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Cdata\users\hana.novotna\Dokumenty\PRACOVNÍ\STAVBY\BYTY\Orlí 6,Smetanova 30, Úvoz 118,Lidická 49, Orlí 22\na E_ZAK\"/>
    </mc:Choice>
  </mc:AlternateContent>
  <bookViews>
    <workbookView xWindow="630" yWindow="630" windowWidth="37095" windowHeight="19350"/>
  </bookViews>
  <sheets>
    <sheet name="Rekapitulace stavby" sheetId="1" r:id="rId1"/>
    <sheet name="01 - Architektonicko stav..." sheetId="2" r:id="rId2"/>
    <sheet name="02 - Elektroinstalace" sheetId="3" r:id="rId3"/>
    <sheet name="03 - Zdravotechnika" sheetId="4" r:id="rId4"/>
    <sheet name="04 - Vytápění" sheetId="5" r:id="rId5"/>
    <sheet name="05 - Ostatní náklady" sheetId="6" r:id="rId6"/>
    <sheet name="Pokyny pro vyplnění" sheetId="7" r:id="rId7"/>
  </sheets>
  <definedNames>
    <definedName name="_xlnm._FilterDatabase" localSheetId="1" hidden="1">'01 - Architektonicko stav...'!$C$97:$K$1179</definedName>
    <definedName name="_xlnm._FilterDatabase" localSheetId="2" hidden="1">'02 - Elektroinstalace'!$C$97:$K$161</definedName>
    <definedName name="_xlnm._FilterDatabase" localSheetId="3" hidden="1">'03 - Zdravotechnika'!$C$84:$K$138</definedName>
    <definedName name="_xlnm._FilterDatabase" localSheetId="4" hidden="1">'04 - Vytápění'!$C$85:$K$119</definedName>
    <definedName name="_xlnm._FilterDatabase" localSheetId="5" hidden="1">'05 - Ostatní náklady'!$C$79:$K$95</definedName>
    <definedName name="_xlnm.Print_Titles" localSheetId="1">'01 - Architektonicko stav...'!$97:$97</definedName>
    <definedName name="_xlnm.Print_Titles" localSheetId="2">'02 - Elektroinstalace'!$97:$97</definedName>
    <definedName name="_xlnm.Print_Titles" localSheetId="3">'03 - Zdravotechnika'!$84:$84</definedName>
    <definedName name="_xlnm.Print_Titles" localSheetId="4">'04 - Vytápění'!$85:$85</definedName>
    <definedName name="_xlnm.Print_Titles" localSheetId="5">'05 - Ostatní náklady'!$79:$79</definedName>
    <definedName name="_xlnm.Print_Titles" localSheetId="0">'Rekapitulace stavby'!$52:$52</definedName>
    <definedName name="_xlnm.Print_Area" localSheetId="1">'01 - Architektonicko stav...'!$C$4:$J$39,'01 - Architektonicko stav...'!$C$45:$J$79,'01 - Architektonicko stav...'!$C$85:$K$1179</definedName>
    <definedName name="_xlnm.Print_Area" localSheetId="2">'02 - Elektroinstalace'!$C$4:$J$39,'02 - Elektroinstalace'!$C$45:$J$79,'02 - Elektroinstalace'!$C$85:$K$161</definedName>
    <definedName name="_xlnm.Print_Area" localSheetId="3">'03 - Zdravotechnika'!$C$4:$J$39,'03 - Zdravotechnika'!$C$45:$J$66,'03 - Zdravotechnika'!$C$72:$K$138</definedName>
    <definedName name="_xlnm.Print_Area" localSheetId="4">'04 - Vytápění'!$C$4:$J$39,'04 - Vytápění'!$C$45:$J$67,'04 - Vytápění'!$C$73:$K$119</definedName>
    <definedName name="_xlnm.Print_Area" localSheetId="5">'05 - Ostatní náklady'!$C$4:$J$39,'05 - Ostatní náklady'!$C$45:$J$61,'05 - Ostatní náklady'!$C$67:$K$95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</definedNames>
  <calcPr calcId="152511"/>
</workbook>
</file>

<file path=xl/calcChain.xml><?xml version="1.0" encoding="utf-8"?>
<calcChain xmlns="http://schemas.openxmlformats.org/spreadsheetml/2006/main">
  <c r="J37" i="6" l="1"/>
  <c r="J36" i="6"/>
  <c r="AY59" i="1" s="1"/>
  <c r="J35" i="6"/>
  <c r="AX59" i="1"/>
  <c r="BI93" i="6"/>
  <c r="BH93" i="6"/>
  <c r="BG93" i="6"/>
  <c r="BE93" i="6"/>
  <c r="T93" i="6"/>
  <c r="R93" i="6"/>
  <c r="P93" i="6"/>
  <c r="BI89" i="6"/>
  <c r="BH89" i="6"/>
  <c r="BG89" i="6"/>
  <c r="BE89" i="6"/>
  <c r="T89" i="6"/>
  <c r="R89" i="6"/>
  <c r="P89" i="6"/>
  <c r="BI85" i="6"/>
  <c r="BH85" i="6"/>
  <c r="BG85" i="6"/>
  <c r="BE85" i="6"/>
  <c r="T85" i="6"/>
  <c r="R85" i="6"/>
  <c r="P85" i="6"/>
  <c r="BI82" i="6"/>
  <c r="BH82" i="6"/>
  <c r="BG82" i="6"/>
  <c r="BE82" i="6"/>
  <c r="T82" i="6"/>
  <c r="R82" i="6"/>
  <c r="P82" i="6"/>
  <c r="J76" i="6"/>
  <c r="F76" i="6"/>
  <c r="F74" i="6"/>
  <c r="E72" i="6"/>
  <c r="J54" i="6"/>
  <c r="F54" i="6"/>
  <c r="F52" i="6"/>
  <c r="E50" i="6"/>
  <c r="J24" i="6"/>
  <c r="E24" i="6"/>
  <c r="J77" i="6" s="1"/>
  <c r="J23" i="6"/>
  <c r="J18" i="6"/>
  <c r="E18" i="6"/>
  <c r="F77" i="6" s="1"/>
  <c r="J17" i="6"/>
  <c r="J12" i="6"/>
  <c r="J74" i="6" s="1"/>
  <c r="E7" i="6"/>
  <c r="E70" i="6" s="1"/>
  <c r="J37" i="5"/>
  <c r="J36" i="5"/>
  <c r="AY58" i="1" s="1"/>
  <c r="J35" i="5"/>
  <c r="AX58" i="1"/>
  <c r="BI119" i="5"/>
  <c r="BH119" i="5"/>
  <c r="BG119" i="5"/>
  <c r="BE119" i="5"/>
  <c r="T119" i="5"/>
  <c r="T118" i="5" s="1"/>
  <c r="R119" i="5"/>
  <c r="R118" i="5" s="1"/>
  <c r="P119" i="5"/>
  <c r="P118" i="5" s="1"/>
  <c r="BI117" i="5"/>
  <c r="BH117" i="5"/>
  <c r="BG117" i="5"/>
  <c r="BE117" i="5"/>
  <c r="T117" i="5"/>
  <c r="T116" i="5" s="1"/>
  <c r="R117" i="5"/>
  <c r="R116" i="5" s="1"/>
  <c r="P117" i="5"/>
  <c r="P116" i="5" s="1"/>
  <c r="BI115" i="5"/>
  <c r="BH115" i="5"/>
  <c r="BG115" i="5"/>
  <c r="BE115" i="5"/>
  <c r="T115" i="5"/>
  <c r="R115" i="5"/>
  <c r="P115" i="5"/>
  <c r="BI114" i="5"/>
  <c r="BH114" i="5"/>
  <c r="BG114" i="5"/>
  <c r="BE114" i="5"/>
  <c r="T114" i="5"/>
  <c r="R114" i="5"/>
  <c r="P114" i="5"/>
  <c r="BI113" i="5"/>
  <c r="BH113" i="5"/>
  <c r="BG113" i="5"/>
  <c r="BE113" i="5"/>
  <c r="T113" i="5"/>
  <c r="R113" i="5"/>
  <c r="P113" i="5"/>
  <c r="BI112" i="5"/>
  <c r="BH112" i="5"/>
  <c r="BG112" i="5"/>
  <c r="BE112" i="5"/>
  <c r="T112" i="5"/>
  <c r="R112" i="5"/>
  <c r="P112" i="5"/>
  <c r="BI110" i="5"/>
  <c r="BH110" i="5"/>
  <c r="BG110" i="5"/>
  <c r="BE110" i="5"/>
  <c r="T110" i="5"/>
  <c r="R110" i="5"/>
  <c r="P110" i="5"/>
  <c r="BI109" i="5"/>
  <c r="BH109" i="5"/>
  <c r="BG109" i="5"/>
  <c r="BE109" i="5"/>
  <c r="T109" i="5"/>
  <c r="R109" i="5"/>
  <c r="P109" i="5"/>
  <c r="BI108" i="5"/>
  <c r="BH108" i="5"/>
  <c r="BG108" i="5"/>
  <c r="BE108" i="5"/>
  <c r="T108" i="5"/>
  <c r="R108" i="5"/>
  <c r="P108" i="5"/>
  <c r="BI107" i="5"/>
  <c r="BH107" i="5"/>
  <c r="BG107" i="5"/>
  <c r="BE107" i="5"/>
  <c r="T107" i="5"/>
  <c r="R107" i="5"/>
  <c r="P107" i="5"/>
  <c r="BI106" i="5"/>
  <c r="BH106" i="5"/>
  <c r="BG106" i="5"/>
  <c r="BE106" i="5"/>
  <c r="T106" i="5"/>
  <c r="R106" i="5"/>
  <c r="P106" i="5"/>
  <c r="BI105" i="5"/>
  <c r="BH105" i="5"/>
  <c r="BG105" i="5"/>
  <c r="BE105" i="5"/>
  <c r="T105" i="5"/>
  <c r="R105" i="5"/>
  <c r="P105" i="5"/>
  <c r="BI104" i="5"/>
  <c r="BH104" i="5"/>
  <c r="BG104" i="5"/>
  <c r="BE104" i="5"/>
  <c r="T104" i="5"/>
  <c r="R104" i="5"/>
  <c r="P104" i="5"/>
  <c r="BI103" i="5"/>
  <c r="BH103" i="5"/>
  <c r="BG103" i="5"/>
  <c r="BE103" i="5"/>
  <c r="T103" i="5"/>
  <c r="R103" i="5"/>
  <c r="P103" i="5"/>
  <c r="BI101" i="5"/>
  <c r="BH101" i="5"/>
  <c r="BG101" i="5"/>
  <c r="BE101" i="5"/>
  <c r="T101" i="5"/>
  <c r="R101" i="5"/>
  <c r="P101" i="5"/>
  <c r="BI100" i="5"/>
  <c r="BH100" i="5"/>
  <c r="BG100" i="5"/>
  <c r="BE100" i="5"/>
  <c r="T100" i="5"/>
  <c r="R100" i="5"/>
  <c r="P100" i="5"/>
  <c r="BI99" i="5"/>
  <c r="BH99" i="5"/>
  <c r="BG99" i="5"/>
  <c r="BE99" i="5"/>
  <c r="T99" i="5"/>
  <c r="R99" i="5"/>
  <c r="P99" i="5"/>
  <c r="BI98" i="5"/>
  <c r="BH98" i="5"/>
  <c r="BG98" i="5"/>
  <c r="BE98" i="5"/>
  <c r="T98" i="5"/>
  <c r="R98" i="5"/>
  <c r="P98" i="5"/>
  <c r="BI97" i="5"/>
  <c r="BH97" i="5"/>
  <c r="BG97" i="5"/>
  <c r="BE97" i="5"/>
  <c r="T97" i="5"/>
  <c r="R97" i="5"/>
  <c r="P97" i="5"/>
  <c r="BI95" i="5"/>
  <c r="BH95" i="5"/>
  <c r="BG95" i="5"/>
  <c r="BE95" i="5"/>
  <c r="T95" i="5"/>
  <c r="T94" i="5" s="1"/>
  <c r="R95" i="5"/>
  <c r="R94" i="5" s="1"/>
  <c r="P95" i="5"/>
  <c r="P94" i="5"/>
  <c r="BI93" i="5"/>
  <c r="BH93" i="5"/>
  <c r="BG93" i="5"/>
  <c r="BE93" i="5"/>
  <c r="T93" i="5"/>
  <c r="R93" i="5"/>
  <c r="P93" i="5"/>
  <c r="BI92" i="5"/>
  <c r="BH92" i="5"/>
  <c r="BG92" i="5"/>
  <c r="BE92" i="5"/>
  <c r="T92" i="5"/>
  <c r="R92" i="5"/>
  <c r="P92" i="5"/>
  <c r="BI91" i="5"/>
  <c r="BH91" i="5"/>
  <c r="BG91" i="5"/>
  <c r="BE91" i="5"/>
  <c r="T91" i="5"/>
  <c r="R91" i="5"/>
  <c r="P91" i="5"/>
  <c r="BI90" i="5"/>
  <c r="BH90" i="5"/>
  <c r="BG90" i="5"/>
  <c r="BE90" i="5"/>
  <c r="T90" i="5"/>
  <c r="R90" i="5"/>
  <c r="P90" i="5"/>
  <c r="BI89" i="5"/>
  <c r="BH89" i="5"/>
  <c r="BG89" i="5"/>
  <c r="BE89" i="5"/>
  <c r="T89" i="5"/>
  <c r="R89" i="5"/>
  <c r="P89" i="5"/>
  <c r="BI88" i="5"/>
  <c r="BH88" i="5"/>
  <c r="BG88" i="5"/>
  <c r="BE88" i="5"/>
  <c r="T88" i="5"/>
  <c r="R88" i="5"/>
  <c r="P88" i="5"/>
  <c r="F80" i="5"/>
  <c r="E78" i="5"/>
  <c r="F52" i="5"/>
  <c r="E50" i="5"/>
  <c r="J24" i="5"/>
  <c r="E24" i="5"/>
  <c r="J83" i="5" s="1"/>
  <c r="J23" i="5"/>
  <c r="J21" i="5"/>
  <c r="E21" i="5"/>
  <c r="J82" i="5" s="1"/>
  <c r="J20" i="5"/>
  <c r="J18" i="5"/>
  <c r="E18" i="5"/>
  <c r="F55" i="5" s="1"/>
  <c r="J17" i="5"/>
  <c r="J15" i="5"/>
  <c r="E15" i="5"/>
  <c r="F82" i="5" s="1"/>
  <c r="J14" i="5"/>
  <c r="J12" i="5"/>
  <c r="J52" i="5"/>
  <c r="E7" i="5"/>
  <c r="E48" i="5" s="1"/>
  <c r="J37" i="4"/>
  <c r="J36" i="4"/>
  <c r="AY57" i="1" s="1"/>
  <c r="J35" i="4"/>
  <c r="AX57" i="1" s="1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5" i="4"/>
  <c r="BH135" i="4"/>
  <c r="BG135" i="4"/>
  <c r="BE135" i="4"/>
  <c r="T135" i="4"/>
  <c r="T134" i="4" s="1"/>
  <c r="R135" i="4"/>
  <c r="R134" i="4" s="1"/>
  <c r="P135" i="4"/>
  <c r="P134" i="4" s="1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BI123" i="4"/>
  <c r="BH123" i="4"/>
  <c r="BG123" i="4"/>
  <c r="BE123" i="4"/>
  <c r="T123" i="4"/>
  <c r="R123" i="4"/>
  <c r="P123" i="4"/>
  <c r="BI122" i="4"/>
  <c r="BH122" i="4"/>
  <c r="BG122" i="4"/>
  <c r="BE122" i="4"/>
  <c r="T122" i="4"/>
  <c r="R122" i="4"/>
  <c r="P122" i="4"/>
  <c r="BI121" i="4"/>
  <c r="BH121" i="4"/>
  <c r="BG121" i="4"/>
  <c r="BE121" i="4"/>
  <c r="T121" i="4"/>
  <c r="R121" i="4"/>
  <c r="P121" i="4"/>
  <c r="BI119" i="4"/>
  <c r="BH119" i="4"/>
  <c r="BG119" i="4"/>
  <c r="BE119" i="4"/>
  <c r="T119" i="4"/>
  <c r="R119" i="4"/>
  <c r="P119" i="4"/>
  <c r="BI118" i="4"/>
  <c r="BH118" i="4"/>
  <c r="BG118" i="4"/>
  <c r="BE118" i="4"/>
  <c r="T118" i="4"/>
  <c r="R118" i="4"/>
  <c r="P118" i="4"/>
  <c r="BI116" i="4"/>
  <c r="BH116" i="4"/>
  <c r="BG116" i="4"/>
  <c r="BE116" i="4"/>
  <c r="T116" i="4"/>
  <c r="R116" i="4"/>
  <c r="P116" i="4"/>
  <c r="BI115" i="4"/>
  <c r="BH115" i="4"/>
  <c r="BG115" i="4"/>
  <c r="BE115" i="4"/>
  <c r="T115" i="4"/>
  <c r="R115" i="4"/>
  <c r="P115" i="4"/>
  <c r="BI114" i="4"/>
  <c r="BH114" i="4"/>
  <c r="BG114" i="4"/>
  <c r="BE114" i="4"/>
  <c r="T114" i="4"/>
  <c r="R114" i="4"/>
  <c r="P114" i="4"/>
  <c r="BI113" i="4"/>
  <c r="BH113" i="4"/>
  <c r="BG113" i="4"/>
  <c r="BE113" i="4"/>
  <c r="T113" i="4"/>
  <c r="R113" i="4"/>
  <c r="P113" i="4"/>
  <c r="BI112" i="4"/>
  <c r="BH112" i="4"/>
  <c r="BG112" i="4"/>
  <c r="BE112" i="4"/>
  <c r="T112" i="4"/>
  <c r="R112" i="4"/>
  <c r="P112" i="4"/>
  <c r="BI111" i="4"/>
  <c r="BH111" i="4"/>
  <c r="BG111" i="4"/>
  <c r="BE111" i="4"/>
  <c r="T111" i="4"/>
  <c r="R111" i="4"/>
  <c r="P111" i="4"/>
  <c r="BI110" i="4"/>
  <c r="BH110" i="4"/>
  <c r="BG110" i="4"/>
  <c r="BE110" i="4"/>
  <c r="T110" i="4"/>
  <c r="R110" i="4"/>
  <c r="P110" i="4"/>
  <c r="BI109" i="4"/>
  <c r="BH109" i="4"/>
  <c r="BG109" i="4"/>
  <c r="BE109" i="4"/>
  <c r="T109" i="4"/>
  <c r="R109" i="4"/>
  <c r="P109" i="4"/>
  <c r="BI108" i="4"/>
  <c r="BH108" i="4"/>
  <c r="BG108" i="4"/>
  <c r="BE108" i="4"/>
  <c r="T108" i="4"/>
  <c r="R108" i="4"/>
  <c r="P108" i="4"/>
  <c r="BI107" i="4"/>
  <c r="BH107" i="4"/>
  <c r="BG107" i="4"/>
  <c r="BE107" i="4"/>
  <c r="T107" i="4"/>
  <c r="R107" i="4"/>
  <c r="P107" i="4"/>
  <c r="BI106" i="4"/>
  <c r="BH106" i="4"/>
  <c r="BG106" i="4"/>
  <c r="BE106" i="4"/>
  <c r="T106" i="4"/>
  <c r="R106" i="4"/>
  <c r="P106" i="4"/>
  <c r="BI105" i="4"/>
  <c r="BH105" i="4"/>
  <c r="BG105" i="4"/>
  <c r="BE105" i="4"/>
  <c r="T105" i="4"/>
  <c r="R105" i="4"/>
  <c r="P105" i="4"/>
  <c r="BI104" i="4"/>
  <c r="BH104" i="4"/>
  <c r="BG104" i="4"/>
  <c r="BE104" i="4"/>
  <c r="T104" i="4"/>
  <c r="R104" i="4"/>
  <c r="P104" i="4"/>
  <c r="BI103" i="4"/>
  <c r="BH103" i="4"/>
  <c r="BG103" i="4"/>
  <c r="BE103" i="4"/>
  <c r="T103" i="4"/>
  <c r="R103" i="4"/>
  <c r="P103" i="4"/>
  <c r="BI102" i="4"/>
  <c r="BH102" i="4"/>
  <c r="BG102" i="4"/>
  <c r="BE102" i="4"/>
  <c r="T102" i="4"/>
  <c r="R102" i="4"/>
  <c r="P102" i="4"/>
  <c r="BI101" i="4"/>
  <c r="BH101" i="4"/>
  <c r="BG101" i="4"/>
  <c r="BE101" i="4"/>
  <c r="T101" i="4"/>
  <c r="R101" i="4"/>
  <c r="P101" i="4"/>
  <c r="BI100" i="4"/>
  <c r="BH100" i="4"/>
  <c r="BG100" i="4"/>
  <c r="BE100" i="4"/>
  <c r="T100" i="4"/>
  <c r="R100" i="4"/>
  <c r="P100" i="4"/>
  <c r="BI97" i="4"/>
  <c r="BH97" i="4"/>
  <c r="BG97" i="4"/>
  <c r="BE97" i="4"/>
  <c r="T97" i="4"/>
  <c r="R97" i="4"/>
  <c r="P97" i="4"/>
  <c r="BI95" i="4"/>
  <c r="BH95" i="4"/>
  <c r="BG95" i="4"/>
  <c r="BE95" i="4"/>
  <c r="T95" i="4"/>
  <c r="R95" i="4"/>
  <c r="P95" i="4"/>
  <c r="BI94" i="4"/>
  <c r="BH94" i="4"/>
  <c r="BG94" i="4"/>
  <c r="BE94" i="4"/>
  <c r="T94" i="4"/>
  <c r="R94" i="4"/>
  <c r="P94" i="4"/>
  <c r="BI93" i="4"/>
  <c r="BH93" i="4"/>
  <c r="BG93" i="4"/>
  <c r="BE93" i="4"/>
  <c r="T93" i="4"/>
  <c r="R93" i="4"/>
  <c r="P93" i="4"/>
  <c r="BI92" i="4"/>
  <c r="BH92" i="4"/>
  <c r="BG92" i="4"/>
  <c r="BE92" i="4"/>
  <c r="T92" i="4"/>
  <c r="R92" i="4"/>
  <c r="P92" i="4"/>
  <c r="BI91" i="4"/>
  <c r="BH91" i="4"/>
  <c r="BG91" i="4"/>
  <c r="BE91" i="4"/>
  <c r="T91" i="4"/>
  <c r="R91" i="4"/>
  <c r="P91" i="4"/>
  <c r="BI90" i="4"/>
  <c r="BH90" i="4"/>
  <c r="BG90" i="4"/>
  <c r="BE90" i="4"/>
  <c r="T90" i="4"/>
  <c r="R90" i="4"/>
  <c r="P90" i="4"/>
  <c r="BI89" i="4"/>
  <c r="BH89" i="4"/>
  <c r="BG89" i="4"/>
  <c r="BE89" i="4"/>
  <c r="T89" i="4"/>
  <c r="R89" i="4"/>
  <c r="P89" i="4"/>
  <c r="BI88" i="4"/>
  <c r="BH88" i="4"/>
  <c r="BG88" i="4"/>
  <c r="BE88" i="4"/>
  <c r="T88" i="4"/>
  <c r="R88" i="4"/>
  <c r="P88" i="4"/>
  <c r="BI87" i="4"/>
  <c r="BH87" i="4"/>
  <c r="BG87" i="4"/>
  <c r="BE87" i="4"/>
  <c r="T87" i="4"/>
  <c r="R87" i="4"/>
  <c r="P87" i="4"/>
  <c r="F79" i="4"/>
  <c r="E77" i="4"/>
  <c r="F52" i="4"/>
  <c r="E50" i="4"/>
  <c r="J24" i="4"/>
  <c r="E24" i="4"/>
  <c r="J82" i="4"/>
  <c r="J23" i="4"/>
  <c r="J21" i="4"/>
  <c r="E21" i="4"/>
  <c r="J81" i="4" s="1"/>
  <c r="J20" i="4"/>
  <c r="J18" i="4"/>
  <c r="E18" i="4"/>
  <c r="F55" i="4"/>
  <c r="J17" i="4"/>
  <c r="J15" i="4"/>
  <c r="E15" i="4"/>
  <c r="F81" i="4" s="1"/>
  <c r="J14" i="4"/>
  <c r="J12" i="4"/>
  <c r="J52" i="4" s="1"/>
  <c r="E7" i="4"/>
  <c r="E75" i="4" s="1"/>
  <c r="J37" i="3"/>
  <c r="J36" i="3"/>
  <c r="AY56" i="1"/>
  <c r="J35" i="3"/>
  <c r="AX56" i="1" s="1"/>
  <c r="BI159" i="3"/>
  <c r="BH159" i="3"/>
  <c r="BG159" i="3"/>
  <c r="BE159" i="3"/>
  <c r="T159" i="3"/>
  <c r="T158" i="3"/>
  <c r="R159" i="3"/>
  <c r="R158" i="3" s="1"/>
  <c r="P159" i="3"/>
  <c r="P158" i="3"/>
  <c r="BI157" i="3"/>
  <c r="BH157" i="3"/>
  <c r="BG157" i="3"/>
  <c r="BE157" i="3"/>
  <c r="T157" i="3"/>
  <c r="T156" i="3" s="1"/>
  <c r="R157" i="3"/>
  <c r="R156" i="3"/>
  <c r="P157" i="3"/>
  <c r="P156" i="3"/>
  <c r="BI155" i="3"/>
  <c r="BH155" i="3"/>
  <c r="BG155" i="3"/>
  <c r="BE155" i="3"/>
  <c r="T155" i="3"/>
  <c r="T154" i="3"/>
  <c r="R155" i="3"/>
  <c r="R154" i="3"/>
  <c r="P155" i="3"/>
  <c r="P154" i="3"/>
  <c r="BI153" i="3"/>
  <c r="BH153" i="3"/>
  <c r="BG153" i="3"/>
  <c r="BE153" i="3"/>
  <c r="T153" i="3"/>
  <c r="T152" i="3"/>
  <c r="R153" i="3"/>
  <c r="R152" i="3"/>
  <c r="P153" i="3"/>
  <c r="P152" i="3" s="1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8" i="3"/>
  <c r="BH148" i="3"/>
  <c r="BG148" i="3"/>
  <c r="BE148" i="3"/>
  <c r="T148" i="3"/>
  <c r="T147" i="3"/>
  <c r="R148" i="3"/>
  <c r="R147" i="3"/>
  <c r="P148" i="3"/>
  <c r="P147" i="3" s="1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8" i="3"/>
  <c r="BH138" i="3"/>
  <c r="BG138" i="3"/>
  <c r="BE138" i="3"/>
  <c r="T138" i="3"/>
  <c r="T137" i="3" s="1"/>
  <c r="R138" i="3"/>
  <c r="R137" i="3" s="1"/>
  <c r="P138" i="3"/>
  <c r="P137" i="3" s="1"/>
  <c r="BI136" i="3"/>
  <c r="BH136" i="3"/>
  <c r="BG136" i="3"/>
  <c r="BE136" i="3"/>
  <c r="T136" i="3"/>
  <c r="T135" i="3" s="1"/>
  <c r="R136" i="3"/>
  <c r="R135" i="3" s="1"/>
  <c r="P136" i="3"/>
  <c r="P135" i="3" s="1"/>
  <c r="BI134" i="3"/>
  <c r="BH134" i="3"/>
  <c r="BG134" i="3"/>
  <c r="BE134" i="3"/>
  <c r="T134" i="3"/>
  <c r="T133" i="3" s="1"/>
  <c r="R134" i="3"/>
  <c r="R133" i="3" s="1"/>
  <c r="P134" i="3"/>
  <c r="P133" i="3" s="1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BI121" i="3"/>
  <c r="BH121" i="3"/>
  <c r="BG121" i="3"/>
  <c r="BE121" i="3"/>
  <c r="T121" i="3"/>
  <c r="T120" i="3"/>
  <c r="R121" i="3"/>
  <c r="R120" i="3"/>
  <c r="P121" i="3"/>
  <c r="P120" i="3"/>
  <c r="BI119" i="3"/>
  <c r="BH119" i="3"/>
  <c r="BG119" i="3"/>
  <c r="BE119" i="3"/>
  <c r="T119" i="3"/>
  <c r="T118" i="3"/>
  <c r="R119" i="3"/>
  <c r="R118" i="3"/>
  <c r="P119" i="3"/>
  <c r="P118" i="3" s="1"/>
  <c r="BI117" i="3"/>
  <c r="BH117" i="3"/>
  <c r="BG117" i="3"/>
  <c r="BE117" i="3"/>
  <c r="T117" i="3"/>
  <c r="T116" i="3"/>
  <c r="R117" i="3"/>
  <c r="R116" i="3" s="1"/>
  <c r="P117" i="3"/>
  <c r="P116" i="3"/>
  <c r="BI115" i="3"/>
  <c r="BH115" i="3"/>
  <c r="BG115" i="3"/>
  <c r="BE115" i="3"/>
  <c r="T115" i="3"/>
  <c r="T114" i="3" s="1"/>
  <c r="R115" i="3"/>
  <c r="R114" i="3"/>
  <c r="P115" i="3"/>
  <c r="P114" i="3"/>
  <c r="BI113" i="3"/>
  <c r="BH113" i="3"/>
  <c r="BG113" i="3"/>
  <c r="BE113" i="3"/>
  <c r="T113" i="3"/>
  <c r="R113" i="3"/>
  <c r="P113" i="3"/>
  <c r="BI112" i="3"/>
  <c r="BH112" i="3"/>
  <c r="BG112" i="3"/>
  <c r="BE112" i="3"/>
  <c r="T112" i="3"/>
  <c r="R112" i="3"/>
  <c r="P112" i="3"/>
  <c r="BI111" i="3"/>
  <c r="BH111" i="3"/>
  <c r="BG111" i="3"/>
  <c r="BE111" i="3"/>
  <c r="T111" i="3"/>
  <c r="R111" i="3"/>
  <c r="P111" i="3"/>
  <c r="BI110" i="3"/>
  <c r="BH110" i="3"/>
  <c r="BG110" i="3"/>
  <c r="BE110" i="3"/>
  <c r="T110" i="3"/>
  <c r="R110" i="3"/>
  <c r="P110" i="3"/>
  <c r="BI109" i="3"/>
  <c r="BH109" i="3"/>
  <c r="BG109" i="3"/>
  <c r="BE109" i="3"/>
  <c r="T109" i="3"/>
  <c r="R109" i="3"/>
  <c r="P109" i="3"/>
  <c r="BI108" i="3"/>
  <c r="BH108" i="3"/>
  <c r="BG108" i="3"/>
  <c r="BE108" i="3"/>
  <c r="T108" i="3"/>
  <c r="R108" i="3"/>
  <c r="P108" i="3"/>
  <c r="BI107" i="3"/>
  <c r="BH107" i="3"/>
  <c r="BG107" i="3"/>
  <c r="BE107" i="3"/>
  <c r="T107" i="3"/>
  <c r="R107" i="3"/>
  <c r="P107" i="3"/>
  <c r="BI105" i="3"/>
  <c r="BH105" i="3"/>
  <c r="BG105" i="3"/>
  <c r="BE105" i="3"/>
  <c r="T105" i="3"/>
  <c r="R105" i="3"/>
  <c r="P105" i="3"/>
  <c r="BI104" i="3"/>
  <c r="BH104" i="3"/>
  <c r="BG104" i="3"/>
  <c r="BE104" i="3"/>
  <c r="T104" i="3"/>
  <c r="R104" i="3"/>
  <c r="P104" i="3"/>
  <c r="BI103" i="3"/>
  <c r="BH103" i="3"/>
  <c r="BG103" i="3"/>
  <c r="BE103" i="3"/>
  <c r="T103" i="3"/>
  <c r="R103" i="3"/>
  <c r="P103" i="3"/>
  <c r="BI102" i="3"/>
  <c r="BH102" i="3"/>
  <c r="BG102" i="3"/>
  <c r="BE102" i="3"/>
  <c r="T102" i="3"/>
  <c r="R102" i="3"/>
  <c r="P102" i="3"/>
  <c r="BI101" i="3"/>
  <c r="BH101" i="3"/>
  <c r="BG101" i="3"/>
  <c r="BE101" i="3"/>
  <c r="T101" i="3"/>
  <c r="R101" i="3"/>
  <c r="P101" i="3"/>
  <c r="F92" i="3"/>
  <c r="E90" i="3"/>
  <c r="F52" i="3"/>
  <c r="E50" i="3"/>
  <c r="J24" i="3"/>
  <c r="E24" i="3"/>
  <c r="J95" i="3" s="1"/>
  <c r="J23" i="3"/>
  <c r="J21" i="3"/>
  <c r="E21" i="3"/>
  <c r="J54" i="3" s="1"/>
  <c r="J20" i="3"/>
  <c r="J18" i="3"/>
  <c r="E18" i="3"/>
  <c r="F95" i="3" s="1"/>
  <c r="J17" i="3"/>
  <c r="J15" i="3"/>
  <c r="E15" i="3"/>
  <c r="F94" i="3" s="1"/>
  <c r="J14" i="3"/>
  <c r="J12" i="3"/>
  <c r="J92" i="3"/>
  <c r="E7" i="3"/>
  <c r="E88" i="3"/>
  <c r="J37" i="2"/>
  <c r="J36" i="2"/>
  <c r="AY55" i="1" s="1"/>
  <c r="J35" i="2"/>
  <c r="AX55" i="1" s="1"/>
  <c r="BI1175" i="2"/>
  <c r="BH1175" i="2"/>
  <c r="BG1175" i="2"/>
  <c r="BE1175" i="2"/>
  <c r="T1175" i="2"/>
  <c r="R1175" i="2"/>
  <c r="P1175" i="2"/>
  <c r="BI1170" i="2"/>
  <c r="BH1170" i="2"/>
  <c r="BG1170" i="2"/>
  <c r="BE1170" i="2"/>
  <c r="T1170" i="2"/>
  <c r="R1170" i="2"/>
  <c r="P1170" i="2"/>
  <c r="BI1164" i="2"/>
  <c r="BH1164" i="2"/>
  <c r="BG1164" i="2"/>
  <c r="BE1164" i="2"/>
  <c r="T1164" i="2"/>
  <c r="R1164" i="2"/>
  <c r="P1164" i="2"/>
  <c r="BI1159" i="2"/>
  <c r="BH1159" i="2"/>
  <c r="BG1159" i="2"/>
  <c r="BE1159" i="2"/>
  <c r="T1159" i="2"/>
  <c r="R1159" i="2"/>
  <c r="P1159" i="2"/>
  <c r="BI1154" i="2"/>
  <c r="BH1154" i="2"/>
  <c r="BG1154" i="2"/>
  <c r="BE1154" i="2"/>
  <c r="T1154" i="2"/>
  <c r="R1154" i="2"/>
  <c r="P1154" i="2"/>
  <c r="BI1149" i="2"/>
  <c r="BH1149" i="2"/>
  <c r="BG1149" i="2"/>
  <c r="BE1149" i="2"/>
  <c r="T1149" i="2"/>
  <c r="R1149" i="2"/>
  <c r="P1149" i="2"/>
  <c r="BI1106" i="2"/>
  <c r="BH1106" i="2"/>
  <c r="BG1106" i="2"/>
  <c r="BE1106" i="2"/>
  <c r="T1106" i="2"/>
  <c r="R1106" i="2"/>
  <c r="P1106" i="2"/>
  <c r="BI1068" i="2"/>
  <c r="BH1068" i="2"/>
  <c r="BG1068" i="2"/>
  <c r="BE1068" i="2"/>
  <c r="T1068" i="2"/>
  <c r="R1068" i="2"/>
  <c r="P1068" i="2"/>
  <c r="BI1060" i="2"/>
  <c r="BH1060" i="2"/>
  <c r="BG1060" i="2"/>
  <c r="BE1060" i="2"/>
  <c r="T1060" i="2"/>
  <c r="R1060" i="2"/>
  <c r="P1060" i="2"/>
  <c r="BI1052" i="2"/>
  <c r="BH1052" i="2"/>
  <c r="BG1052" i="2"/>
  <c r="BE1052" i="2"/>
  <c r="T1052" i="2"/>
  <c r="R1052" i="2"/>
  <c r="P1052" i="2"/>
  <c r="BI1048" i="2"/>
  <c r="BH1048" i="2"/>
  <c r="BG1048" i="2"/>
  <c r="BE1048" i="2"/>
  <c r="T1048" i="2"/>
  <c r="R1048" i="2"/>
  <c r="P1048" i="2"/>
  <c r="BI1044" i="2"/>
  <c r="BH1044" i="2"/>
  <c r="BG1044" i="2"/>
  <c r="BE1044" i="2"/>
  <c r="T1044" i="2"/>
  <c r="R1044" i="2"/>
  <c r="P1044" i="2"/>
  <c r="BI1016" i="2"/>
  <c r="BH1016" i="2"/>
  <c r="BG1016" i="2"/>
  <c r="BE1016" i="2"/>
  <c r="T1016" i="2"/>
  <c r="R1016" i="2"/>
  <c r="P1016" i="2"/>
  <c r="BI999" i="2"/>
  <c r="BH999" i="2"/>
  <c r="BG999" i="2"/>
  <c r="BE999" i="2"/>
  <c r="T999" i="2"/>
  <c r="T998" i="2" s="1"/>
  <c r="R999" i="2"/>
  <c r="R998" i="2"/>
  <c r="P999" i="2"/>
  <c r="P998" i="2"/>
  <c r="BI996" i="2"/>
  <c r="BH996" i="2"/>
  <c r="BG996" i="2"/>
  <c r="BE996" i="2"/>
  <c r="T996" i="2"/>
  <c r="R996" i="2"/>
  <c r="P996" i="2"/>
  <c r="BI988" i="2"/>
  <c r="BH988" i="2"/>
  <c r="BG988" i="2"/>
  <c r="BE988" i="2"/>
  <c r="T988" i="2"/>
  <c r="R988" i="2"/>
  <c r="P988" i="2"/>
  <c r="BI980" i="2"/>
  <c r="BH980" i="2"/>
  <c r="BG980" i="2"/>
  <c r="BE980" i="2"/>
  <c r="T980" i="2"/>
  <c r="R980" i="2"/>
  <c r="P980" i="2"/>
  <c r="BI968" i="2"/>
  <c r="BH968" i="2"/>
  <c r="BG968" i="2"/>
  <c r="BE968" i="2"/>
  <c r="T968" i="2"/>
  <c r="R968" i="2"/>
  <c r="P968" i="2"/>
  <c r="BI956" i="2"/>
  <c r="BH956" i="2"/>
  <c r="BG956" i="2"/>
  <c r="BE956" i="2"/>
  <c r="T956" i="2"/>
  <c r="R956" i="2"/>
  <c r="P956" i="2"/>
  <c r="BI944" i="2"/>
  <c r="BH944" i="2"/>
  <c r="BG944" i="2"/>
  <c r="BE944" i="2"/>
  <c r="T944" i="2"/>
  <c r="R944" i="2"/>
  <c r="P944" i="2"/>
  <c r="BI932" i="2"/>
  <c r="BH932" i="2"/>
  <c r="BG932" i="2"/>
  <c r="BE932" i="2"/>
  <c r="T932" i="2"/>
  <c r="R932" i="2"/>
  <c r="P932" i="2"/>
  <c r="BI929" i="2"/>
  <c r="BH929" i="2"/>
  <c r="BG929" i="2"/>
  <c r="BE929" i="2"/>
  <c r="T929" i="2"/>
  <c r="R929" i="2"/>
  <c r="P929" i="2"/>
  <c r="BI924" i="2"/>
  <c r="BH924" i="2"/>
  <c r="BG924" i="2"/>
  <c r="BE924" i="2"/>
  <c r="T924" i="2"/>
  <c r="R924" i="2"/>
  <c r="P924" i="2"/>
  <c r="BI919" i="2"/>
  <c r="BH919" i="2"/>
  <c r="BG919" i="2"/>
  <c r="BE919" i="2"/>
  <c r="T919" i="2"/>
  <c r="R919" i="2"/>
  <c r="P919" i="2"/>
  <c r="BI903" i="2"/>
  <c r="BH903" i="2"/>
  <c r="BG903" i="2"/>
  <c r="BE903" i="2"/>
  <c r="T903" i="2"/>
  <c r="R903" i="2"/>
  <c r="P903" i="2"/>
  <c r="BI887" i="2"/>
  <c r="BH887" i="2"/>
  <c r="BG887" i="2"/>
  <c r="BE887" i="2"/>
  <c r="T887" i="2"/>
  <c r="R887" i="2"/>
  <c r="P887" i="2"/>
  <c r="BI875" i="2"/>
  <c r="BH875" i="2"/>
  <c r="BG875" i="2"/>
  <c r="BE875" i="2"/>
  <c r="T875" i="2"/>
  <c r="R875" i="2"/>
  <c r="P875" i="2"/>
  <c r="BI863" i="2"/>
  <c r="BH863" i="2"/>
  <c r="BG863" i="2"/>
  <c r="BE863" i="2"/>
  <c r="T863" i="2"/>
  <c r="R863" i="2"/>
  <c r="P863" i="2"/>
  <c r="BI849" i="2"/>
  <c r="BH849" i="2"/>
  <c r="BG849" i="2"/>
  <c r="BE849" i="2"/>
  <c r="T849" i="2"/>
  <c r="R849" i="2"/>
  <c r="P849" i="2"/>
  <c r="BI837" i="2"/>
  <c r="BH837" i="2"/>
  <c r="BG837" i="2"/>
  <c r="BE837" i="2"/>
  <c r="T837" i="2"/>
  <c r="R837" i="2"/>
  <c r="P837" i="2"/>
  <c r="BI825" i="2"/>
  <c r="BH825" i="2"/>
  <c r="BG825" i="2"/>
  <c r="BE825" i="2"/>
  <c r="T825" i="2"/>
  <c r="R825" i="2"/>
  <c r="P825" i="2"/>
  <c r="BI813" i="2"/>
  <c r="BH813" i="2"/>
  <c r="BG813" i="2"/>
  <c r="BE813" i="2"/>
  <c r="T813" i="2"/>
  <c r="R813" i="2"/>
  <c r="P813" i="2"/>
  <c r="BI801" i="2"/>
  <c r="BH801" i="2"/>
  <c r="BG801" i="2"/>
  <c r="BE801" i="2"/>
  <c r="T801" i="2"/>
  <c r="R801" i="2"/>
  <c r="P801" i="2"/>
  <c r="BI798" i="2"/>
  <c r="BH798" i="2"/>
  <c r="BG798" i="2"/>
  <c r="BE798" i="2"/>
  <c r="T798" i="2"/>
  <c r="R798" i="2"/>
  <c r="P798" i="2"/>
  <c r="BI786" i="2"/>
  <c r="BH786" i="2"/>
  <c r="BG786" i="2"/>
  <c r="BE786" i="2"/>
  <c r="T786" i="2"/>
  <c r="R786" i="2"/>
  <c r="P786" i="2"/>
  <c r="BI774" i="2"/>
  <c r="BH774" i="2"/>
  <c r="BG774" i="2"/>
  <c r="BE774" i="2"/>
  <c r="T774" i="2"/>
  <c r="R774" i="2"/>
  <c r="P774" i="2"/>
  <c r="BI762" i="2"/>
  <c r="BH762" i="2"/>
  <c r="BG762" i="2"/>
  <c r="BE762" i="2"/>
  <c r="T762" i="2"/>
  <c r="R762" i="2"/>
  <c r="P762" i="2"/>
  <c r="BI758" i="2"/>
  <c r="BH758" i="2"/>
  <c r="BG758" i="2"/>
  <c r="BE758" i="2"/>
  <c r="T758" i="2"/>
  <c r="R758" i="2"/>
  <c r="P758" i="2"/>
  <c r="BI755" i="2"/>
  <c r="BH755" i="2"/>
  <c r="BG755" i="2"/>
  <c r="BE755" i="2"/>
  <c r="T755" i="2"/>
  <c r="R755" i="2"/>
  <c r="P755" i="2"/>
  <c r="BI747" i="2"/>
  <c r="BH747" i="2"/>
  <c r="BG747" i="2"/>
  <c r="BE747" i="2"/>
  <c r="T747" i="2"/>
  <c r="R747" i="2"/>
  <c r="P747" i="2"/>
  <c r="BI741" i="2"/>
  <c r="BH741" i="2"/>
  <c r="BG741" i="2"/>
  <c r="BE741" i="2"/>
  <c r="T741" i="2"/>
  <c r="R741" i="2"/>
  <c r="P741" i="2"/>
  <c r="BI733" i="2"/>
  <c r="BH733" i="2"/>
  <c r="BG733" i="2"/>
  <c r="BE733" i="2"/>
  <c r="T733" i="2"/>
  <c r="R733" i="2"/>
  <c r="P733" i="2"/>
  <c r="BI725" i="2"/>
  <c r="BH725" i="2"/>
  <c r="BG725" i="2"/>
  <c r="BE725" i="2"/>
  <c r="T725" i="2"/>
  <c r="R725" i="2"/>
  <c r="P725" i="2"/>
  <c r="BI717" i="2"/>
  <c r="BH717" i="2"/>
  <c r="BG717" i="2"/>
  <c r="BE717" i="2"/>
  <c r="T717" i="2"/>
  <c r="R717" i="2"/>
  <c r="P717" i="2"/>
  <c r="BI709" i="2"/>
  <c r="BH709" i="2"/>
  <c r="BG709" i="2"/>
  <c r="BE709" i="2"/>
  <c r="T709" i="2"/>
  <c r="R709" i="2"/>
  <c r="P709" i="2"/>
  <c r="BI701" i="2"/>
  <c r="BH701" i="2"/>
  <c r="BG701" i="2"/>
  <c r="BE701" i="2"/>
  <c r="T701" i="2"/>
  <c r="R701" i="2"/>
  <c r="P701" i="2"/>
  <c r="BI693" i="2"/>
  <c r="BH693" i="2"/>
  <c r="BG693" i="2"/>
  <c r="BE693" i="2"/>
  <c r="T693" i="2"/>
  <c r="R693" i="2"/>
  <c r="P693" i="2"/>
  <c r="BI685" i="2"/>
  <c r="BH685" i="2"/>
  <c r="BG685" i="2"/>
  <c r="BE685" i="2"/>
  <c r="T685" i="2"/>
  <c r="R685" i="2"/>
  <c r="P685" i="2"/>
  <c r="BI677" i="2"/>
  <c r="BH677" i="2"/>
  <c r="BG677" i="2"/>
  <c r="BE677" i="2"/>
  <c r="T677" i="2"/>
  <c r="R677" i="2"/>
  <c r="P677" i="2"/>
  <c r="BI674" i="2"/>
  <c r="BH674" i="2"/>
  <c r="BG674" i="2"/>
  <c r="BE674" i="2"/>
  <c r="T674" i="2"/>
  <c r="R674" i="2"/>
  <c r="P674" i="2"/>
  <c r="BI669" i="2"/>
  <c r="BH669" i="2"/>
  <c r="BG669" i="2"/>
  <c r="BE669" i="2"/>
  <c r="T669" i="2"/>
  <c r="R669" i="2"/>
  <c r="P669" i="2"/>
  <c r="BI663" i="2"/>
  <c r="BH663" i="2"/>
  <c r="BG663" i="2"/>
  <c r="BE663" i="2"/>
  <c r="T663" i="2"/>
  <c r="R663" i="2"/>
  <c r="P663" i="2"/>
  <c r="BI659" i="2"/>
  <c r="BH659" i="2"/>
  <c r="BG659" i="2"/>
  <c r="BE659" i="2"/>
  <c r="T659" i="2"/>
  <c r="R659" i="2"/>
  <c r="P659" i="2"/>
  <c r="BI655" i="2"/>
  <c r="BH655" i="2"/>
  <c r="BG655" i="2"/>
  <c r="BE655" i="2"/>
  <c r="T655" i="2"/>
  <c r="R655" i="2"/>
  <c r="P655" i="2"/>
  <c r="BI644" i="2"/>
  <c r="BH644" i="2"/>
  <c r="BG644" i="2"/>
  <c r="BE644" i="2"/>
  <c r="T644" i="2"/>
  <c r="R644" i="2"/>
  <c r="P644" i="2"/>
  <c r="BI638" i="2"/>
  <c r="BH638" i="2"/>
  <c r="BG638" i="2"/>
  <c r="BE638" i="2"/>
  <c r="T638" i="2"/>
  <c r="R638" i="2"/>
  <c r="P638" i="2"/>
  <c r="BI634" i="2"/>
  <c r="BH634" i="2"/>
  <c r="BG634" i="2"/>
  <c r="BE634" i="2"/>
  <c r="T634" i="2"/>
  <c r="R634" i="2"/>
  <c r="P634" i="2"/>
  <c r="BI630" i="2"/>
  <c r="BH630" i="2"/>
  <c r="BG630" i="2"/>
  <c r="BE630" i="2"/>
  <c r="T630" i="2"/>
  <c r="R630" i="2"/>
  <c r="P630" i="2"/>
  <c r="BI626" i="2"/>
  <c r="BH626" i="2"/>
  <c r="BG626" i="2"/>
  <c r="BE626" i="2"/>
  <c r="T626" i="2"/>
  <c r="R626" i="2"/>
  <c r="P626" i="2"/>
  <c r="BI613" i="2"/>
  <c r="BH613" i="2"/>
  <c r="BG613" i="2"/>
  <c r="BE613" i="2"/>
  <c r="T613" i="2"/>
  <c r="R613" i="2"/>
  <c r="P613" i="2"/>
  <c r="BI608" i="2"/>
  <c r="BH608" i="2"/>
  <c r="BG608" i="2"/>
  <c r="BE608" i="2"/>
  <c r="T608" i="2"/>
  <c r="R608" i="2"/>
  <c r="P608" i="2"/>
  <c r="BI600" i="2"/>
  <c r="BH600" i="2"/>
  <c r="BG600" i="2"/>
  <c r="BE600" i="2"/>
  <c r="T600" i="2"/>
  <c r="R600" i="2"/>
  <c r="P600" i="2"/>
  <c r="BI593" i="2"/>
  <c r="BH593" i="2"/>
  <c r="BG593" i="2"/>
  <c r="BE593" i="2"/>
  <c r="T593" i="2"/>
  <c r="R593" i="2"/>
  <c r="P593" i="2"/>
  <c r="BI585" i="2"/>
  <c r="BH585" i="2"/>
  <c r="BG585" i="2"/>
  <c r="BE585" i="2"/>
  <c r="T585" i="2"/>
  <c r="R585" i="2"/>
  <c r="P585" i="2"/>
  <c r="BI581" i="2"/>
  <c r="BH581" i="2"/>
  <c r="BG581" i="2"/>
  <c r="BE581" i="2"/>
  <c r="T581" i="2"/>
  <c r="R581" i="2"/>
  <c r="P581" i="2"/>
  <c r="BI576" i="2"/>
  <c r="BH576" i="2"/>
  <c r="BG576" i="2"/>
  <c r="BE576" i="2"/>
  <c r="T576" i="2"/>
  <c r="R576" i="2"/>
  <c r="P576" i="2"/>
  <c r="BI571" i="2"/>
  <c r="BH571" i="2"/>
  <c r="BG571" i="2"/>
  <c r="BE571" i="2"/>
  <c r="T571" i="2"/>
  <c r="R571" i="2"/>
  <c r="P571" i="2"/>
  <c r="BI566" i="2"/>
  <c r="BH566" i="2"/>
  <c r="BG566" i="2"/>
  <c r="BE566" i="2"/>
  <c r="T566" i="2"/>
  <c r="R566" i="2"/>
  <c r="P566" i="2"/>
  <c r="BI559" i="2"/>
  <c r="BH559" i="2"/>
  <c r="BG559" i="2"/>
  <c r="BE559" i="2"/>
  <c r="T559" i="2"/>
  <c r="R559" i="2"/>
  <c r="P559" i="2"/>
  <c r="BI551" i="2"/>
  <c r="BH551" i="2"/>
  <c r="BG551" i="2"/>
  <c r="BE551" i="2"/>
  <c r="T551" i="2"/>
  <c r="R551" i="2"/>
  <c r="P551" i="2"/>
  <c r="BI546" i="2"/>
  <c r="BH546" i="2"/>
  <c r="BG546" i="2"/>
  <c r="BE546" i="2"/>
  <c r="T546" i="2"/>
  <c r="R546" i="2"/>
  <c r="P546" i="2"/>
  <c r="BI541" i="2"/>
  <c r="BH541" i="2"/>
  <c r="BG541" i="2"/>
  <c r="BE541" i="2"/>
  <c r="T541" i="2"/>
  <c r="R541" i="2"/>
  <c r="P541" i="2"/>
  <c r="BI533" i="2"/>
  <c r="BH533" i="2"/>
  <c r="BG533" i="2"/>
  <c r="BE533" i="2"/>
  <c r="T533" i="2"/>
  <c r="R533" i="2"/>
  <c r="P533" i="2"/>
  <c r="BI528" i="2"/>
  <c r="BH528" i="2"/>
  <c r="BG528" i="2"/>
  <c r="BE528" i="2"/>
  <c r="T528" i="2"/>
  <c r="R528" i="2"/>
  <c r="P528" i="2"/>
  <c r="BI522" i="2"/>
  <c r="BH522" i="2"/>
  <c r="BG522" i="2"/>
  <c r="BE522" i="2"/>
  <c r="T522" i="2"/>
  <c r="R522" i="2"/>
  <c r="P522" i="2"/>
  <c r="BI517" i="2"/>
  <c r="BH517" i="2"/>
  <c r="BG517" i="2"/>
  <c r="BE517" i="2"/>
  <c r="T517" i="2"/>
  <c r="R517" i="2"/>
  <c r="P517" i="2"/>
  <c r="BI512" i="2"/>
  <c r="BH512" i="2"/>
  <c r="BG512" i="2"/>
  <c r="BE512" i="2"/>
  <c r="T512" i="2"/>
  <c r="R512" i="2"/>
  <c r="P512" i="2"/>
  <c r="BI504" i="2"/>
  <c r="BH504" i="2"/>
  <c r="BG504" i="2"/>
  <c r="BE504" i="2"/>
  <c r="T504" i="2"/>
  <c r="R504" i="2"/>
  <c r="P504" i="2"/>
  <c r="BI498" i="2"/>
  <c r="BH498" i="2"/>
  <c r="BG498" i="2"/>
  <c r="BE498" i="2"/>
  <c r="T498" i="2"/>
  <c r="R498" i="2"/>
  <c r="P498" i="2"/>
  <c r="BI492" i="2"/>
  <c r="BH492" i="2"/>
  <c r="BG492" i="2"/>
  <c r="BE492" i="2"/>
  <c r="T492" i="2"/>
  <c r="R492" i="2"/>
  <c r="P492" i="2"/>
  <c r="BI486" i="2"/>
  <c r="BH486" i="2"/>
  <c r="BG486" i="2"/>
  <c r="BE486" i="2"/>
  <c r="T486" i="2"/>
  <c r="R486" i="2"/>
  <c r="P486" i="2"/>
  <c r="BI480" i="2"/>
  <c r="BH480" i="2"/>
  <c r="BG480" i="2"/>
  <c r="BE480" i="2"/>
  <c r="T480" i="2"/>
  <c r="R480" i="2"/>
  <c r="P480" i="2"/>
  <c r="BI474" i="2"/>
  <c r="BH474" i="2"/>
  <c r="BG474" i="2"/>
  <c r="BE474" i="2"/>
  <c r="T474" i="2"/>
  <c r="R474" i="2"/>
  <c r="P474" i="2"/>
  <c r="BI471" i="2"/>
  <c r="BH471" i="2"/>
  <c r="BG471" i="2"/>
  <c r="BE471" i="2"/>
  <c r="T471" i="2"/>
  <c r="R471" i="2"/>
  <c r="P471" i="2"/>
  <c r="BI465" i="2"/>
  <c r="BH465" i="2"/>
  <c r="BG465" i="2"/>
  <c r="BE465" i="2"/>
  <c r="T465" i="2"/>
  <c r="R465" i="2"/>
  <c r="P465" i="2"/>
  <c r="BI459" i="2"/>
  <c r="BH459" i="2"/>
  <c r="BG459" i="2"/>
  <c r="BE459" i="2"/>
  <c r="T459" i="2"/>
  <c r="R459" i="2"/>
  <c r="P459" i="2"/>
  <c r="BI454" i="2"/>
  <c r="BH454" i="2"/>
  <c r="BG454" i="2"/>
  <c r="BE454" i="2"/>
  <c r="T454" i="2"/>
  <c r="R454" i="2"/>
  <c r="P454" i="2"/>
  <c r="BI449" i="2"/>
  <c r="BH449" i="2"/>
  <c r="BG449" i="2"/>
  <c r="BE449" i="2"/>
  <c r="T449" i="2"/>
  <c r="R449" i="2"/>
  <c r="P449" i="2"/>
  <c r="BI446" i="2"/>
  <c r="BH446" i="2"/>
  <c r="BG446" i="2"/>
  <c r="BE446" i="2"/>
  <c r="T446" i="2"/>
  <c r="R446" i="2"/>
  <c r="P446" i="2"/>
  <c r="BI432" i="2"/>
  <c r="BH432" i="2"/>
  <c r="BG432" i="2"/>
  <c r="BE432" i="2"/>
  <c r="T432" i="2"/>
  <c r="R432" i="2"/>
  <c r="P432" i="2"/>
  <c r="BI416" i="2"/>
  <c r="BH416" i="2"/>
  <c r="BG416" i="2"/>
  <c r="BE416" i="2"/>
  <c r="T416" i="2"/>
  <c r="R416" i="2"/>
  <c r="P416" i="2"/>
  <c r="BI400" i="2"/>
  <c r="BH400" i="2"/>
  <c r="BG400" i="2"/>
  <c r="BE400" i="2"/>
  <c r="T400" i="2"/>
  <c r="R400" i="2"/>
  <c r="P400" i="2"/>
  <c r="BI394" i="2"/>
  <c r="BH394" i="2"/>
  <c r="BG394" i="2"/>
  <c r="BE394" i="2"/>
  <c r="T394" i="2"/>
  <c r="R394" i="2"/>
  <c r="P394" i="2"/>
  <c r="BI389" i="2"/>
  <c r="BH389" i="2"/>
  <c r="BG389" i="2"/>
  <c r="BE389" i="2"/>
  <c r="T389" i="2"/>
  <c r="R389" i="2"/>
  <c r="P389" i="2"/>
  <c r="BI384" i="2"/>
  <c r="BH384" i="2"/>
  <c r="BG384" i="2"/>
  <c r="BE384" i="2"/>
  <c r="T384" i="2"/>
  <c r="R384" i="2"/>
  <c r="P384" i="2"/>
  <c r="BI379" i="2"/>
  <c r="BH379" i="2"/>
  <c r="BG379" i="2"/>
  <c r="BE379" i="2"/>
  <c r="T379" i="2"/>
  <c r="R379" i="2"/>
  <c r="P379" i="2"/>
  <c r="BI374" i="2"/>
  <c r="BH374" i="2"/>
  <c r="BG374" i="2"/>
  <c r="BE374" i="2"/>
  <c r="T374" i="2"/>
  <c r="R374" i="2"/>
  <c r="P374" i="2"/>
  <c r="BI369" i="2"/>
  <c r="BH369" i="2"/>
  <c r="BG369" i="2"/>
  <c r="BE369" i="2"/>
  <c r="T369" i="2"/>
  <c r="R369" i="2"/>
  <c r="P369" i="2"/>
  <c r="BI364" i="2"/>
  <c r="BH364" i="2"/>
  <c r="BG364" i="2"/>
  <c r="BE364" i="2"/>
  <c r="T364" i="2"/>
  <c r="R364" i="2"/>
  <c r="P364" i="2"/>
  <c r="BI359" i="2"/>
  <c r="BH359" i="2"/>
  <c r="BG359" i="2"/>
  <c r="BE359" i="2"/>
  <c r="T359" i="2"/>
  <c r="R359" i="2"/>
  <c r="P359" i="2"/>
  <c r="BI354" i="2"/>
  <c r="BH354" i="2"/>
  <c r="BG354" i="2"/>
  <c r="BE354" i="2"/>
  <c r="T354" i="2"/>
  <c r="R354" i="2"/>
  <c r="P354" i="2"/>
  <c r="BI345" i="2"/>
  <c r="BH345" i="2"/>
  <c r="BG345" i="2"/>
  <c r="BE345" i="2"/>
  <c r="T345" i="2"/>
  <c r="T344" i="2" s="1"/>
  <c r="R345" i="2"/>
  <c r="R344" i="2" s="1"/>
  <c r="P345" i="2"/>
  <c r="P344" i="2" s="1"/>
  <c r="BI341" i="2"/>
  <c r="BH341" i="2"/>
  <c r="BG341" i="2"/>
  <c r="BE341" i="2"/>
  <c r="T341" i="2"/>
  <c r="T340" i="2"/>
  <c r="R341" i="2"/>
  <c r="R340" i="2"/>
  <c r="P341" i="2"/>
  <c r="BI338" i="2"/>
  <c r="BH338" i="2"/>
  <c r="BG338" i="2"/>
  <c r="BE338" i="2"/>
  <c r="T338" i="2"/>
  <c r="R338" i="2"/>
  <c r="P338" i="2"/>
  <c r="BI334" i="2"/>
  <c r="BH334" i="2"/>
  <c r="BG334" i="2"/>
  <c r="BE334" i="2"/>
  <c r="T334" i="2"/>
  <c r="R334" i="2"/>
  <c r="P334" i="2"/>
  <c r="BI332" i="2"/>
  <c r="BH332" i="2"/>
  <c r="BG332" i="2"/>
  <c r="BE332" i="2"/>
  <c r="T332" i="2"/>
  <c r="R332" i="2"/>
  <c r="P332" i="2"/>
  <c r="BI330" i="2"/>
  <c r="BH330" i="2"/>
  <c r="BG330" i="2"/>
  <c r="BE330" i="2"/>
  <c r="T330" i="2"/>
  <c r="R330" i="2"/>
  <c r="P330" i="2"/>
  <c r="BI317" i="2"/>
  <c r="BH317" i="2"/>
  <c r="BG317" i="2"/>
  <c r="BE317" i="2"/>
  <c r="T317" i="2"/>
  <c r="R317" i="2"/>
  <c r="P317" i="2"/>
  <c r="BI304" i="2"/>
  <c r="BH304" i="2"/>
  <c r="BG304" i="2"/>
  <c r="BE304" i="2"/>
  <c r="T304" i="2"/>
  <c r="R304" i="2"/>
  <c r="P304" i="2"/>
  <c r="BI270" i="2"/>
  <c r="BH270" i="2"/>
  <c r="BG270" i="2"/>
  <c r="BE270" i="2"/>
  <c r="T270" i="2"/>
  <c r="R270" i="2"/>
  <c r="P270" i="2"/>
  <c r="BI259" i="2"/>
  <c r="BH259" i="2"/>
  <c r="BG259" i="2"/>
  <c r="BE259" i="2"/>
  <c r="T259" i="2"/>
  <c r="R259" i="2"/>
  <c r="P259" i="2"/>
  <c r="BI254" i="2"/>
  <c r="BH254" i="2"/>
  <c r="BG254" i="2"/>
  <c r="BE254" i="2"/>
  <c r="T254" i="2"/>
  <c r="R254" i="2"/>
  <c r="P254" i="2"/>
  <c r="BI248" i="2"/>
  <c r="BH248" i="2"/>
  <c r="BG248" i="2"/>
  <c r="BE248" i="2"/>
  <c r="T248" i="2"/>
  <c r="R248" i="2"/>
  <c r="P248" i="2"/>
  <c r="BI242" i="2"/>
  <c r="BH242" i="2"/>
  <c r="BG242" i="2"/>
  <c r="BE242" i="2"/>
  <c r="T242" i="2"/>
  <c r="R242" i="2"/>
  <c r="P242" i="2"/>
  <c r="BI238" i="2"/>
  <c r="BH238" i="2"/>
  <c r="BG238" i="2"/>
  <c r="BE238" i="2"/>
  <c r="T238" i="2"/>
  <c r="R238" i="2"/>
  <c r="P238" i="2"/>
  <c r="BI235" i="2"/>
  <c r="BH235" i="2"/>
  <c r="BG235" i="2"/>
  <c r="BE235" i="2"/>
  <c r="T235" i="2"/>
  <c r="R235" i="2"/>
  <c r="P235" i="2"/>
  <c r="BI230" i="2"/>
  <c r="BH230" i="2"/>
  <c r="BG230" i="2"/>
  <c r="BE230" i="2"/>
  <c r="T230" i="2"/>
  <c r="R230" i="2"/>
  <c r="P230" i="2"/>
  <c r="BI225" i="2"/>
  <c r="BH225" i="2"/>
  <c r="BG225" i="2"/>
  <c r="BE225" i="2"/>
  <c r="T225" i="2"/>
  <c r="R225" i="2"/>
  <c r="P225" i="2"/>
  <c r="BI220" i="2"/>
  <c r="BH220" i="2"/>
  <c r="BG220" i="2"/>
  <c r="BE220" i="2"/>
  <c r="T220" i="2"/>
  <c r="R220" i="2"/>
  <c r="P220" i="2"/>
  <c r="BI204" i="2"/>
  <c r="BH204" i="2"/>
  <c r="BG204" i="2"/>
  <c r="BE204" i="2"/>
  <c r="T204" i="2"/>
  <c r="R204" i="2"/>
  <c r="P204" i="2"/>
  <c r="BI170" i="2"/>
  <c r="BH170" i="2"/>
  <c r="BG170" i="2"/>
  <c r="BE170" i="2"/>
  <c r="T170" i="2"/>
  <c r="R170" i="2"/>
  <c r="P170" i="2"/>
  <c r="BI160" i="2"/>
  <c r="BH160" i="2"/>
  <c r="BG160" i="2"/>
  <c r="BE160" i="2"/>
  <c r="T160" i="2"/>
  <c r="R160" i="2"/>
  <c r="P160" i="2"/>
  <c r="BI146" i="2"/>
  <c r="BH146" i="2"/>
  <c r="BG146" i="2"/>
  <c r="BE146" i="2"/>
  <c r="T146" i="2"/>
  <c r="R146" i="2"/>
  <c r="P146" i="2"/>
  <c r="BI132" i="2"/>
  <c r="BH132" i="2"/>
  <c r="BG132" i="2"/>
  <c r="BE132" i="2"/>
  <c r="T132" i="2"/>
  <c r="R132" i="2"/>
  <c r="P132" i="2"/>
  <c r="BI118" i="2"/>
  <c r="BH118" i="2"/>
  <c r="BG118" i="2"/>
  <c r="BE118" i="2"/>
  <c r="T118" i="2"/>
  <c r="R118" i="2"/>
  <c r="P118" i="2"/>
  <c r="BI110" i="2"/>
  <c r="BH110" i="2"/>
  <c r="BG110" i="2"/>
  <c r="BE110" i="2"/>
  <c r="T110" i="2"/>
  <c r="R110" i="2"/>
  <c r="P110" i="2"/>
  <c r="BI101" i="2"/>
  <c r="BH101" i="2"/>
  <c r="BG101" i="2"/>
  <c r="BE101" i="2"/>
  <c r="T101" i="2"/>
  <c r="R101" i="2"/>
  <c r="P101" i="2"/>
  <c r="J94" i="2"/>
  <c r="F94" i="2"/>
  <c r="F92" i="2"/>
  <c r="E90" i="2"/>
  <c r="J54" i="2"/>
  <c r="F54" i="2"/>
  <c r="F52" i="2"/>
  <c r="E50" i="2"/>
  <c r="J24" i="2"/>
  <c r="E24" i="2"/>
  <c r="J95" i="2" s="1"/>
  <c r="J23" i="2"/>
  <c r="J18" i="2"/>
  <c r="E18" i="2"/>
  <c r="F95" i="2"/>
  <c r="J17" i="2"/>
  <c r="J12" i="2"/>
  <c r="J92" i="2" s="1"/>
  <c r="E7" i="2"/>
  <c r="E48" i="2" s="1"/>
  <c r="L50" i="1"/>
  <c r="AM50" i="1"/>
  <c r="AM49" i="1"/>
  <c r="L49" i="1"/>
  <c r="AM47" i="1"/>
  <c r="L47" i="1"/>
  <c r="L45" i="1"/>
  <c r="L44" i="1"/>
  <c r="BK863" i="2"/>
  <c r="BK725" i="2"/>
  <c r="BK528" i="2"/>
  <c r="J374" i="2"/>
  <c r="J101" i="2"/>
  <c r="J762" i="2"/>
  <c r="BK454" i="2"/>
  <c r="BK330" i="2"/>
  <c r="J1154" i="2"/>
  <c r="BK758" i="2"/>
  <c r="J541" i="2"/>
  <c r="BK248" i="2"/>
  <c r="J996" i="2"/>
  <c r="J693" i="2"/>
  <c r="J517" i="2"/>
  <c r="J359" i="2"/>
  <c r="J157" i="3"/>
  <c r="J117" i="3"/>
  <c r="J144" i="3"/>
  <c r="BK117" i="3"/>
  <c r="BK150" i="3"/>
  <c r="J121" i="3"/>
  <c r="BK119" i="3"/>
  <c r="J130" i="4"/>
  <c r="J106" i="4"/>
  <c r="BK133" i="4"/>
  <c r="BK111" i="4"/>
  <c r="J87" i="4"/>
  <c r="J129" i="4"/>
  <c r="BK102" i="4"/>
  <c r="J118" i="4"/>
  <c r="BK117" i="5"/>
  <c r="J97" i="5"/>
  <c r="BK115" i="5"/>
  <c r="J95" i="5"/>
  <c r="J99" i="5"/>
  <c r="BK93" i="6"/>
  <c r="BK1154" i="2"/>
  <c r="J717" i="2"/>
  <c r="J522" i="2"/>
  <c r="J341" i="2"/>
  <c r="AS54" i="1"/>
  <c r="BK449" i="2"/>
  <c r="BK1175" i="2"/>
  <c r="BK932" i="2"/>
  <c r="J585" i="2"/>
  <c r="J338" i="2"/>
  <c r="J1149" i="2"/>
  <c r="BK733" i="2"/>
  <c r="J486" i="2"/>
  <c r="J332" i="2"/>
  <c r="BK153" i="3"/>
  <c r="BK113" i="3"/>
  <c r="BK138" i="3"/>
  <c r="J107" i="3"/>
  <c r="J132" i="3"/>
  <c r="BK148" i="3"/>
  <c r="J125" i="3"/>
  <c r="BK103" i="3"/>
  <c r="BK107" i="4"/>
  <c r="BK119" i="4"/>
  <c r="BK104" i="4"/>
  <c r="BK118" i="4"/>
  <c r="J105" i="4"/>
  <c r="J100" i="5"/>
  <c r="BK114" i="5"/>
  <c r="BK113" i="5"/>
  <c r="J89" i="6"/>
  <c r="J1048" i="2"/>
  <c r="BK677" i="2"/>
  <c r="J474" i="2"/>
  <c r="J317" i="2"/>
  <c r="BK1149" i="2"/>
  <c r="BK755" i="2"/>
  <c r="BK638" i="2"/>
  <c r="BK517" i="2"/>
  <c r="J345" i="2"/>
  <c r="BK1159" i="2"/>
  <c r="BK747" i="2"/>
  <c r="BK512" i="2"/>
  <c r="J242" i="2"/>
  <c r="J1060" i="2"/>
  <c r="BK701" i="2"/>
  <c r="J504" i="2"/>
  <c r="J330" i="2"/>
  <c r="BK159" i="3"/>
  <c r="BK108" i="3"/>
  <c r="BK112" i="3"/>
  <c r="BK144" i="3"/>
  <c r="J131" i="3"/>
  <c r="J143" i="3"/>
  <c r="BK107" i="3"/>
  <c r="BK124" i="4"/>
  <c r="J108" i="4"/>
  <c r="BK129" i="4"/>
  <c r="J109" i="4"/>
  <c r="J138" i="4"/>
  <c r="BK128" i="4"/>
  <c r="J111" i="4"/>
  <c r="BK116" i="4"/>
  <c r="BK89" i="4"/>
  <c r="J104" i="5"/>
  <c r="J117" i="5"/>
  <c r="J93" i="5"/>
  <c r="J105" i="5"/>
  <c r="BK1068" i="2"/>
  <c r="J709" i="2"/>
  <c r="BK459" i="2"/>
  <c r="BK270" i="2"/>
  <c r="J118" i="2"/>
  <c r="J786" i="2"/>
  <c r="J581" i="2"/>
  <c r="BK384" i="2"/>
  <c r="BK1164" i="2"/>
  <c r="J875" i="2"/>
  <c r="BK626" i="2"/>
  <c r="J480" i="2"/>
  <c r="BK170" i="2"/>
  <c r="BK798" i="2"/>
  <c r="J546" i="2"/>
  <c r="J1052" i="2"/>
  <c r="J813" i="2"/>
  <c r="BK465" i="2"/>
  <c r="BK204" i="2"/>
  <c r="BK1052" i="2"/>
  <c r="J677" i="2"/>
  <c r="J551" i="2"/>
  <c r="BK359" i="2"/>
  <c r="J1170" i="2"/>
  <c r="BK813" i="2"/>
  <c r="BK581" i="2"/>
  <c r="BK341" i="2"/>
  <c r="BK1106" i="2"/>
  <c r="BK774" i="2"/>
  <c r="J471" i="2"/>
  <c r="J254" i="2"/>
  <c r="J155" i="3"/>
  <c r="BK131" i="3"/>
  <c r="J146" i="3"/>
  <c r="J110" i="3"/>
  <c r="J141" i="3"/>
  <c r="J112" i="3"/>
  <c r="J109" i="3"/>
  <c r="BK126" i="4"/>
  <c r="BK109" i="4"/>
  <c r="BK88" i="4"/>
  <c r="J114" i="4"/>
  <c r="J95" i="4"/>
  <c r="J127" i="4"/>
  <c r="BK92" i="4"/>
  <c r="BK115" i="4"/>
  <c r="J90" i="4"/>
  <c r="BK103" i="5"/>
  <c r="J112" i="5"/>
  <c r="BK91" i="5"/>
  <c r="BK88" i="5"/>
  <c r="BK89" i="6"/>
  <c r="BK968" i="2"/>
  <c r="BK762" i="2"/>
  <c r="J593" i="2"/>
  <c r="J379" i="2"/>
  <c r="J170" i="2"/>
  <c r="BK709" i="2"/>
  <c r="BK644" i="2"/>
  <c r="BK474" i="2"/>
  <c r="BK334" i="2"/>
  <c r="J1068" i="2"/>
  <c r="J798" i="2"/>
  <c r="J416" i="2"/>
  <c r="J204" i="2"/>
  <c r="J944" i="2"/>
  <c r="BK585" i="2"/>
  <c r="BK379" i="2"/>
  <c r="BK132" i="2"/>
  <c r="J126" i="3"/>
  <c r="J145" i="3"/>
  <c r="BK127" i="3"/>
  <c r="BK102" i="3"/>
  <c r="BK129" i="3"/>
  <c r="J102" i="3"/>
  <c r="BK123" i="3"/>
  <c r="BK132" i="4"/>
  <c r="J104" i="4"/>
  <c r="BK127" i="4"/>
  <c r="BK137" i="4"/>
  <c r="BK91" i="4"/>
  <c r="J119" i="5"/>
  <c r="J91" i="5"/>
  <c r="J103" i="5"/>
  <c r="BK90" i="5"/>
  <c r="BK82" i="6"/>
  <c r="BK980" i="2"/>
  <c r="J608" i="2"/>
  <c r="BK254" i="2"/>
  <c r="J999" i="2"/>
  <c r="J774" i="2"/>
  <c r="BK608" i="2"/>
  <c r="J389" i="2"/>
  <c r="BK1170" i="2"/>
  <c r="J837" i="2"/>
  <c r="J566" i="2"/>
  <c r="J270" i="2"/>
  <c r="BK887" i="2"/>
  <c r="BK600" i="2"/>
  <c r="J449" i="2"/>
  <c r="J248" i="2"/>
  <c r="BK142" i="3"/>
  <c r="J150" i="3"/>
  <c r="BK124" i="3"/>
  <c r="J159" i="3"/>
  <c r="J119" i="3"/>
  <c r="J136" i="3"/>
  <c r="J113" i="3"/>
  <c r="J128" i="4"/>
  <c r="BK105" i="4"/>
  <c r="J137" i="4"/>
  <c r="J113" i="4"/>
  <c r="BK94" i="4"/>
  <c r="J122" i="4"/>
  <c r="J94" i="4"/>
  <c r="BK108" i="4"/>
  <c r="BK108" i="5"/>
  <c r="J90" i="5"/>
  <c r="BK104" i="5"/>
  <c r="J88" i="5"/>
  <c r="BK98" i="5"/>
  <c r="BK85" i="6"/>
  <c r="BK786" i="2"/>
  <c r="BK571" i="2"/>
  <c r="BK416" i="2"/>
  <c r="J220" i="2"/>
  <c r="J932" i="2"/>
  <c r="J685" i="2"/>
  <c r="BK541" i="2"/>
  <c r="J110" i="2"/>
  <c r="J801" i="2"/>
  <c r="J600" i="2"/>
  <c r="J364" i="2"/>
  <c r="BK118" i="2"/>
  <c r="BK924" i="2"/>
  <c r="J626" i="2"/>
  <c r="BK389" i="2"/>
  <c r="J988" i="2"/>
  <c r="BK576" i="2"/>
  <c r="J432" i="2"/>
  <c r="J259" i="2"/>
  <c r="BK956" i="2"/>
  <c r="J863" i="2"/>
  <c r="J655" i="2"/>
  <c r="J512" i="2"/>
  <c r="J1175" i="2"/>
  <c r="BK903" i="2"/>
  <c r="J613" i="2"/>
  <c r="BK432" i="2"/>
  <c r="J160" i="2"/>
  <c r="BK875" i="2"/>
  <c r="J571" i="2"/>
  <c r="J384" i="2"/>
  <c r="BK110" i="2"/>
  <c r="J134" i="3"/>
  <c r="BK110" i="3"/>
  <c r="BK134" i="3"/>
  <c r="BK105" i="3"/>
  <c r="BK136" i="3"/>
  <c r="J101" i="3"/>
  <c r="J104" i="3"/>
  <c r="J123" i="4"/>
  <c r="J102" i="4"/>
  <c r="BK121" i="4"/>
  <c r="BK103" i="4"/>
  <c r="J132" i="4"/>
  <c r="BK114" i="4"/>
  <c r="J88" i="4"/>
  <c r="J97" i="4"/>
  <c r="J114" i="5"/>
  <c r="BK89" i="5"/>
  <c r="J101" i="5"/>
  <c r="J108" i="5"/>
  <c r="J98" i="5"/>
  <c r="BK996" i="2"/>
  <c r="J638" i="2"/>
  <c r="BK480" i="2"/>
  <c r="J304" i="2"/>
  <c r="J758" i="2"/>
  <c r="BK674" i="2"/>
  <c r="J576" i="2"/>
  <c r="BK369" i="2"/>
  <c r="J1164" i="2"/>
  <c r="BK849" i="2"/>
  <c r="BK659" i="2"/>
  <c r="J528" i="2"/>
  <c r="BK235" i="2"/>
  <c r="BK825" i="2"/>
  <c r="BK533" i="2"/>
  <c r="BK374" i="2"/>
  <c r="BK101" i="2"/>
  <c r="J138" i="3"/>
  <c r="BK155" i="3"/>
  <c r="J123" i="3"/>
  <c r="BK151" i="3"/>
  <c r="BK125" i="3"/>
  <c r="BK141" i="3"/>
  <c r="J108" i="3"/>
  <c r="J119" i="4"/>
  <c r="J100" i="4"/>
  <c r="J92" i="4"/>
  <c r="J112" i="4"/>
  <c r="BK93" i="4"/>
  <c r="BK95" i="5"/>
  <c r="BK119" i="5"/>
  <c r="BK97" i="5"/>
  <c r="J107" i="5"/>
  <c r="J82" i="6"/>
  <c r="J825" i="2"/>
  <c r="BK551" i="2"/>
  <c r="J394" i="2"/>
  <c r="BK225" i="2"/>
  <c r="J924" i="2"/>
  <c r="J701" i="2"/>
  <c r="BK471" i="2"/>
  <c r="BK317" i="2"/>
  <c r="BK919" i="2"/>
  <c r="J674" i="2"/>
  <c r="J354" i="2"/>
  <c r="J132" i="2"/>
  <c r="BK801" i="2"/>
  <c r="BK566" i="2"/>
  <c r="J369" i="2"/>
  <c r="J151" i="3"/>
  <c r="J115" i="3"/>
  <c r="J130" i="3"/>
  <c r="BK109" i="3"/>
  <c r="BK140" i="3"/>
  <c r="J103" i="3"/>
  <c r="J124" i="3"/>
  <c r="BK138" i="4"/>
  <c r="J121" i="4"/>
  <c r="BK97" i="4"/>
  <c r="BK123" i="4"/>
  <c r="BK101" i="4"/>
  <c r="BK131" i="4"/>
  <c r="J115" i="4"/>
  <c r="BK90" i="4"/>
  <c r="BK100" i="4"/>
  <c r="J91" i="4"/>
  <c r="BK93" i="5"/>
  <c r="BK100" i="5"/>
  <c r="BK101" i="5"/>
  <c r="J89" i="5"/>
  <c r="J1044" i="2"/>
  <c r="J747" i="2"/>
  <c r="BK504" i="2"/>
  <c r="J334" i="2"/>
  <c r="BK1016" i="2"/>
  <c r="J733" i="2"/>
  <c r="J634" i="2"/>
  <c r="J400" i="2"/>
  <c r="BK338" i="2"/>
  <c r="BK1048" i="2"/>
  <c r="J741" i="2"/>
  <c r="BK559" i="2"/>
  <c r="J238" i="2"/>
  <c r="BK1044" i="2"/>
  <c r="BK655" i="2"/>
  <c r="BK446" i="2"/>
  <c r="BK1060" i="2"/>
  <c r="J669" i="2"/>
  <c r="BK492" i="2"/>
  <c r="BK345" i="2"/>
  <c r="BK344" i="2" s="1"/>
  <c r="J344" i="2" s="1"/>
  <c r="J67" i="2" s="1"/>
  <c r="J919" i="2"/>
  <c r="J725" i="2"/>
  <c r="BK593" i="2"/>
  <c r="BK394" i="2"/>
  <c r="BK238" i="2"/>
  <c r="J968" i="2"/>
  <c r="BK717" i="2"/>
  <c r="J492" i="2"/>
  <c r="J225" i="2"/>
  <c r="BK929" i="2"/>
  <c r="J630" i="2"/>
  <c r="BK400" i="2"/>
  <c r="BK160" i="2"/>
  <c r="J148" i="3"/>
  <c r="BK157" i="3"/>
  <c r="J129" i="3"/>
  <c r="BK101" i="3"/>
  <c r="J127" i="3"/>
  <c r="BK146" i="3"/>
  <c r="J135" i="4"/>
  <c r="BK112" i="4"/>
  <c r="J93" i="4"/>
  <c r="J126" i="4"/>
  <c r="J107" i="4"/>
  <c r="BK135" i="4"/>
  <c r="J116" i="4"/>
  <c r="J89" i="4"/>
  <c r="J103" i="4"/>
  <c r="BK106" i="5"/>
  <c r="BK92" i="5"/>
  <c r="BK107" i="5"/>
  <c r="J110" i="5"/>
  <c r="BK110" i="5"/>
  <c r="J85" i="6"/>
  <c r="J849" i="2"/>
  <c r="J446" i="2"/>
  <c r="J235" i="2"/>
  <c r="BK837" i="2"/>
  <c r="BK693" i="2"/>
  <c r="BK630" i="2"/>
  <c r="BK522" i="2"/>
  <c r="BK242" i="2"/>
  <c r="BK988" i="2"/>
  <c r="BK685" i="2"/>
  <c r="BK546" i="2"/>
  <c r="BK332" i="2"/>
  <c r="J1016" i="2"/>
  <c r="BK669" i="2"/>
  <c r="J454" i="2"/>
  <c r="BK304" i="2"/>
  <c r="BK145" i="3"/>
  <c r="J105" i="3"/>
  <c r="BK132" i="3"/>
  <c r="BK111" i="3"/>
  <c r="BK143" i="3"/>
  <c r="BK115" i="3"/>
  <c r="J142" i="3"/>
  <c r="J111" i="3"/>
  <c r="J125" i="4"/>
  <c r="BK87" i="4"/>
  <c r="J110" i="4"/>
  <c r="BK130" i="4"/>
  <c r="BK122" i="4"/>
  <c r="BK109" i="5"/>
  <c r="J106" i="5"/>
  <c r="BK105" i="5"/>
  <c r="J92" i="5"/>
  <c r="J1159" i="2"/>
  <c r="BK741" i="2"/>
  <c r="BK498" i="2"/>
  <c r="BK354" i="2"/>
  <c r="J146" i="2"/>
  <c r="J887" i="2"/>
  <c r="BK663" i="2"/>
  <c r="J559" i="2"/>
  <c r="J230" i="2"/>
  <c r="BK999" i="2"/>
  <c r="J644" i="2"/>
  <c r="J465" i="2"/>
  <c r="BK220" i="2"/>
  <c r="J956" i="2"/>
  <c r="BK634" i="2"/>
  <c r="J459" i="2"/>
  <c r="BK146" i="2"/>
  <c r="BK130" i="3"/>
  <c r="J140" i="3"/>
  <c r="BK104" i="3"/>
  <c r="BK126" i="3"/>
  <c r="J153" i="3"/>
  <c r="BK121" i="3"/>
  <c r="J131" i="4"/>
  <c r="BK110" i="4"/>
  <c r="J101" i="4"/>
  <c r="J124" i="4"/>
  <c r="BK106" i="4"/>
  <c r="J133" i="4"/>
  <c r="BK113" i="4"/>
  <c r="BK125" i="4"/>
  <c r="BK95" i="4"/>
  <c r="J115" i="5"/>
  <c r="BK99" i="5"/>
  <c r="J113" i="5"/>
  <c r="J109" i="5"/>
  <c r="BK112" i="5"/>
  <c r="J93" i="6"/>
  <c r="J929" i="2"/>
  <c r="BK613" i="2"/>
  <c r="BK364" i="2"/>
  <c r="J1106" i="2"/>
  <c r="J903" i="2"/>
  <c r="J659" i="2"/>
  <c r="BK486" i="2"/>
  <c r="BK259" i="2"/>
  <c r="BK944" i="2"/>
  <c r="J663" i="2"/>
  <c r="J533" i="2"/>
  <c r="BK230" i="2"/>
  <c r="J980" i="2"/>
  <c r="J755" i="2"/>
  <c r="J498" i="2"/>
  <c r="R100" i="2" l="1"/>
  <c r="P100" i="2"/>
  <c r="T100" i="2"/>
  <c r="P117" i="2"/>
  <c r="BK229" i="2"/>
  <c r="J229" i="2" s="1"/>
  <c r="J63" i="2" s="1"/>
  <c r="BK329" i="2"/>
  <c r="J329" i="2"/>
  <c r="J64" i="2"/>
  <c r="T353" i="2"/>
  <c r="BK399" i="2"/>
  <c r="J399" i="2" s="1"/>
  <c r="J69" i="2" s="1"/>
  <c r="R448" i="2"/>
  <c r="R473" i="2"/>
  <c r="T676" i="2"/>
  <c r="T757" i="2"/>
  <c r="BK800" i="2"/>
  <c r="J800" i="2"/>
  <c r="J74" i="2" s="1"/>
  <c r="P931" i="2"/>
  <c r="P1015" i="2"/>
  <c r="T1148" i="2"/>
  <c r="T100" i="3"/>
  <c r="T106" i="3"/>
  <c r="BK122" i="3"/>
  <c r="J122" i="3"/>
  <c r="J67" i="3" s="1"/>
  <c r="R128" i="3"/>
  <c r="T139" i="3"/>
  <c r="T149" i="3"/>
  <c r="BK86" i="4"/>
  <c r="J86" i="4"/>
  <c r="J60" i="4" s="1"/>
  <c r="T96" i="4"/>
  <c r="T117" i="4"/>
  <c r="R120" i="4"/>
  <c r="R136" i="4"/>
  <c r="R87" i="5"/>
  <c r="R96" i="5"/>
  <c r="R102" i="5"/>
  <c r="R111" i="5"/>
  <c r="T117" i="2"/>
  <c r="P229" i="2"/>
  <c r="P329" i="2"/>
  <c r="P340" i="2"/>
  <c r="R353" i="2"/>
  <c r="P399" i="2"/>
  <c r="BK448" i="2"/>
  <c r="J448" i="2"/>
  <c r="J70" i="2" s="1"/>
  <c r="T473" i="2"/>
  <c r="BK676" i="2"/>
  <c r="J676" i="2" s="1"/>
  <c r="J72" i="2" s="1"/>
  <c r="BK757" i="2"/>
  <c r="J757" i="2" s="1"/>
  <c r="J73" i="2" s="1"/>
  <c r="P800" i="2"/>
  <c r="BK931" i="2"/>
  <c r="J931" i="2"/>
  <c r="J75" i="2"/>
  <c r="R1015" i="2"/>
  <c r="P1148" i="2"/>
  <c r="BK100" i="3"/>
  <c r="J100" i="3" s="1"/>
  <c r="J61" i="3" s="1"/>
  <c r="P106" i="3"/>
  <c r="R122" i="3"/>
  <c r="P128" i="3"/>
  <c r="BK139" i="3"/>
  <c r="J139" i="3"/>
  <c r="J72" i="3"/>
  <c r="R149" i="3"/>
  <c r="T86" i="4"/>
  <c r="P96" i="4"/>
  <c r="P117" i="4"/>
  <c r="T120" i="4"/>
  <c r="BK136" i="4"/>
  <c r="J136" i="4"/>
  <c r="J65" i="4" s="1"/>
  <c r="BK87" i="5"/>
  <c r="J87" i="5" s="1"/>
  <c r="J60" i="5" s="1"/>
  <c r="BK96" i="5"/>
  <c r="J96" i="5"/>
  <c r="J62" i="5" s="1"/>
  <c r="BK102" i="5"/>
  <c r="J102" i="5" s="1"/>
  <c r="J63" i="5" s="1"/>
  <c r="BK111" i="5"/>
  <c r="J111" i="5" s="1"/>
  <c r="J64" i="5" s="1"/>
  <c r="P81" i="6"/>
  <c r="P80" i="6" s="1"/>
  <c r="AU59" i="1" s="1"/>
  <c r="BK117" i="2"/>
  <c r="J117" i="2"/>
  <c r="J62" i="2" s="1"/>
  <c r="R229" i="2"/>
  <c r="R329" i="2"/>
  <c r="P353" i="2"/>
  <c r="T399" i="2"/>
  <c r="T448" i="2"/>
  <c r="BK473" i="2"/>
  <c r="J473" i="2"/>
  <c r="J71" i="2" s="1"/>
  <c r="R676" i="2"/>
  <c r="P757" i="2"/>
  <c r="R800" i="2"/>
  <c r="R931" i="2"/>
  <c r="T1015" i="2"/>
  <c r="R1148" i="2"/>
  <c r="P100" i="3"/>
  <c r="BK106" i="3"/>
  <c r="J106" i="3"/>
  <c r="J62" i="3" s="1"/>
  <c r="T122" i="3"/>
  <c r="T128" i="3"/>
  <c r="P139" i="3"/>
  <c r="P149" i="3"/>
  <c r="R86" i="4"/>
  <c r="BK96" i="4"/>
  <c r="J96" i="4"/>
  <c r="J61" i="4" s="1"/>
  <c r="BK117" i="4"/>
  <c r="J117" i="4"/>
  <c r="J62" i="4"/>
  <c r="BK120" i="4"/>
  <c r="J120" i="4" s="1"/>
  <c r="J63" i="4" s="1"/>
  <c r="T136" i="4"/>
  <c r="T87" i="5"/>
  <c r="P96" i="5"/>
  <c r="T102" i="5"/>
  <c r="T111" i="5"/>
  <c r="T81" i="6"/>
  <c r="T80" i="6"/>
  <c r="R117" i="2"/>
  <c r="T229" i="2"/>
  <c r="T329" i="2"/>
  <c r="BK353" i="2"/>
  <c r="J353" i="2"/>
  <c r="J68" i="2"/>
  <c r="R399" i="2"/>
  <c r="P448" i="2"/>
  <c r="P473" i="2"/>
  <c r="P676" i="2"/>
  <c r="R757" i="2"/>
  <c r="T800" i="2"/>
  <c r="T931" i="2"/>
  <c r="BK1015" i="2"/>
  <c r="J1015" i="2" s="1"/>
  <c r="J77" i="2" s="1"/>
  <c r="BK1148" i="2"/>
  <c r="J1148" i="2"/>
  <c r="J78" i="2" s="1"/>
  <c r="R100" i="3"/>
  <c r="R106" i="3"/>
  <c r="P122" i="3"/>
  <c r="BK128" i="3"/>
  <c r="J128" i="3"/>
  <c r="J68" i="3"/>
  <c r="R139" i="3"/>
  <c r="BK149" i="3"/>
  <c r="J149" i="3" s="1"/>
  <c r="J74" i="3" s="1"/>
  <c r="P86" i="4"/>
  <c r="R96" i="4"/>
  <c r="R117" i="4"/>
  <c r="P120" i="4"/>
  <c r="P136" i="4"/>
  <c r="P87" i="5"/>
  <c r="T96" i="5"/>
  <c r="P102" i="5"/>
  <c r="P111" i="5"/>
  <c r="BK81" i="6"/>
  <c r="J81" i="6" s="1"/>
  <c r="J60" i="6" s="1"/>
  <c r="R81" i="6"/>
  <c r="R80" i="6"/>
  <c r="BK340" i="2"/>
  <c r="J340" i="2"/>
  <c r="J65" i="2" s="1"/>
  <c r="BK998" i="2"/>
  <c r="J998" i="2" s="1"/>
  <c r="J76" i="2" s="1"/>
  <c r="BK118" i="3"/>
  <c r="J118" i="3" s="1"/>
  <c r="J65" i="3" s="1"/>
  <c r="BK120" i="3"/>
  <c r="J120" i="3"/>
  <c r="J66" i="3"/>
  <c r="BK135" i="3"/>
  <c r="J135" i="3"/>
  <c r="J70" i="3" s="1"/>
  <c r="BK158" i="3"/>
  <c r="J158" i="3" s="1"/>
  <c r="J78" i="3" s="1"/>
  <c r="BK118" i="5"/>
  <c r="J118" i="5" s="1"/>
  <c r="J66" i="5" s="1"/>
  <c r="BK100" i="2"/>
  <c r="J100" i="2"/>
  <c r="J61" i="2"/>
  <c r="BK114" i="3"/>
  <c r="J114" i="3" s="1"/>
  <c r="J63" i="3" s="1"/>
  <c r="BK116" i="3"/>
  <c r="J116" i="3"/>
  <c r="J64" i="3"/>
  <c r="BK154" i="3"/>
  <c r="J154" i="3" s="1"/>
  <c r="J76" i="3" s="1"/>
  <c r="BK94" i="5"/>
  <c r="J94" i="5"/>
  <c r="J61" i="5"/>
  <c r="BK137" i="3"/>
  <c r="J137" i="3" s="1"/>
  <c r="J71" i="3" s="1"/>
  <c r="BK147" i="3"/>
  <c r="J147" i="3"/>
  <c r="J73" i="3"/>
  <c r="BK152" i="3"/>
  <c r="J152" i="3" s="1"/>
  <c r="J75" i="3" s="1"/>
  <c r="BK156" i="3"/>
  <c r="J156" i="3"/>
  <c r="J77" i="3" s="1"/>
  <c r="BK134" i="4"/>
  <c r="J134" i="4"/>
  <c r="J64" i="4" s="1"/>
  <c r="BK133" i="3"/>
  <c r="J133" i="3"/>
  <c r="J69" i="3"/>
  <c r="BK116" i="5"/>
  <c r="J116" i="5" s="1"/>
  <c r="J65" i="5" s="1"/>
  <c r="E48" i="6"/>
  <c r="J52" i="6"/>
  <c r="J55" i="6"/>
  <c r="BF82" i="6"/>
  <c r="BF85" i="6"/>
  <c r="F55" i="6"/>
  <c r="BF93" i="6"/>
  <c r="BF89" i="6"/>
  <c r="J54" i="5"/>
  <c r="BF88" i="5"/>
  <c r="BF97" i="5"/>
  <c r="BF98" i="5"/>
  <c r="BF101" i="5"/>
  <c r="BF104" i="5"/>
  <c r="BF109" i="5"/>
  <c r="BF113" i="5"/>
  <c r="E76" i="5"/>
  <c r="J80" i="5"/>
  <c r="F83" i="5"/>
  <c r="BF90" i="5"/>
  <c r="BF99" i="5"/>
  <c r="BF112" i="5"/>
  <c r="F54" i="5"/>
  <c r="BF92" i="5"/>
  <c r="BF93" i="5"/>
  <c r="BF106" i="5"/>
  <c r="BF108" i="5"/>
  <c r="BF110" i="5"/>
  <c r="BF117" i="5"/>
  <c r="J55" i="5"/>
  <c r="BF89" i="5"/>
  <c r="BF91" i="5"/>
  <c r="BF95" i="5"/>
  <c r="BF100" i="5"/>
  <c r="BF103" i="5"/>
  <c r="BF105" i="5"/>
  <c r="BF107" i="5"/>
  <c r="BF114" i="5"/>
  <c r="BF115" i="5"/>
  <c r="BF119" i="5"/>
  <c r="J54" i="4"/>
  <c r="J55" i="4"/>
  <c r="J79" i="4"/>
  <c r="F82" i="4"/>
  <c r="BF89" i="4"/>
  <c r="BF90" i="4"/>
  <c r="BF91" i="4"/>
  <c r="BF92" i="4"/>
  <c r="BF95" i="4"/>
  <c r="BF100" i="4"/>
  <c r="BF102" i="4"/>
  <c r="BF104" i="4"/>
  <c r="BF119" i="4"/>
  <c r="BF124" i="4"/>
  <c r="BF126" i="4"/>
  <c r="E48" i="4"/>
  <c r="BF88" i="4"/>
  <c r="BF93" i="4"/>
  <c r="BF110" i="4"/>
  <c r="BF111" i="4"/>
  <c r="BF114" i="4"/>
  <c r="BF115" i="4"/>
  <c r="BF116" i="4"/>
  <c r="BF122" i="4"/>
  <c r="BF127" i="4"/>
  <c r="BF135" i="4"/>
  <c r="BF94" i="4"/>
  <c r="BF106" i="4"/>
  <c r="BF108" i="4"/>
  <c r="BF109" i="4"/>
  <c r="BF113" i="4"/>
  <c r="BF118" i="4"/>
  <c r="BF121" i="4"/>
  <c r="BF123" i="4"/>
  <c r="BF125" i="4"/>
  <c r="BF128" i="4"/>
  <c r="BF130" i="4"/>
  <c r="BF131" i="4"/>
  <c r="BF137" i="4"/>
  <c r="F54" i="4"/>
  <c r="BF87" i="4"/>
  <c r="BF97" i="4"/>
  <c r="BF101" i="4"/>
  <c r="BF103" i="4"/>
  <c r="BF105" i="4"/>
  <c r="BF107" i="4"/>
  <c r="BF112" i="4"/>
  <c r="BF129" i="4"/>
  <c r="BF132" i="4"/>
  <c r="BF133" i="4"/>
  <c r="BF138" i="4"/>
  <c r="E48" i="3"/>
  <c r="J52" i="3"/>
  <c r="J55" i="3"/>
  <c r="J94" i="3"/>
  <c r="BF107" i="3"/>
  <c r="BF108" i="3"/>
  <c r="BF110" i="3"/>
  <c r="BF111" i="3"/>
  <c r="BF112" i="3"/>
  <c r="BF123" i="3"/>
  <c r="BF124" i="3"/>
  <c r="BF131" i="3"/>
  <c r="BF141" i="3"/>
  <c r="BF142" i="3"/>
  <c r="BF159" i="3"/>
  <c r="BF101" i="3"/>
  <c r="BF102" i="3"/>
  <c r="BF103" i="3"/>
  <c r="BF117" i="3"/>
  <c r="BF119" i="3"/>
  <c r="BF126" i="3"/>
  <c r="BF130" i="3"/>
  <c r="BF134" i="3"/>
  <c r="BF140" i="3"/>
  <c r="BF143" i="3"/>
  <c r="BF157" i="3"/>
  <c r="F54" i="3"/>
  <c r="BF105" i="3"/>
  <c r="BF109" i="3"/>
  <c r="BF121" i="3"/>
  <c r="BF127" i="3"/>
  <c r="BF129" i="3"/>
  <c r="BF132" i="3"/>
  <c r="BF138" i="3"/>
  <c r="BF144" i="3"/>
  <c r="BF145" i="3"/>
  <c r="BF148" i="3"/>
  <c r="BF153" i="3"/>
  <c r="F55" i="3"/>
  <c r="BF104" i="3"/>
  <c r="BF113" i="3"/>
  <c r="BF115" i="3"/>
  <c r="BF125" i="3"/>
  <c r="BF136" i="3"/>
  <c r="BF146" i="3"/>
  <c r="BF150" i="3"/>
  <c r="BF151" i="3"/>
  <c r="BF155" i="3"/>
  <c r="J55" i="2"/>
  <c r="BF146" i="2"/>
  <c r="BF242" i="2"/>
  <c r="BF248" i="2"/>
  <c r="BF317" i="2"/>
  <c r="BF330" i="2"/>
  <c r="BF334" i="2"/>
  <c r="BF354" i="2"/>
  <c r="BF364" i="2"/>
  <c r="BF369" i="2"/>
  <c r="BF374" i="2"/>
  <c r="BF379" i="2"/>
  <c r="BF446" i="2"/>
  <c r="BF449" i="2"/>
  <c r="BF454" i="2"/>
  <c r="BF465" i="2"/>
  <c r="BF480" i="2"/>
  <c r="BF492" i="2"/>
  <c r="BF498" i="2"/>
  <c r="BF512" i="2"/>
  <c r="BF528" i="2"/>
  <c r="BF566" i="2"/>
  <c r="BF626" i="2"/>
  <c r="BF630" i="2"/>
  <c r="BF663" i="2"/>
  <c r="BF685" i="2"/>
  <c r="BF725" i="2"/>
  <c r="BF747" i="2"/>
  <c r="BF813" i="2"/>
  <c r="BF919" i="2"/>
  <c r="BF932" i="2"/>
  <c r="BF944" i="2"/>
  <c r="BF1052" i="2"/>
  <c r="BF1149" i="2"/>
  <c r="J52" i="2"/>
  <c r="E88" i="2"/>
  <c r="BF118" i="2"/>
  <c r="BF160" i="2"/>
  <c r="BF170" i="2"/>
  <c r="BF220" i="2"/>
  <c r="BF235" i="2"/>
  <c r="BF238" i="2"/>
  <c r="BF345" i="2"/>
  <c r="BF359" i="2"/>
  <c r="BF400" i="2"/>
  <c r="BF459" i="2"/>
  <c r="BF474" i="2"/>
  <c r="BF486" i="2"/>
  <c r="BF522" i="2"/>
  <c r="BF541" i="2"/>
  <c r="BF559" i="2"/>
  <c r="BF581" i="2"/>
  <c r="BF593" i="2"/>
  <c r="BF608" i="2"/>
  <c r="BF613" i="2"/>
  <c r="BF638" i="2"/>
  <c r="BF655" i="2"/>
  <c r="BF659" i="2"/>
  <c r="BF669" i="2"/>
  <c r="BF677" i="2"/>
  <c r="BF733" i="2"/>
  <c r="BF798" i="2"/>
  <c r="BF825" i="2"/>
  <c r="BF863" i="2"/>
  <c r="BF956" i="2"/>
  <c r="BF996" i="2"/>
  <c r="BF1068" i="2"/>
  <c r="BF1154" i="2"/>
  <c r="BF1159" i="2"/>
  <c r="BF1164" i="2"/>
  <c r="BF1170" i="2"/>
  <c r="BF1175" i="2"/>
  <c r="BF101" i="2"/>
  <c r="BF225" i="2"/>
  <c r="BF341" i="2"/>
  <c r="BF394" i="2"/>
  <c r="BF471" i="2"/>
  <c r="BF504" i="2"/>
  <c r="BF517" i="2"/>
  <c r="BF533" i="2"/>
  <c r="BF546" i="2"/>
  <c r="BF551" i="2"/>
  <c r="BF576" i="2"/>
  <c r="BF634" i="2"/>
  <c r="BF674" i="2"/>
  <c r="BF693" i="2"/>
  <c r="BF701" i="2"/>
  <c r="BF755" i="2"/>
  <c r="BF758" i="2"/>
  <c r="BF762" i="2"/>
  <c r="BF774" i="2"/>
  <c r="BF786" i="2"/>
  <c r="BF887" i="2"/>
  <c r="BF903" i="2"/>
  <c r="BF929" i="2"/>
  <c r="BF988" i="2"/>
  <c r="BF999" i="2"/>
  <c r="BF1106" i="2"/>
  <c r="F55" i="2"/>
  <c r="BF110" i="2"/>
  <c r="BF132" i="2"/>
  <c r="BF204" i="2"/>
  <c r="BF230" i="2"/>
  <c r="BF254" i="2"/>
  <c r="BF259" i="2"/>
  <c r="BF270" i="2"/>
  <c r="BF304" i="2"/>
  <c r="BF332" i="2"/>
  <c r="BF338" i="2"/>
  <c r="BF384" i="2"/>
  <c r="BF389" i="2"/>
  <c r="BF416" i="2"/>
  <c r="BF432" i="2"/>
  <c r="BF571" i="2"/>
  <c r="BF585" i="2"/>
  <c r="BF600" i="2"/>
  <c r="BF644" i="2"/>
  <c r="BF709" i="2"/>
  <c r="BF717" i="2"/>
  <c r="BF741" i="2"/>
  <c r="BF801" i="2"/>
  <c r="BF837" i="2"/>
  <c r="BF849" i="2"/>
  <c r="BF875" i="2"/>
  <c r="BF924" i="2"/>
  <c r="BF968" i="2"/>
  <c r="BF980" i="2"/>
  <c r="BF1016" i="2"/>
  <c r="BF1044" i="2"/>
  <c r="BF1048" i="2"/>
  <c r="BF1060" i="2"/>
  <c r="F33" i="2"/>
  <c r="AZ55" i="1" s="1"/>
  <c r="F37" i="3"/>
  <c r="BD56" i="1"/>
  <c r="F36" i="5"/>
  <c r="BC58" i="1" s="1"/>
  <c r="J33" i="2"/>
  <c r="AV55" i="1" s="1"/>
  <c r="F37" i="2"/>
  <c r="BD55" i="1" s="1"/>
  <c r="F36" i="3"/>
  <c r="BC56" i="1"/>
  <c r="F33" i="5"/>
  <c r="AZ58" i="1" s="1"/>
  <c r="F35" i="3"/>
  <c r="BB56" i="1" s="1"/>
  <c r="J33" i="4"/>
  <c r="AV57" i="1"/>
  <c r="F33" i="6"/>
  <c r="AZ59" i="1"/>
  <c r="F36" i="6"/>
  <c r="BC59" i="1" s="1"/>
  <c r="F36" i="2"/>
  <c r="BC55" i="1" s="1"/>
  <c r="F37" i="4"/>
  <c r="BD57" i="1" s="1"/>
  <c r="J33" i="6"/>
  <c r="AV59" i="1" s="1"/>
  <c r="F37" i="6"/>
  <c r="BD59" i="1"/>
  <c r="F33" i="3"/>
  <c r="AZ56" i="1"/>
  <c r="F36" i="4"/>
  <c r="BC57" i="1" s="1"/>
  <c r="F37" i="5"/>
  <c r="BD58" i="1" s="1"/>
  <c r="J33" i="3"/>
  <c r="AV56" i="1" s="1"/>
  <c r="F33" i="4"/>
  <c r="AZ57" i="1"/>
  <c r="F35" i="4"/>
  <c r="BB57" i="1"/>
  <c r="J33" i="5"/>
  <c r="AV58" i="1"/>
  <c r="F35" i="5"/>
  <c r="BB58" i="1" s="1"/>
  <c r="F35" i="6"/>
  <c r="BB59" i="1"/>
  <c r="F35" i="2"/>
  <c r="BB55" i="1" s="1"/>
  <c r="R86" i="5" l="1"/>
  <c r="R99" i="2"/>
  <c r="BK85" i="4"/>
  <c r="J85" i="4" s="1"/>
  <c r="J59" i="4" s="1"/>
  <c r="T99" i="2"/>
  <c r="P99" i="2"/>
  <c r="P98" i="2" s="1"/>
  <c r="AU55" i="1" s="1"/>
  <c r="T86" i="5"/>
  <c r="T85" i="4"/>
  <c r="T343" i="2"/>
  <c r="T98" i="2" s="1"/>
  <c r="P86" i="5"/>
  <c r="AU58" i="1" s="1"/>
  <c r="P85" i="4"/>
  <c r="AU57" i="1"/>
  <c r="R99" i="3"/>
  <c r="R98" i="3"/>
  <c r="R85" i="4"/>
  <c r="T99" i="3"/>
  <c r="T98" i="3" s="1"/>
  <c r="P99" i="3"/>
  <c r="P98" i="3"/>
  <c r="AU56" i="1" s="1"/>
  <c r="P343" i="2"/>
  <c r="R343" i="2"/>
  <c r="R98" i="2" s="1"/>
  <c r="BK343" i="2"/>
  <c r="J343" i="2" s="1"/>
  <c r="J66" i="2" s="1"/>
  <c r="BK99" i="3"/>
  <c r="BK98" i="3"/>
  <c r="J98" i="3" s="1"/>
  <c r="J59" i="3" s="1"/>
  <c r="BK86" i="5"/>
  <c r="J86" i="5"/>
  <c r="J30" i="5" s="1"/>
  <c r="AG58" i="1" s="1"/>
  <c r="BK80" i="6"/>
  <c r="J80" i="6"/>
  <c r="J59" i="6" s="1"/>
  <c r="BK99" i="2"/>
  <c r="J99" i="2" s="1"/>
  <c r="J60" i="2" s="1"/>
  <c r="J34" i="5"/>
  <c r="AW58" i="1"/>
  <c r="AT58" i="1" s="1"/>
  <c r="BB54" i="1"/>
  <c r="W31" i="1"/>
  <c r="F34" i="3"/>
  <c r="BA56" i="1"/>
  <c r="F34" i="5"/>
  <c r="BA58" i="1" s="1"/>
  <c r="BC54" i="1"/>
  <c r="W32" i="1" s="1"/>
  <c r="F34" i="2"/>
  <c r="BA55" i="1" s="1"/>
  <c r="F34" i="4"/>
  <c r="BA57" i="1" s="1"/>
  <c r="BD54" i="1"/>
  <c r="W33" i="1"/>
  <c r="J34" i="4"/>
  <c r="AW57" i="1"/>
  <c r="AT57" i="1"/>
  <c r="F34" i="6"/>
  <c r="BA59" i="1" s="1"/>
  <c r="J34" i="3"/>
  <c r="AW56" i="1"/>
  <c r="AT56" i="1"/>
  <c r="AZ54" i="1"/>
  <c r="W29" i="1"/>
  <c r="J30" i="4"/>
  <c r="AG57" i="1"/>
  <c r="J34" i="6"/>
  <c r="AW59" i="1" s="1"/>
  <c r="AT59" i="1" s="1"/>
  <c r="J34" i="2"/>
  <c r="AW55" i="1" s="1"/>
  <c r="AT55" i="1" s="1"/>
  <c r="BK98" i="2" l="1"/>
  <c r="J98" i="2"/>
  <c r="J59" i="2"/>
  <c r="J59" i="5"/>
  <c r="J99" i="3"/>
  <c r="J60" i="3"/>
  <c r="AN57" i="1"/>
  <c r="J39" i="5"/>
  <c r="J39" i="4"/>
  <c r="AN58" i="1"/>
  <c r="AV54" i="1"/>
  <c r="AK29" i="1"/>
  <c r="AX54" i="1"/>
  <c r="BA54" i="1"/>
  <c r="AW54" i="1"/>
  <c r="AK30" i="1"/>
  <c r="AU54" i="1"/>
  <c r="J30" i="6"/>
  <c r="AG59" i="1"/>
  <c r="AY54" i="1"/>
  <c r="J30" i="3"/>
  <c r="AG56" i="1"/>
  <c r="J39" i="3" l="1"/>
  <c r="J39" i="6"/>
  <c r="AN56" i="1"/>
  <c r="AN59" i="1"/>
  <c r="W30" i="1"/>
  <c r="AT54" i="1"/>
  <c r="J30" i="2"/>
  <c r="AG55" i="1"/>
  <c r="AG54" i="1" s="1"/>
  <c r="AK26" i="1" s="1"/>
  <c r="AK35" i="1" s="1"/>
  <c r="J39" i="2" l="1"/>
  <c r="AN54" i="1"/>
  <c r="AN55" i="1"/>
</calcChain>
</file>

<file path=xl/sharedStrings.xml><?xml version="1.0" encoding="utf-8"?>
<sst xmlns="http://schemas.openxmlformats.org/spreadsheetml/2006/main" count="13509" uniqueCount="1468">
  <si>
    <t>Export Komplet</t>
  </si>
  <si>
    <t>VZ</t>
  </si>
  <si>
    <t>2.0</t>
  </si>
  <si>
    <t>ZAMOK</t>
  </si>
  <si>
    <t>False</t>
  </si>
  <si>
    <t>{89840500-e7c2-4450-8dc2-c8a96a05988f}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</si>
  <si>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</si>
  <si>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</si>
  <si>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</si>
  <si>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</si>
  <si>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</si>
  <si>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</si>
  <si>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</si>
  <si>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</si>
  <si>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N7442022b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</si>
  <si>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</si>
  <si>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</si>
  <si>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bytu Lidická 49, byt č.13</t>
  </si>
  <si>
    <t>KSO:</t>
  </si>
  <si>
    <t/>
  </si>
  <si>
    <t>CC-CZ:</t>
  </si>
  <si>
    <t>Místo:</t>
  </si>
  <si>
    <t xml:space="preserve"> </t>
  </si>
  <si>
    <t>Datum:</t>
  </si>
  <si>
    <t>11. 8. 2022</t>
  </si>
  <si>
    <t>Zadavatel:</t>
  </si>
  <si>
    <t>IČ:</t>
  </si>
  <si>
    <t>Statutární město Brno,Dominikánské náměstí 196/1</t>
  </si>
  <si>
    <t>DIČ:</t>
  </si>
  <si>
    <t>Uchazeč:</t>
  </si>
  <si>
    <t>Vyplň údaj</t>
  </si>
  <si>
    <t>Projektant:</t>
  </si>
  <si>
    <t>Architektura &amp; interier,Šimůnek &amp; partners, VM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</si>
  <si>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</si>
  <si>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</si>
  <si>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</si>
  <si>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</si>
  <si>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</si>
  <si>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</si>
  <si>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</si>
  <si>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</si>
  <si>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</si>
  <si>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</si>
  <si>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</si>
  <si>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</si>
  <si>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</si>
  <si>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</si>
  <si>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</si>
  <si>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</si>
  <si>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</si>
  <si>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</si>
  <si>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</si>
  <si>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</si>
  <si>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</si>
  <si>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</si>
  <si>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</si>
  <si>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</si>
  <si>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</si>
  <si>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</si>
  <si>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</si>
  <si>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</si>
  <si>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</si>
  <si>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</si>
  <si>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</si>
  <si>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</si>
  <si>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</si>
  <si>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</si>
  <si>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</si>
  <si>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</si>
  <si>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</si>
  <si>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</si>
  <si>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</si>
  <si>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</si>
  <si>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</si>
  <si>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</si>
  <si>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</si>
  <si>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</si>
  <si>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Architektonicko stavební řešení</t>
  </si>
  <si>
    <t>STA</t>
  </si>
  <si>
    <t>1</t>
  </si>
  <si>
    <t>{b3270e5f-af52-4dad-87b6-729aec15a310}</t>
  </si>
  <si>
    <t>02</t>
  </si>
  <si>
    <t>Elektroinstalace</t>
  </si>
  <si>
    <t>{7cdb53fd-ee13-4c77-9ff4-557cd7499b63}</t>
  </si>
  <si>
    <t>03</t>
  </si>
  <si>
    <t>Zdravotechnika</t>
  </si>
  <si>
    <t>{51d20241-8cee-4f46-b8f2-308a9ffc1fa3}</t>
  </si>
  <si>
    <t>04</t>
  </si>
  <si>
    <t>Vytápění</t>
  </si>
  <si>
    <t>{bd9d73fa-badd-47e7-8766-fe1e1a826ef8}</t>
  </si>
  <si>
    <t>05</t>
  </si>
  <si>
    <t>Ostatní náklady</t>
  </si>
  <si>
    <t>{4cb0db76-0264-4ef0-8c43-97a7c907a603}</t>
  </si>
  <si>
    <t>KRYCÍ LIST SOUPISU PRACÍ</t>
  </si>
  <si>
    <t>Objekt:</t>
  </si>
  <si>
    <t>01 - Architektonicko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</si>
  <si>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</si>
  <si>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</si>
  <si>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</si>
  <si>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</si>
  <si>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</si>
  <si>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</si>
  <si>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</si>
  <si>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</si>
  <si>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</si>
  <si>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</si>
  <si>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</si>
  <si>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</si>
  <si>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</si>
  <si>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</si>
  <si>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</si>
  <si>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</si>
  <si>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</si>
  <si>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</si>
  <si>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</si>
  <si>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</si>
  <si>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</si>
  <si>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</si>
  <si>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</si>
  <si>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</si>
  <si>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</si>
  <si>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</si>
  <si>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</si>
  <si>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</si>
  <si>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</si>
  <si>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</si>
  <si>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</si>
  <si>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</si>
  <si>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</si>
  <si>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</si>
  <si>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</si>
  <si>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</si>
  <si>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</si>
  <si>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</si>
  <si>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</si>
  <si>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</si>
  <si>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</si>
  <si>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</si>
  <si>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310279842</t>
  </si>
  <si>
    <t>Zazdívka otvorů ve zdivu nadzákladovém nepálenými tvárnicemi plochy přes 1 m2 do 4 m2 , ve zdi tl. do 300 mm</t>
  </si>
  <si>
    <t>m3</t>
  </si>
  <si>
    <t>CS ÚRS 2022 02</t>
  </si>
  <si>
    <t>4</t>
  </si>
  <si>
    <t>2</t>
  </si>
  <si>
    <t>1048851337</t>
  </si>
  <si>
    <t>Online PSC</t>
  </si>
  <si>
    <t>https://podminky.urs.cz/item/CS_URS_2022_02/310279842</t>
  </si>
  <si>
    <t>VV</t>
  </si>
  <si>
    <t>nový stav</t>
  </si>
  <si>
    <t>3.07 koupelna</t>
  </si>
  <si>
    <t>0,7*2,02*0,2</t>
  </si>
  <si>
    <t>0,87*0,76*0,2</t>
  </si>
  <si>
    <t>3.05 kuchyň</t>
  </si>
  <si>
    <t>0,77*2,2*0,1</t>
  </si>
  <si>
    <t>Součet</t>
  </si>
  <si>
    <t>342272225</t>
  </si>
  <si>
    <t>Příčky z pórobetonových tvárnic hladkých na tenké maltové lože objemová hmotnost do 500 kg/m3, tloušťka příčky 100 mm</t>
  </si>
  <si>
    <t>m2</t>
  </si>
  <si>
    <t>-1862892981</t>
  </si>
  <si>
    <t>https://podminky.urs.cz/item/CS_URS_2022_02/342272225</t>
  </si>
  <si>
    <t xml:space="preserve">nový stav </t>
  </si>
  <si>
    <t>1,2*2,1</t>
  </si>
  <si>
    <t>0,9*0,1</t>
  </si>
  <si>
    <t>6</t>
  </si>
  <si>
    <t>Úpravy povrchů, podlahy a osazování výplní</t>
  </si>
  <si>
    <t>612131121</t>
  </si>
  <si>
    <t>Podkladní a spojovací vrstva vnitřních omítaných ploch penetrace disperzní nanášená ručně stěn</t>
  </si>
  <si>
    <t>160019902</t>
  </si>
  <si>
    <t>https://podminky.urs.cz/item/CS_URS_2022_02/612131121</t>
  </si>
  <si>
    <t>2.02 koupelna</t>
  </si>
  <si>
    <t>(1,2+0,1+1,2)*2,1</t>
  </si>
  <si>
    <t>0,9*(0,1+0,1+0,1)</t>
  </si>
  <si>
    <t>0,87*2,1</t>
  </si>
  <si>
    <t>0,87*0,76</t>
  </si>
  <si>
    <t>3.08 pokoj</t>
  </si>
  <si>
    <t>0,77*2,2</t>
  </si>
  <si>
    <t>612142001</t>
  </si>
  <si>
    <t>Potažení vnitřních ploch pletivem v ploše nebo pruzích, na plném podkladu sklovláknitým vtlačením do tmelu stěn</t>
  </si>
  <si>
    <t>-1483035198</t>
  </si>
  <si>
    <t>https://podminky.urs.cz/item/CS_URS_2022_02/612142001</t>
  </si>
  <si>
    <t>5</t>
  </si>
  <si>
    <t>612321111</t>
  </si>
  <si>
    <t>Omítka vápenocementová vnitřních ploch nanášená ručně jednovrstvá, tloušťky do 10 mm hrubá zatřená svislých konstrukcí stěn</t>
  </si>
  <si>
    <t>112693561</t>
  </si>
  <si>
    <t>https://podminky.urs.cz/item/CS_URS_2022_02/612321111</t>
  </si>
  <si>
    <t>3.02 WC</t>
  </si>
  <si>
    <t>(1,13+0,92)*2*3,44</t>
  </si>
  <si>
    <t>-(0,6*2,05)</t>
  </si>
  <si>
    <t>4,4*3,44</t>
  </si>
  <si>
    <t>(2,21+3)*2*3,44</t>
  </si>
  <si>
    <t>-(0,87*2,1)</t>
  </si>
  <si>
    <t>-(0,87*0,76)</t>
  </si>
  <si>
    <t>-(0,7*2,05)</t>
  </si>
  <si>
    <t>612321131</t>
  </si>
  <si>
    <t>Potažení vnitřních ploch vápenocementovým štukem tloušťky do 3 mm svislých konstrukcí stěn</t>
  </si>
  <si>
    <t>-861369198</t>
  </si>
  <si>
    <t>https://podminky.urs.cz/item/CS_URS_2022_02/612321131</t>
  </si>
  <si>
    <t>(1,13+0,92)*2*1,34</t>
  </si>
  <si>
    <t>(2,21+3)*2*1,34</t>
  </si>
  <si>
    <t>7</t>
  </si>
  <si>
    <t>612325417</t>
  </si>
  <si>
    <t>Oprava vápenocementové omítky vnitřních ploch hladké, tloušťky do 20 mm, s celoplošným přeštukováním, tloušťky štuku 3 mm stěn, v rozsahu opravované plochy přes 10 do 30%</t>
  </si>
  <si>
    <t>CS ÚRS 2022 01</t>
  </si>
  <si>
    <t>720062896</t>
  </si>
  <si>
    <t>https://podminky.urs.cz/item/CS_URS_2022_01/612325417</t>
  </si>
  <si>
    <t>3.01 chodba</t>
  </si>
  <si>
    <t>(0,87+0,42+0,5+1,41+0,3+1,95+0,7+2,7)*3,44</t>
  </si>
  <si>
    <t>(2,13+2,42*2)*0,3</t>
  </si>
  <si>
    <t>(1,11+2,3*2)*0,6</t>
  </si>
  <si>
    <t>-(2,13*2,42+0,6*2,05+1,11*2,3+1,83*1,96+1,83*1,25+0,8*1,96)</t>
  </si>
  <si>
    <t>3.03 pokoj</t>
  </si>
  <si>
    <t>(2,7+5,31)*2*3,44</t>
  </si>
  <si>
    <t>(2,12+2,42*2)*0,3</t>
  </si>
  <si>
    <t>(4,24+3,2*2)*0,36</t>
  </si>
  <si>
    <t>-(2,12*2,42*2+4,24*3,2+0,8*1,96)</t>
  </si>
  <si>
    <t>3.04 pokoj</t>
  </si>
  <si>
    <t>(4,4+5,64)*2*3,44</t>
  </si>
  <si>
    <t>(4,24+3,2*2)*0,19</t>
  </si>
  <si>
    <t>-(4,24*3,2+1,25*2,21+1,7*0,62)</t>
  </si>
  <si>
    <t>(2,21+3,96)*2*3,44</t>
  </si>
  <si>
    <t>-(1,25*2,21+1,7*0,62+0,7*2,05+1,25*2,69)</t>
  </si>
  <si>
    <t>3.06 pokoj</t>
  </si>
  <si>
    <t>(6+4,73)*2*3,44</t>
  </si>
  <si>
    <t>(1,31+2,2*2)*0,3</t>
  </si>
  <si>
    <t>(1,27+2,18*2)*0,3</t>
  </si>
  <si>
    <t>-(1,25*2,69+1,31*2,2+1,27*2,18)</t>
  </si>
  <si>
    <t>(4,4+2,48)*2*3,44</t>
  </si>
  <si>
    <t>(1,83+1,96*2)*0,6</t>
  </si>
  <si>
    <t>-(1,83*1,96+1,83*1,25+0,7*2,03+4*3,44)</t>
  </si>
  <si>
    <t>3.09 spíž</t>
  </si>
  <si>
    <t>(1,66+0,65)*2*3,44</t>
  </si>
  <si>
    <t>-(0,7*2,03)</t>
  </si>
  <si>
    <t>8</t>
  </si>
  <si>
    <t>635211121</t>
  </si>
  <si>
    <t>Násyp lehký pod podlahy s udusáním a urovnáním povrchu z keramzitu</t>
  </si>
  <si>
    <t>14154770</t>
  </si>
  <si>
    <t>https://podminky.urs.cz/item/CS_URS_2022_02/635211121</t>
  </si>
  <si>
    <t>8,05*0,02</t>
  </si>
  <si>
    <t>1,07*0,02</t>
  </si>
  <si>
    <t>6,75*0,02</t>
  </si>
  <si>
    <t>9,72*0,02</t>
  </si>
  <si>
    <t>3.08 ppkoj</t>
  </si>
  <si>
    <t>12,2*0,02</t>
  </si>
  <si>
    <t>1,15*0,02</t>
  </si>
  <si>
    <t>9</t>
  </si>
  <si>
    <t>642945111</t>
  </si>
  <si>
    <t>Osazování ocelových zárubní protipožárních nebo protiplynových dveří do vynechaného otvoru, s obetonováním, dveří jednokřídlových do 2,5 m2</t>
  </si>
  <si>
    <t>kus</t>
  </si>
  <si>
    <t>-563687252</t>
  </si>
  <si>
    <t>https://podminky.urs.cz/item/CS_URS_2022_02/642945111</t>
  </si>
  <si>
    <t>vstupní dveře</t>
  </si>
  <si>
    <t>10</t>
  </si>
  <si>
    <t>M</t>
  </si>
  <si>
    <t>55331563</t>
  </si>
  <si>
    <t>zárubeň jednokřídlá ocelová pro zdění s protipožární úpravou tl stěny 110-150mm rozměru 900/1970, 2100mm</t>
  </si>
  <si>
    <t>97866474</t>
  </si>
  <si>
    <t>Ostatní konstrukce a práce, bourání</t>
  </si>
  <si>
    <t>11</t>
  </si>
  <si>
    <t>949101111</t>
  </si>
  <si>
    <t>Lešení pomocné pracovní pro objekty pozemních staveb pro zatížení do 150 kg/m2, o výšce lešeňové podlahy do 1,9 m</t>
  </si>
  <si>
    <t>-1221923271</t>
  </si>
  <si>
    <t>https://podminky.urs.cz/item/CS_URS_2022_02/949101111</t>
  </si>
  <si>
    <t>8,05+1,07+15,88+26,18+9,72+28,52+6,75+12,2+1,15</t>
  </si>
  <si>
    <t>12</t>
  </si>
  <si>
    <t>9529001</t>
  </si>
  <si>
    <t>Průběžné čištění bytu a společných prostor</t>
  </si>
  <si>
    <t>vlastní</t>
  </si>
  <si>
    <t>1102393787</t>
  </si>
  <si>
    <t>(8,05+1,07+15,88+26,18+9,72+28,52+6,75+12,2+1,15)*30</t>
  </si>
  <si>
    <t>13</t>
  </si>
  <si>
    <t>952901111</t>
  </si>
  <si>
    <t>Vyčištění budov nebo objektů před předáním do užívání budov bytové nebo občanské výstavby, světlé výšky podlaží do 4 m</t>
  </si>
  <si>
    <t>934240710</t>
  </si>
  <si>
    <t>https://podminky.urs.cz/item/CS_URS_2022_02/952901111</t>
  </si>
  <si>
    <t>14</t>
  </si>
  <si>
    <t>965045112</t>
  </si>
  <si>
    <t>Bourání potěrů tl. do 50 mm cementových nebo pískocementových, plochy do 4 m2</t>
  </si>
  <si>
    <t>1961222158</t>
  </si>
  <si>
    <t>https://podminky.urs.cz/item/CS_URS_2022_02/965045112</t>
  </si>
  <si>
    <t>bourací práce</t>
  </si>
  <si>
    <t>6,75</t>
  </si>
  <si>
    <t>965081213</t>
  </si>
  <si>
    <t>Bourání podlah z dlaždic bez podkladního lože nebo mazaniny, s jakoukoliv výplní spár keramických nebo xylolitových tl. do 10 mm, plochy přes 1 m2</t>
  </si>
  <si>
    <t>1949903867</t>
  </si>
  <si>
    <t>https://podminky.urs.cz/item/CS_URS_2022_02/965081213</t>
  </si>
  <si>
    <t>stávající stav</t>
  </si>
  <si>
    <t>16</t>
  </si>
  <si>
    <t>968062244</t>
  </si>
  <si>
    <t>Vybourání dřevěných rámů oken s křídly, dveřních zárubní, vrat, stěn, ostění nebo obkladů rámů oken s křídly jednoduchých, plochy do 1 m2</t>
  </si>
  <si>
    <t>1605813338</t>
  </si>
  <si>
    <t>https://podminky.urs.cz/item/CS_URS_2022_02/968062244</t>
  </si>
  <si>
    <t>nadsvětlík</t>
  </si>
  <si>
    <t>17</t>
  </si>
  <si>
    <t>968062455</t>
  </si>
  <si>
    <t>Vybourání dřevěných rámů oken s křídly, dveřních zárubní, vrat, stěn, ostění nebo obkladů dveřních zárubní, plochy do 2 m2</t>
  </si>
  <si>
    <t>-2024498630</t>
  </si>
  <si>
    <t>https://podminky.urs.cz/item/CS_URS_2022_02/968062455</t>
  </si>
  <si>
    <t>3.08 chodba</t>
  </si>
  <si>
    <t>1,11*2,3</t>
  </si>
  <si>
    <t>0,7*2,02</t>
  </si>
  <si>
    <t>0,7*2,03</t>
  </si>
  <si>
    <t>0,6*2,05</t>
  </si>
  <si>
    <t>3.05 předsíň</t>
  </si>
  <si>
    <t>0,67*2,05</t>
  </si>
  <si>
    <t>18</t>
  </si>
  <si>
    <t>978013141</t>
  </si>
  <si>
    <t>Otlučení vápenných nebo vápenocementových omítek vnitřních ploch stěn s vyškrabáním spar, s očištěním zdiva, v rozsahu přes 10 do 30 %</t>
  </si>
  <si>
    <t>1729275393</t>
  </si>
  <si>
    <t>https://podminky.urs.cz/item/CS_URS_2022_01/978013141</t>
  </si>
  <si>
    <t>19</t>
  </si>
  <si>
    <t>978013191</t>
  </si>
  <si>
    <t>Otlučení vápenných nebo vápenocementových omítek vnitřních ploch stěn s vyškrabáním spar, s očištěním zdiva, v rozsahu přes 50 do 100 %</t>
  </si>
  <si>
    <t>1540311050</t>
  </si>
  <si>
    <t>https://podminky.urs.cz/item/CS_URS_2022_02/978013191</t>
  </si>
  <si>
    <t>(1,13+0,92)*2,24</t>
  </si>
  <si>
    <t>-(0,6*0,8)</t>
  </si>
  <si>
    <t>(2,21+3)*2*1,41</t>
  </si>
  <si>
    <t>3.08 kuchyně</t>
  </si>
  <si>
    <t>-(3*0,6)</t>
  </si>
  <si>
    <t>20</t>
  </si>
  <si>
    <t>978059541</t>
  </si>
  <si>
    <t>Odsekání obkladů stěn včetně otlučení podkladní omítky až na zdivo z obkládaček vnitřních, z jakýchkoliv materiálů, plochy přes 1 m2</t>
  </si>
  <si>
    <t>598496946</t>
  </si>
  <si>
    <t>https://podminky.urs.cz/item/CS_URS_2022_02/978059541</t>
  </si>
  <si>
    <t>(1,13+0,92)*1,2</t>
  </si>
  <si>
    <t>-(0,6*1,2)</t>
  </si>
  <si>
    <t>(2,21+3)*2*2,03</t>
  </si>
  <si>
    <t>-(0,7*2,02+0,87*0,76+0,7*2,05)</t>
  </si>
  <si>
    <t>3*0,6</t>
  </si>
  <si>
    <t>997</t>
  </si>
  <si>
    <t>Přesun sutě</t>
  </si>
  <si>
    <t>997013213</t>
  </si>
  <si>
    <t>Vnitrostaveništní doprava suti a vybouraných hmot vodorovně do 50 m svisle ručně pro budovy a haly výšky přes 9 do 12 m</t>
  </si>
  <si>
    <t>t</t>
  </si>
  <si>
    <t>-681810757</t>
  </si>
  <si>
    <t>https://podminky.urs.cz/item/CS_URS_2022_02/997013213</t>
  </si>
  <si>
    <t>22</t>
  </si>
  <si>
    <t>997013501</t>
  </si>
  <si>
    <t>Odvoz suti a vybouraných hmot na skládku nebo meziskládku se složením, na vzdálenost do 1 km</t>
  </si>
  <si>
    <t>-826740525</t>
  </si>
  <si>
    <t>https://podminky.urs.cz/item/CS_URS_2022_02/997013501</t>
  </si>
  <si>
    <t>23</t>
  </si>
  <si>
    <t>997013509</t>
  </si>
  <si>
    <t>Odvoz suti a vybouraných hmot na skládku nebo meziskládku se složením, na vzdálenost Příplatek k ceně za každý další i započatý 1 km přes 1 km</t>
  </si>
  <si>
    <t>1020437930</t>
  </si>
  <si>
    <t>https://podminky.urs.cz/item/CS_URS_2022_02/997013509</t>
  </si>
  <si>
    <t>9,172*19</t>
  </si>
  <si>
    <t>24</t>
  </si>
  <si>
    <t>997013631</t>
  </si>
  <si>
    <t>Poplatek za uložení stavebního odpadu na skládce (skládkovné) směsného stavebního a demoličního zatříděného do Katalogu odpadů pod kódem 17 09 04</t>
  </si>
  <si>
    <t>-732357466</t>
  </si>
  <si>
    <t>https://podminky.urs.cz/item/CS_URS_2022_02/997013631</t>
  </si>
  <si>
    <t>998</t>
  </si>
  <si>
    <t>Přesun hmot</t>
  </si>
  <si>
    <t>25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</si>
  <si>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</si>
  <si>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</si>
  <si>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-1820008954</t>
  </si>
  <si>
    <t>https://podminky.urs.cz/item/CS_URS_2022_02/998018002</t>
  </si>
  <si>
    <t>PSV</t>
  </si>
  <si>
    <t>Práce a dodávky PSV</t>
  </si>
  <si>
    <t>711</t>
  </si>
  <si>
    <t>Izolace proti vodě, vlhkosti a plynům</t>
  </si>
  <si>
    <t>26</t>
  </si>
  <si>
    <t>711131811</t>
  </si>
  <si>
    <t>Odstranění izolace proti zemní vlhkosti na ploše vodorovné V</t>
  </si>
  <si>
    <t>1082861241</t>
  </si>
  <si>
    <t>https://podminky.urs.cz/item/CS_URS_2022_02/711131811</t>
  </si>
  <si>
    <t>1,07</t>
  </si>
  <si>
    <t>725</t>
  </si>
  <si>
    <t>Zdravotechnika - zařizovací předměty</t>
  </si>
  <si>
    <t>27</t>
  </si>
  <si>
    <t>725110811</t>
  </si>
  <si>
    <t>Demontáž klozetů splachovacích s nádrží nebo tlakovým splachovačem</t>
  </si>
  <si>
    <t>soubor</t>
  </si>
  <si>
    <t>766566444</t>
  </si>
  <si>
    <t>https://podminky.urs.cz/item/CS_URS_2022_02/725110811</t>
  </si>
  <si>
    <t>28</t>
  </si>
  <si>
    <t>725210821</t>
  </si>
  <si>
    <t>Demontáž umyvadel bez výtokových armatur umyvadel</t>
  </si>
  <si>
    <t>-345317693</t>
  </si>
  <si>
    <t>https://podminky.urs.cz/item/CS_URS_2022_02/725210821</t>
  </si>
  <si>
    <t>29</t>
  </si>
  <si>
    <t>725220842</t>
  </si>
  <si>
    <t>Demontáž van ocelových volně stojících</t>
  </si>
  <si>
    <t>1306913435</t>
  </si>
  <si>
    <t>https://podminky.urs.cz/item/CS_URS_2022_02/725220842</t>
  </si>
  <si>
    <t>30</t>
  </si>
  <si>
    <t>725310823</t>
  </si>
  <si>
    <t>Demontáž dřezů jednodílných bez výtokových armatur vestavěných v kuchyňských sestavách</t>
  </si>
  <si>
    <t>-338574097</t>
  </si>
  <si>
    <t>https://podminky.urs.cz/item/CS_URS_2022_02/725310823</t>
  </si>
  <si>
    <t>31</t>
  </si>
  <si>
    <t>725510802</t>
  </si>
  <si>
    <t>Demontáž plynových ohřívačů cirkulačních zásobníkových ohřívačů vody 500 l</t>
  </si>
  <si>
    <t>-1355586192</t>
  </si>
  <si>
    <t>https://podminky.urs.cz/item/CS_URS_2022_02/725510802</t>
  </si>
  <si>
    <t>32</t>
  </si>
  <si>
    <t>725610810</t>
  </si>
  <si>
    <t>Demontáž plynových sporáků normálních nebo kombinovaných</t>
  </si>
  <si>
    <t>-1651904313</t>
  </si>
  <si>
    <t>https://podminky.urs.cz/item/CS_URS_2022_02/725610810</t>
  </si>
  <si>
    <t>33</t>
  </si>
  <si>
    <t>725650805</t>
  </si>
  <si>
    <t>Demontáž plynových otopných těles podokenních nebo bezpečnostních pro garáže</t>
  </si>
  <si>
    <t>1650956026</t>
  </si>
  <si>
    <t>https://podminky.urs.cz/item/CS_URS_2022_02/725650805</t>
  </si>
  <si>
    <t>1+1</t>
  </si>
  <si>
    <t>34</t>
  </si>
  <si>
    <t>725820801</t>
  </si>
  <si>
    <t>Demontáž baterií nástěnných do G 3/4</t>
  </si>
  <si>
    <t>-571743079</t>
  </si>
  <si>
    <t>https://podminky.urs.cz/item/CS_URS_2022_02/725820801</t>
  </si>
  <si>
    <t>1+1+1</t>
  </si>
  <si>
    <t>35</t>
  </si>
  <si>
    <t>725860811</t>
  </si>
  <si>
    <t>Demontáž zápachových uzávěrek pro zařizovací předměty jednoduchých</t>
  </si>
  <si>
    <t>-903272259</t>
  </si>
  <si>
    <t>https://podminky.urs.cz/item/CS_URS_2022_02/725860811</t>
  </si>
  <si>
    <t>762</t>
  </si>
  <si>
    <t>Konstrukce tesařské</t>
  </si>
  <si>
    <t>36</t>
  </si>
  <si>
    <t>762511296</t>
  </si>
  <si>
    <t>Podlahové konstrukce podkladové z dřevoštěpkových desek OSB dvouvrstvých šroubovaných na pero a drážku 2x18 mm</t>
  </si>
  <si>
    <t>-552130851</t>
  </si>
  <si>
    <t>https://podminky.urs.cz/item/CS_URS_2022_02/762511296</t>
  </si>
  <si>
    <t>8,05</t>
  </si>
  <si>
    <t>9,72</t>
  </si>
  <si>
    <t>12,2</t>
  </si>
  <si>
    <t>1,15</t>
  </si>
  <si>
    <t>37</t>
  </si>
  <si>
    <t>762511867</t>
  </si>
  <si>
    <t>Demontáž podlahové konstrukce podkladové z dřevoštěpkových desek jednovrstvých šroubovaných na pero drážku, tloušťka desky přes 15 mm</t>
  </si>
  <si>
    <t>298452752</t>
  </si>
  <si>
    <t>https://podminky.urs.cz/item/CS_URS_2022_02/762511867</t>
  </si>
  <si>
    <t>3.08 kuchyň</t>
  </si>
  <si>
    <t>38</t>
  </si>
  <si>
    <t>762595001</t>
  </si>
  <si>
    <t>Spojovací prostředky podlah a podkladových konstrukcí hřebíky, vruty</t>
  </si>
  <si>
    <t>-992142125</t>
  </si>
  <si>
    <t>https://podminky.urs.cz/item/CS_URS_2022_02/762595001</t>
  </si>
  <si>
    <t>39</t>
  </si>
  <si>
    <t>998762102</t>
  </si>
  <si>
    <t>Přesun hmot pro konstrukce tesařské stanovený z hmotnosti přesunovaného materiálu vodorovná dopravní vzdálenost do 50 m v objektech výšky přes 6 do 12 m</t>
  </si>
  <si>
    <t>1678275407</t>
  </si>
  <si>
    <t>https://podminky.urs.cz/item/CS_URS_2022_02/998762102</t>
  </si>
  <si>
    <t>763</t>
  </si>
  <si>
    <t>Konstrukce suché výstavby</t>
  </si>
  <si>
    <t>40</t>
  </si>
  <si>
    <t>763131411</t>
  </si>
  <si>
    <t>Podhled ze sádrokartonových desek dvouvrstvá zavěšená spodní konstrukce z ocelových profilů CD, UD jednoduše opláštěná deskou standardní A, tl. 12,5 mm, bez izolace</t>
  </si>
  <si>
    <t>120622177</t>
  </si>
  <si>
    <t>https://podminky.urs.cz/item/CS_URS_2022_02/763131411</t>
  </si>
  <si>
    <t>8,05+15,88+26,18+9,72+28,52+12,2+1,15</t>
  </si>
  <si>
    <t>41</t>
  </si>
  <si>
    <t>763131451</t>
  </si>
  <si>
    <t>Podhled ze sádrokartonových desek dvouvrstvá zavěšená spodní konstrukce z ocelových profilů CD, UD jednoduše opláštěná deskou impregnovanou H2, tl. 12,5 mm, bez izolace</t>
  </si>
  <si>
    <t>-1865818808</t>
  </si>
  <si>
    <t>https://podminky.urs.cz/item/CS_URS_2022_02/763131451</t>
  </si>
  <si>
    <t>1,07+6,75</t>
  </si>
  <si>
    <t>42</t>
  </si>
  <si>
    <t>763131714</t>
  </si>
  <si>
    <t>Podhled ze sádrokartonových desek ostatní práce a konstrukce na podhledech ze sádrokartonových desek základní penetrační nátěr</t>
  </si>
  <si>
    <t>-766782696</t>
  </si>
  <si>
    <t>https://podminky.urs.cz/item/CS_URS_2022_02/763131714</t>
  </si>
  <si>
    <t>43</t>
  </si>
  <si>
    <t>763131771</t>
  </si>
  <si>
    <t>Podhled ze sádrokartonových desek Příplatek k cenám za rovinnost kvality speciální tmelení kvality Q3</t>
  </si>
  <si>
    <t>1878098128</t>
  </si>
  <si>
    <t>https://podminky.urs.cz/item/CS_URS_2022_02/763131771</t>
  </si>
  <si>
    <t>44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</si>
  <si>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</si>
  <si>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</si>
  <si>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1848710155</t>
  </si>
  <si>
    <t>https://podminky.urs.cz/item/CS_URS_2022_02/998763302</t>
  </si>
  <si>
    <t>766</t>
  </si>
  <si>
    <t>Konstrukce truhlářské</t>
  </si>
  <si>
    <t>45</t>
  </si>
  <si>
    <t>766 R01</t>
  </si>
  <si>
    <t>Oprava okna - kování, těsnění, vyčištění, seřízení, nový nátěr OS1 2130/2420</t>
  </si>
  <si>
    <t>1720087896</t>
  </si>
  <si>
    <t>P</t>
  </si>
  <si>
    <t>Poznámka k položce:_x000D_
Repase okna - oprava kování, těsnění, seřízení, nový nátěr, uvedení do funkčního stavu /(případné odstranění nepůvodních součástí, přihoblování, obroušení, doplnění chybějících nebo poškozených částí, přetmelení.Výměna kování, zámku,klik a jiných původních částí, seřízení, přesklení).</t>
  </si>
  <si>
    <t>OS1</t>
  </si>
  <si>
    <t>2,13*2,42</t>
  </si>
  <si>
    <t>46</t>
  </si>
  <si>
    <t>766 R02</t>
  </si>
  <si>
    <t>Oprava okna - kování, těsnění, vyčištění, seřízení, nový nátěr OS2 2120/2400</t>
  </si>
  <si>
    <t>-1480098005</t>
  </si>
  <si>
    <t>OS2</t>
  </si>
  <si>
    <t>2,12*2,4*2</t>
  </si>
  <si>
    <t>47</t>
  </si>
  <si>
    <t>766 R03</t>
  </si>
  <si>
    <t>Oprava okna - kování, těsnění, vyčištění, seřízení, nový nátěr OS3 1310/1160</t>
  </si>
  <si>
    <t>1614090554</t>
  </si>
  <si>
    <t>OS3</t>
  </si>
  <si>
    <t>1,31*1,16</t>
  </si>
  <si>
    <t>48</t>
  </si>
  <si>
    <t>766 R04</t>
  </si>
  <si>
    <t>Oprava okna - kování, těsnění, vyčištění, seřízení, nový nátěr OS4 1270/1170</t>
  </si>
  <si>
    <t>1954912456</t>
  </si>
  <si>
    <t>OS4</t>
  </si>
  <si>
    <t>1,27*1,17</t>
  </si>
  <si>
    <t>49</t>
  </si>
  <si>
    <t>766111820</t>
  </si>
  <si>
    <t>Demontáž dřevěných stěn plných</t>
  </si>
  <si>
    <t>-817167753</t>
  </si>
  <si>
    <t>https://podminky.urs.cz/item/CS_URS_2022_02/766111820</t>
  </si>
  <si>
    <t>4*3,44</t>
  </si>
  <si>
    <t>50</t>
  </si>
  <si>
    <t>766660171</t>
  </si>
  <si>
    <t>Montáž dveřních křídel dřevěných nebo plastových otevíravých do obložkové zárubně povrchově upravených jednokřídlových, šířky do 800 mm</t>
  </si>
  <si>
    <t>1759190207</t>
  </si>
  <si>
    <t>https://podminky.urs.cz/item/CS_URS_2022_02/766660171</t>
  </si>
  <si>
    <t>T2L</t>
  </si>
  <si>
    <t>T5P</t>
  </si>
  <si>
    <t>51</t>
  </si>
  <si>
    <t>61162001</t>
  </si>
  <si>
    <t>dveře jednokřídlé dřevotřískové povrch dýhovaný plné 700x1970-2100mm dle výběru investora</t>
  </si>
  <si>
    <t>-1848518530</t>
  </si>
  <si>
    <t>52</t>
  </si>
  <si>
    <t>61162000</t>
  </si>
  <si>
    <t>dveře jednokřídlé dřevotřískové povrch dýhovaný plné 600x1970-2100mm dle výběru investora</t>
  </si>
  <si>
    <t>2019529219</t>
  </si>
  <si>
    <t>53</t>
  </si>
  <si>
    <t>766660411</t>
  </si>
  <si>
    <t>Montáž dveřních křídel dřevěných nebo plastových vchodových dveří včetně rámu do zdiva jednokřídlových bez nadsvětlíku</t>
  </si>
  <si>
    <t>-1352250894</t>
  </si>
  <si>
    <t>https://podminky.urs.cz/item/CS_URS_2022_02/766660411</t>
  </si>
  <si>
    <t>T/1P</t>
  </si>
  <si>
    <t>54</t>
  </si>
  <si>
    <t>611701</t>
  </si>
  <si>
    <t>dveře jednokřídlé dřevotřískové s 2 x hliníkovým plechem a ocelovými pruty 800-900x1970mm bezpečnostní do bytu třídy RC3 protipožární EI30 EW30, klika koule</t>
  </si>
  <si>
    <t>-363222203</t>
  </si>
  <si>
    <t>55</t>
  </si>
  <si>
    <t>766660728</t>
  </si>
  <si>
    <t>Montáž dveřních doplňků dveřního kování interiérového zámku</t>
  </si>
  <si>
    <t>150215280</t>
  </si>
  <si>
    <t>https://podminky.urs.cz/item/CS_URS_2022_02/766660728</t>
  </si>
  <si>
    <t>56</t>
  </si>
  <si>
    <t>54924003</t>
  </si>
  <si>
    <t>zámek zadlabací mezipokojový pravý pro WC kování 72x55mm</t>
  </si>
  <si>
    <t>-1315980722</t>
  </si>
  <si>
    <t>57</t>
  </si>
  <si>
    <t>54924002</t>
  </si>
  <si>
    <t>zámek zadlabací mezipokojový levý s dozickým klíčem rozteč 72x55mm</t>
  </si>
  <si>
    <t>5271405</t>
  </si>
  <si>
    <t>58</t>
  </si>
  <si>
    <t>766660729</t>
  </si>
  <si>
    <t>Montáž dveřních doplňků dveřního kování interiérového štítku s klikou</t>
  </si>
  <si>
    <t>886942266</t>
  </si>
  <si>
    <t>https://podminky.urs.cz/item/CS_URS_2022_02/766660729</t>
  </si>
  <si>
    <t>59</t>
  </si>
  <si>
    <t>54914123</t>
  </si>
  <si>
    <t>kování rozetové klika/klika</t>
  </si>
  <si>
    <t>1051344384</t>
  </si>
  <si>
    <t>60</t>
  </si>
  <si>
    <t>54914127</t>
  </si>
  <si>
    <t>kování rozetové spodní pro dozický klíč</t>
  </si>
  <si>
    <t>45817553</t>
  </si>
  <si>
    <t>61</t>
  </si>
  <si>
    <t>54914128</t>
  </si>
  <si>
    <t>kování rozetové spodní pro WC</t>
  </si>
  <si>
    <t>1951102334</t>
  </si>
  <si>
    <t>62</t>
  </si>
  <si>
    <t>766660739</t>
  </si>
  <si>
    <t>Montáž dveřních doplňků dveřního kování bezpečnostního dveřního kukátka</t>
  </si>
  <si>
    <t>-2079297032</t>
  </si>
  <si>
    <t>https://podminky.urs.cz/item/CS_URS_2022_02/766660739</t>
  </si>
  <si>
    <t>63</t>
  </si>
  <si>
    <t>54915552</t>
  </si>
  <si>
    <t>kukátko-průhledítko panoramatické chrom/mosaz se jmenovkou</t>
  </si>
  <si>
    <t>-2098157823</t>
  </si>
  <si>
    <t>64</t>
  </si>
  <si>
    <t>766682111</t>
  </si>
  <si>
    <t>Montáž zárubní dřevěných, plastových nebo z lamina obložkových, pro dveře jednokřídlové, tloušťky stěny do 170 mm</t>
  </si>
  <si>
    <t>-169959578</t>
  </si>
  <si>
    <t>https://podminky.urs.cz/item/CS_URS_2022_02/766682111</t>
  </si>
  <si>
    <t>65</t>
  </si>
  <si>
    <t>61181101</t>
  </si>
  <si>
    <t>zárubeň jednokřídlá obložková s dýhovaným povrchem tl stěny 60-150mm rozměru 600-900/1970mm</t>
  </si>
  <si>
    <t>-968008022</t>
  </si>
  <si>
    <t>66</t>
  </si>
  <si>
    <t>766691914</t>
  </si>
  <si>
    <t>Ostatní práce vyvěšení nebo zavěšení křídel dřevěných dveřních, plochy do 2 m2</t>
  </si>
  <si>
    <t>45592500</t>
  </si>
  <si>
    <t>https://podminky.urs.cz/item/CS_URS_2022_02/766691914</t>
  </si>
  <si>
    <t>1+1+1+1+1</t>
  </si>
  <si>
    <t>67</t>
  </si>
  <si>
    <t>766691915</t>
  </si>
  <si>
    <t>Ostatní práce vyvěšení nebo zavěšení křídel dřevěných dveřních, plochy přes 2 m2</t>
  </si>
  <si>
    <t>1610554661</t>
  </si>
  <si>
    <t>https://podminky.urs.cz/item/CS_URS_2022_02/766691915</t>
  </si>
  <si>
    <t>68</t>
  </si>
  <si>
    <t>766695213</t>
  </si>
  <si>
    <t>Montáž ostatních truhlářských konstrukcí prahů dveří jednokřídlových, šířky přes 100 mm</t>
  </si>
  <si>
    <t>-128610014</t>
  </si>
  <si>
    <t>https://podminky.urs.cz/item/CS_URS_2022_02/766695213</t>
  </si>
  <si>
    <t>T/2L</t>
  </si>
  <si>
    <t>T/3L</t>
  </si>
  <si>
    <t>T/5P</t>
  </si>
  <si>
    <t>T9/L</t>
  </si>
  <si>
    <t>69</t>
  </si>
  <si>
    <t>61187221</t>
  </si>
  <si>
    <t>práh dveřní dřevěný dubový tl 20mm dl 1270mm š 150mm</t>
  </si>
  <si>
    <t>1366223561</t>
  </si>
  <si>
    <t>70</t>
  </si>
  <si>
    <t>61187121</t>
  </si>
  <si>
    <t>práh dveřní dřevěný dubový tl 20mm dl 620mm š 150mm</t>
  </si>
  <si>
    <t>1978266975</t>
  </si>
  <si>
    <t>71</t>
  </si>
  <si>
    <t>61187161</t>
  </si>
  <si>
    <t>práh dveřní dřevěný dubový tl 20mm dl 820mm š 150mm</t>
  </si>
  <si>
    <t>977081537</t>
  </si>
  <si>
    <t>72</t>
  </si>
  <si>
    <t>61187141</t>
  </si>
  <si>
    <t>práh dveřní dřevěný dubový tl 20mm dl 720mm š 150mm</t>
  </si>
  <si>
    <t>-1002092055</t>
  </si>
  <si>
    <t>Z/9L</t>
  </si>
  <si>
    <t>73</t>
  </si>
  <si>
    <t>766695233</t>
  </si>
  <si>
    <t>Montáž ostatních truhlářských konstrukcí prahů dveří dvoukřídlových, šířky přes 100 mm</t>
  </si>
  <si>
    <t>1864172205</t>
  </si>
  <si>
    <t>https://podminky.urs.cz/item/CS_URS_2022_02/766695233</t>
  </si>
  <si>
    <t>T/4</t>
  </si>
  <si>
    <t>T/6</t>
  </si>
  <si>
    <t>T/7</t>
  </si>
  <si>
    <t>T/8</t>
  </si>
  <si>
    <t>74</t>
  </si>
  <si>
    <t>611801a</t>
  </si>
  <si>
    <t>práh dveřní dřevěný dubový tl 20mm dl 1830mm š 150mm</t>
  </si>
  <si>
    <t>-982922954</t>
  </si>
  <si>
    <t>75</t>
  </si>
  <si>
    <t>611802a</t>
  </si>
  <si>
    <t>práh dveřní dřevěný dubový tl 20mm dl 4240mm š 150mm</t>
  </si>
  <si>
    <t>553290647</t>
  </si>
  <si>
    <t>76</t>
  </si>
  <si>
    <t>61187221a</t>
  </si>
  <si>
    <t>13487351</t>
  </si>
  <si>
    <t>77</t>
  </si>
  <si>
    <t>766812840</t>
  </si>
  <si>
    <t>Demontáž kuchyňských linek dřevěných nebo kovových včetně skříněk uchycených na stěně, délky přes 1800 do 2100 mm</t>
  </si>
  <si>
    <t>-1958484099</t>
  </si>
  <si>
    <t>https://podminky.urs.cz/item/CS_URS_2022_02/766812840</t>
  </si>
  <si>
    <t>78</t>
  </si>
  <si>
    <t>998766101</t>
  </si>
  <si>
    <t>Přesun hmot pro konstrukce truhlářské stanovený z hmotnosti přesunovaného materiálu vodorovná dopravní vzdálenost do 50 m v objektech výšky do 6 m</t>
  </si>
  <si>
    <t>739500983</t>
  </si>
  <si>
    <t>https://podminky.urs.cz/item/CS_URS_2022_02/998766101</t>
  </si>
  <si>
    <t>771</t>
  </si>
  <si>
    <t>Podlahy z dlaždic</t>
  </si>
  <si>
    <t>79</t>
  </si>
  <si>
    <t>771121011</t>
  </si>
  <si>
    <t>Příprava podkladu před provedením dlažby nátěr penetrační na podlahu</t>
  </si>
  <si>
    <t>1684412893</t>
  </si>
  <si>
    <t>https://podminky.urs.cz/item/CS_URS_2022_02/771121011</t>
  </si>
  <si>
    <t>80</t>
  </si>
  <si>
    <t>771151023</t>
  </si>
  <si>
    <t>Příprava podkladu před provedením dlažby samonivelační stěrka min.pevnosti 30 MPa, tloušťky přes 5 do 8 mm</t>
  </si>
  <si>
    <t>1401911586</t>
  </si>
  <si>
    <t>https://podminky.urs.cz/item/CS_URS_2022_02/771151023</t>
  </si>
  <si>
    <t>81</t>
  </si>
  <si>
    <t>771574266</t>
  </si>
  <si>
    <t>Montáž podlah z dlaždic keramických lepených flexibilním lepidlem maloformátových pro vysoké mechanické zatížení protiskluzných nebo reliéfních (bezbariérových) přes 22 do 25 ks/m2, rozměr 200x200mm, dle výběru investora</t>
  </si>
  <si>
    <t>-1528821806</t>
  </si>
  <si>
    <t>https://podminky.urs.cz/item/CS_URS_2022_02/771574266</t>
  </si>
  <si>
    <t>82</t>
  </si>
  <si>
    <t>59761406</t>
  </si>
  <si>
    <t>dlažba keramická slinutá protiskluzná do interiéru i exteriéru pro vysoké mechanické namáhání přes 22 do 25ks/m2,rozměr 200x200mm, dle výběru investora</t>
  </si>
  <si>
    <t>517007379</t>
  </si>
  <si>
    <t>7,82*1,1 'Přepočtené koeficientem množství</t>
  </si>
  <si>
    <t>83</t>
  </si>
  <si>
    <t>771577111</t>
  </si>
  <si>
    <t>Montáž podlah z dlaždic keramických lepených flexibilním lepidlem Příplatek k cenám za plochu do 5 m2 jednotlivě</t>
  </si>
  <si>
    <t>-1056407029</t>
  </si>
  <si>
    <t>https://podminky.urs.cz/item/CS_URS_2022_02/771577111</t>
  </si>
  <si>
    <t>84</t>
  </si>
  <si>
    <t>771591207</t>
  </si>
  <si>
    <t>Izolace podlahy pod dlažbu montáž izolace nátěrem nebo stěrkou ve dvou vrstvách</t>
  </si>
  <si>
    <t>401620621</t>
  </si>
  <si>
    <t>https://podminky.urs.cz/item/CS_URS_2022_02/771591207</t>
  </si>
  <si>
    <t>85</t>
  </si>
  <si>
    <t>58581246a</t>
  </si>
  <si>
    <t>stěrka hydroizolační jednosložková do interiéru pod dlažbu</t>
  </si>
  <si>
    <t>kg</t>
  </si>
  <si>
    <t>-455307704</t>
  </si>
  <si>
    <t>7,82*2,575 'Přepočtené koeficientem množství</t>
  </si>
  <si>
    <t>86</t>
  </si>
  <si>
    <t>771591241</t>
  </si>
  <si>
    <t>Izolace podlahy pod dlažbu těsnícími izolačními pásy vnitřní kout</t>
  </si>
  <si>
    <t>-1623282008</t>
  </si>
  <si>
    <t>https://podminky.urs.cz/item/CS_URS_2022_02/771591241</t>
  </si>
  <si>
    <t>87</t>
  </si>
  <si>
    <t>771591242</t>
  </si>
  <si>
    <t>Izolace podlahy pod dlažbu těsnícími izolačními pásy vnější roh</t>
  </si>
  <si>
    <t>228074931</t>
  </si>
  <si>
    <t>https://podminky.urs.cz/item/CS_URS_2022_02/771591242</t>
  </si>
  <si>
    <t>88</t>
  </si>
  <si>
    <t>771591264</t>
  </si>
  <si>
    <t>Izolace podlahy pod dlažbu těsnícími izolačními pásy mezi podlahou a stěnu</t>
  </si>
  <si>
    <t>m</t>
  </si>
  <si>
    <t>1531285818</t>
  </si>
  <si>
    <t>https://podminky.urs.cz/item/CS_URS_2022_02/771591264</t>
  </si>
  <si>
    <t>(1,13+0,92)*2</t>
  </si>
  <si>
    <t>(2,21+3)*2</t>
  </si>
  <si>
    <t>89</t>
  </si>
  <si>
    <t>998771102</t>
  </si>
  <si>
    <t>Přesun hmot pro podlahy z dlaždic stanovený z hmotnosti přesunovaného materiálu vodorovná dopravní vzdálenost do 50 m v objektech výšky přes 6 do 12 m</t>
  </si>
  <si>
    <t>2111939799</t>
  </si>
  <si>
    <t>https://podminky.urs.cz/item/CS_URS_2022_02/998771102</t>
  </si>
  <si>
    <t>775</t>
  </si>
  <si>
    <t>Podlahy skládané</t>
  </si>
  <si>
    <t>90</t>
  </si>
  <si>
    <t>775 R01</t>
  </si>
  <si>
    <t>D+M oprava dřevěných podlah broušení, tmelení s broušením,zapravení,doplnění, lakování, kompletní repase</t>
  </si>
  <si>
    <t>-1248725013</t>
  </si>
  <si>
    <t>15,88+26,18+28,52</t>
  </si>
  <si>
    <t>91</t>
  </si>
  <si>
    <t>775411820</t>
  </si>
  <si>
    <t>Demontáž soklíků nebo lišt dřevěných do suti připevněných vruty</t>
  </si>
  <si>
    <t>-1058784509</t>
  </si>
  <si>
    <t>https://podminky.urs.cz/item/CS_URS_2022_02/775411820</t>
  </si>
  <si>
    <t>(2,7+5,31)*2</t>
  </si>
  <si>
    <t>-(4,24+0,8)</t>
  </si>
  <si>
    <t>(4,4+5,64)*2</t>
  </si>
  <si>
    <t>-(4,24+1,25)</t>
  </si>
  <si>
    <t>(6+4,73)*2</t>
  </si>
  <si>
    <t>-(1,25)</t>
  </si>
  <si>
    <t>92</t>
  </si>
  <si>
    <t>775413120</t>
  </si>
  <si>
    <t>Montáž podlahového soklíku nebo lišty obvodové (soklové) dřevěné bez základního nátěru lišty ze dřeva tvrdého nebo měkkého, v přírodní barvě připevněné vruty, s přetmelením</t>
  </si>
  <si>
    <t>624996997</t>
  </si>
  <si>
    <t>https://podminky.urs.cz/item/CS_URS_2022_02/775413120</t>
  </si>
  <si>
    <t>93</t>
  </si>
  <si>
    <t>614101</t>
  </si>
  <si>
    <t xml:space="preserve">lišta podlahová </t>
  </si>
  <si>
    <t>-1049652885</t>
  </si>
  <si>
    <t>45,78*1,08 'Přepočtené koeficientem množství</t>
  </si>
  <si>
    <t>94</t>
  </si>
  <si>
    <t>998775101</t>
  </si>
  <si>
    <t>Přesun hmot pro podlahy skládané stanovený z hmotnosti přesunovaného materiálu vodorovná dopravní vzdálenost do 50 m v objektech výšky do 6 m</t>
  </si>
  <si>
    <t>873896632</t>
  </si>
  <si>
    <t>https://podminky.urs.cz/item/CS_URS_2022_02/998775101</t>
  </si>
  <si>
    <t>776</t>
  </si>
  <si>
    <t>Podlahy povlakové</t>
  </si>
  <si>
    <t>95</t>
  </si>
  <si>
    <t>776111311</t>
  </si>
  <si>
    <t>Příprava podkladu vysátí podlah</t>
  </si>
  <si>
    <t>1161033020</t>
  </si>
  <si>
    <t>https://podminky.urs.cz/item/CS_URS_2022_02/776111311</t>
  </si>
  <si>
    <t>96</t>
  </si>
  <si>
    <t>776121411</t>
  </si>
  <si>
    <t>Příprava podkladu penetrace dvousložková podlah na dřevo (špachtlováním)</t>
  </si>
  <si>
    <t>-1488646110</t>
  </si>
  <si>
    <t>https://podminky.urs.cz/item/CS_URS_2022_02/776121411</t>
  </si>
  <si>
    <t>97</t>
  </si>
  <si>
    <t>776131111</t>
  </si>
  <si>
    <t>Příprava podkladu vyztužení podkladu armovacím pletivem ze skelných vláken</t>
  </si>
  <si>
    <t>1469497360</t>
  </si>
  <si>
    <t>https://podminky.urs.cz/item/CS_URS_2022_02/776131111</t>
  </si>
  <si>
    <t>98</t>
  </si>
  <si>
    <t>776141122</t>
  </si>
  <si>
    <t>Příprava podkladu vyrovnání samonivelační stěrkou podlah min.pevnosti 30 MPa, tloušťky přes 3 do 5 mm</t>
  </si>
  <si>
    <t>523704159</t>
  </si>
  <si>
    <t>https://podminky.urs.cz/item/CS_URS_2022_02/776141122</t>
  </si>
  <si>
    <t>99</t>
  </si>
  <si>
    <t>776201812</t>
  </si>
  <si>
    <t>Demontáž povlakových podlahovin lepených ručně s podložkou</t>
  </si>
  <si>
    <t>-870907251</t>
  </si>
  <si>
    <t>https://podminky.urs.cz/item/CS_URS_2022_02/776201812</t>
  </si>
  <si>
    <t>100</t>
  </si>
  <si>
    <t>776221111</t>
  </si>
  <si>
    <t>Montáž podlahovin z PVC lepením standardním lepidlem z pásů standardních</t>
  </si>
  <si>
    <t>1066779110</t>
  </si>
  <si>
    <t>https://podminky.urs.cz/item/CS_URS_2022_02/776221111</t>
  </si>
  <si>
    <t>101</t>
  </si>
  <si>
    <t>284101</t>
  </si>
  <si>
    <t>krytina podlahová heterogenní tl 2,2mm,dle výběru investora</t>
  </si>
  <si>
    <t>1195813960</t>
  </si>
  <si>
    <t>3.05 kuchyně</t>
  </si>
  <si>
    <t>31,12*1,03 'Přepočtené koeficientem množství</t>
  </si>
  <si>
    <t>102</t>
  </si>
  <si>
    <t>776411111</t>
  </si>
  <si>
    <t>Montáž soklíků lepením obvodových, výšky do 80 mm</t>
  </si>
  <si>
    <t>-62778642</t>
  </si>
  <si>
    <t>https://podminky.urs.cz/item/CS_URS_2022_02/776411111</t>
  </si>
  <si>
    <t>(0,87+0,42+0,5+1,41+0,3+1,95+0,7+2,7)</t>
  </si>
  <si>
    <t>-(0,6+1,11+1,83+0,8)</t>
  </si>
  <si>
    <t>(2,21+3,96)*2</t>
  </si>
  <si>
    <t>-(1,25+0,7+1,25)</t>
  </si>
  <si>
    <t>(4,4+2,48)*2</t>
  </si>
  <si>
    <t>-(1,83+0,7)</t>
  </si>
  <si>
    <t>(1,66+0,65)*2</t>
  </si>
  <si>
    <t>-(0,7)</t>
  </si>
  <si>
    <t>103</t>
  </si>
  <si>
    <t>28411009</t>
  </si>
  <si>
    <t>lišta soklová PVC 18x80mm</t>
  </si>
  <si>
    <t>-1332620109</t>
  </si>
  <si>
    <t>28,8*1,02 'Přepočtené koeficientem množství</t>
  </si>
  <si>
    <t>104</t>
  </si>
  <si>
    <t>776421312</t>
  </si>
  <si>
    <t>Montáž lišt přechodových šroubovaných</t>
  </si>
  <si>
    <t>-1145138510</t>
  </si>
  <si>
    <t>https://podminky.urs.cz/item/CS_URS_2022_02/776421312</t>
  </si>
  <si>
    <t>3,9</t>
  </si>
  <si>
    <t>105</t>
  </si>
  <si>
    <t>55343125</t>
  </si>
  <si>
    <t>profil přechodový Al vrtaný 30mm leštěná mosaz</t>
  </si>
  <si>
    <t>-1172924544</t>
  </si>
  <si>
    <t>3,9*1,02 'Přepočtené koeficientem množství</t>
  </si>
  <si>
    <t>106</t>
  </si>
  <si>
    <t>998776102</t>
  </si>
  <si>
    <t>Přesun hmot pro podlahy povlakové stanovený z hmotnosti přesunovaného materiálu vodorovná dopravní vzdálenost do 50 m v objektech výšky přes 6 do 12 m</t>
  </si>
  <si>
    <t>-1777715516</t>
  </si>
  <si>
    <t>https://podminky.urs.cz/item/CS_URS_2022_02/998776102</t>
  </si>
  <si>
    <t>781</t>
  </si>
  <si>
    <t>Dokončovací práce - obklady</t>
  </si>
  <si>
    <t>107</t>
  </si>
  <si>
    <t>781131207</t>
  </si>
  <si>
    <t>Izolace stěny pod obklad montáž izolace nátěrem nebo stěrkou ve dvou vrstvách</t>
  </si>
  <si>
    <t>-1435513959</t>
  </si>
  <si>
    <t>https://podminky.urs.cz/item/CS_URS_2022_02/781131207</t>
  </si>
  <si>
    <t>(1,13+0,92)*2*2,1</t>
  </si>
  <si>
    <t>(2,21+3)*2*2,1</t>
  </si>
  <si>
    <t>(0,1+0,1+0,1)*0,9</t>
  </si>
  <si>
    <t>108</t>
  </si>
  <si>
    <t>58581246</t>
  </si>
  <si>
    <t>1289506372</t>
  </si>
  <si>
    <t>33,347*2,575 'Přepočtené koeficientem množství</t>
  </si>
  <si>
    <t>109</t>
  </si>
  <si>
    <t>781474115</t>
  </si>
  <si>
    <t>Montáž obkladů vnitřních stěn z dlaždic keramických lepených flexibilním lepidlem maloformátových hladkých přes 22 do 25 ks/m2</t>
  </si>
  <si>
    <t>-2036006967</t>
  </si>
  <si>
    <t>https://podminky.urs.cz/item/CS_URS_2022_02/781474115</t>
  </si>
  <si>
    <t>110</t>
  </si>
  <si>
    <t>59761039</t>
  </si>
  <si>
    <t>obklad keramický hladký přes 22 do 25ks/m2, rozměr 200x200mm, dle výběru investora</t>
  </si>
  <si>
    <t>-834439423</t>
  </si>
  <si>
    <t>33,347*1,1 'Přepočtené koeficientem množství</t>
  </si>
  <si>
    <t>111</t>
  </si>
  <si>
    <t>781494111</t>
  </si>
  <si>
    <t>Obklad - dokončující práce profily ukončovací lepené flexibilním lepidlem rohové</t>
  </si>
  <si>
    <t>-205013464</t>
  </si>
  <si>
    <t>https://podminky.urs.cz/item/CS_URS_2022_02/781494111</t>
  </si>
  <si>
    <t>2,1+2</t>
  </si>
  <si>
    <t>(0,9+0,9)</t>
  </si>
  <si>
    <t>1,2+0,1+1,2</t>
  </si>
  <si>
    <t>112</t>
  </si>
  <si>
    <t>781494511</t>
  </si>
  <si>
    <t>Obklad - dokončující práce profily ukončovací lepené flexibilním lepidlem ukončovací</t>
  </si>
  <si>
    <t>1618806351</t>
  </si>
  <si>
    <t>https://podminky.urs.cz/item/CS_URS_2022_02/781494511</t>
  </si>
  <si>
    <t>113</t>
  </si>
  <si>
    <t>998781102</t>
  </si>
  <si>
    <t>Přesun hmot pro obklady keramické stanovený z hmotnosti přesunovaného materiálu vodorovná dopravní vzdálenost do 50 m v objektech výšky přes 6 do 12 m</t>
  </si>
  <si>
    <t>-1125187486</t>
  </si>
  <si>
    <t>https://podminky.urs.cz/item/CS_URS_2022_02/998781102</t>
  </si>
  <si>
    <t>783</t>
  </si>
  <si>
    <t>Dokončovací práce - nátěry</t>
  </si>
  <si>
    <t>114</t>
  </si>
  <si>
    <t>783000203</t>
  </si>
  <si>
    <t>Ostatní práce přemístění okenních nebo dveřních křídel pro zhotovení nátěrů vodorovné přes 50 do 100 m</t>
  </si>
  <si>
    <t>401943526</t>
  </si>
  <si>
    <t>https://podminky.urs.cz/item/CS_URS_2022_02/783000203</t>
  </si>
  <si>
    <t>stávající stav repase dveří</t>
  </si>
  <si>
    <t>T/9L</t>
  </si>
  <si>
    <t>784</t>
  </si>
  <si>
    <t>Dokončovací práce - malby a tapety</t>
  </si>
  <si>
    <t>115</t>
  </si>
  <si>
    <t>784121001</t>
  </si>
  <si>
    <t>Oškrabání malby v místnostech výšky do 3,80 m</t>
  </si>
  <si>
    <t>495132915</t>
  </si>
  <si>
    <t>https://podminky.urs.cz/item/CS_URS_2022_02/784121001</t>
  </si>
  <si>
    <t>-(2,13*2,42+0,6*2,05+1,11*2,3+1,83*1,96+0,8*1,96)</t>
  </si>
  <si>
    <t>(0,43*2)*2,2</t>
  </si>
  <si>
    <t>116</t>
  </si>
  <si>
    <t>784171101</t>
  </si>
  <si>
    <t>Zakrytí nemalovaných ploch (materiál ve specifikaci) včetně pozdějšího odkrytí podlah</t>
  </si>
  <si>
    <t>-881054681</t>
  </si>
  <si>
    <t>https://podminky.urs.cz/item/CS_URS_2022_02/784171101</t>
  </si>
  <si>
    <t>15,88++26,18+28,52</t>
  </si>
  <si>
    <t>117</t>
  </si>
  <si>
    <t>58124844</t>
  </si>
  <si>
    <t>fólie pro malířské potřeby zakrývací tl 25µ 4x5m</t>
  </si>
  <si>
    <t>1340342304</t>
  </si>
  <si>
    <t>70,58*1,05 'Přepočtené koeficientem množství</t>
  </si>
  <si>
    <t>118</t>
  </si>
  <si>
    <t>784171111</t>
  </si>
  <si>
    <t>Zakrytí nemalovaných ploch (materiál ve specifikaci) včetně pozdějšího odkrytí svislých ploch např. stěn, oken, dveří v místnostech výšky do 3,80</t>
  </si>
  <si>
    <t>-928117400</t>
  </si>
  <si>
    <t>https://podminky.urs.cz/item/CS_URS_2022_02/784171111</t>
  </si>
  <si>
    <t>2,12*2,4</t>
  </si>
  <si>
    <t>119</t>
  </si>
  <si>
    <t>58124844a</t>
  </si>
  <si>
    <t>1088010878</t>
  </si>
  <si>
    <t>18,337*1,05 'Přepočtené koeficientem množství</t>
  </si>
  <si>
    <t>120</t>
  </si>
  <si>
    <t>784181121</t>
  </si>
  <si>
    <t>Penetrace podkladu jednonásobná hloubková akrylátová bezbarvá v místnostech výšky do 3,80 m</t>
  </si>
  <si>
    <t>192309867</t>
  </si>
  <si>
    <t>https://podminky.urs.cz/item/CS_URS_2022_02/784181121</t>
  </si>
  <si>
    <t>-(1,83*1,96+1,83*1,25+0,7*2,03)</t>
  </si>
  <si>
    <t>121</t>
  </si>
  <si>
    <t>784211101</t>
  </si>
  <si>
    <t>Malby z malířských směsí oděruvzdorných za mokra dvojnásobné, bílé za mokra oděruvzdorné výborně v místnostech výšky do 3,80 m</t>
  </si>
  <si>
    <t>-24258127</t>
  </si>
  <si>
    <t>https://podminky.urs.cz/item/CS_URS_2022_02/784211101</t>
  </si>
  <si>
    <t>Mezisoučet</t>
  </si>
  <si>
    <t>OST</t>
  </si>
  <si>
    <t>Ostatní</t>
  </si>
  <si>
    <t>122</t>
  </si>
  <si>
    <t>OST 01</t>
  </si>
  <si>
    <t>REPASE vnitřní dveře 800/1960 mm, vč. zárubní T/3L</t>
  </si>
  <si>
    <t>512</t>
  </si>
  <si>
    <t>-1320475070</t>
  </si>
  <si>
    <t>Poznámka k položce:_x000D_
REPASE - odstranění nepůvodních součástí, přihoblování, obroušení, doplnění chybějících nebo poškozených částí, přetmelení, seřízení, lak. Výměna kování zámků, klik a štítků a jiných původních částí, seřízení, přesklení, uvedení do funkčního stavu.</t>
  </si>
  <si>
    <t>(0,8*1,96)*2</t>
  </si>
  <si>
    <t>123</t>
  </si>
  <si>
    <t>OST 02</t>
  </si>
  <si>
    <t>REPASE vnitřní dveře 1830/1960 mm, vč. zárubní T/4</t>
  </si>
  <si>
    <t>1488701400</t>
  </si>
  <si>
    <t>(1,83*1,96)*2</t>
  </si>
  <si>
    <t>124</t>
  </si>
  <si>
    <t>OST 03</t>
  </si>
  <si>
    <t>REPASE vnitřní dveře 4240/3200 mm, vč. zárubní T/6</t>
  </si>
  <si>
    <t>1191410835</t>
  </si>
  <si>
    <t>(4,24*3,2)*2</t>
  </si>
  <si>
    <t>125</t>
  </si>
  <si>
    <t>OST 04</t>
  </si>
  <si>
    <t>REPASE vnitřní dveře 1250/2210 a 1700/620 mm, vč. zárubní T/7</t>
  </si>
  <si>
    <t>650527692</t>
  </si>
  <si>
    <t>(1,25*2,21)*2</t>
  </si>
  <si>
    <t>(1,7*0,62)*2</t>
  </si>
  <si>
    <t>126</t>
  </si>
  <si>
    <t>OST 05</t>
  </si>
  <si>
    <t>REPASE vnitřní dveře 1250/2690 mm, vč. zárubní T/8</t>
  </si>
  <si>
    <t>-1084849604</t>
  </si>
  <si>
    <t>(1,25*2,69)*2</t>
  </si>
  <si>
    <t>127</t>
  </si>
  <si>
    <t>OST 06</t>
  </si>
  <si>
    <t>REPASE vnitřní dveře 700/2050 mm, vč. zárubní T/9</t>
  </si>
  <si>
    <t>992928824</t>
  </si>
  <si>
    <t>T/9</t>
  </si>
  <si>
    <t>(0,7*2,05)*2</t>
  </si>
  <si>
    <t>02 - Elektroinstalace</t>
  </si>
  <si>
    <t>D1 - Elektromontáže</t>
  </si>
  <si>
    <t xml:space="preserve">    D2 - KABEL SILOVÝ,IZOLACE PVC S VODIČEM PE</t>
  </si>
  <si>
    <t xml:space="preserve">    D3 - VODIČ JEDNOŽILOVÝ (CY)</t>
  </si>
  <si>
    <t xml:space="preserve">    D4 - ŠŇŮRA PVC (CYSY)</t>
  </si>
  <si>
    <t xml:space="preserve">    D5 - ZÁSUVKA DOMOVNÍ "TANGO", BARVA BÍLÁ, KOMPLETNÍ</t>
  </si>
  <si>
    <t xml:space="preserve">    D6 - ZÁSUVKA DOMOVNÍ POD OMÍTKU, TANGO, BARVA BÍLÁ</t>
  </si>
  <si>
    <t xml:space="preserve">    D7 - ZÁSUVKA TANGO S VÍČKEM, IP44 - pračka</t>
  </si>
  <si>
    <t xml:space="preserve">    D8 - KRABICE ODBOČNÁ POD OMÍTKU BEZ SVORKOVNICE</t>
  </si>
  <si>
    <t xml:space="preserve">    D9 - KABEL SDĚLOVACÍ,STÁČ..PÁRY,STÍNĚNÝ,IZOLACE PVC</t>
  </si>
  <si>
    <t xml:space="preserve">    D11 - VYSEKANI KAPES VE ZDIVU CIHELNEM PRO KRABICE</t>
  </si>
  <si>
    <t xml:space="preserve">    D13 - VYSEKANI RYH VE ZDIVU CIHELNEM - HLOUBKA 30mm</t>
  </si>
  <si>
    <t xml:space="preserve">    D15 - HRUBA VYPLN RYH MALTOU</t>
  </si>
  <si>
    <t xml:space="preserve">    D16 - Rozvaděč RB</t>
  </si>
  <si>
    <t xml:space="preserve">    D17 - Ochrana napájecího vedení 230 V/50 Hz  kombinované svodiče typu 1 a 2 (B+C) pro síť TN-C,TN-S, TT, I</t>
  </si>
  <si>
    <t xml:space="preserve">    D18 - Zvonek SM2-230 Bzučák  12VAC/DC,přeruš. tón</t>
  </si>
  <si>
    <t xml:space="preserve">    D21 - PROVEDENI REVIZNICH ZKOUSEK DLE CSN 331500</t>
  </si>
  <si>
    <t xml:space="preserve">    D20 - HODINOVE ZUCTOVACI SAZBY</t>
  </si>
  <si>
    <t xml:space="preserve">    D23 - Zednické výpomoci</t>
  </si>
  <si>
    <t>D1</t>
  </si>
  <si>
    <t>Elektromontáže</t>
  </si>
  <si>
    <t>D2</t>
  </si>
  <si>
    <t>KABEL SILOVÝ,IZOLACE PVC S VODIČEM PE</t>
  </si>
  <si>
    <t>Pol1</t>
  </si>
  <si>
    <t>CYKY-O 2x1.5 mm2 , pevně</t>
  </si>
  <si>
    <t>Pol2</t>
  </si>
  <si>
    <t>CYKY-J 3x1.5 mm2 , pevně</t>
  </si>
  <si>
    <t>Pol3</t>
  </si>
  <si>
    <t>CYKY-J 3x2.5 mm2 , pevně</t>
  </si>
  <si>
    <t>Pol4</t>
  </si>
  <si>
    <t>CYKY-J 5x2.5 mm2 , pevně</t>
  </si>
  <si>
    <t>Pol5</t>
  </si>
  <si>
    <t>CYKY-J 5x6 mm2 , pevně - do elektroměrového rozvaděče</t>
  </si>
  <si>
    <t>D3</t>
  </si>
  <si>
    <t>VODIČ JEDNOŽILOVÝ (CY)</t>
  </si>
  <si>
    <t>Pol6</t>
  </si>
  <si>
    <t>H07V-U 4 mm2 , pevně</t>
  </si>
  <si>
    <t>Pol7</t>
  </si>
  <si>
    <t>Přístroj spínače jednopólového; řazení 1, 1So, kompletní</t>
  </si>
  <si>
    <t>ks</t>
  </si>
  <si>
    <t>Pol8</t>
  </si>
  <si>
    <t>Přístroj přepínače sériového; řazení 5, kompletní</t>
  </si>
  <si>
    <t>Pol9</t>
  </si>
  <si>
    <t>Střídav.přep.5B</t>
  </si>
  <si>
    <t>Pol10</t>
  </si>
  <si>
    <t>přístroj kříž.přep.(7)</t>
  </si>
  <si>
    <t>Pol11</t>
  </si>
  <si>
    <t>tlačítko - zvonek</t>
  </si>
  <si>
    <t>Pol12</t>
  </si>
  <si>
    <t>Vypínač 25A/400V- sporáková kombinace</t>
  </si>
  <si>
    <t>D4</t>
  </si>
  <si>
    <t>ŠŇŮRA PVC (CYSY)</t>
  </si>
  <si>
    <t>Pol13</t>
  </si>
  <si>
    <t>H05VV-F-G 5x2.5 mm2 , pevně</t>
  </si>
  <si>
    <t>D5</t>
  </si>
  <si>
    <t>ZÁSUVKA DOMOVNÍ "TANGO", BARVA BÍLÁ, KOMPLETNÍ</t>
  </si>
  <si>
    <t>Pol14</t>
  </si>
  <si>
    <t>B 2p+PE</t>
  </si>
  <si>
    <t>D6</t>
  </si>
  <si>
    <t>ZÁSUVKA DOMOVNÍ POD OMÍTKU, TANGO, BARVA BÍLÁ</t>
  </si>
  <si>
    <t>Pol15</t>
  </si>
  <si>
    <t>B 2x2p+z,dvojitá</t>
  </si>
  <si>
    <t>D7</t>
  </si>
  <si>
    <t>ZÁSUVKA TANGO S VÍČKEM, IP44 - pračka</t>
  </si>
  <si>
    <t>Pol16</t>
  </si>
  <si>
    <t>B 2p+PE, bílá -pro topný žebřík</t>
  </si>
  <si>
    <t>D8</t>
  </si>
  <si>
    <t>KRABICE ODBOČNÁ POD OMÍTKU BEZ SVORKOVNICE</t>
  </si>
  <si>
    <t>Pol17</t>
  </si>
  <si>
    <t>KU68-1901</t>
  </si>
  <si>
    <t>Pol18</t>
  </si>
  <si>
    <t>Zásuvka R-TV-SAT (koncová)</t>
  </si>
  <si>
    <t>Pol19</t>
  </si>
  <si>
    <t>90775 TBR Kryt zásuvky R-TV-SAT - bílá</t>
  </si>
  <si>
    <t>Pol20</t>
  </si>
  <si>
    <t>Objímka na žárovky</t>
  </si>
  <si>
    <t>Pol21</t>
  </si>
  <si>
    <t>CSHB121AE5 Kabel koaxiální H121 Al PE cívka 500m</t>
  </si>
  <si>
    <t>D9</t>
  </si>
  <si>
    <t>KABEL SDĚLOVACÍ,STÁČ..PÁRY,STÍNĚNÝ,IZOLACE PVC</t>
  </si>
  <si>
    <t>Pol22</t>
  </si>
  <si>
    <t>SYKFY 2 x 2 x 0,5 , pevně</t>
  </si>
  <si>
    <t>Pol23</t>
  </si>
  <si>
    <t>1216E TRUBKA OHEBNÁ - SUPER MONOFLEX 16 750N</t>
  </si>
  <si>
    <t>Pol24</t>
  </si>
  <si>
    <t>Vývody pro svítidla - cca 0,5m</t>
  </si>
  <si>
    <t>kpl</t>
  </si>
  <si>
    <t>Pol25</t>
  </si>
  <si>
    <t>Ventilátor na WC+koupelna s doběhem 1-20 min.</t>
  </si>
  <si>
    <t>D11</t>
  </si>
  <si>
    <t>VYSEKANI KAPES VE ZDIVU CIHELNEM PRO KRABICE</t>
  </si>
  <si>
    <t>Pol26</t>
  </si>
  <si>
    <t>50x50x50 mm</t>
  </si>
  <si>
    <t>D13</t>
  </si>
  <si>
    <t>VYSEKANI RYH VE ZDIVU CIHELNEM - HLOUBKA 30mm</t>
  </si>
  <si>
    <t>Pol27</t>
  </si>
  <si>
    <t>Sire 30 mm</t>
  </si>
  <si>
    <t>D15</t>
  </si>
  <si>
    <t>HRUBA VYPLN RYH MALTOU</t>
  </si>
  <si>
    <t>Pol28</t>
  </si>
  <si>
    <t>Jakekoliv sire</t>
  </si>
  <si>
    <t>D16</t>
  </si>
  <si>
    <t>Rozvaděč RB</t>
  </si>
  <si>
    <t>Pol29</t>
  </si>
  <si>
    <t>Rozvaděč Plastový 36 modulů do zdi</t>
  </si>
  <si>
    <t>Pol30</t>
  </si>
  <si>
    <t>OFI-40-4-030AC Proudový chránič</t>
  </si>
  <si>
    <t>Ks</t>
  </si>
  <si>
    <t>Pol31</t>
  </si>
  <si>
    <t>LTN-6B-1 Jistič</t>
  </si>
  <si>
    <t>Pol32</t>
  </si>
  <si>
    <t>LTN-10B-1 Jistič</t>
  </si>
  <si>
    <t>Pol33</t>
  </si>
  <si>
    <t>LTN-16B-1 Jistič</t>
  </si>
  <si>
    <t>Pol34</t>
  </si>
  <si>
    <t>LTN-16B-3 Jistič</t>
  </si>
  <si>
    <t>Pol35</t>
  </si>
  <si>
    <t>RSI-25-40-A230 Instalační stykač</t>
  </si>
  <si>
    <t>D17</t>
  </si>
  <si>
    <t>Ochrana napájecího vedení 230 V/50 Hz  kombinované svodiče typu 1 a 2 (B+C) pro síť TN-C,TN-S, TT, I</t>
  </si>
  <si>
    <t>Pol36</t>
  </si>
  <si>
    <t>FLP-12,5 V/4 svodič bleskových proudů a přepětí, vhodné pro 3-fázový systém TN-S, instalace na vstupu do budovy, 240 kA(8/20), 50 kA (10/350)</t>
  </si>
  <si>
    <t>D18</t>
  </si>
  <si>
    <t>Zvonek SM2-230 Bzučák  12VAC/DC,přeruš. tón</t>
  </si>
  <si>
    <t>Pol37</t>
  </si>
  <si>
    <t>Elektronický zvonek+trafo 230V AC</t>
  </si>
  <si>
    <t>Pol38</t>
  </si>
  <si>
    <t>Domácí telefom kompaktní se stávajícím systémem</t>
  </si>
  <si>
    <t>D21</t>
  </si>
  <si>
    <t>PROVEDENI REVIZNICH ZKOUSEK DLE CSN 331500</t>
  </si>
  <si>
    <t>Pol39</t>
  </si>
  <si>
    <t>Revize včetně revizní zprávy</t>
  </si>
  <si>
    <t>hod</t>
  </si>
  <si>
    <t>D20</t>
  </si>
  <si>
    <t>HODINOVE ZUCTOVACI SAZBY</t>
  </si>
  <si>
    <t>Pol43</t>
  </si>
  <si>
    <t>Demontaz stavajiciho zarizeni</t>
  </si>
  <si>
    <t>D23</t>
  </si>
  <si>
    <t>Zednické výpomoci</t>
  </si>
  <si>
    <t>Pol44</t>
  </si>
  <si>
    <t>Sekání drážek a sádrování+oprava drážek maltou</t>
  </si>
  <si>
    <t>OST01</t>
  </si>
  <si>
    <t>Podružný materiál</t>
  </si>
  <si>
    <t>1832518724</t>
  </si>
  <si>
    <t>03 - Zdravotechnika</t>
  </si>
  <si>
    <t>721 - Vnitřní kanalizace</t>
  </si>
  <si>
    <t>722 - Vnitřní vodovod</t>
  </si>
  <si>
    <t>724 - Strojní vybavení</t>
  </si>
  <si>
    <t>725 - Zařizovací předměty</t>
  </si>
  <si>
    <t>726 - Instalační prefabrikáty</t>
  </si>
  <si>
    <t>799 - Ostatní</t>
  </si>
  <si>
    <t>721</t>
  </si>
  <si>
    <t>Vnitřní kanalizace</t>
  </si>
  <si>
    <t>721110916</t>
  </si>
  <si>
    <t>Oprava -napojení potrubí na stáv.potrubí</t>
  </si>
  <si>
    <t>721176103</t>
  </si>
  <si>
    <t>Potrubí HT připojovací D 50 x 1,8 mm</t>
  </si>
  <si>
    <t>721176115</t>
  </si>
  <si>
    <t>Potrubí HT odpadní svislé D 110 x 2,7 mm</t>
  </si>
  <si>
    <t>721176102</t>
  </si>
  <si>
    <t>Potrubí HT připojovací D 40 x 1,8 mm</t>
  </si>
  <si>
    <t>721194103</t>
  </si>
  <si>
    <t>Vyvedení odpadních výpustek D 32 x 1,8</t>
  </si>
  <si>
    <t>721194104</t>
  </si>
  <si>
    <t>Vyvedení odpadních výpustek D 40 x 1,8</t>
  </si>
  <si>
    <t>721194105</t>
  </si>
  <si>
    <t>Vyvedení odpadních výpustek D 50 x 1,8</t>
  </si>
  <si>
    <t>721194109</t>
  </si>
  <si>
    <t>Vyvedení odpadních výpustek D 110 x 2,3</t>
  </si>
  <si>
    <t>721290111</t>
  </si>
  <si>
    <t>Zkouška těsnosti kanalizace vodou DN 125</t>
  </si>
  <si>
    <t>722</t>
  </si>
  <si>
    <t>Vnitřní vodovod</t>
  </si>
  <si>
    <t>72201</t>
  </si>
  <si>
    <t xml:space="preserve">Demontáž a zpěrná montáž vodoměru </t>
  </si>
  <si>
    <t>-539522536</t>
  </si>
  <si>
    <t>722172331</t>
  </si>
  <si>
    <t>Potrubí z PPR, D 20x3,4 mm, vč. zed. výpom.</t>
  </si>
  <si>
    <t>722172332</t>
  </si>
  <si>
    <t>Potrubí z PPR, D 25x4,2 mm, vč. zed. výpom.</t>
  </si>
  <si>
    <t>722181213</t>
  </si>
  <si>
    <t>Izolace návleková tl. stěny 13 mm vnitřní průměr 22 mm</t>
  </si>
  <si>
    <t>722181213.1</t>
  </si>
  <si>
    <t>Izolace návleková tl. stěny 13 mm vnitřní průměr 25 mm</t>
  </si>
  <si>
    <t>722181214</t>
  </si>
  <si>
    <t>Izolace návleková tl. stěny 20 mm vnitřní průměr 25 mm</t>
  </si>
  <si>
    <t>722190401</t>
  </si>
  <si>
    <t>Vyvedení a upevnění výpustek DN 15</t>
  </si>
  <si>
    <t>722220121</t>
  </si>
  <si>
    <t>Nástěnka pro baterii G 1/2</t>
  </si>
  <si>
    <t>pár</t>
  </si>
  <si>
    <t>722220111</t>
  </si>
  <si>
    <t>Nástěnka pro výtokový ventil G 1/2</t>
  </si>
  <si>
    <t>722224111</t>
  </si>
  <si>
    <t>Kohouty plnicí a vypouštěcí DN 15</t>
  </si>
  <si>
    <t>722235122</t>
  </si>
  <si>
    <t>Kohout vod.kul,vnitřní-vnitřní z. DN 20</t>
  </si>
  <si>
    <t>722235642</t>
  </si>
  <si>
    <t>Klapka vod.zpětná vodorovná DN 20</t>
  </si>
  <si>
    <t>722231161</t>
  </si>
  <si>
    <t>Ventil pojistný pružinový G 1/2</t>
  </si>
  <si>
    <t>722290226</t>
  </si>
  <si>
    <t>Zkouška tlaku potrubí DN 50</t>
  </si>
  <si>
    <t>722290234</t>
  </si>
  <si>
    <t>Proplach a dezinfekce vodovod.potrubí DN 80</t>
  </si>
  <si>
    <t>721290172R00</t>
  </si>
  <si>
    <t>Montážní a kotvící materiál pro potrubí</t>
  </si>
  <si>
    <t>722210916R00</t>
  </si>
  <si>
    <t>998722101</t>
  </si>
  <si>
    <t>Přesun hmot pro vnitřní vodovod, výšky do 6 m</t>
  </si>
  <si>
    <t>724</t>
  </si>
  <si>
    <t>Strojní vybavení</t>
  </si>
  <si>
    <t>724231173</t>
  </si>
  <si>
    <t>Teploměr s pevným stonkem a jímkou</t>
  </si>
  <si>
    <t>734422110</t>
  </si>
  <si>
    <t>Tlakoměr diferenční D 60</t>
  </si>
  <si>
    <t>Zařizovací předměty</t>
  </si>
  <si>
    <t>725014131</t>
  </si>
  <si>
    <t>Klozet závěsný+ sedátko, bílý včetně sedátka v bílé barvě</t>
  </si>
  <si>
    <t>725017162</t>
  </si>
  <si>
    <t>Umyvadlo na šrouby 55 x 45 cm, bílé</t>
  </si>
  <si>
    <t>725536338</t>
  </si>
  <si>
    <t>Ohřívač zásobníkový závěsný 120</t>
  </si>
  <si>
    <t>725814101</t>
  </si>
  <si>
    <t>Ventil rohový s filtrem DN 15 x DN 10</t>
  </si>
  <si>
    <t>725814122</t>
  </si>
  <si>
    <t>Ventil pračkový se zpět.kl. DN15</t>
  </si>
  <si>
    <t>725823121</t>
  </si>
  <si>
    <t>Baterie umyvadlová stoján. ruční, vč. otvír.odpadu standardní</t>
  </si>
  <si>
    <t>725845111</t>
  </si>
  <si>
    <t>Baterie sprchová nástěnná s příslušenstvím-ruční i horní hlavice-montáž nadstandardní</t>
  </si>
  <si>
    <t>725860182</t>
  </si>
  <si>
    <t>Sifon pračkový D 40 mm</t>
  </si>
  <si>
    <t>725860211</t>
  </si>
  <si>
    <t>Sifon umyvadlový DN 50</t>
  </si>
  <si>
    <t>725860217</t>
  </si>
  <si>
    <t>Kondenzační sifon DN32</t>
  </si>
  <si>
    <t>725249101C00</t>
  </si>
  <si>
    <t>Sprchová zástěna a odvodňovací žlab D+M</t>
  </si>
  <si>
    <t>725860111R22</t>
  </si>
  <si>
    <t>Připojovací koleno DN100 D+M</t>
  </si>
  <si>
    <t>998725101</t>
  </si>
  <si>
    <t>Přesun hmot pro zařizovací předměty, výšky do 6 m</t>
  </si>
  <si>
    <t>726</t>
  </si>
  <si>
    <t>Instalační prefabrikáty</t>
  </si>
  <si>
    <t>726211123</t>
  </si>
  <si>
    <t>Předstěnový systém WC vč.tlačítka</t>
  </si>
  <si>
    <t>799</t>
  </si>
  <si>
    <t>765399983R00</t>
  </si>
  <si>
    <t>Sekání drážek ve zdi vč. zapravení</t>
  </si>
  <si>
    <t>765399983R00.1</t>
  </si>
  <si>
    <t>Sekání drážek v podlaze vč.zpětné úpravy</t>
  </si>
  <si>
    <t>04 - Vytápění</t>
  </si>
  <si>
    <t>713 - Izolace tepelné</t>
  </si>
  <si>
    <t>732 - Strojovny</t>
  </si>
  <si>
    <t>733 - Rozvod potrubí</t>
  </si>
  <si>
    <t>734 - Armatury</t>
  </si>
  <si>
    <t>735 - Otopná tělesa</t>
  </si>
  <si>
    <t>999 - Vedlejší naklady</t>
  </si>
  <si>
    <t>713</t>
  </si>
  <si>
    <t>Izolace tepelné</t>
  </si>
  <si>
    <t>71301</t>
  </si>
  <si>
    <t>Izolace návleková D 18/tl.10</t>
  </si>
  <si>
    <t>71302</t>
  </si>
  <si>
    <t>Izolace návleková D 22/tl.10</t>
  </si>
  <si>
    <t>71303</t>
  </si>
  <si>
    <t>Izolace návleková D 25/tl.15</t>
  </si>
  <si>
    <t>713462111U00</t>
  </si>
  <si>
    <t>Izol potrubí skruž PE spona DN 15</t>
  </si>
  <si>
    <t>713462112U00</t>
  </si>
  <si>
    <t>Izol potrubí skruž PE spona DN 18</t>
  </si>
  <si>
    <t>713462113U00</t>
  </si>
  <si>
    <t>Izol potrubí skruž PE spona DN 22</t>
  </si>
  <si>
    <t>732</t>
  </si>
  <si>
    <t>Strojovny</t>
  </si>
  <si>
    <t>7351587U03</t>
  </si>
  <si>
    <t>Elektrokotel 8kW vč. montáže a uvedení do provozu</t>
  </si>
  <si>
    <t>733</t>
  </si>
  <si>
    <t>Rozvod potrubí</t>
  </si>
  <si>
    <t>733163102</t>
  </si>
  <si>
    <t>Potrubí z měděných trubek vytápění D 15 x 1,0 mm</t>
  </si>
  <si>
    <t>733163103</t>
  </si>
  <si>
    <t>Potrubí z měděných trubek vytápění D 18 x 1,0 mm</t>
  </si>
  <si>
    <t>733163104</t>
  </si>
  <si>
    <t>Potrubí z měděných trubek vytápění D 22 x 1,0 mm</t>
  </si>
  <si>
    <t>733190107</t>
  </si>
  <si>
    <t>Tlaková zkouška potrubí do DN 40</t>
  </si>
  <si>
    <t>998733101</t>
  </si>
  <si>
    <t>Přesun hmot pro rozvody potrubí, výšky do 6 m</t>
  </si>
  <si>
    <t>734</t>
  </si>
  <si>
    <t>Armatury</t>
  </si>
  <si>
    <t>734213111</t>
  </si>
  <si>
    <t>Ventil automatický odvzdušňovací DN 10</t>
  </si>
  <si>
    <t>734223121</t>
  </si>
  <si>
    <t>Ventil termostatický, přímý, DN 10 s termostatickou hlavicí</t>
  </si>
  <si>
    <t>734233112</t>
  </si>
  <si>
    <t>Kohout kulový, vnitř.-vnitř.z. DN 20</t>
  </si>
  <si>
    <t>734245422</t>
  </si>
  <si>
    <t>Klapka zpětná,2xvnitř.závit DN 20,top</t>
  </si>
  <si>
    <t>734264121</t>
  </si>
  <si>
    <t>Šroubení uzavírat.přímé,vnitřní z. DN 10</t>
  </si>
  <si>
    <t>734293222</t>
  </si>
  <si>
    <t>Filtr, vnitřní-vnitřní z. DN 20</t>
  </si>
  <si>
    <t>734209114RT5</t>
  </si>
  <si>
    <t>Vypouštěcí ventil G 1/2</t>
  </si>
  <si>
    <t>734221672RT4</t>
  </si>
  <si>
    <t>Prostorový termostat vč. montáže</t>
  </si>
  <si>
    <t>735</t>
  </si>
  <si>
    <t>Otopná tělesa</t>
  </si>
  <si>
    <t>735156566</t>
  </si>
  <si>
    <t>Otopná tělesa panelová boční napojení 21 600/1000</t>
  </si>
  <si>
    <t>735156664</t>
  </si>
  <si>
    <t>Otopná tělesa panelová boční napojení 22 600/ 800</t>
  </si>
  <si>
    <t>735156666</t>
  </si>
  <si>
    <t>Otopná tělesa panelová boční napojení 22 600/1000</t>
  </si>
  <si>
    <t>484518344C</t>
  </si>
  <si>
    <t>Těleso otopné trubk.1500.600 kombi s el.vložkou</t>
  </si>
  <si>
    <t>904R02</t>
  </si>
  <si>
    <t>Hzs-zkousky v ramci montaz.praci Topná zkouška</t>
  </si>
  <si>
    <t>999</t>
  </si>
  <si>
    <t>Vedlejší naklady</t>
  </si>
  <si>
    <t>904R01</t>
  </si>
  <si>
    <t>Napuštění otopného systému</t>
  </si>
  <si>
    <t>05 - Ostatní náklady</t>
  </si>
  <si>
    <t>VRN - Vedlejší rozpočtové náklady</t>
  </si>
  <si>
    <t>VRN</t>
  </si>
  <si>
    <t>Vedlejší rozpočtové náklady</t>
  </si>
  <si>
    <t>VRN 01</t>
  </si>
  <si>
    <t>Zařízení staveniště - veškeré náklady spojené s vybudováním, provozem a odstraněním zařízení staveniště</t>
  </si>
  <si>
    <t>811627794</t>
  </si>
  <si>
    <t>VRN 02</t>
  </si>
  <si>
    <t>Dokumentace skutečného provedení - náklady na vyhotovení dokumentace skutečného provedení stavby a její předání objednateli v požadované formě a požadovaném množství</t>
  </si>
  <si>
    <t>1915021266</t>
  </si>
  <si>
    <t>Poznámka k položce:_x000D_
Položka obsahuje náklady na zhotovení dokumentace skutečného provedení díla včetně fotodokumentace (dispozice, veškeré skryté instalace atd,).Dokumentace bude předána ve dvojím vyhotovení v listinné i jednou v elektronické podobě (formáty elektronické podoby budou .DWG,tak i .PDF), elektonická podoba bude předána na CD nosiči, u výpočtu podlahové plochy postupovat v souladu s nařízením vlády č.366/2013 Sb.,dále bude uvedena užitná plocha prostoru</t>
  </si>
  <si>
    <t>VRN 03</t>
  </si>
  <si>
    <t>Geodetické zaměření skutečného provedení - zaměření skutečné plochy užitkové a skutečné plochy podlahové</t>
  </si>
  <si>
    <t>1934316584</t>
  </si>
  <si>
    <t>Poznámka k položce:_x000D_
Zaměření skutečné plochy podlahové: U výpočtu postupovat v souladu s nařízením vlády č.366/2013 Sb.Podlahovou plochu bytu v jednotce tvoří půdorysná plocha všech místností bytu včetně půdorysné plochy všech svislých nosných i nenosných konstrukcí uvnitř bytu,jako jsou stěny, sloupy, pilíře, komíny a obdobné svislé konstrukce.Půdorysná plocha je vymezena vnitřním lícem svislých konstrukcí ohraničujících byt včetně jejich povrchových úprav.Započítává se také podlahová plocha zakrytá zabudovanými předměty, jako jsou zejména skříně ve zdech v bytě, vany a jiné zařizovací předměty ve vnitřní ploše bytu._x000D_
Zaměření skutečné plochy užitkové : Užitková plocha se měří uvnitř vnějších stěn a zahrnuje veškeré plochy uvnitř domu či bytu.</t>
  </si>
  <si>
    <t>VRN 04</t>
  </si>
  <si>
    <t>Užívání veřejných ploch a prostranství</t>
  </si>
  <si>
    <t>263092464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</si>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</sst>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0" fillId="0" borderId="0" xfId="0"/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965081213" TargetMode="External"/><Relationship Id="rId18" Type="http://schemas.openxmlformats.org/officeDocument/2006/relationships/hyperlink" Target="https://podminky.urs.cz/item/CS_URS_2022_02/978059541" TargetMode="External"/><Relationship Id="rId26" Type="http://schemas.openxmlformats.org/officeDocument/2006/relationships/hyperlink" Target="https://podminky.urs.cz/item/CS_URS_2022_02/725210821" TargetMode="External"/><Relationship Id="rId39" Type="http://schemas.openxmlformats.org/officeDocument/2006/relationships/hyperlink" Target="https://podminky.urs.cz/item/CS_URS_2022_02/763131451" TargetMode="External"/><Relationship Id="rId21" Type="http://schemas.openxmlformats.org/officeDocument/2006/relationships/hyperlink" Target="https://podminky.urs.cz/item/CS_URS_2022_02/997013509" TargetMode="External"/><Relationship Id="rId34" Type="http://schemas.openxmlformats.org/officeDocument/2006/relationships/hyperlink" Target="https://podminky.urs.cz/item/CS_URS_2022_02/762511296" TargetMode="External"/><Relationship Id="rId42" Type="http://schemas.openxmlformats.org/officeDocument/2006/relationships/hyperlink" Target="https://podminky.urs.cz/item/CS_URS_2022_02/998763302" TargetMode="External"/><Relationship Id="rId47" Type="http://schemas.openxmlformats.org/officeDocument/2006/relationships/hyperlink" Target="https://podminky.urs.cz/item/CS_URS_2022_02/766660729" TargetMode="External"/><Relationship Id="rId50" Type="http://schemas.openxmlformats.org/officeDocument/2006/relationships/hyperlink" Target="https://podminky.urs.cz/item/CS_URS_2022_02/766691914" TargetMode="External"/><Relationship Id="rId55" Type="http://schemas.openxmlformats.org/officeDocument/2006/relationships/hyperlink" Target="https://podminky.urs.cz/item/CS_URS_2022_02/998766101" TargetMode="External"/><Relationship Id="rId63" Type="http://schemas.openxmlformats.org/officeDocument/2006/relationships/hyperlink" Target="https://podminky.urs.cz/item/CS_URS_2022_02/771591264" TargetMode="External"/><Relationship Id="rId68" Type="http://schemas.openxmlformats.org/officeDocument/2006/relationships/hyperlink" Target="https://podminky.urs.cz/item/CS_URS_2022_02/776111311" TargetMode="External"/><Relationship Id="rId76" Type="http://schemas.openxmlformats.org/officeDocument/2006/relationships/hyperlink" Target="https://podminky.urs.cz/item/CS_URS_2022_02/998776102" TargetMode="External"/><Relationship Id="rId84" Type="http://schemas.openxmlformats.org/officeDocument/2006/relationships/hyperlink" Target="https://podminky.urs.cz/item/CS_URS_2022_02/784171101" TargetMode="External"/><Relationship Id="rId89" Type="http://schemas.openxmlformats.org/officeDocument/2006/relationships/drawing" Target="../drawings/drawing2.xml"/><Relationship Id="rId7" Type="http://schemas.openxmlformats.org/officeDocument/2006/relationships/hyperlink" Target="https://podminky.urs.cz/item/CS_URS_2022_01/612325417" TargetMode="External"/><Relationship Id="rId71" Type="http://schemas.openxmlformats.org/officeDocument/2006/relationships/hyperlink" Target="https://podminky.urs.cz/item/CS_URS_2022_02/776141122" TargetMode="External"/><Relationship Id="rId2" Type="http://schemas.openxmlformats.org/officeDocument/2006/relationships/hyperlink" Target="https://podminky.urs.cz/item/CS_URS_2022_02/342272225" TargetMode="External"/><Relationship Id="rId16" Type="http://schemas.openxmlformats.org/officeDocument/2006/relationships/hyperlink" Target="https://podminky.urs.cz/item/CS_URS_2022_01/978013141" TargetMode="External"/><Relationship Id="rId29" Type="http://schemas.openxmlformats.org/officeDocument/2006/relationships/hyperlink" Target="https://podminky.urs.cz/item/CS_URS_2022_02/725510802" TargetMode="External"/><Relationship Id="rId11" Type="http://schemas.openxmlformats.org/officeDocument/2006/relationships/hyperlink" Target="https://podminky.urs.cz/item/CS_URS_2022_02/952901111" TargetMode="External"/><Relationship Id="rId24" Type="http://schemas.openxmlformats.org/officeDocument/2006/relationships/hyperlink" Target="https://podminky.urs.cz/item/CS_URS_2022_02/711131811" TargetMode="External"/><Relationship Id="rId32" Type="http://schemas.openxmlformats.org/officeDocument/2006/relationships/hyperlink" Target="https://podminky.urs.cz/item/CS_URS_2022_02/725820801" TargetMode="External"/><Relationship Id="rId37" Type="http://schemas.openxmlformats.org/officeDocument/2006/relationships/hyperlink" Target="https://podminky.urs.cz/item/CS_URS_2022_02/998762102" TargetMode="External"/><Relationship Id="rId40" Type="http://schemas.openxmlformats.org/officeDocument/2006/relationships/hyperlink" Target="https://podminky.urs.cz/item/CS_URS_2022_02/763131714" TargetMode="External"/><Relationship Id="rId45" Type="http://schemas.openxmlformats.org/officeDocument/2006/relationships/hyperlink" Target="https://podminky.urs.cz/item/CS_URS_2022_02/766660411" TargetMode="External"/><Relationship Id="rId53" Type="http://schemas.openxmlformats.org/officeDocument/2006/relationships/hyperlink" Target="https://podminky.urs.cz/item/CS_URS_2022_02/766695233" TargetMode="External"/><Relationship Id="rId58" Type="http://schemas.openxmlformats.org/officeDocument/2006/relationships/hyperlink" Target="https://podminky.urs.cz/item/CS_URS_2022_02/771574266" TargetMode="External"/><Relationship Id="rId66" Type="http://schemas.openxmlformats.org/officeDocument/2006/relationships/hyperlink" Target="https://podminky.urs.cz/item/CS_URS_2022_02/775413120" TargetMode="External"/><Relationship Id="rId74" Type="http://schemas.openxmlformats.org/officeDocument/2006/relationships/hyperlink" Target="https://podminky.urs.cz/item/CS_URS_2022_02/776411111" TargetMode="External"/><Relationship Id="rId79" Type="http://schemas.openxmlformats.org/officeDocument/2006/relationships/hyperlink" Target="https://podminky.urs.cz/item/CS_URS_2022_02/781494111" TargetMode="External"/><Relationship Id="rId87" Type="http://schemas.openxmlformats.org/officeDocument/2006/relationships/hyperlink" Target="https://podminky.urs.cz/item/CS_URS_2022_02/784211101" TargetMode="External"/><Relationship Id="rId5" Type="http://schemas.openxmlformats.org/officeDocument/2006/relationships/hyperlink" Target="https://podminky.urs.cz/item/CS_URS_2022_02/612321111" TargetMode="External"/><Relationship Id="rId61" Type="http://schemas.openxmlformats.org/officeDocument/2006/relationships/hyperlink" Target="https://podminky.urs.cz/item/CS_URS_2022_02/771591241" TargetMode="External"/><Relationship Id="rId82" Type="http://schemas.openxmlformats.org/officeDocument/2006/relationships/hyperlink" Target="https://podminky.urs.cz/item/CS_URS_2022_02/783000203" TargetMode="External"/><Relationship Id="rId19" Type="http://schemas.openxmlformats.org/officeDocument/2006/relationships/hyperlink" Target="https://podminky.urs.cz/item/CS_URS_2022_02/997013213" TargetMode="External"/><Relationship Id="rId4" Type="http://schemas.openxmlformats.org/officeDocument/2006/relationships/hyperlink" Target="https://podminky.urs.cz/item/CS_URS_2022_02/612142001" TargetMode="External"/><Relationship Id="rId9" Type="http://schemas.openxmlformats.org/officeDocument/2006/relationships/hyperlink" Target="https://podminky.urs.cz/item/CS_URS_2022_02/642945111" TargetMode="External"/><Relationship Id="rId14" Type="http://schemas.openxmlformats.org/officeDocument/2006/relationships/hyperlink" Target="https://podminky.urs.cz/item/CS_URS_2022_02/968062244" TargetMode="External"/><Relationship Id="rId22" Type="http://schemas.openxmlformats.org/officeDocument/2006/relationships/hyperlink" Target="https://podminky.urs.cz/item/CS_URS_2022_02/997013631" TargetMode="External"/><Relationship Id="rId27" Type="http://schemas.openxmlformats.org/officeDocument/2006/relationships/hyperlink" Target="https://podminky.urs.cz/item/CS_URS_2022_02/725220842" TargetMode="External"/><Relationship Id="rId30" Type="http://schemas.openxmlformats.org/officeDocument/2006/relationships/hyperlink" Target="https://podminky.urs.cz/item/CS_URS_2022_02/725610810" TargetMode="External"/><Relationship Id="rId35" Type="http://schemas.openxmlformats.org/officeDocument/2006/relationships/hyperlink" Target="https://podminky.urs.cz/item/CS_URS_2022_02/762511867" TargetMode="External"/><Relationship Id="rId43" Type="http://schemas.openxmlformats.org/officeDocument/2006/relationships/hyperlink" Target="https://podminky.urs.cz/item/CS_URS_2022_02/766111820" TargetMode="External"/><Relationship Id="rId48" Type="http://schemas.openxmlformats.org/officeDocument/2006/relationships/hyperlink" Target="https://podminky.urs.cz/item/CS_URS_2022_02/766660739" TargetMode="External"/><Relationship Id="rId56" Type="http://schemas.openxmlformats.org/officeDocument/2006/relationships/hyperlink" Target="https://podminky.urs.cz/item/CS_URS_2022_02/771121011" TargetMode="External"/><Relationship Id="rId64" Type="http://schemas.openxmlformats.org/officeDocument/2006/relationships/hyperlink" Target="https://podminky.urs.cz/item/CS_URS_2022_02/998771102" TargetMode="External"/><Relationship Id="rId69" Type="http://schemas.openxmlformats.org/officeDocument/2006/relationships/hyperlink" Target="https://podminky.urs.cz/item/CS_URS_2022_02/776121411" TargetMode="External"/><Relationship Id="rId77" Type="http://schemas.openxmlformats.org/officeDocument/2006/relationships/hyperlink" Target="https://podminky.urs.cz/item/CS_URS_2022_02/781131207" TargetMode="External"/><Relationship Id="rId8" Type="http://schemas.openxmlformats.org/officeDocument/2006/relationships/hyperlink" Target="https://podminky.urs.cz/item/CS_URS_2022_02/635211121" TargetMode="External"/><Relationship Id="rId51" Type="http://schemas.openxmlformats.org/officeDocument/2006/relationships/hyperlink" Target="https://podminky.urs.cz/item/CS_URS_2022_02/766691915" TargetMode="External"/><Relationship Id="rId72" Type="http://schemas.openxmlformats.org/officeDocument/2006/relationships/hyperlink" Target="https://podminky.urs.cz/item/CS_URS_2022_02/776201812" TargetMode="External"/><Relationship Id="rId80" Type="http://schemas.openxmlformats.org/officeDocument/2006/relationships/hyperlink" Target="https://podminky.urs.cz/item/CS_URS_2022_02/781494511" TargetMode="External"/><Relationship Id="rId85" Type="http://schemas.openxmlformats.org/officeDocument/2006/relationships/hyperlink" Target="https://podminky.urs.cz/item/CS_URS_2022_02/784171111" TargetMode="External"/><Relationship Id="rId3" Type="http://schemas.openxmlformats.org/officeDocument/2006/relationships/hyperlink" Target="https://podminky.urs.cz/item/CS_URS_2022_02/612131121" TargetMode="External"/><Relationship Id="rId12" Type="http://schemas.openxmlformats.org/officeDocument/2006/relationships/hyperlink" Target="https://podminky.urs.cz/item/CS_URS_2022_02/965045112" TargetMode="External"/><Relationship Id="rId17" Type="http://schemas.openxmlformats.org/officeDocument/2006/relationships/hyperlink" Target="https://podminky.urs.cz/item/CS_URS_2022_02/978013191" TargetMode="External"/><Relationship Id="rId25" Type="http://schemas.openxmlformats.org/officeDocument/2006/relationships/hyperlink" Target="https://podminky.urs.cz/item/CS_URS_2022_02/725110811" TargetMode="External"/><Relationship Id="rId33" Type="http://schemas.openxmlformats.org/officeDocument/2006/relationships/hyperlink" Target="https://podminky.urs.cz/item/CS_URS_2022_02/725860811" TargetMode="External"/><Relationship Id="rId38" Type="http://schemas.openxmlformats.org/officeDocument/2006/relationships/hyperlink" Target="https://podminky.urs.cz/item/CS_URS_2022_02/763131411" TargetMode="External"/><Relationship Id="rId46" Type="http://schemas.openxmlformats.org/officeDocument/2006/relationships/hyperlink" Target="https://podminky.urs.cz/item/CS_URS_2022_02/766660728" TargetMode="External"/><Relationship Id="rId59" Type="http://schemas.openxmlformats.org/officeDocument/2006/relationships/hyperlink" Target="https://podminky.urs.cz/item/CS_URS_2022_02/771577111" TargetMode="External"/><Relationship Id="rId67" Type="http://schemas.openxmlformats.org/officeDocument/2006/relationships/hyperlink" Target="https://podminky.urs.cz/item/CS_URS_2022_02/998775101" TargetMode="External"/><Relationship Id="rId20" Type="http://schemas.openxmlformats.org/officeDocument/2006/relationships/hyperlink" Target="https://podminky.urs.cz/item/CS_URS_2022_02/997013501" TargetMode="External"/><Relationship Id="rId41" Type="http://schemas.openxmlformats.org/officeDocument/2006/relationships/hyperlink" Target="https://podminky.urs.cz/item/CS_URS_2022_02/763131771" TargetMode="External"/><Relationship Id="rId54" Type="http://schemas.openxmlformats.org/officeDocument/2006/relationships/hyperlink" Target="https://podminky.urs.cz/item/CS_URS_2022_02/766812840" TargetMode="External"/><Relationship Id="rId62" Type="http://schemas.openxmlformats.org/officeDocument/2006/relationships/hyperlink" Target="https://podminky.urs.cz/item/CS_URS_2022_02/771591242" TargetMode="External"/><Relationship Id="rId70" Type="http://schemas.openxmlformats.org/officeDocument/2006/relationships/hyperlink" Target="https://podminky.urs.cz/item/CS_URS_2022_02/776131111" TargetMode="External"/><Relationship Id="rId75" Type="http://schemas.openxmlformats.org/officeDocument/2006/relationships/hyperlink" Target="https://podminky.urs.cz/item/CS_URS_2022_02/776421312" TargetMode="External"/><Relationship Id="rId83" Type="http://schemas.openxmlformats.org/officeDocument/2006/relationships/hyperlink" Target="https://podminky.urs.cz/item/CS_URS_2022_02/784121001" TargetMode="External"/><Relationship Id="rId88" Type="http://schemas.openxmlformats.org/officeDocument/2006/relationships/printerSettings" Target="../printerSettings/printerSettings2.bin"/><Relationship Id="rId1" Type="http://schemas.openxmlformats.org/officeDocument/2006/relationships/hyperlink" Target="https://podminky.urs.cz/item/CS_URS_2022_02/310279842" TargetMode="External"/><Relationship Id="rId6" Type="http://schemas.openxmlformats.org/officeDocument/2006/relationships/hyperlink" Target="https://podminky.urs.cz/item/CS_URS_2022_02/612321131" TargetMode="External"/><Relationship Id="rId15" Type="http://schemas.openxmlformats.org/officeDocument/2006/relationships/hyperlink" Target="https://podminky.urs.cz/item/CS_URS_2022_02/968062455" TargetMode="External"/><Relationship Id="rId23" Type="http://schemas.openxmlformats.org/officeDocument/2006/relationships/hyperlink" Target="https://podminky.urs.cz/item/CS_URS_2022_02/998018002" TargetMode="External"/><Relationship Id="rId28" Type="http://schemas.openxmlformats.org/officeDocument/2006/relationships/hyperlink" Target="https://podminky.urs.cz/item/CS_URS_2022_02/725310823" TargetMode="External"/><Relationship Id="rId36" Type="http://schemas.openxmlformats.org/officeDocument/2006/relationships/hyperlink" Target="https://podminky.urs.cz/item/CS_URS_2022_02/762595001" TargetMode="External"/><Relationship Id="rId49" Type="http://schemas.openxmlformats.org/officeDocument/2006/relationships/hyperlink" Target="https://podminky.urs.cz/item/CS_URS_2022_02/766682111" TargetMode="External"/><Relationship Id="rId57" Type="http://schemas.openxmlformats.org/officeDocument/2006/relationships/hyperlink" Target="https://podminky.urs.cz/item/CS_URS_2022_02/771151023" TargetMode="External"/><Relationship Id="rId10" Type="http://schemas.openxmlformats.org/officeDocument/2006/relationships/hyperlink" Target="https://podminky.urs.cz/item/CS_URS_2022_02/949101111" TargetMode="External"/><Relationship Id="rId31" Type="http://schemas.openxmlformats.org/officeDocument/2006/relationships/hyperlink" Target="https://podminky.urs.cz/item/CS_URS_2022_02/725650805" TargetMode="External"/><Relationship Id="rId44" Type="http://schemas.openxmlformats.org/officeDocument/2006/relationships/hyperlink" Target="https://podminky.urs.cz/item/CS_URS_2022_02/766660171" TargetMode="External"/><Relationship Id="rId52" Type="http://schemas.openxmlformats.org/officeDocument/2006/relationships/hyperlink" Target="https://podminky.urs.cz/item/CS_URS_2022_02/766695213" TargetMode="External"/><Relationship Id="rId60" Type="http://schemas.openxmlformats.org/officeDocument/2006/relationships/hyperlink" Target="https://podminky.urs.cz/item/CS_URS_2022_02/771591207" TargetMode="External"/><Relationship Id="rId65" Type="http://schemas.openxmlformats.org/officeDocument/2006/relationships/hyperlink" Target="https://podminky.urs.cz/item/CS_URS_2022_02/775411820" TargetMode="External"/><Relationship Id="rId73" Type="http://schemas.openxmlformats.org/officeDocument/2006/relationships/hyperlink" Target="https://podminky.urs.cz/item/CS_URS_2022_02/776221111" TargetMode="External"/><Relationship Id="rId78" Type="http://schemas.openxmlformats.org/officeDocument/2006/relationships/hyperlink" Target="https://podminky.urs.cz/item/CS_URS_2022_02/781474115" TargetMode="External"/><Relationship Id="rId81" Type="http://schemas.openxmlformats.org/officeDocument/2006/relationships/hyperlink" Target="https://podminky.urs.cz/item/CS_URS_2022_02/998781102" TargetMode="External"/><Relationship Id="rId86" Type="http://schemas.openxmlformats.org/officeDocument/2006/relationships/hyperlink" Target="https://podminky.urs.cz/item/CS_URS_2022_02/784181121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37"/>
      <c r="AS2" s="337"/>
      <c r="AT2" s="337"/>
      <c r="AU2" s="337"/>
      <c r="AV2" s="337"/>
      <c r="AW2" s="337"/>
      <c r="AX2" s="337"/>
      <c r="AY2" s="337"/>
      <c r="AZ2" s="337"/>
      <c r="BA2" s="337"/>
      <c r="BB2" s="337"/>
      <c r="BC2" s="337"/>
      <c r="BD2" s="337"/>
      <c r="BE2" s="337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48" t="s">
        <v>14</v>
      </c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349"/>
      <c r="Y5" s="349"/>
      <c r="Z5" s="349"/>
      <c r="AA5" s="349"/>
      <c r="AB5" s="349"/>
      <c r="AC5" s="349"/>
      <c r="AD5" s="349"/>
      <c r="AE5" s="349"/>
      <c r="AF5" s="349"/>
      <c r="AG5" s="349"/>
      <c r="AH5" s="349"/>
      <c r="AI5" s="349"/>
      <c r="AJ5" s="349"/>
      <c r="AK5" s="349"/>
      <c r="AL5" s="349"/>
      <c r="AM5" s="349"/>
      <c r="AN5" s="349"/>
      <c r="AO5" s="349"/>
      <c r="AP5" s="24"/>
      <c r="AQ5" s="24"/>
      <c r="AR5" s="22"/>
      <c r="BE5" s="345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50" t="s">
        <v>17</v>
      </c>
      <c r="L6" s="349"/>
      <c r="M6" s="349"/>
      <c r="N6" s="349"/>
      <c r="O6" s="349"/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49"/>
      <c r="AC6" s="349"/>
      <c r="AD6" s="349"/>
      <c r="AE6" s="349"/>
      <c r="AF6" s="349"/>
      <c r="AG6" s="349"/>
      <c r="AH6" s="349"/>
      <c r="AI6" s="349"/>
      <c r="AJ6" s="349"/>
      <c r="AK6" s="349"/>
      <c r="AL6" s="349"/>
      <c r="AM6" s="349"/>
      <c r="AN6" s="349"/>
      <c r="AO6" s="349"/>
      <c r="AP6" s="24"/>
      <c r="AQ6" s="24"/>
      <c r="AR6" s="22"/>
      <c r="BE6" s="346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46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46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46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46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46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46"/>
      <c r="BS12" s="19" t="s">
        <v>6</v>
      </c>
    </row>
    <row r="13" spans="1:74" s="1" customFormat="1" ht="12" customHeight="1">
      <c r="B13" s="23"/>
      <c r="C13" s="24"/>
      <c r="D13" s="31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30</v>
      </c>
      <c r="AO13" s="24"/>
      <c r="AP13" s="24"/>
      <c r="AQ13" s="24"/>
      <c r="AR13" s="22"/>
      <c r="BE13" s="346"/>
      <c r="BS13" s="19" t="s">
        <v>6</v>
      </c>
    </row>
    <row r="14" spans="1:74" ht="12.75">
      <c r="B14" s="23"/>
      <c r="C14" s="24"/>
      <c r="D14" s="24"/>
      <c r="E14" s="351" t="s">
        <v>30</v>
      </c>
      <c r="F14" s="352"/>
      <c r="G14" s="352"/>
      <c r="H14" s="352"/>
      <c r="I14" s="352"/>
      <c r="J14" s="352"/>
      <c r="K14" s="352"/>
      <c r="L14" s="352"/>
      <c r="M14" s="352"/>
      <c r="N14" s="352"/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2"/>
      <c r="Z14" s="352"/>
      <c r="AA14" s="352"/>
      <c r="AB14" s="352"/>
      <c r="AC14" s="352"/>
      <c r="AD14" s="352"/>
      <c r="AE14" s="352"/>
      <c r="AF14" s="352"/>
      <c r="AG14" s="352"/>
      <c r="AH14" s="352"/>
      <c r="AI14" s="352"/>
      <c r="AJ14" s="352"/>
      <c r="AK14" s="31" t="s">
        <v>28</v>
      </c>
      <c r="AL14" s="24"/>
      <c r="AM14" s="24"/>
      <c r="AN14" s="33" t="s">
        <v>30</v>
      </c>
      <c r="AO14" s="24"/>
      <c r="AP14" s="24"/>
      <c r="AQ14" s="24"/>
      <c r="AR14" s="22"/>
      <c r="BE14" s="346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46"/>
      <c r="BS15" s="19" t="s">
        <v>4</v>
      </c>
    </row>
    <row r="16" spans="1:74" s="1" customFormat="1" ht="12" customHeight="1">
      <c r="B16" s="23"/>
      <c r="C16" s="24"/>
      <c r="D16" s="31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46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46"/>
      <c r="BS17" s="19" t="s">
        <v>33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46"/>
      <c r="BS18" s="19" t="s">
        <v>6</v>
      </c>
    </row>
    <row r="19" spans="1:71" s="1" customFormat="1" ht="12" customHeight="1">
      <c r="B19" s="23"/>
      <c r="C19" s="24"/>
      <c r="D19" s="31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46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46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46"/>
    </row>
    <row r="22" spans="1:71" s="1" customFormat="1" ht="12" customHeight="1">
      <c r="B22" s="23"/>
      <c r="C22" s="24"/>
      <c r="D22" s="31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46"/>
    </row>
    <row r="23" spans="1:71" s="1" customFormat="1" ht="47.25" customHeight="1">
      <c r="B23" s="23"/>
      <c r="C23" s="24"/>
      <c r="D23" s="24"/>
      <c r="E23" s="353" t="s">
        <v>36</v>
      </c>
      <c r="F23" s="353"/>
      <c r="G23" s="353"/>
      <c r="H23" s="353"/>
      <c r="I23" s="353"/>
      <c r="J23" s="353"/>
      <c r="K23" s="353"/>
      <c r="L23" s="353"/>
      <c r="M23" s="353"/>
      <c r="N23" s="353"/>
      <c r="O23" s="353"/>
      <c r="P23" s="353"/>
      <c r="Q23" s="353"/>
      <c r="R23" s="353"/>
      <c r="S23" s="353"/>
      <c r="T23" s="353"/>
      <c r="U23" s="353"/>
      <c r="V23" s="353"/>
      <c r="W23" s="353"/>
      <c r="X23" s="353"/>
      <c r="Y23" s="353"/>
      <c r="Z23" s="353"/>
      <c r="AA23" s="353"/>
      <c r="AB23" s="353"/>
      <c r="AC23" s="353"/>
      <c r="AD23" s="353"/>
      <c r="AE23" s="353"/>
      <c r="AF23" s="353"/>
      <c r="AG23" s="353"/>
      <c r="AH23" s="353"/>
      <c r="AI23" s="353"/>
      <c r="AJ23" s="353"/>
      <c r="AK23" s="353"/>
      <c r="AL23" s="353"/>
      <c r="AM23" s="353"/>
      <c r="AN23" s="353"/>
      <c r="AO23" s="24"/>
      <c r="AP23" s="24"/>
      <c r="AQ23" s="24"/>
      <c r="AR23" s="22"/>
      <c r="BE23" s="346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46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46"/>
    </row>
    <row r="26" spans="1:71" s="2" customFormat="1" ht="25.9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54">
        <f>ROUND(AG54,2)</f>
        <v>0</v>
      </c>
      <c r="AL26" s="355"/>
      <c r="AM26" s="355"/>
      <c r="AN26" s="355"/>
      <c r="AO26" s="355"/>
      <c r="AP26" s="38"/>
      <c r="AQ26" s="38"/>
      <c r="AR26" s="41"/>
      <c r="BE26" s="346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46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56" t="s">
        <v>38</v>
      </c>
      <c r="M28" s="356"/>
      <c r="N28" s="356"/>
      <c r="O28" s="356"/>
      <c r="P28" s="356"/>
      <c r="Q28" s="38"/>
      <c r="R28" s="38"/>
      <c r="S28" s="38"/>
      <c r="T28" s="38"/>
      <c r="U28" s="38"/>
      <c r="V28" s="38"/>
      <c r="W28" s="356" t="s">
        <v>39</v>
      </c>
      <c r="X28" s="356"/>
      <c r="Y28" s="356"/>
      <c r="Z28" s="356"/>
      <c r="AA28" s="356"/>
      <c r="AB28" s="356"/>
      <c r="AC28" s="356"/>
      <c r="AD28" s="356"/>
      <c r="AE28" s="356"/>
      <c r="AF28" s="38"/>
      <c r="AG28" s="38"/>
      <c r="AH28" s="38"/>
      <c r="AI28" s="38"/>
      <c r="AJ28" s="38"/>
      <c r="AK28" s="356" t="s">
        <v>40</v>
      </c>
      <c r="AL28" s="356"/>
      <c r="AM28" s="356"/>
      <c r="AN28" s="356"/>
      <c r="AO28" s="356"/>
      <c r="AP28" s="38"/>
      <c r="AQ28" s="38"/>
      <c r="AR28" s="41"/>
      <c r="BE28" s="346"/>
    </row>
    <row r="29" spans="1:71" s="3" customFormat="1" ht="14.45" customHeight="1">
      <c r="B29" s="42"/>
      <c r="C29" s="43"/>
      <c r="D29" s="31" t="s">
        <v>41</v>
      </c>
      <c r="E29" s="43"/>
      <c r="F29" s="31" t="s">
        <v>42</v>
      </c>
      <c r="G29" s="43"/>
      <c r="H29" s="43"/>
      <c r="I29" s="43"/>
      <c r="J29" s="43"/>
      <c r="K29" s="43"/>
      <c r="L29" s="340">
        <v>0.21</v>
      </c>
      <c r="M29" s="339"/>
      <c r="N29" s="339"/>
      <c r="O29" s="339"/>
      <c r="P29" s="339"/>
      <c r="Q29" s="43"/>
      <c r="R29" s="43"/>
      <c r="S29" s="43"/>
      <c r="T29" s="43"/>
      <c r="U29" s="43"/>
      <c r="V29" s="43"/>
      <c r="W29" s="338">
        <f>ROUND(AZ54, 2)</f>
        <v>0</v>
      </c>
      <c r="X29" s="339"/>
      <c r="Y29" s="339"/>
      <c r="Z29" s="339"/>
      <c r="AA29" s="339"/>
      <c r="AB29" s="339"/>
      <c r="AC29" s="339"/>
      <c r="AD29" s="339"/>
      <c r="AE29" s="339"/>
      <c r="AF29" s="43"/>
      <c r="AG29" s="43"/>
      <c r="AH29" s="43"/>
      <c r="AI29" s="43"/>
      <c r="AJ29" s="43"/>
      <c r="AK29" s="338">
        <f>ROUND(AV54, 2)</f>
        <v>0</v>
      </c>
      <c r="AL29" s="339"/>
      <c r="AM29" s="339"/>
      <c r="AN29" s="339"/>
      <c r="AO29" s="339"/>
      <c r="AP29" s="43"/>
      <c r="AQ29" s="43"/>
      <c r="AR29" s="44"/>
      <c r="BE29" s="347"/>
    </row>
    <row r="30" spans="1:71" s="3" customFormat="1" ht="14.45" customHeight="1">
      <c r="B30" s="42"/>
      <c r="C30" s="43"/>
      <c r="D30" s="43"/>
      <c r="E30" s="43"/>
      <c r="F30" s="31" t="s">
        <v>43</v>
      </c>
      <c r="G30" s="43"/>
      <c r="H30" s="43"/>
      <c r="I30" s="43"/>
      <c r="J30" s="43"/>
      <c r="K30" s="43"/>
      <c r="L30" s="340">
        <v>0.15</v>
      </c>
      <c r="M30" s="339"/>
      <c r="N30" s="339"/>
      <c r="O30" s="339"/>
      <c r="P30" s="339"/>
      <c r="Q30" s="43"/>
      <c r="R30" s="43"/>
      <c r="S30" s="43"/>
      <c r="T30" s="43"/>
      <c r="U30" s="43"/>
      <c r="V30" s="43"/>
      <c r="W30" s="338">
        <f>ROUND(BA54, 2)</f>
        <v>0</v>
      </c>
      <c r="X30" s="339"/>
      <c r="Y30" s="339"/>
      <c r="Z30" s="339"/>
      <c r="AA30" s="339"/>
      <c r="AB30" s="339"/>
      <c r="AC30" s="339"/>
      <c r="AD30" s="339"/>
      <c r="AE30" s="339"/>
      <c r="AF30" s="43"/>
      <c r="AG30" s="43"/>
      <c r="AH30" s="43"/>
      <c r="AI30" s="43"/>
      <c r="AJ30" s="43"/>
      <c r="AK30" s="338">
        <f>ROUND(AW54, 2)</f>
        <v>0</v>
      </c>
      <c r="AL30" s="339"/>
      <c r="AM30" s="339"/>
      <c r="AN30" s="339"/>
      <c r="AO30" s="339"/>
      <c r="AP30" s="43"/>
      <c r="AQ30" s="43"/>
      <c r="AR30" s="44"/>
      <c r="BE30" s="347"/>
    </row>
    <row r="31" spans="1:71" s="3" customFormat="1" ht="14.45" hidden="1" customHeight="1">
      <c r="B31" s="42"/>
      <c r="C31" s="43"/>
      <c r="D31" s="43"/>
      <c r="E31" s="43"/>
      <c r="F31" s="31" t="s">
        <v>44</v>
      </c>
      <c r="G31" s="43"/>
      <c r="H31" s="43"/>
      <c r="I31" s="43"/>
      <c r="J31" s="43"/>
      <c r="K31" s="43"/>
      <c r="L31" s="340">
        <v>0.21</v>
      </c>
      <c r="M31" s="339"/>
      <c r="N31" s="339"/>
      <c r="O31" s="339"/>
      <c r="P31" s="339"/>
      <c r="Q31" s="43"/>
      <c r="R31" s="43"/>
      <c r="S31" s="43"/>
      <c r="T31" s="43"/>
      <c r="U31" s="43"/>
      <c r="V31" s="43"/>
      <c r="W31" s="338">
        <f>ROUND(BB54, 2)</f>
        <v>0</v>
      </c>
      <c r="X31" s="339"/>
      <c r="Y31" s="339"/>
      <c r="Z31" s="339"/>
      <c r="AA31" s="339"/>
      <c r="AB31" s="339"/>
      <c r="AC31" s="339"/>
      <c r="AD31" s="339"/>
      <c r="AE31" s="339"/>
      <c r="AF31" s="43"/>
      <c r="AG31" s="43"/>
      <c r="AH31" s="43"/>
      <c r="AI31" s="43"/>
      <c r="AJ31" s="43"/>
      <c r="AK31" s="338">
        <v>0</v>
      </c>
      <c r="AL31" s="339"/>
      <c r="AM31" s="339"/>
      <c r="AN31" s="339"/>
      <c r="AO31" s="339"/>
      <c r="AP31" s="43"/>
      <c r="AQ31" s="43"/>
      <c r="AR31" s="44"/>
      <c r="BE31" s="347"/>
    </row>
    <row r="32" spans="1:71" s="3" customFormat="1" ht="14.45" hidden="1" customHeight="1">
      <c r="B32" s="42"/>
      <c r="C32" s="43"/>
      <c r="D32" s="43"/>
      <c r="E32" s="43"/>
      <c r="F32" s="31" t="s">
        <v>45</v>
      </c>
      <c r="G32" s="43"/>
      <c r="H32" s="43"/>
      <c r="I32" s="43"/>
      <c r="J32" s="43"/>
      <c r="K32" s="43"/>
      <c r="L32" s="340">
        <v>0.15</v>
      </c>
      <c r="M32" s="339"/>
      <c r="N32" s="339"/>
      <c r="O32" s="339"/>
      <c r="P32" s="339"/>
      <c r="Q32" s="43"/>
      <c r="R32" s="43"/>
      <c r="S32" s="43"/>
      <c r="T32" s="43"/>
      <c r="U32" s="43"/>
      <c r="V32" s="43"/>
      <c r="W32" s="338">
        <f>ROUND(BC54, 2)</f>
        <v>0</v>
      </c>
      <c r="X32" s="339"/>
      <c r="Y32" s="339"/>
      <c r="Z32" s="339"/>
      <c r="AA32" s="339"/>
      <c r="AB32" s="339"/>
      <c r="AC32" s="339"/>
      <c r="AD32" s="339"/>
      <c r="AE32" s="339"/>
      <c r="AF32" s="43"/>
      <c r="AG32" s="43"/>
      <c r="AH32" s="43"/>
      <c r="AI32" s="43"/>
      <c r="AJ32" s="43"/>
      <c r="AK32" s="338">
        <v>0</v>
      </c>
      <c r="AL32" s="339"/>
      <c r="AM32" s="339"/>
      <c r="AN32" s="339"/>
      <c r="AO32" s="339"/>
      <c r="AP32" s="43"/>
      <c r="AQ32" s="43"/>
      <c r="AR32" s="44"/>
      <c r="BE32" s="347"/>
    </row>
    <row r="33" spans="1:57" s="3" customFormat="1" ht="14.45" hidden="1" customHeight="1">
      <c r="B33" s="42"/>
      <c r="C33" s="43"/>
      <c r="D33" s="43"/>
      <c r="E33" s="43"/>
      <c r="F33" s="31" t="s">
        <v>46</v>
      </c>
      <c r="G33" s="43"/>
      <c r="H33" s="43"/>
      <c r="I33" s="43"/>
      <c r="J33" s="43"/>
      <c r="K33" s="43"/>
      <c r="L33" s="340">
        <v>0</v>
      </c>
      <c r="M33" s="339"/>
      <c r="N33" s="339"/>
      <c r="O33" s="339"/>
      <c r="P33" s="339"/>
      <c r="Q33" s="43"/>
      <c r="R33" s="43"/>
      <c r="S33" s="43"/>
      <c r="T33" s="43"/>
      <c r="U33" s="43"/>
      <c r="V33" s="43"/>
      <c r="W33" s="338">
        <f>ROUND(BD54, 2)</f>
        <v>0</v>
      </c>
      <c r="X33" s="339"/>
      <c r="Y33" s="339"/>
      <c r="Z33" s="339"/>
      <c r="AA33" s="339"/>
      <c r="AB33" s="339"/>
      <c r="AC33" s="339"/>
      <c r="AD33" s="339"/>
      <c r="AE33" s="339"/>
      <c r="AF33" s="43"/>
      <c r="AG33" s="43"/>
      <c r="AH33" s="43"/>
      <c r="AI33" s="43"/>
      <c r="AJ33" s="43"/>
      <c r="AK33" s="338">
        <v>0</v>
      </c>
      <c r="AL33" s="339"/>
      <c r="AM33" s="339"/>
      <c r="AN33" s="339"/>
      <c r="AO33" s="339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47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48</v>
      </c>
      <c r="U35" s="47"/>
      <c r="V35" s="47"/>
      <c r="W35" s="47"/>
      <c r="X35" s="344" t="s">
        <v>49</v>
      </c>
      <c r="Y35" s="342"/>
      <c r="Z35" s="342"/>
      <c r="AA35" s="342"/>
      <c r="AB35" s="342"/>
      <c r="AC35" s="47"/>
      <c r="AD35" s="47"/>
      <c r="AE35" s="47"/>
      <c r="AF35" s="47"/>
      <c r="AG35" s="47"/>
      <c r="AH35" s="47"/>
      <c r="AI35" s="47"/>
      <c r="AJ35" s="47"/>
      <c r="AK35" s="341">
        <f>SUM(AK26:AK33)</f>
        <v>0</v>
      </c>
      <c r="AL35" s="342"/>
      <c r="AM35" s="342"/>
      <c r="AN35" s="342"/>
      <c r="AO35" s="343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N7442022b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66" t="str">
        <f>K6</f>
        <v>Stavební úpravy bytu Lidická 49, byt č.13</v>
      </c>
      <c r="M45" s="367"/>
      <c r="N45" s="367"/>
      <c r="O45" s="367"/>
      <c r="P45" s="367"/>
      <c r="Q45" s="367"/>
      <c r="R45" s="367"/>
      <c r="S45" s="367"/>
      <c r="T45" s="367"/>
      <c r="U45" s="367"/>
      <c r="V45" s="367"/>
      <c r="W45" s="367"/>
      <c r="X45" s="367"/>
      <c r="Y45" s="367"/>
      <c r="Z45" s="367"/>
      <c r="AA45" s="367"/>
      <c r="AB45" s="367"/>
      <c r="AC45" s="367"/>
      <c r="AD45" s="367"/>
      <c r="AE45" s="367"/>
      <c r="AF45" s="367"/>
      <c r="AG45" s="367"/>
      <c r="AH45" s="367"/>
      <c r="AI45" s="367"/>
      <c r="AJ45" s="367"/>
      <c r="AK45" s="367"/>
      <c r="AL45" s="367"/>
      <c r="AM45" s="367"/>
      <c r="AN45" s="367"/>
      <c r="AO45" s="367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68" t="str">
        <f>IF(AN8= "","",AN8)</f>
        <v>11. 8. 2022</v>
      </c>
      <c r="AN47" s="368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40.15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Statutární město Brno,Dominikánské náměstí 196/1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31</v>
      </c>
      <c r="AJ49" s="38"/>
      <c r="AK49" s="38"/>
      <c r="AL49" s="38"/>
      <c r="AM49" s="369" t="str">
        <f>IF(E17="","",E17)</f>
        <v>Architektura &amp; interier,Šimůnek &amp; partners, VM</v>
      </c>
      <c r="AN49" s="370"/>
      <c r="AO49" s="370"/>
      <c r="AP49" s="370"/>
      <c r="AQ49" s="38"/>
      <c r="AR49" s="41"/>
      <c r="AS49" s="371" t="s">
        <v>51</v>
      </c>
      <c r="AT49" s="372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29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34</v>
      </c>
      <c r="AJ50" s="38"/>
      <c r="AK50" s="38"/>
      <c r="AL50" s="38"/>
      <c r="AM50" s="369" t="str">
        <f>IF(E20="","",E20)</f>
        <v xml:space="preserve"> </v>
      </c>
      <c r="AN50" s="370"/>
      <c r="AO50" s="370"/>
      <c r="AP50" s="370"/>
      <c r="AQ50" s="38"/>
      <c r="AR50" s="41"/>
      <c r="AS50" s="373"/>
      <c r="AT50" s="374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75"/>
      <c r="AT51" s="376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60" t="s">
        <v>52</v>
      </c>
      <c r="D52" s="361"/>
      <c r="E52" s="361"/>
      <c r="F52" s="361"/>
      <c r="G52" s="361"/>
      <c r="H52" s="68"/>
      <c r="I52" s="363" t="s">
        <v>53</v>
      </c>
      <c r="J52" s="361"/>
      <c r="K52" s="361"/>
      <c r="L52" s="361"/>
      <c r="M52" s="361"/>
      <c r="N52" s="361"/>
      <c r="O52" s="361"/>
      <c r="P52" s="361"/>
      <c r="Q52" s="361"/>
      <c r="R52" s="361"/>
      <c r="S52" s="361"/>
      <c r="T52" s="361"/>
      <c r="U52" s="361"/>
      <c r="V52" s="361"/>
      <c r="W52" s="361"/>
      <c r="X52" s="361"/>
      <c r="Y52" s="361"/>
      <c r="Z52" s="361"/>
      <c r="AA52" s="361"/>
      <c r="AB52" s="361"/>
      <c r="AC52" s="361"/>
      <c r="AD52" s="361"/>
      <c r="AE52" s="361"/>
      <c r="AF52" s="361"/>
      <c r="AG52" s="362" t="s">
        <v>54</v>
      </c>
      <c r="AH52" s="361"/>
      <c r="AI52" s="361"/>
      <c r="AJ52" s="361"/>
      <c r="AK52" s="361"/>
      <c r="AL52" s="361"/>
      <c r="AM52" s="361"/>
      <c r="AN52" s="363" t="s">
        <v>55</v>
      </c>
      <c r="AO52" s="361"/>
      <c r="AP52" s="361"/>
      <c r="AQ52" s="69" t="s">
        <v>56</v>
      </c>
      <c r="AR52" s="41"/>
      <c r="AS52" s="70" t="s">
        <v>57</v>
      </c>
      <c r="AT52" s="71" t="s">
        <v>58</v>
      </c>
      <c r="AU52" s="71" t="s">
        <v>59</v>
      </c>
      <c r="AV52" s="71" t="s">
        <v>60</v>
      </c>
      <c r="AW52" s="71" t="s">
        <v>61</v>
      </c>
      <c r="AX52" s="71" t="s">
        <v>62</v>
      </c>
      <c r="AY52" s="71" t="s">
        <v>63</v>
      </c>
      <c r="AZ52" s="71" t="s">
        <v>64</v>
      </c>
      <c r="BA52" s="71" t="s">
        <v>65</v>
      </c>
      <c r="BB52" s="71" t="s">
        <v>66</v>
      </c>
      <c r="BC52" s="71" t="s">
        <v>67</v>
      </c>
      <c r="BD52" s="72" t="s">
        <v>68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69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64">
        <f>ROUND(SUM(AG55:AG59),2)</f>
        <v>0</v>
      </c>
      <c r="AH54" s="364"/>
      <c r="AI54" s="364"/>
      <c r="AJ54" s="364"/>
      <c r="AK54" s="364"/>
      <c r="AL54" s="364"/>
      <c r="AM54" s="364"/>
      <c r="AN54" s="365">
        <f t="shared" ref="AN54:AN59" si="0">SUM(AG54,AT54)</f>
        <v>0</v>
      </c>
      <c r="AO54" s="365"/>
      <c r="AP54" s="365"/>
      <c r="AQ54" s="80" t="s">
        <v>19</v>
      </c>
      <c r="AR54" s="81"/>
      <c r="AS54" s="82">
        <f>ROUND(SUM(AS55:AS59),2)</f>
        <v>0</v>
      </c>
      <c r="AT54" s="83">
        <f t="shared" ref="AT54:AT59" si="1">ROUND(SUM(AV54:AW54),2)</f>
        <v>0</v>
      </c>
      <c r="AU54" s="84">
        <f>ROUND(SUM(AU55:AU59),5)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ROUND(SUM(AZ55:AZ59),2)</f>
        <v>0</v>
      </c>
      <c r="BA54" s="83">
        <f>ROUND(SUM(BA55:BA59),2)</f>
        <v>0</v>
      </c>
      <c r="BB54" s="83">
        <f>ROUND(SUM(BB55:BB59),2)</f>
        <v>0</v>
      </c>
      <c r="BC54" s="83">
        <f>ROUND(SUM(BC55:BC59),2)</f>
        <v>0</v>
      </c>
      <c r="BD54" s="85">
        <f>ROUND(SUM(BD55:BD59),2)</f>
        <v>0</v>
      </c>
      <c r="BS54" s="86" t="s">
        <v>70</v>
      </c>
      <c r="BT54" s="86" t="s">
        <v>71</v>
      </c>
      <c r="BU54" s="87" t="s">
        <v>72</v>
      </c>
      <c r="BV54" s="86" t="s">
        <v>73</v>
      </c>
      <c r="BW54" s="86" t="s">
        <v>5</v>
      </c>
      <c r="BX54" s="86" t="s">
        <v>74</v>
      </c>
      <c r="CL54" s="86" t="s">
        <v>19</v>
      </c>
    </row>
    <row r="55" spans="1:91" s="7" customFormat="1" ht="16.5" customHeight="1">
      <c r="A55" s="88" t="s">
        <v>75</v>
      </c>
      <c r="B55" s="89"/>
      <c r="C55" s="90"/>
      <c r="D55" s="359" t="s">
        <v>76</v>
      </c>
      <c r="E55" s="359"/>
      <c r="F55" s="359"/>
      <c r="G55" s="359"/>
      <c r="H55" s="359"/>
      <c r="I55" s="91"/>
      <c r="J55" s="359" t="s">
        <v>77</v>
      </c>
      <c r="K55" s="359"/>
      <c r="L55" s="359"/>
      <c r="M55" s="359"/>
      <c r="N55" s="359"/>
      <c r="O55" s="359"/>
      <c r="P55" s="359"/>
      <c r="Q55" s="359"/>
      <c r="R55" s="359"/>
      <c r="S55" s="359"/>
      <c r="T55" s="359"/>
      <c r="U55" s="359"/>
      <c r="V55" s="359"/>
      <c r="W55" s="359"/>
      <c r="X55" s="359"/>
      <c r="Y55" s="359"/>
      <c r="Z55" s="359"/>
      <c r="AA55" s="359"/>
      <c r="AB55" s="359"/>
      <c r="AC55" s="359"/>
      <c r="AD55" s="359"/>
      <c r="AE55" s="359"/>
      <c r="AF55" s="359"/>
      <c r="AG55" s="357">
        <f>'01 - Architektonicko stav...'!J30</f>
        <v>0</v>
      </c>
      <c r="AH55" s="358"/>
      <c r="AI55" s="358"/>
      <c r="AJ55" s="358"/>
      <c r="AK55" s="358"/>
      <c r="AL55" s="358"/>
      <c r="AM55" s="358"/>
      <c r="AN55" s="357">
        <f t="shared" si="0"/>
        <v>0</v>
      </c>
      <c r="AO55" s="358"/>
      <c r="AP55" s="358"/>
      <c r="AQ55" s="92" t="s">
        <v>78</v>
      </c>
      <c r="AR55" s="93"/>
      <c r="AS55" s="94">
        <v>0</v>
      </c>
      <c r="AT55" s="95">
        <f t="shared" si="1"/>
        <v>0</v>
      </c>
      <c r="AU55" s="96">
        <f>'01 - Architektonicko stav...'!P98</f>
        <v>0</v>
      </c>
      <c r="AV55" s="95">
        <f>'01 - Architektonicko stav...'!J33</f>
        <v>0</v>
      </c>
      <c r="AW55" s="95">
        <f>'01 - Architektonicko stav...'!J34</f>
        <v>0</v>
      </c>
      <c r="AX55" s="95">
        <f>'01 - Architektonicko stav...'!J35</f>
        <v>0</v>
      </c>
      <c r="AY55" s="95">
        <f>'01 - Architektonicko stav...'!J36</f>
        <v>0</v>
      </c>
      <c r="AZ55" s="95">
        <f>'01 - Architektonicko stav...'!F33</f>
        <v>0</v>
      </c>
      <c r="BA55" s="95">
        <f>'01 - Architektonicko stav...'!F34</f>
        <v>0</v>
      </c>
      <c r="BB55" s="95">
        <f>'01 - Architektonicko stav...'!F35</f>
        <v>0</v>
      </c>
      <c r="BC55" s="95">
        <f>'01 - Architektonicko stav...'!F36</f>
        <v>0</v>
      </c>
      <c r="BD55" s="97">
        <f>'01 - Architektonicko stav...'!F37</f>
        <v>0</v>
      </c>
      <c r="BT55" s="98" t="s">
        <v>79</v>
      </c>
      <c r="BV55" s="98" t="s">
        <v>73</v>
      </c>
      <c r="BW55" s="98" t="s">
        <v>80</v>
      </c>
      <c r="BX55" s="98" t="s">
        <v>5</v>
      </c>
      <c r="CL55" s="98" t="s">
        <v>19</v>
      </c>
      <c r="CM55" s="98" t="s">
        <v>79</v>
      </c>
    </row>
    <row r="56" spans="1:91" s="7" customFormat="1" ht="16.5" customHeight="1">
      <c r="A56" s="88" t="s">
        <v>75</v>
      </c>
      <c r="B56" s="89"/>
      <c r="C56" s="90"/>
      <c r="D56" s="359" t="s">
        <v>81</v>
      </c>
      <c r="E56" s="359"/>
      <c r="F56" s="359"/>
      <c r="G56" s="359"/>
      <c r="H56" s="359"/>
      <c r="I56" s="91"/>
      <c r="J56" s="359" t="s">
        <v>82</v>
      </c>
      <c r="K56" s="359"/>
      <c r="L56" s="359"/>
      <c r="M56" s="359"/>
      <c r="N56" s="359"/>
      <c r="O56" s="359"/>
      <c r="P56" s="359"/>
      <c r="Q56" s="359"/>
      <c r="R56" s="359"/>
      <c r="S56" s="359"/>
      <c r="T56" s="359"/>
      <c r="U56" s="359"/>
      <c r="V56" s="359"/>
      <c r="W56" s="359"/>
      <c r="X56" s="359"/>
      <c r="Y56" s="359"/>
      <c r="Z56" s="359"/>
      <c r="AA56" s="359"/>
      <c r="AB56" s="359"/>
      <c r="AC56" s="359"/>
      <c r="AD56" s="359"/>
      <c r="AE56" s="359"/>
      <c r="AF56" s="359"/>
      <c r="AG56" s="357">
        <f>'02 - Elektroinstalace'!J30</f>
        <v>0</v>
      </c>
      <c r="AH56" s="358"/>
      <c r="AI56" s="358"/>
      <c r="AJ56" s="358"/>
      <c r="AK56" s="358"/>
      <c r="AL56" s="358"/>
      <c r="AM56" s="358"/>
      <c r="AN56" s="357">
        <f t="shared" si="0"/>
        <v>0</v>
      </c>
      <c r="AO56" s="358"/>
      <c r="AP56" s="358"/>
      <c r="AQ56" s="92" t="s">
        <v>78</v>
      </c>
      <c r="AR56" s="93"/>
      <c r="AS56" s="94">
        <v>0</v>
      </c>
      <c r="AT56" s="95">
        <f t="shared" si="1"/>
        <v>0</v>
      </c>
      <c r="AU56" s="96">
        <f>'02 - Elektroinstalace'!P98</f>
        <v>0</v>
      </c>
      <c r="AV56" s="95">
        <f>'02 - Elektroinstalace'!J33</f>
        <v>0</v>
      </c>
      <c r="AW56" s="95">
        <f>'02 - Elektroinstalace'!J34</f>
        <v>0</v>
      </c>
      <c r="AX56" s="95">
        <f>'02 - Elektroinstalace'!J35</f>
        <v>0</v>
      </c>
      <c r="AY56" s="95">
        <f>'02 - Elektroinstalace'!J36</f>
        <v>0</v>
      </c>
      <c r="AZ56" s="95">
        <f>'02 - Elektroinstalace'!F33</f>
        <v>0</v>
      </c>
      <c r="BA56" s="95">
        <f>'02 - Elektroinstalace'!F34</f>
        <v>0</v>
      </c>
      <c r="BB56" s="95">
        <f>'02 - Elektroinstalace'!F35</f>
        <v>0</v>
      </c>
      <c r="BC56" s="95">
        <f>'02 - Elektroinstalace'!F36</f>
        <v>0</v>
      </c>
      <c r="BD56" s="97">
        <f>'02 - Elektroinstalace'!F37</f>
        <v>0</v>
      </c>
      <c r="BT56" s="98" t="s">
        <v>79</v>
      </c>
      <c r="BV56" s="98" t="s">
        <v>73</v>
      </c>
      <c r="BW56" s="98" t="s">
        <v>83</v>
      </c>
      <c r="BX56" s="98" t="s">
        <v>5</v>
      </c>
      <c r="CL56" s="98" t="s">
        <v>19</v>
      </c>
      <c r="CM56" s="98" t="s">
        <v>79</v>
      </c>
    </row>
    <row r="57" spans="1:91" s="7" customFormat="1" ht="16.5" customHeight="1">
      <c r="A57" s="88" t="s">
        <v>75</v>
      </c>
      <c r="B57" s="89"/>
      <c r="C57" s="90"/>
      <c r="D57" s="359" t="s">
        <v>84</v>
      </c>
      <c r="E57" s="359"/>
      <c r="F57" s="359"/>
      <c r="G57" s="359"/>
      <c r="H57" s="359"/>
      <c r="I57" s="91"/>
      <c r="J57" s="359" t="s">
        <v>85</v>
      </c>
      <c r="K57" s="359"/>
      <c r="L57" s="359"/>
      <c r="M57" s="359"/>
      <c r="N57" s="359"/>
      <c r="O57" s="359"/>
      <c r="P57" s="359"/>
      <c r="Q57" s="359"/>
      <c r="R57" s="359"/>
      <c r="S57" s="359"/>
      <c r="T57" s="359"/>
      <c r="U57" s="359"/>
      <c r="V57" s="359"/>
      <c r="W57" s="359"/>
      <c r="X57" s="359"/>
      <c r="Y57" s="359"/>
      <c r="Z57" s="359"/>
      <c r="AA57" s="359"/>
      <c r="AB57" s="359"/>
      <c r="AC57" s="359"/>
      <c r="AD57" s="359"/>
      <c r="AE57" s="359"/>
      <c r="AF57" s="359"/>
      <c r="AG57" s="357">
        <f>'03 - Zdravotechnika'!J30</f>
        <v>0</v>
      </c>
      <c r="AH57" s="358"/>
      <c r="AI57" s="358"/>
      <c r="AJ57" s="358"/>
      <c r="AK57" s="358"/>
      <c r="AL57" s="358"/>
      <c r="AM57" s="358"/>
      <c r="AN57" s="357">
        <f t="shared" si="0"/>
        <v>0</v>
      </c>
      <c r="AO57" s="358"/>
      <c r="AP57" s="358"/>
      <c r="AQ57" s="92" t="s">
        <v>78</v>
      </c>
      <c r="AR57" s="93"/>
      <c r="AS57" s="94">
        <v>0</v>
      </c>
      <c r="AT57" s="95">
        <f t="shared" si="1"/>
        <v>0</v>
      </c>
      <c r="AU57" s="96">
        <f>'03 - Zdravotechnika'!P85</f>
        <v>0</v>
      </c>
      <c r="AV57" s="95">
        <f>'03 - Zdravotechnika'!J33</f>
        <v>0</v>
      </c>
      <c r="AW57" s="95">
        <f>'03 - Zdravotechnika'!J34</f>
        <v>0</v>
      </c>
      <c r="AX57" s="95">
        <f>'03 - Zdravotechnika'!J35</f>
        <v>0</v>
      </c>
      <c r="AY57" s="95">
        <f>'03 - Zdravotechnika'!J36</f>
        <v>0</v>
      </c>
      <c r="AZ57" s="95">
        <f>'03 - Zdravotechnika'!F33</f>
        <v>0</v>
      </c>
      <c r="BA57" s="95">
        <f>'03 - Zdravotechnika'!F34</f>
        <v>0</v>
      </c>
      <c r="BB57" s="95">
        <f>'03 - Zdravotechnika'!F35</f>
        <v>0</v>
      </c>
      <c r="BC57" s="95">
        <f>'03 - Zdravotechnika'!F36</f>
        <v>0</v>
      </c>
      <c r="BD57" s="97">
        <f>'03 - Zdravotechnika'!F37</f>
        <v>0</v>
      </c>
      <c r="BT57" s="98" t="s">
        <v>79</v>
      </c>
      <c r="BV57" s="98" t="s">
        <v>73</v>
      </c>
      <c r="BW57" s="98" t="s">
        <v>86</v>
      </c>
      <c r="BX57" s="98" t="s">
        <v>5</v>
      </c>
      <c r="CL57" s="98" t="s">
        <v>19</v>
      </c>
      <c r="CM57" s="98" t="s">
        <v>79</v>
      </c>
    </row>
    <row r="58" spans="1:91" s="7" customFormat="1" ht="16.5" customHeight="1">
      <c r="A58" s="88" t="s">
        <v>75</v>
      </c>
      <c r="B58" s="89"/>
      <c r="C58" s="90"/>
      <c r="D58" s="359" t="s">
        <v>87</v>
      </c>
      <c r="E58" s="359"/>
      <c r="F58" s="359"/>
      <c r="G58" s="359"/>
      <c r="H58" s="359"/>
      <c r="I58" s="91"/>
      <c r="J58" s="359" t="s">
        <v>88</v>
      </c>
      <c r="K58" s="359"/>
      <c r="L58" s="359"/>
      <c r="M58" s="359"/>
      <c r="N58" s="359"/>
      <c r="O58" s="359"/>
      <c r="P58" s="359"/>
      <c r="Q58" s="359"/>
      <c r="R58" s="359"/>
      <c r="S58" s="359"/>
      <c r="T58" s="359"/>
      <c r="U58" s="359"/>
      <c r="V58" s="359"/>
      <c r="W58" s="359"/>
      <c r="X58" s="359"/>
      <c r="Y58" s="359"/>
      <c r="Z58" s="359"/>
      <c r="AA58" s="359"/>
      <c r="AB58" s="359"/>
      <c r="AC58" s="359"/>
      <c r="AD58" s="359"/>
      <c r="AE58" s="359"/>
      <c r="AF58" s="359"/>
      <c r="AG58" s="357">
        <f>'04 - Vytápění'!J30</f>
        <v>0</v>
      </c>
      <c r="AH58" s="358"/>
      <c r="AI58" s="358"/>
      <c r="AJ58" s="358"/>
      <c r="AK58" s="358"/>
      <c r="AL58" s="358"/>
      <c r="AM58" s="358"/>
      <c r="AN58" s="357">
        <f t="shared" si="0"/>
        <v>0</v>
      </c>
      <c r="AO58" s="358"/>
      <c r="AP58" s="358"/>
      <c r="AQ58" s="92" t="s">
        <v>78</v>
      </c>
      <c r="AR58" s="93"/>
      <c r="AS58" s="94">
        <v>0</v>
      </c>
      <c r="AT58" s="95">
        <f t="shared" si="1"/>
        <v>0</v>
      </c>
      <c r="AU58" s="96">
        <f>'04 - Vytápění'!P86</f>
        <v>0</v>
      </c>
      <c r="AV58" s="95">
        <f>'04 - Vytápění'!J33</f>
        <v>0</v>
      </c>
      <c r="AW58" s="95">
        <f>'04 - Vytápění'!J34</f>
        <v>0</v>
      </c>
      <c r="AX58" s="95">
        <f>'04 - Vytápění'!J35</f>
        <v>0</v>
      </c>
      <c r="AY58" s="95">
        <f>'04 - Vytápění'!J36</f>
        <v>0</v>
      </c>
      <c r="AZ58" s="95">
        <f>'04 - Vytápění'!F33</f>
        <v>0</v>
      </c>
      <c r="BA58" s="95">
        <f>'04 - Vytápění'!F34</f>
        <v>0</v>
      </c>
      <c r="BB58" s="95">
        <f>'04 - Vytápění'!F35</f>
        <v>0</v>
      </c>
      <c r="BC58" s="95">
        <f>'04 - Vytápění'!F36</f>
        <v>0</v>
      </c>
      <c r="BD58" s="97">
        <f>'04 - Vytápění'!F37</f>
        <v>0</v>
      </c>
      <c r="BT58" s="98" t="s">
        <v>79</v>
      </c>
      <c r="BV58" s="98" t="s">
        <v>73</v>
      </c>
      <c r="BW58" s="98" t="s">
        <v>89</v>
      </c>
      <c r="BX58" s="98" t="s">
        <v>5</v>
      </c>
      <c r="CL58" s="98" t="s">
        <v>19</v>
      </c>
      <c r="CM58" s="98" t="s">
        <v>79</v>
      </c>
    </row>
    <row r="59" spans="1:91" s="7" customFormat="1" ht="16.5" customHeight="1">
      <c r="A59" s="88" t="s">
        <v>75</v>
      </c>
      <c r="B59" s="89"/>
      <c r="C59" s="90"/>
      <c r="D59" s="359" t="s">
        <v>90</v>
      </c>
      <c r="E59" s="359"/>
      <c r="F59" s="359"/>
      <c r="G59" s="359"/>
      <c r="H59" s="359"/>
      <c r="I59" s="91"/>
      <c r="J59" s="359" t="s">
        <v>91</v>
      </c>
      <c r="K59" s="359"/>
      <c r="L59" s="359"/>
      <c r="M59" s="359"/>
      <c r="N59" s="359"/>
      <c r="O59" s="359"/>
      <c r="P59" s="359"/>
      <c r="Q59" s="359"/>
      <c r="R59" s="359"/>
      <c r="S59" s="359"/>
      <c r="T59" s="359"/>
      <c r="U59" s="359"/>
      <c r="V59" s="359"/>
      <c r="W59" s="359"/>
      <c r="X59" s="359"/>
      <c r="Y59" s="359"/>
      <c r="Z59" s="359"/>
      <c r="AA59" s="359"/>
      <c r="AB59" s="359"/>
      <c r="AC59" s="359"/>
      <c r="AD59" s="359"/>
      <c r="AE59" s="359"/>
      <c r="AF59" s="359"/>
      <c r="AG59" s="357">
        <f>'05 - Ostatní náklady'!J30</f>
        <v>0</v>
      </c>
      <c r="AH59" s="358"/>
      <c r="AI59" s="358"/>
      <c r="AJ59" s="358"/>
      <c r="AK59" s="358"/>
      <c r="AL59" s="358"/>
      <c r="AM59" s="358"/>
      <c r="AN59" s="357">
        <f t="shared" si="0"/>
        <v>0</v>
      </c>
      <c r="AO59" s="358"/>
      <c r="AP59" s="358"/>
      <c r="AQ59" s="92" t="s">
        <v>78</v>
      </c>
      <c r="AR59" s="93"/>
      <c r="AS59" s="99">
        <v>0</v>
      </c>
      <c r="AT59" s="100">
        <f t="shared" si="1"/>
        <v>0</v>
      </c>
      <c r="AU59" s="101">
        <f>'05 - Ostatní náklady'!P80</f>
        <v>0</v>
      </c>
      <c r="AV59" s="100">
        <f>'05 - Ostatní náklady'!J33</f>
        <v>0</v>
      </c>
      <c r="AW59" s="100">
        <f>'05 - Ostatní náklady'!J34</f>
        <v>0</v>
      </c>
      <c r="AX59" s="100">
        <f>'05 - Ostatní náklady'!J35</f>
        <v>0</v>
      </c>
      <c r="AY59" s="100">
        <f>'05 - Ostatní náklady'!J36</f>
        <v>0</v>
      </c>
      <c r="AZ59" s="100">
        <f>'05 - Ostatní náklady'!F33</f>
        <v>0</v>
      </c>
      <c r="BA59" s="100">
        <f>'05 - Ostatní náklady'!F34</f>
        <v>0</v>
      </c>
      <c r="BB59" s="100">
        <f>'05 - Ostatní náklady'!F35</f>
        <v>0</v>
      </c>
      <c r="BC59" s="100">
        <f>'05 - Ostatní náklady'!F36</f>
        <v>0</v>
      </c>
      <c r="BD59" s="102">
        <f>'05 - Ostatní náklady'!F37</f>
        <v>0</v>
      </c>
      <c r="BT59" s="98" t="s">
        <v>79</v>
      </c>
      <c r="BV59" s="98" t="s">
        <v>73</v>
      </c>
      <c r="BW59" s="98" t="s">
        <v>92</v>
      </c>
      <c r="BX59" s="98" t="s">
        <v>5</v>
      </c>
      <c r="CL59" s="98" t="s">
        <v>19</v>
      </c>
      <c r="CM59" s="98" t="s">
        <v>79</v>
      </c>
    </row>
    <row r="60" spans="1:91" s="2" customFormat="1" ht="30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41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  <row r="61" spans="1:91" s="2" customFormat="1" ht="6.95" customHeight="1">
      <c r="A61" s="36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41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</row>
  </sheetData>
  <sheetProtection algorithmName="SHA-512" hashValue="rhKx/0LPgWnleLDbsilFF5wF4JR1vq54cD9AatyicMvGecgQxJwuP+vrouPOHmAdeCo7ZrDl3onZ/8EX0WSr0g==" saltValue="JUjgIxS1DbvGuKsCqPvihHApbVnZIYZNwYBFR8phdISk/azLINTR/Skm1rZwvU/Rgv2sbPDsvrqSWVMRvPxS+A==" spinCount="100000" sheet="1" objects="1" scenarios="1" formatColumns="0" formatRows="0"/>
  <mergeCells count="58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D56:H56"/>
    <mergeCell ref="AG56:AM56"/>
    <mergeCell ref="AN56:AP56"/>
    <mergeCell ref="AN57:AP57"/>
    <mergeCell ref="D57:H57"/>
    <mergeCell ref="J57:AF57"/>
    <mergeCell ref="AG57:AM57"/>
    <mergeCell ref="D58:H58"/>
    <mergeCell ref="J58:AF58"/>
    <mergeCell ref="AN59:AP59"/>
    <mergeCell ref="AG59:AM59"/>
    <mergeCell ref="D59:H59"/>
    <mergeCell ref="J59:AF59"/>
    <mergeCell ref="AK30:AO30"/>
    <mergeCell ref="L30:P30"/>
    <mergeCell ref="W30:AE30"/>
    <mergeCell ref="L31:P31"/>
    <mergeCell ref="AN58:AP58"/>
    <mergeCell ref="AG58:AM58"/>
    <mergeCell ref="J56:AF56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01 - Architektonicko stav...'!C2" display="/"/>
    <hyperlink ref="A56" location="'02 - Elektroinstalace'!C2" display="/"/>
    <hyperlink ref="A57" location="'03 - Zdravotechnika'!C2" display="/"/>
    <hyperlink ref="A58" location="'04 - Vytápění'!C2" display="/"/>
    <hyperlink ref="A59" location="'05 - Ostatní náklady'!C2" display="/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8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9" t="s">
        <v>80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79</v>
      </c>
    </row>
    <row r="4" spans="1:46" s="1" customFormat="1" ht="24.95" customHeight="1">
      <c r="B4" s="22"/>
      <c r="D4" s="105" t="s">
        <v>93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0" t="str">
        <f>'Rekapitulace stavby'!K6</f>
        <v>Stavební úpravy bytu Lidická 49, byt č.13</v>
      </c>
      <c r="F7" s="381"/>
      <c r="G7" s="381"/>
      <c r="H7" s="381"/>
      <c r="L7" s="22"/>
    </row>
    <row r="8" spans="1:46" s="2" customFormat="1" ht="12" customHeight="1">
      <c r="A8" s="36"/>
      <c r="B8" s="41"/>
      <c r="C8" s="36"/>
      <c r="D8" s="107" t="s">
        <v>94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2" t="s">
        <v>95</v>
      </c>
      <c r="F9" s="383"/>
      <c r="G9" s="383"/>
      <c r="H9" s="383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11. 8. 2022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27</v>
      </c>
      <c r="F15" s="36"/>
      <c r="G15" s="36"/>
      <c r="H15" s="36"/>
      <c r="I15" s="107" t="s">
        <v>28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4" t="str">
        <f>'Rekapitulace stavby'!E14</f>
        <v>Vyplň údaj</v>
      </c>
      <c r="F18" s="385"/>
      <c r="G18" s="385"/>
      <c r="H18" s="385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32</v>
      </c>
      <c r="F21" s="36"/>
      <c r="G21" s="36"/>
      <c r="H21" s="36"/>
      <c r="I21" s="107" t="s">
        <v>28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28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35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6" t="s">
        <v>19</v>
      </c>
      <c r="F27" s="386"/>
      <c r="G27" s="386"/>
      <c r="H27" s="386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37</v>
      </c>
      <c r="E30" s="36"/>
      <c r="F30" s="36"/>
      <c r="G30" s="36"/>
      <c r="H30" s="36"/>
      <c r="I30" s="36"/>
      <c r="J30" s="116">
        <f>ROUND(J98,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39</v>
      </c>
      <c r="G32" s="36"/>
      <c r="H32" s="36"/>
      <c r="I32" s="117" t="s">
        <v>38</v>
      </c>
      <c r="J32" s="117" t="s">
        <v>40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41</v>
      </c>
      <c r="E33" s="107" t="s">
        <v>42</v>
      </c>
      <c r="F33" s="119">
        <f>ROUND((SUM(BE98:BE1179)),  2)</f>
        <v>0</v>
      </c>
      <c r="G33" s="36"/>
      <c r="H33" s="36"/>
      <c r="I33" s="120">
        <v>0.21</v>
      </c>
      <c r="J33" s="119">
        <f>ROUND(((SUM(BE98:BE1179))*I33),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43</v>
      </c>
      <c r="F34" s="119">
        <f>ROUND((SUM(BF98:BF1179)),  2)</f>
        <v>0</v>
      </c>
      <c r="G34" s="36"/>
      <c r="H34" s="36"/>
      <c r="I34" s="120">
        <v>0.15</v>
      </c>
      <c r="J34" s="119">
        <f>ROUND(((SUM(BF98:BF1179))*I34),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44</v>
      </c>
      <c r="F35" s="119">
        <f>ROUND((SUM(BG98:BG1179)),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45</v>
      </c>
      <c r="F36" s="119">
        <f>ROUND((SUM(BH98:BH1179)),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46</v>
      </c>
      <c r="F37" s="119">
        <f>ROUND((SUM(BI98:BI1179)),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96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8" t="str">
        <f>E7</f>
        <v>Stavební úpravy bytu Lidická 49, byt č.13</v>
      </c>
      <c r="F48" s="379"/>
      <c r="G48" s="379"/>
      <c r="H48" s="37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94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6" t="str">
        <f>E9</f>
        <v>01 - Architektonicko stavební řešení</v>
      </c>
      <c r="F50" s="377"/>
      <c r="G50" s="377"/>
      <c r="H50" s="377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11. 8. 2022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15" customHeight="1">
      <c r="A54" s="36"/>
      <c r="B54" s="37"/>
      <c r="C54" s="31" t="s">
        <v>25</v>
      </c>
      <c r="D54" s="38"/>
      <c r="E54" s="38"/>
      <c r="F54" s="29" t="str">
        <f>E15</f>
        <v>Statutární město Brno,Dominikánské náměstí 196/1</v>
      </c>
      <c r="G54" s="38"/>
      <c r="H54" s="38"/>
      <c r="I54" s="31" t="s">
        <v>31</v>
      </c>
      <c r="J54" s="34" t="str">
        <f>E21</f>
        <v>Architektura &amp; interier,Šimůnek &amp; partners, VM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97</v>
      </c>
      <c r="D57" s="133"/>
      <c r="E57" s="133"/>
      <c r="F57" s="133"/>
      <c r="G57" s="133"/>
      <c r="H57" s="133"/>
      <c r="I57" s="133"/>
      <c r="J57" s="134" t="s">
        <v>98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69</v>
      </c>
      <c r="D59" s="38"/>
      <c r="E59" s="38"/>
      <c r="F59" s="38"/>
      <c r="G59" s="38"/>
      <c r="H59" s="38"/>
      <c r="I59" s="38"/>
      <c r="J59" s="79">
        <f>J98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99</v>
      </c>
    </row>
    <row r="60" spans="1:47" s="9" customFormat="1" ht="24.95" customHeight="1">
      <c r="B60" s="136"/>
      <c r="C60" s="137"/>
      <c r="D60" s="138" t="s">
        <v>100</v>
      </c>
      <c r="E60" s="139"/>
      <c r="F60" s="139"/>
      <c r="G60" s="139"/>
      <c r="H60" s="139"/>
      <c r="I60" s="139"/>
      <c r="J60" s="140">
        <f>J99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101</v>
      </c>
      <c r="E61" s="145"/>
      <c r="F61" s="145"/>
      <c r="G61" s="145"/>
      <c r="H61" s="145"/>
      <c r="I61" s="145"/>
      <c r="J61" s="146">
        <f>J100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102</v>
      </c>
      <c r="E62" s="145"/>
      <c r="F62" s="145"/>
      <c r="G62" s="145"/>
      <c r="H62" s="145"/>
      <c r="I62" s="145"/>
      <c r="J62" s="146">
        <f>J117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103</v>
      </c>
      <c r="E63" s="145"/>
      <c r="F63" s="145"/>
      <c r="G63" s="145"/>
      <c r="H63" s="145"/>
      <c r="I63" s="145"/>
      <c r="J63" s="146">
        <f>J229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104</v>
      </c>
      <c r="E64" s="145"/>
      <c r="F64" s="145"/>
      <c r="G64" s="145"/>
      <c r="H64" s="145"/>
      <c r="I64" s="145"/>
      <c r="J64" s="146">
        <f>J329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105</v>
      </c>
      <c r="E65" s="145"/>
      <c r="F65" s="145"/>
      <c r="G65" s="145"/>
      <c r="H65" s="145"/>
      <c r="I65" s="145"/>
      <c r="J65" s="146">
        <f>J340</f>
        <v>0</v>
      </c>
      <c r="K65" s="143"/>
      <c r="L65" s="147"/>
    </row>
    <row r="66" spans="1:31" s="9" customFormat="1" ht="24.95" customHeight="1">
      <c r="B66" s="136"/>
      <c r="C66" s="137"/>
      <c r="D66" s="138" t="s">
        <v>106</v>
      </c>
      <c r="E66" s="139"/>
      <c r="F66" s="139"/>
      <c r="G66" s="139"/>
      <c r="H66" s="139"/>
      <c r="I66" s="139"/>
      <c r="J66" s="140">
        <f>J343</f>
        <v>0</v>
      </c>
      <c r="K66" s="137"/>
      <c r="L66" s="141"/>
    </row>
    <row r="67" spans="1:31" s="10" customFormat="1" ht="19.899999999999999" customHeight="1">
      <c r="B67" s="142"/>
      <c r="C67" s="143"/>
      <c r="D67" s="144" t="s">
        <v>107</v>
      </c>
      <c r="E67" s="145"/>
      <c r="F67" s="145"/>
      <c r="G67" s="145"/>
      <c r="H67" s="145"/>
      <c r="I67" s="145"/>
      <c r="J67" s="146">
        <f>J344</f>
        <v>0</v>
      </c>
      <c r="K67" s="143"/>
      <c r="L67" s="147"/>
    </row>
    <row r="68" spans="1:31" s="10" customFormat="1" ht="19.899999999999999" customHeight="1">
      <c r="B68" s="142"/>
      <c r="C68" s="143"/>
      <c r="D68" s="144" t="s">
        <v>108</v>
      </c>
      <c r="E68" s="145"/>
      <c r="F68" s="145"/>
      <c r="G68" s="145"/>
      <c r="H68" s="145"/>
      <c r="I68" s="145"/>
      <c r="J68" s="146">
        <f>J353</f>
        <v>0</v>
      </c>
      <c r="K68" s="143"/>
      <c r="L68" s="147"/>
    </row>
    <row r="69" spans="1:31" s="10" customFormat="1" ht="19.899999999999999" customHeight="1">
      <c r="B69" s="142"/>
      <c r="C69" s="143"/>
      <c r="D69" s="144" t="s">
        <v>109</v>
      </c>
      <c r="E69" s="145"/>
      <c r="F69" s="145"/>
      <c r="G69" s="145"/>
      <c r="H69" s="145"/>
      <c r="I69" s="145"/>
      <c r="J69" s="146">
        <f>J399</f>
        <v>0</v>
      </c>
      <c r="K69" s="143"/>
      <c r="L69" s="147"/>
    </row>
    <row r="70" spans="1:31" s="10" customFormat="1" ht="19.899999999999999" customHeight="1">
      <c r="B70" s="142"/>
      <c r="C70" s="143"/>
      <c r="D70" s="144" t="s">
        <v>110</v>
      </c>
      <c r="E70" s="145"/>
      <c r="F70" s="145"/>
      <c r="G70" s="145"/>
      <c r="H70" s="145"/>
      <c r="I70" s="145"/>
      <c r="J70" s="146">
        <f>J448</f>
        <v>0</v>
      </c>
      <c r="K70" s="143"/>
      <c r="L70" s="147"/>
    </row>
    <row r="71" spans="1:31" s="10" customFormat="1" ht="19.899999999999999" customHeight="1">
      <c r="B71" s="142"/>
      <c r="C71" s="143"/>
      <c r="D71" s="144" t="s">
        <v>111</v>
      </c>
      <c r="E71" s="145"/>
      <c r="F71" s="145"/>
      <c r="G71" s="145"/>
      <c r="H71" s="145"/>
      <c r="I71" s="145"/>
      <c r="J71" s="146">
        <f>J473</f>
        <v>0</v>
      </c>
      <c r="K71" s="143"/>
      <c r="L71" s="147"/>
    </row>
    <row r="72" spans="1:31" s="10" customFormat="1" ht="19.899999999999999" customHeight="1">
      <c r="B72" s="142"/>
      <c r="C72" s="143"/>
      <c r="D72" s="144" t="s">
        <v>112</v>
      </c>
      <c r="E72" s="145"/>
      <c r="F72" s="145"/>
      <c r="G72" s="145"/>
      <c r="H72" s="145"/>
      <c r="I72" s="145"/>
      <c r="J72" s="146">
        <f>J676</f>
        <v>0</v>
      </c>
      <c r="K72" s="143"/>
      <c r="L72" s="147"/>
    </row>
    <row r="73" spans="1:31" s="10" customFormat="1" ht="19.899999999999999" customHeight="1">
      <c r="B73" s="142"/>
      <c r="C73" s="143"/>
      <c r="D73" s="144" t="s">
        <v>113</v>
      </c>
      <c r="E73" s="145"/>
      <c r="F73" s="145"/>
      <c r="G73" s="145"/>
      <c r="H73" s="145"/>
      <c r="I73" s="145"/>
      <c r="J73" s="146">
        <f>J757</f>
        <v>0</v>
      </c>
      <c r="K73" s="143"/>
      <c r="L73" s="147"/>
    </row>
    <row r="74" spans="1:31" s="10" customFormat="1" ht="19.899999999999999" customHeight="1">
      <c r="B74" s="142"/>
      <c r="C74" s="143"/>
      <c r="D74" s="144" t="s">
        <v>114</v>
      </c>
      <c r="E74" s="145"/>
      <c r="F74" s="145"/>
      <c r="G74" s="145"/>
      <c r="H74" s="145"/>
      <c r="I74" s="145"/>
      <c r="J74" s="146">
        <f>J800</f>
        <v>0</v>
      </c>
      <c r="K74" s="143"/>
      <c r="L74" s="147"/>
    </row>
    <row r="75" spans="1:31" s="10" customFormat="1" ht="19.899999999999999" customHeight="1">
      <c r="B75" s="142"/>
      <c r="C75" s="143"/>
      <c r="D75" s="144" t="s">
        <v>115</v>
      </c>
      <c r="E75" s="145"/>
      <c r="F75" s="145"/>
      <c r="G75" s="145"/>
      <c r="H75" s="145"/>
      <c r="I75" s="145"/>
      <c r="J75" s="146">
        <f>J931</f>
        <v>0</v>
      </c>
      <c r="K75" s="143"/>
      <c r="L75" s="147"/>
    </row>
    <row r="76" spans="1:31" s="10" customFormat="1" ht="19.899999999999999" customHeight="1">
      <c r="B76" s="142"/>
      <c r="C76" s="143"/>
      <c r="D76" s="144" t="s">
        <v>116</v>
      </c>
      <c r="E76" s="145"/>
      <c r="F76" s="145"/>
      <c r="G76" s="145"/>
      <c r="H76" s="145"/>
      <c r="I76" s="145"/>
      <c r="J76" s="146">
        <f>J998</f>
        <v>0</v>
      </c>
      <c r="K76" s="143"/>
      <c r="L76" s="147"/>
    </row>
    <row r="77" spans="1:31" s="10" customFormat="1" ht="19.899999999999999" customHeight="1">
      <c r="B77" s="142"/>
      <c r="C77" s="143"/>
      <c r="D77" s="144" t="s">
        <v>117</v>
      </c>
      <c r="E77" s="145"/>
      <c r="F77" s="145"/>
      <c r="G77" s="145"/>
      <c r="H77" s="145"/>
      <c r="I77" s="145"/>
      <c r="J77" s="146">
        <f>J1015</f>
        <v>0</v>
      </c>
      <c r="K77" s="143"/>
      <c r="L77" s="147"/>
    </row>
    <row r="78" spans="1:31" s="9" customFormat="1" ht="24.95" customHeight="1">
      <c r="B78" s="136"/>
      <c r="C78" s="137"/>
      <c r="D78" s="138" t="s">
        <v>118</v>
      </c>
      <c r="E78" s="139"/>
      <c r="F78" s="139"/>
      <c r="G78" s="139"/>
      <c r="H78" s="139"/>
      <c r="I78" s="139"/>
      <c r="J78" s="140">
        <f>J1148</f>
        <v>0</v>
      </c>
      <c r="K78" s="137"/>
      <c r="L78" s="141"/>
    </row>
    <row r="79" spans="1:31" s="2" customFormat="1" ht="21.7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4" spans="1:31" s="2" customFormat="1" ht="6.95" customHeight="1">
      <c r="A84" s="36"/>
      <c r="B84" s="51"/>
      <c r="C84" s="52"/>
      <c r="D84" s="52"/>
      <c r="E84" s="52"/>
      <c r="F84" s="52"/>
      <c r="G84" s="52"/>
      <c r="H84" s="52"/>
      <c r="I84" s="52"/>
      <c r="J84" s="52"/>
      <c r="K84" s="52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24.95" customHeight="1">
      <c r="A85" s="36"/>
      <c r="B85" s="37"/>
      <c r="C85" s="25" t="s">
        <v>119</v>
      </c>
      <c r="D85" s="38"/>
      <c r="E85" s="38"/>
      <c r="F85" s="38"/>
      <c r="G85" s="38"/>
      <c r="H85" s="38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12" customHeight="1">
      <c r="A87" s="36"/>
      <c r="B87" s="37"/>
      <c r="C87" s="31" t="s">
        <v>16</v>
      </c>
      <c r="D87" s="38"/>
      <c r="E87" s="38"/>
      <c r="F87" s="38"/>
      <c r="G87" s="38"/>
      <c r="H87" s="38"/>
      <c r="I87" s="38"/>
      <c r="J87" s="38"/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6.5" customHeight="1">
      <c r="A88" s="36"/>
      <c r="B88" s="37"/>
      <c r="C88" s="38"/>
      <c r="D88" s="38"/>
      <c r="E88" s="378" t="str">
        <f>E7</f>
        <v>Stavební úpravy bytu Lidická 49, byt č.13</v>
      </c>
      <c r="F88" s="379"/>
      <c r="G88" s="379"/>
      <c r="H88" s="379"/>
      <c r="I88" s="38"/>
      <c r="J88" s="38"/>
      <c r="K88" s="38"/>
      <c r="L88" s="10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2" customHeight="1">
      <c r="A89" s="36"/>
      <c r="B89" s="37"/>
      <c r="C89" s="31" t="s">
        <v>94</v>
      </c>
      <c r="D89" s="38"/>
      <c r="E89" s="38"/>
      <c r="F89" s="38"/>
      <c r="G89" s="38"/>
      <c r="H89" s="38"/>
      <c r="I89" s="38"/>
      <c r="J89" s="38"/>
      <c r="K89" s="38"/>
      <c r="L89" s="10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6.5" customHeight="1">
      <c r="A90" s="36"/>
      <c r="B90" s="37"/>
      <c r="C90" s="38"/>
      <c r="D90" s="38"/>
      <c r="E90" s="366" t="str">
        <f>E9</f>
        <v>01 - Architektonicko stavební řešení</v>
      </c>
      <c r="F90" s="377"/>
      <c r="G90" s="377"/>
      <c r="H90" s="377"/>
      <c r="I90" s="38"/>
      <c r="J90" s="38"/>
      <c r="K90" s="38"/>
      <c r="L90" s="10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6.9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0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2" customHeight="1">
      <c r="A92" s="36"/>
      <c r="B92" s="37"/>
      <c r="C92" s="31" t="s">
        <v>21</v>
      </c>
      <c r="D92" s="38"/>
      <c r="E92" s="38"/>
      <c r="F92" s="29" t="str">
        <f>F12</f>
        <v xml:space="preserve"> </v>
      </c>
      <c r="G92" s="38"/>
      <c r="H92" s="38"/>
      <c r="I92" s="31" t="s">
        <v>23</v>
      </c>
      <c r="J92" s="61" t="str">
        <f>IF(J12="","",J12)</f>
        <v>11. 8. 2022</v>
      </c>
      <c r="K92" s="38"/>
      <c r="L92" s="10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0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40.15" customHeight="1">
      <c r="A94" s="36"/>
      <c r="B94" s="37"/>
      <c r="C94" s="31" t="s">
        <v>25</v>
      </c>
      <c r="D94" s="38"/>
      <c r="E94" s="38"/>
      <c r="F94" s="29" t="str">
        <f>E15</f>
        <v>Statutární město Brno,Dominikánské náměstí 196/1</v>
      </c>
      <c r="G94" s="38"/>
      <c r="H94" s="38"/>
      <c r="I94" s="31" t="s">
        <v>31</v>
      </c>
      <c r="J94" s="34" t="str">
        <f>E21</f>
        <v>Architektura &amp; interier,Šimůnek &amp; partners, VM</v>
      </c>
      <c r="K94" s="38"/>
      <c r="L94" s="108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5.2" customHeight="1">
      <c r="A95" s="36"/>
      <c r="B95" s="37"/>
      <c r="C95" s="31" t="s">
        <v>29</v>
      </c>
      <c r="D95" s="38"/>
      <c r="E95" s="38"/>
      <c r="F95" s="29" t="str">
        <f>IF(E18="","",E18)</f>
        <v>Vyplň údaj</v>
      </c>
      <c r="G95" s="38"/>
      <c r="H95" s="38"/>
      <c r="I95" s="31" t="s">
        <v>34</v>
      </c>
      <c r="J95" s="34" t="str">
        <f>E24</f>
        <v xml:space="preserve"> </v>
      </c>
      <c r="K95" s="38"/>
      <c r="L95" s="108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0.35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108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11" customFormat="1" ht="29.25" customHeight="1">
      <c r="A97" s="148"/>
      <c r="B97" s="149"/>
      <c r="C97" s="150" t="s">
        <v>120</v>
      </c>
      <c r="D97" s="151" t="s">
        <v>56</v>
      </c>
      <c r="E97" s="151" t="s">
        <v>52</v>
      </c>
      <c r="F97" s="151" t="s">
        <v>53</v>
      </c>
      <c r="G97" s="151" t="s">
        <v>121</v>
      </c>
      <c r="H97" s="151" t="s">
        <v>122</v>
      </c>
      <c r="I97" s="151" t="s">
        <v>123</v>
      </c>
      <c r="J97" s="151" t="s">
        <v>98</v>
      </c>
      <c r="K97" s="152" t="s">
        <v>124</v>
      </c>
      <c r="L97" s="153"/>
      <c r="M97" s="70" t="s">
        <v>19</v>
      </c>
      <c r="N97" s="71" t="s">
        <v>41</v>
      </c>
      <c r="O97" s="71" t="s">
        <v>125</v>
      </c>
      <c r="P97" s="71" t="s">
        <v>126</v>
      </c>
      <c r="Q97" s="71" t="s">
        <v>127</v>
      </c>
      <c r="R97" s="71" t="s">
        <v>128</v>
      </c>
      <c r="S97" s="71" t="s">
        <v>129</v>
      </c>
      <c r="T97" s="72" t="s">
        <v>130</v>
      </c>
      <c r="U97" s="148"/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</row>
    <row r="98" spans="1:65" s="2" customFormat="1" ht="22.9" customHeight="1">
      <c r="A98" s="36"/>
      <c r="B98" s="37"/>
      <c r="C98" s="77" t="s">
        <v>131</v>
      </c>
      <c r="D98" s="38"/>
      <c r="E98" s="38"/>
      <c r="F98" s="38"/>
      <c r="G98" s="38"/>
      <c r="H98" s="38"/>
      <c r="I98" s="38"/>
      <c r="J98" s="154">
        <f>BK98</f>
        <v>0</v>
      </c>
      <c r="K98" s="38"/>
      <c r="L98" s="41"/>
      <c r="M98" s="73"/>
      <c r="N98" s="155"/>
      <c r="O98" s="74"/>
      <c r="P98" s="156">
        <f>P99+P343+P1148</f>
        <v>0</v>
      </c>
      <c r="Q98" s="74"/>
      <c r="R98" s="156">
        <f>R99+R343+R1148</f>
        <v>12.37287676</v>
      </c>
      <c r="S98" s="74"/>
      <c r="T98" s="157">
        <f>T99+T343+T1148</f>
        <v>9.1720139799999991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70</v>
      </c>
      <c r="AU98" s="19" t="s">
        <v>99</v>
      </c>
      <c r="BK98" s="158">
        <f>BK99+BK343+BK1148</f>
        <v>0</v>
      </c>
    </row>
    <row r="99" spans="1:65" s="12" customFormat="1" ht="25.9" customHeight="1">
      <c r="B99" s="159"/>
      <c r="C99" s="160"/>
      <c r="D99" s="161" t="s">
        <v>70</v>
      </c>
      <c r="E99" s="162" t="s">
        <v>132</v>
      </c>
      <c r="F99" s="162" t="s">
        <v>133</v>
      </c>
      <c r="G99" s="160"/>
      <c r="H99" s="160"/>
      <c r="I99" s="163"/>
      <c r="J99" s="164">
        <f>BK99</f>
        <v>0</v>
      </c>
      <c r="K99" s="160"/>
      <c r="L99" s="165"/>
      <c r="M99" s="166"/>
      <c r="N99" s="167"/>
      <c r="O99" s="167"/>
      <c r="P99" s="168">
        <f>P100+P117+P229+P329+P340</f>
        <v>0</v>
      </c>
      <c r="Q99" s="167"/>
      <c r="R99" s="168">
        <f>R100+R117+R229+R329+R340</f>
        <v>8.0566867000000002</v>
      </c>
      <c r="S99" s="167"/>
      <c r="T99" s="169">
        <f>T100+T117+T229+T329+T340</f>
        <v>7.035215</v>
      </c>
      <c r="AR99" s="170" t="s">
        <v>79</v>
      </c>
      <c r="AT99" s="171" t="s">
        <v>70</v>
      </c>
      <c r="AU99" s="171" t="s">
        <v>71</v>
      </c>
      <c r="AY99" s="170" t="s">
        <v>134</v>
      </c>
      <c r="BK99" s="172">
        <f>BK100+BK117+BK229+BK329+BK340</f>
        <v>0</v>
      </c>
    </row>
    <row r="100" spans="1:65" s="12" customFormat="1" ht="22.9" customHeight="1">
      <c r="B100" s="159"/>
      <c r="C100" s="160"/>
      <c r="D100" s="161" t="s">
        <v>70</v>
      </c>
      <c r="E100" s="173" t="s">
        <v>135</v>
      </c>
      <c r="F100" s="173" t="s">
        <v>136</v>
      </c>
      <c r="G100" s="160"/>
      <c r="H100" s="160"/>
      <c r="I100" s="163"/>
      <c r="J100" s="174">
        <f>BK100</f>
        <v>0</v>
      </c>
      <c r="K100" s="160"/>
      <c r="L100" s="165"/>
      <c r="M100" s="166"/>
      <c r="N100" s="167"/>
      <c r="O100" s="167"/>
      <c r="P100" s="168">
        <f>SUM(P101:P116)</f>
        <v>0</v>
      </c>
      <c r="Q100" s="167"/>
      <c r="R100" s="168">
        <f>SUM(R101:R116)</f>
        <v>0.93614479999999989</v>
      </c>
      <c r="S100" s="167"/>
      <c r="T100" s="169">
        <f>SUM(T101:T116)</f>
        <v>0</v>
      </c>
      <c r="AR100" s="170" t="s">
        <v>79</v>
      </c>
      <c r="AT100" s="171" t="s">
        <v>70</v>
      </c>
      <c r="AU100" s="171" t="s">
        <v>79</v>
      </c>
      <c r="AY100" s="170" t="s">
        <v>134</v>
      </c>
      <c r="BK100" s="172">
        <f>SUM(BK101:BK116)</f>
        <v>0</v>
      </c>
    </row>
    <row r="101" spans="1:65" s="2" customFormat="1" ht="24.2" customHeight="1">
      <c r="A101" s="36"/>
      <c r="B101" s="37"/>
      <c r="C101" s="175" t="s">
        <v>79</v>
      </c>
      <c r="D101" s="175" t="s">
        <v>137</v>
      </c>
      <c r="E101" s="176" t="s">
        <v>138</v>
      </c>
      <c r="F101" s="177" t="s">
        <v>139</v>
      </c>
      <c r="G101" s="178" t="s">
        <v>140</v>
      </c>
      <c r="H101" s="179">
        <v>0.58399999999999996</v>
      </c>
      <c r="I101" s="180"/>
      <c r="J101" s="181">
        <f>ROUND(I101*H101,2)</f>
        <v>0</v>
      </c>
      <c r="K101" s="177" t="s">
        <v>141</v>
      </c>
      <c r="L101" s="41"/>
      <c r="M101" s="182" t="s">
        <v>19</v>
      </c>
      <c r="N101" s="183" t="s">
        <v>43</v>
      </c>
      <c r="O101" s="66"/>
      <c r="P101" s="184">
        <f>O101*H101</f>
        <v>0</v>
      </c>
      <c r="Q101" s="184">
        <v>1.3271500000000001</v>
      </c>
      <c r="R101" s="184">
        <f>Q101*H101</f>
        <v>0.77505559999999996</v>
      </c>
      <c r="S101" s="184">
        <v>0</v>
      </c>
      <c r="T101" s="185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6" t="s">
        <v>142</v>
      </c>
      <c r="AT101" s="186" t="s">
        <v>137</v>
      </c>
      <c r="AU101" s="186" t="s">
        <v>143</v>
      </c>
      <c r="AY101" s="19" t="s">
        <v>134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9" t="s">
        <v>143</v>
      </c>
      <c r="BK101" s="187">
        <f>ROUND(I101*H101,2)</f>
        <v>0</v>
      </c>
      <c r="BL101" s="19" t="s">
        <v>142</v>
      </c>
      <c r="BM101" s="186" t="s">
        <v>144</v>
      </c>
    </row>
    <row r="102" spans="1:65" s="2" customFormat="1">
      <c r="A102" s="36"/>
      <c r="B102" s="37"/>
      <c r="C102" s="38"/>
      <c r="D102" s="188" t="s">
        <v>145</v>
      </c>
      <c r="E102" s="38"/>
      <c r="F102" s="189" t="s">
        <v>146</v>
      </c>
      <c r="G102" s="38"/>
      <c r="H102" s="38"/>
      <c r="I102" s="190"/>
      <c r="J102" s="38"/>
      <c r="K102" s="38"/>
      <c r="L102" s="41"/>
      <c r="M102" s="191"/>
      <c r="N102" s="192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145</v>
      </c>
      <c r="AU102" s="19" t="s">
        <v>143</v>
      </c>
    </row>
    <row r="103" spans="1:65" s="13" customFormat="1">
      <c r="B103" s="193"/>
      <c r="C103" s="194"/>
      <c r="D103" s="195" t="s">
        <v>147</v>
      </c>
      <c r="E103" s="196" t="s">
        <v>19</v>
      </c>
      <c r="F103" s="197" t="s">
        <v>148</v>
      </c>
      <c r="G103" s="194"/>
      <c r="H103" s="196" t="s">
        <v>19</v>
      </c>
      <c r="I103" s="198"/>
      <c r="J103" s="194"/>
      <c r="K103" s="194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147</v>
      </c>
      <c r="AU103" s="203" t="s">
        <v>143</v>
      </c>
      <c r="AV103" s="13" t="s">
        <v>79</v>
      </c>
      <c r="AW103" s="13" t="s">
        <v>33</v>
      </c>
      <c r="AX103" s="13" t="s">
        <v>71</v>
      </c>
      <c r="AY103" s="203" t="s">
        <v>134</v>
      </c>
    </row>
    <row r="104" spans="1:65" s="13" customFormat="1">
      <c r="B104" s="193"/>
      <c r="C104" s="194"/>
      <c r="D104" s="195" t="s">
        <v>147</v>
      </c>
      <c r="E104" s="196" t="s">
        <v>19</v>
      </c>
      <c r="F104" s="197" t="s">
        <v>149</v>
      </c>
      <c r="G104" s="194"/>
      <c r="H104" s="196" t="s">
        <v>19</v>
      </c>
      <c r="I104" s="198"/>
      <c r="J104" s="194"/>
      <c r="K104" s="194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147</v>
      </c>
      <c r="AU104" s="203" t="s">
        <v>143</v>
      </c>
      <c r="AV104" s="13" t="s">
        <v>79</v>
      </c>
      <c r="AW104" s="13" t="s">
        <v>33</v>
      </c>
      <c r="AX104" s="13" t="s">
        <v>71</v>
      </c>
      <c r="AY104" s="203" t="s">
        <v>134</v>
      </c>
    </row>
    <row r="105" spans="1:65" s="14" customFormat="1">
      <c r="B105" s="204"/>
      <c r="C105" s="205"/>
      <c r="D105" s="195" t="s">
        <v>147</v>
      </c>
      <c r="E105" s="206" t="s">
        <v>19</v>
      </c>
      <c r="F105" s="207" t="s">
        <v>150</v>
      </c>
      <c r="G105" s="205"/>
      <c r="H105" s="208">
        <v>0.28299999999999997</v>
      </c>
      <c r="I105" s="209"/>
      <c r="J105" s="205"/>
      <c r="K105" s="205"/>
      <c r="L105" s="210"/>
      <c r="M105" s="211"/>
      <c r="N105" s="212"/>
      <c r="O105" s="212"/>
      <c r="P105" s="212"/>
      <c r="Q105" s="212"/>
      <c r="R105" s="212"/>
      <c r="S105" s="212"/>
      <c r="T105" s="213"/>
      <c r="AT105" s="214" t="s">
        <v>147</v>
      </c>
      <c r="AU105" s="214" t="s">
        <v>143</v>
      </c>
      <c r="AV105" s="14" t="s">
        <v>143</v>
      </c>
      <c r="AW105" s="14" t="s">
        <v>33</v>
      </c>
      <c r="AX105" s="14" t="s">
        <v>71</v>
      </c>
      <c r="AY105" s="214" t="s">
        <v>134</v>
      </c>
    </row>
    <row r="106" spans="1:65" s="14" customFormat="1">
      <c r="B106" s="204"/>
      <c r="C106" s="205"/>
      <c r="D106" s="195" t="s">
        <v>147</v>
      </c>
      <c r="E106" s="206" t="s">
        <v>19</v>
      </c>
      <c r="F106" s="207" t="s">
        <v>151</v>
      </c>
      <c r="G106" s="205"/>
      <c r="H106" s="208">
        <v>0.13200000000000001</v>
      </c>
      <c r="I106" s="209"/>
      <c r="J106" s="205"/>
      <c r="K106" s="205"/>
      <c r="L106" s="210"/>
      <c r="M106" s="211"/>
      <c r="N106" s="212"/>
      <c r="O106" s="212"/>
      <c r="P106" s="212"/>
      <c r="Q106" s="212"/>
      <c r="R106" s="212"/>
      <c r="S106" s="212"/>
      <c r="T106" s="213"/>
      <c r="AT106" s="214" t="s">
        <v>147</v>
      </c>
      <c r="AU106" s="214" t="s">
        <v>143</v>
      </c>
      <c r="AV106" s="14" t="s">
        <v>143</v>
      </c>
      <c r="AW106" s="14" t="s">
        <v>33</v>
      </c>
      <c r="AX106" s="14" t="s">
        <v>71</v>
      </c>
      <c r="AY106" s="214" t="s">
        <v>134</v>
      </c>
    </row>
    <row r="107" spans="1:65" s="13" customFormat="1">
      <c r="B107" s="193"/>
      <c r="C107" s="194"/>
      <c r="D107" s="195" t="s">
        <v>147</v>
      </c>
      <c r="E107" s="196" t="s">
        <v>19</v>
      </c>
      <c r="F107" s="197" t="s">
        <v>152</v>
      </c>
      <c r="G107" s="194"/>
      <c r="H107" s="196" t="s">
        <v>19</v>
      </c>
      <c r="I107" s="198"/>
      <c r="J107" s="194"/>
      <c r="K107" s="194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147</v>
      </c>
      <c r="AU107" s="203" t="s">
        <v>143</v>
      </c>
      <c r="AV107" s="13" t="s">
        <v>79</v>
      </c>
      <c r="AW107" s="13" t="s">
        <v>33</v>
      </c>
      <c r="AX107" s="13" t="s">
        <v>71</v>
      </c>
      <c r="AY107" s="203" t="s">
        <v>134</v>
      </c>
    </row>
    <row r="108" spans="1:65" s="14" customFormat="1">
      <c r="B108" s="204"/>
      <c r="C108" s="205"/>
      <c r="D108" s="195" t="s">
        <v>147</v>
      </c>
      <c r="E108" s="206" t="s">
        <v>19</v>
      </c>
      <c r="F108" s="207" t="s">
        <v>153</v>
      </c>
      <c r="G108" s="205"/>
      <c r="H108" s="208">
        <v>0.16900000000000001</v>
      </c>
      <c r="I108" s="209"/>
      <c r="J108" s="205"/>
      <c r="K108" s="205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147</v>
      </c>
      <c r="AU108" s="214" t="s">
        <v>143</v>
      </c>
      <c r="AV108" s="14" t="s">
        <v>143</v>
      </c>
      <c r="AW108" s="14" t="s">
        <v>33</v>
      </c>
      <c r="AX108" s="14" t="s">
        <v>71</v>
      </c>
      <c r="AY108" s="214" t="s">
        <v>134</v>
      </c>
    </row>
    <row r="109" spans="1:65" s="15" customFormat="1">
      <c r="B109" s="215"/>
      <c r="C109" s="216"/>
      <c r="D109" s="195" t="s">
        <v>147</v>
      </c>
      <c r="E109" s="217" t="s">
        <v>19</v>
      </c>
      <c r="F109" s="218" t="s">
        <v>154</v>
      </c>
      <c r="G109" s="216"/>
      <c r="H109" s="219">
        <v>0.58399999999999996</v>
      </c>
      <c r="I109" s="220"/>
      <c r="J109" s="216"/>
      <c r="K109" s="216"/>
      <c r="L109" s="221"/>
      <c r="M109" s="222"/>
      <c r="N109" s="223"/>
      <c r="O109" s="223"/>
      <c r="P109" s="223"/>
      <c r="Q109" s="223"/>
      <c r="R109" s="223"/>
      <c r="S109" s="223"/>
      <c r="T109" s="224"/>
      <c r="AT109" s="225" t="s">
        <v>147</v>
      </c>
      <c r="AU109" s="225" t="s">
        <v>143</v>
      </c>
      <c r="AV109" s="15" t="s">
        <v>142</v>
      </c>
      <c r="AW109" s="15" t="s">
        <v>33</v>
      </c>
      <c r="AX109" s="15" t="s">
        <v>79</v>
      </c>
      <c r="AY109" s="225" t="s">
        <v>134</v>
      </c>
    </row>
    <row r="110" spans="1:65" s="2" customFormat="1" ht="24.2" customHeight="1">
      <c r="A110" s="36"/>
      <c r="B110" s="37"/>
      <c r="C110" s="175" t="s">
        <v>143</v>
      </c>
      <c r="D110" s="175" t="s">
        <v>137</v>
      </c>
      <c r="E110" s="176" t="s">
        <v>155</v>
      </c>
      <c r="F110" s="177" t="s">
        <v>156</v>
      </c>
      <c r="G110" s="178" t="s">
        <v>157</v>
      </c>
      <c r="H110" s="179">
        <v>2.61</v>
      </c>
      <c r="I110" s="180"/>
      <c r="J110" s="181">
        <f>ROUND(I110*H110,2)</f>
        <v>0</v>
      </c>
      <c r="K110" s="177" t="s">
        <v>141</v>
      </c>
      <c r="L110" s="41"/>
      <c r="M110" s="182" t="s">
        <v>19</v>
      </c>
      <c r="N110" s="183" t="s">
        <v>43</v>
      </c>
      <c r="O110" s="66"/>
      <c r="P110" s="184">
        <f>O110*H110</f>
        <v>0</v>
      </c>
      <c r="Q110" s="184">
        <v>6.1719999999999997E-2</v>
      </c>
      <c r="R110" s="184">
        <f>Q110*H110</f>
        <v>0.16108919999999999</v>
      </c>
      <c r="S110" s="184">
        <v>0</v>
      </c>
      <c r="T110" s="18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142</v>
      </c>
      <c r="AT110" s="186" t="s">
        <v>137</v>
      </c>
      <c r="AU110" s="186" t="s">
        <v>143</v>
      </c>
      <c r="AY110" s="19" t="s">
        <v>134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9" t="s">
        <v>143</v>
      </c>
      <c r="BK110" s="187">
        <f>ROUND(I110*H110,2)</f>
        <v>0</v>
      </c>
      <c r="BL110" s="19" t="s">
        <v>142</v>
      </c>
      <c r="BM110" s="186" t="s">
        <v>158</v>
      </c>
    </row>
    <row r="111" spans="1:65" s="2" customFormat="1">
      <c r="A111" s="36"/>
      <c r="B111" s="37"/>
      <c r="C111" s="38"/>
      <c r="D111" s="188" t="s">
        <v>145</v>
      </c>
      <c r="E111" s="38"/>
      <c r="F111" s="189" t="s">
        <v>159</v>
      </c>
      <c r="G111" s="38"/>
      <c r="H111" s="38"/>
      <c r="I111" s="190"/>
      <c r="J111" s="38"/>
      <c r="K111" s="38"/>
      <c r="L111" s="41"/>
      <c r="M111" s="191"/>
      <c r="N111" s="192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145</v>
      </c>
      <c r="AU111" s="19" t="s">
        <v>143</v>
      </c>
    </row>
    <row r="112" spans="1:65" s="13" customFormat="1">
      <c r="B112" s="193"/>
      <c r="C112" s="194"/>
      <c r="D112" s="195" t="s">
        <v>147</v>
      </c>
      <c r="E112" s="196" t="s">
        <v>19</v>
      </c>
      <c r="F112" s="197" t="s">
        <v>160</v>
      </c>
      <c r="G112" s="194"/>
      <c r="H112" s="196" t="s">
        <v>19</v>
      </c>
      <c r="I112" s="198"/>
      <c r="J112" s="194"/>
      <c r="K112" s="194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147</v>
      </c>
      <c r="AU112" s="203" t="s">
        <v>143</v>
      </c>
      <c r="AV112" s="13" t="s">
        <v>79</v>
      </c>
      <c r="AW112" s="13" t="s">
        <v>33</v>
      </c>
      <c r="AX112" s="13" t="s">
        <v>71</v>
      </c>
      <c r="AY112" s="203" t="s">
        <v>134</v>
      </c>
    </row>
    <row r="113" spans="1:65" s="13" customFormat="1">
      <c r="B113" s="193"/>
      <c r="C113" s="194"/>
      <c r="D113" s="195" t="s">
        <v>147</v>
      </c>
      <c r="E113" s="196" t="s">
        <v>19</v>
      </c>
      <c r="F113" s="197" t="s">
        <v>149</v>
      </c>
      <c r="G113" s="194"/>
      <c r="H113" s="196" t="s">
        <v>19</v>
      </c>
      <c r="I113" s="198"/>
      <c r="J113" s="194"/>
      <c r="K113" s="194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147</v>
      </c>
      <c r="AU113" s="203" t="s">
        <v>143</v>
      </c>
      <c r="AV113" s="13" t="s">
        <v>79</v>
      </c>
      <c r="AW113" s="13" t="s">
        <v>33</v>
      </c>
      <c r="AX113" s="13" t="s">
        <v>71</v>
      </c>
      <c r="AY113" s="203" t="s">
        <v>134</v>
      </c>
    </row>
    <row r="114" spans="1:65" s="14" customFormat="1">
      <c r="B114" s="204"/>
      <c r="C114" s="205"/>
      <c r="D114" s="195" t="s">
        <v>147</v>
      </c>
      <c r="E114" s="206" t="s">
        <v>19</v>
      </c>
      <c r="F114" s="207" t="s">
        <v>161</v>
      </c>
      <c r="G114" s="205"/>
      <c r="H114" s="208">
        <v>2.52</v>
      </c>
      <c r="I114" s="209"/>
      <c r="J114" s="205"/>
      <c r="K114" s="205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147</v>
      </c>
      <c r="AU114" s="214" t="s">
        <v>143</v>
      </c>
      <c r="AV114" s="14" t="s">
        <v>143</v>
      </c>
      <c r="AW114" s="14" t="s">
        <v>33</v>
      </c>
      <c r="AX114" s="14" t="s">
        <v>71</v>
      </c>
      <c r="AY114" s="214" t="s">
        <v>134</v>
      </c>
    </row>
    <row r="115" spans="1:65" s="14" customFormat="1">
      <c r="B115" s="204"/>
      <c r="C115" s="205"/>
      <c r="D115" s="195" t="s">
        <v>147</v>
      </c>
      <c r="E115" s="206" t="s">
        <v>19</v>
      </c>
      <c r="F115" s="207" t="s">
        <v>162</v>
      </c>
      <c r="G115" s="205"/>
      <c r="H115" s="208">
        <v>0.09</v>
      </c>
      <c r="I115" s="209"/>
      <c r="J115" s="205"/>
      <c r="K115" s="205"/>
      <c r="L115" s="210"/>
      <c r="M115" s="211"/>
      <c r="N115" s="212"/>
      <c r="O115" s="212"/>
      <c r="P115" s="212"/>
      <c r="Q115" s="212"/>
      <c r="R115" s="212"/>
      <c r="S115" s="212"/>
      <c r="T115" s="213"/>
      <c r="AT115" s="214" t="s">
        <v>147</v>
      </c>
      <c r="AU115" s="214" t="s">
        <v>143</v>
      </c>
      <c r="AV115" s="14" t="s">
        <v>143</v>
      </c>
      <c r="AW115" s="14" t="s">
        <v>33</v>
      </c>
      <c r="AX115" s="14" t="s">
        <v>71</v>
      </c>
      <c r="AY115" s="214" t="s">
        <v>134</v>
      </c>
    </row>
    <row r="116" spans="1:65" s="15" customFormat="1">
      <c r="B116" s="215"/>
      <c r="C116" s="216"/>
      <c r="D116" s="195" t="s">
        <v>147</v>
      </c>
      <c r="E116" s="217" t="s">
        <v>19</v>
      </c>
      <c r="F116" s="218" t="s">
        <v>154</v>
      </c>
      <c r="G116" s="216"/>
      <c r="H116" s="219">
        <v>2.61</v>
      </c>
      <c r="I116" s="220"/>
      <c r="J116" s="216"/>
      <c r="K116" s="216"/>
      <c r="L116" s="221"/>
      <c r="M116" s="222"/>
      <c r="N116" s="223"/>
      <c r="O116" s="223"/>
      <c r="P116" s="223"/>
      <c r="Q116" s="223"/>
      <c r="R116" s="223"/>
      <c r="S116" s="223"/>
      <c r="T116" s="224"/>
      <c r="AT116" s="225" t="s">
        <v>147</v>
      </c>
      <c r="AU116" s="225" t="s">
        <v>143</v>
      </c>
      <c r="AV116" s="15" t="s">
        <v>142</v>
      </c>
      <c r="AW116" s="15" t="s">
        <v>33</v>
      </c>
      <c r="AX116" s="15" t="s">
        <v>79</v>
      </c>
      <c r="AY116" s="225" t="s">
        <v>134</v>
      </c>
    </row>
    <row r="117" spans="1:65" s="12" customFormat="1" ht="22.9" customHeight="1">
      <c r="B117" s="159"/>
      <c r="C117" s="160"/>
      <c r="D117" s="161" t="s">
        <v>70</v>
      </c>
      <c r="E117" s="173" t="s">
        <v>163</v>
      </c>
      <c r="F117" s="173" t="s">
        <v>164</v>
      </c>
      <c r="G117" s="160"/>
      <c r="H117" s="160"/>
      <c r="I117" s="163"/>
      <c r="J117" s="174">
        <f>BK117</f>
        <v>0</v>
      </c>
      <c r="K117" s="160"/>
      <c r="L117" s="165"/>
      <c r="M117" s="166"/>
      <c r="N117" s="167"/>
      <c r="O117" s="167"/>
      <c r="P117" s="168">
        <f>SUM(P118:P228)</f>
        <v>0</v>
      </c>
      <c r="Q117" s="167"/>
      <c r="R117" s="168">
        <f>SUM(R118:R228)</f>
        <v>6.9562619000000003</v>
      </c>
      <c r="S117" s="167"/>
      <c r="T117" s="169">
        <f>SUM(T118:T228)</f>
        <v>0</v>
      </c>
      <c r="AR117" s="170" t="s">
        <v>79</v>
      </c>
      <c r="AT117" s="171" t="s">
        <v>70</v>
      </c>
      <c r="AU117" s="171" t="s">
        <v>79</v>
      </c>
      <c r="AY117" s="170" t="s">
        <v>134</v>
      </c>
      <c r="BK117" s="172">
        <f>SUM(BK118:BK228)</f>
        <v>0</v>
      </c>
    </row>
    <row r="118" spans="1:65" s="2" customFormat="1" ht="16.5" customHeight="1">
      <c r="A118" s="36"/>
      <c r="B118" s="37"/>
      <c r="C118" s="175" t="s">
        <v>135</v>
      </c>
      <c r="D118" s="175" t="s">
        <v>137</v>
      </c>
      <c r="E118" s="176" t="s">
        <v>165</v>
      </c>
      <c r="F118" s="177" t="s">
        <v>166</v>
      </c>
      <c r="G118" s="178" t="s">
        <v>157</v>
      </c>
      <c r="H118" s="179">
        <v>12.19</v>
      </c>
      <c r="I118" s="180"/>
      <c r="J118" s="181">
        <f>ROUND(I118*H118,2)</f>
        <v>0</v>
      </c>
      <c r="K118" s="177" t="s">
        <v>141</v>
      </c>
      <c r="L118" s="41"/>
      <c r="M118" s="182" t="s">
        <v>19</v>
      </c>
      <c r="N118" s="183" t="s">
        <v>43</v>
      </c>
      <c r="O118" s="66"/>
      <c r="P118" s="184">
        <f>O118*H118</f>
        <v>0</v>
      </c>
      <c r="Q118" s="184">
        <v>2.5999999999999998E-4</v>
      </c>
      <c r="R118" s="184">
        <f>Q118*H118</f>
        <v>3.1693999999999997E-3</v>
      </c>
      <c r="S118" s="184">
        <v>0</v>
      </c>
      <c r="T118" s="18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6" t="s">
        <v>142</v>
      </c>
      <c r="AT118" s="186" t="s">
        <v>137</v>
      </c>
      <c r="AU118" s="186" t="s">
        <v>143</v>
      </c>
      <c r="AY118" s="19" t="s">
        <v>134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9" t="s">
        <v>143</v>
      </c>
      <c r="BK118" s="187">
        <f>ROUND(I118*H118,2)</f>
        <v>0</v>
      </c>
      <c r="BL118" s="19" t="s">
        <v>142</v>
      </c>
      <c r="BM118" s="186" t="s">
        <v>167</v>
      </c>
    </row>
    <row r="119" spans="1:65" s="2" customFormat="1">
      <c r="A119" s="36"/>
      <c r="B119" s="37"/>
      <c r="C119" s="38"/>
      <c r="D119" s="188" t="s">
        <v>145</v>
      </c>
      <c r="E119" s="38"/>
      <c r="F119" s="189" t="s">
        <v>168</v>
      </c>
      <c r="G119" s="38"/>
      <c r="H119" s="38"/>
      <c r="I119" s="190"/>
      <c r="J119" s="38"/>
      <c r="K119" s="38"/>
      <c r="L119" s="41"/>
      <c r="M119" s="191"/>
      <c r="N119" s="192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145</v>
      </c>
      <c r="AU119" s="19" t="s">
        <v>143</v>
      </c>
    </row>
    <row r="120" spans="1:65" s="13" customFormat="1">
      <c r="B120" s="193"/>
      <c r="C120" s="194"/>
      <c r="D120" s="195" t="s">
        <v>147</v>
      </c>
      <c r="E120" s="196" t="s">
        <v>19</v>
      </c>
      <c r="F120" s="197" t="s">
        <v>160</v>
      </c>
      <c r="G120" s="194"/>
      <c r="H120" s="196" t="s">
        <v>19</v>
      </c>
      <c r="I120" s="198"/>
      <c r="J120" s="194"/>
      <c r="K120" s="194"/>
      <c r="L120" s="199"/>
      <c r="M120" s="200"/>
      <c r="N120" s="201"/>
      <c r="O120" s="201"/>
      <c r="P120" s="201"/>
      <c r="Q120" s="201"/>
      <c r="R120" s="201"/>
      <c r="S120" s="201"/>
      <c r="T120" s="202"/>
      <c r="AT120" s="203" t="s">
        <v>147</v>
      </c>
      <c r="AU120" s="203" t="s">
        <v>143</v>
      </c>
      <c r="AV120" s="13" t="s">
        <v>79</v>
      </c>
      <c r="AW120" s="13" t="s">
        <v>33</v>
      </c>
      <c r="AX120" s="13" t="s">
        <v>71</v>
      </c>
      <c r="AY120" s="203" t="s">
        <v>134</v>
      </c>
    </row>
    <row r="121" spans="1:65" s="13" customFormat="1">
      <c r="B121" s="193"/>
      <c r="C121" s="194"/>
      <c r="D121" s="195" t="s">
        <v>147</v>
      </c>
      <c r="E121" s="196" t="s">
        <v>19</v>
      </c>
      <c r="F121" s="197" t="s">
        <v>169</v>
      </c>
      <c r="G121" s="194"/>
      <c r="H121" s="196" t="s">
        <v>19</v>
      </c>
      <c r="I121" s="198"/>
      <c r="J121" s="194"/>
      <c r="K121" s="194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147</v>
      </c>
      <c r="AU121" s="203" t="s">
        <v>143</v>
      </c>
      <c r="AV121" s="13" t="s">
        <v>79</v>
      </c>
      <c r="AW121" s="13" t="s">
        <v>33</v>
      </c>
      <c r="AX121" s="13" t="s">
        <v>71</v>
      </c>
      <c r="AY121" s="203" t="s">
        <v>134</v>
      </c>
    </row>
    <row r="122" spans="1:65" s="14" customFormat="1">
      <c r="B122" s="204"/>
      <c r="C122" s="205"/>
      <c r="D122" s="195" t="s">
        <v>147</v>
      </c>
      <c r="E122" s="206" t="s">
        <v>19</v>
      </c>
      <c r="F122" s="207" t="s">
        <v>170</v>
      </c>
      <c r="G122" s="205"/>
      <c r="H122" s="208">
        <v>5.25</v>
      </c>
      <c r="I122" s="209"/>
      <c r="J122" s="205"/>
      <c r="K122" s="205"/>
      <c r="L122" s="210"/>
      <c r="M122" s="211"/>
      <c r="N122" s="212"/>
      <c r="O122" s="212"/>
      <c r="P122" s="212"/>
      <c r="Q122" s="212"/>
      <c r="R122" s="212"/>
      <c r="S122" s="212"/>
      <c r="T122" s="213"/>
      <c r="AT122" s="214" t="s">
        <v>147</v>
      </c>
      <c r="AU122" s="214" t="s">
        <v>143</v>
      </c>
      <c r="AV122" s="14" t="s">
        <v>143</v>
      </c>
      <c r="AW122" s="14" t="s">
        <v>33</v>
      </c>
      <c r="AX122" s="14" t="s">
        <v>71</v>
      </c>
      <c r="AY122" s="214" t="s">
        <v>134</v>
      </c>
    </row>
    <row r="123" spans="1:65" s="14" customFormat="1">
      <c r="B123" s="204"/>
      <c r="C123" s="205"/>
      <c r="D123" s="195" t="s">
        <v>147</v>
      </c>
      <c r="E123" s="206" t="s">
        <v>19</v>
      </c>
      <c r="F123" s="207" t="s">
        <v>171</v>
      </c>
      <c r="G123" s="205"/>
      <c r="H123" s="208">
        <v>0.27</v>
      </c>
      <c r="I123" s="209"/>
      <c r="J123" s="205"/>
      <c r="K123" s="205"/>
      <c r="L123" s="210"/>
      <c r="M123" s="211"/>
      <c r="N123" s="212"/>
      <c r="O123" s="212"/>
      <c r="P123" s="212"/>
      <c r="Q123" s="212"/>
      <c r="R123" s="212"/>
      <c r="S123" s="212"/>
      <c r="T123" s="213"/>
      <c r="AT123" s="214" t="s">
        <v>147</v>
      </c>
      <c r="AU123" s="214" t="s">
        <v>143</v>
      </c>
      <c r="AV123" s="14" t="s">
        <v>143</v>
      </c>
      <c r="AW123" s="14" t="s">
        <v>33</v>
      </c>
      <c r="AX123" s="14" t="s">
        <v>71</v>
      </c>
      <c r="AY123" s="214" t="s">
        <v>134</v>
      </c>
    </row>
    <row r="124" spans="1:65" s="14" customFormat="1">
      <c r="B124" s="204"/>
      <c r="C124" s="205"/>
      <c r="D124" s="195" t="s">
        <v>147</v>
      </c>
      <c r="E124" s="206" t="s">
        <v>19</v>
      </c>
      <c r="F124" s="207" t="s">
        <v>172</v>
      </c>
      <c r="G124" s="205"/>
      <c r="H124" s="208">
        <v>1.827</v>
      </c>
      <c r="I124" s="209"/>
      <c r="J124" s="205"/>
      <c r="K124" s="205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147</v>
      </c>
      <c r="AU124" s="214" t="s">
        <v>143</v>
      </c>
      <c r="AV124" s="14" t="s">
        <v>143</v>
      </c>
      <c r="AW124" s="14" t="s">
        <v>33</v>
      </c>
      <c r="AX124" s="14" t="s">
        <v>71</v>
      </c>
      <c r="AY124" s="214" t="s">
        <v>134</v>
      </c>
    </row>
    <row r="125" spans="1:65" s="14" customFormat="1">
      <c r="B125" s="204"/>
      <c r="C125" s="205"/>
      <c r="D125" s="195" t="s">
        <v>147</v>
      </c>
      <c r="E125" s="206" t="s">
        <v>19</v>
      </c>
      <c r="F125" s="207" t="s">
        <v>173</v>
      </c>
      <c r="G125" s="205"/>
      <c r="H125" s="208">
        <v>0.66100000000000003</v>
      </c>
      <c r="I125" s="209"/>
      <c r="J125" s="205"/>
      <c r="K125" s="205"/>
      <c r="L125" s="210"/>
      <c r="M125" s="211"/>
      <c r="N125" s="212"/>
      <c r="O125" s="212"/>
      <c r="P125" s="212"/>
      <c r="Q125" s="212"/>
      <c r="R125" s="212"/>
      <c r="S125" s="212"/>
      <c r="T125" s="213"/>
      <c r="AT125" s="214" t="s">
        <v>147</v>
      </c>
      <c r="AU125" s="214" t="s">
        <v>143</v>
      </c>
      <c r="AV125" s="14" t="s">
        <v>143</v>
      </c>
      <c r="AW125" s="14" t="s">
        <v>33</v>
      </c>
      <c r="AX125" s="14" t="s">
        <v>71</v>
      </c>
      <c r="AY125" s="214" t="s">
        <v>134</v>
      </c>
    </row>
    <row r="126" spans="1:65" s="13" customFormat="1">
      <c r="B126" s="193"/>
      <c r="C126" s="194"/>
      <c r="D126" s="195" t="s">
        <v>147</v>
      </c>
      <c r="E126" s="196" t="s">
        <v>19</v>
      </c>
      <c r="F126" s="197" t="s">
        <v>174</v>
      </c>
      <c r="G126" s="194"/>
      <c r="H126" s="196" t="s">
        <v>19</v>
      </c>
      <c r="I126" s="198"/>
      <c r="J126" s="194"/>
      <c r="K126" s="194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147</v>
      </c>
      <c r="AU126" s="203" t="s">
        <v>143</v>
      </c>
      <c r="AV126" s="13" t="s">
        <v>79</v>
      </c>
      <c r="AW126" s="13" t="s">
        <v>33</v>
      </c>
      <c r="AX126" s="13" t="s">
        <v>71</v>
      </c>
      <c r="AY126" s="203" t="s">
        <v>134</v>
      </c>
    </row>
    <row r="127" spans="1:65" s="14" customFormat="1">
      <c r="B127" s="204"/>
      <c r="C127" s="205"/>
      <c r="D127" s="195" t="s">
        <v>147</v>
      </c>
      <c r="E127" s="206" t="s">
        <v>19</v>
      </c>
      <c r="F127" s="207" t="s">
        <v>172</v>
      </c>
      <c r="G127" s="205"/>
      <c r="H127" s="208">
        <v>1.827</v>
      </c>
      <c r="I127" s="209"/>
      <c r="J127" s="205"/>
      <c r="K127" s="205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147</v>
      </c>
      <c r="AU127" s="214" t="s">
        <v>143</v>
      </c>
      <c r="AV127" s="14" t="s">
        <v>143</v>
      </c>
      <c r="AW127" s="14" t="s">
        <v>33</v>
      </c>
      <c r="AX127" s="14" t="s">
        <v>71</v>
      </c>
      <c r="AY127" s="214" t="s">
        <v>134</v>
      </c>
    </row>
    <row r="128" spans="1:65" s="14" customFormat="1">
      <c r="B128" s="204"/>
      <c r="C128" s="205"/>
      <c r="D128" s="195" t="s">
        <v>147</v>
      </c>
      <c r="E128" s="206" t="s">
        <v>19</v>
      </c>
      <c r="F128" s="207" t="s">
        <v>173</v>
      </c>
      <c r="G128" s="205"/>
      <c r="H128" s="208">
        <v>0.66100000000000003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147</v>
      </c>
      <c r="AU128" s="214" t="s">
        <v>143</v>
      </c>
      <c r="AV128" s="14" t="s">
        <v>143</v>
      </c>
      <c r="AW128" s="14" t="s">
        <v>33</v>
      </c>
      <c r="AX128" s="14" t="s">
        <v>71</v>
      </c>
      <c r="AY128" s="214" t="s">
        <v>134</v>
      </c>
    </row>
    <row r="129" spans="1:65" s="13" customFormat="1">
      <c r="B129" s="193"/>
      <c r="C129" s="194"/>
      <c r="D129" s="195" t="s">
        <v>147</v>
      </c>
      <c r="E129" s="196" t="s">
        <v>19</v>
      </c>
      <c r="F129" s="197" t="s">
        <v>152</v>
      </c>
      <c r="G129" s="194"/>
      <c r="H129" s="196" t="s">
        <v>19</v>
      </c>
      <c r="I129" s="198"/>
      <c r="J129" s="194"/>
      <c r="K129" s="194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147</v>
      </c>
      <c r="AU129" s="203" t="s">
        <v>143</v>
      </c>
      <c r="AV129" s="13" t="s">
        <v>79</v>
      </c>
      <c r="AW129" s="13" t="s">
        <v>33</v>
      </c>
      <c r="AX129" s="13" t="s">
        <v>71</v>
      </c>
      <c r="AY129" s="203" t="s">
        <v>134</v>
      </c>
    </row>
    <row r="130" spans="1:65" s="14" customFormat="1">
      <c r="B130" s="204"/>
      <c r="C130" s="205"/>
      <c r="D130" s="195" t="s">
        <v>147</v>
      </c>
      <c r="E130" s="206" t="s">
        <v>19</v>
      </c>
      <c r="F130" s="207" t="s">
        <v>175</v>
      </c>
      <c r="G130" s="205"/>
      <c r="H130" s="208">
        <v>1.694</v>
      </c>
      <c r="I130" s="209"/>
      <c r="J130" s="205"/>
      <c r="K130" s="205"/>
      <c r="L130" s="210"/>
      <c r="M130" s="211"/>
      <c r="N130" s="212"/>
      <c r="O130" s="212"/>
      <c r="P130" s="212"/>
      <c r="Q130" s="212"/>
      <c r="R130" s="212"/>
      <c r="S130" s="212"/>
      <c r="T130" s="213"/>
      <c r="AT130" s="214" t="s">
        <v>147</v>
      </c>
      <c r="AU130" s="214" t="s">
        <v>143</v>
      </c>
      <c r="AV130" s="14" t="s">
        <v>143</v>
      </c>
      <c r="AW130" s="14" t="s">
        <v>33</v>
      </c>
      <c r="AX130" s="14" t="s">
        <v>71</v>
      </c>
      <c r="AY130" s="214" t="s">
        <v>134</v>
      </c>
    </row>
    <row r="131" spans="1:65" s="15" customFormat="1">
      <c r="B131" s="215"/>
      <c r="C131" s="216"/>
      <c r="D131" s="195" t="s">
        <v>147</v>
      </c>
      <c r="E131" s="217" t="s">
        <v>19</v>
      </c>
      <c r="F131" s="218" t="s">
        <v>154</v>
      </c>
      <c r="G131" s="216"/>
      <c r="H131" s="219">
        <v>12.189999999999998</v>
      </c>
      <c r="I131" s="220"/>
      <c r="J131" s="216"/>
      <c r="K131" s="216"/>
      <c r="L131" s="221"/>
      <c r="M131" s="222"/>
      <c r="N131" s="223"/>
      <c r="O131" s="223"/>
      <c r="P131" s="223"/>
      <c r="Q131" s="223"/>
      <c r="R131" s="223"/>
      <c r="S131" s="223"/>
      <c r="T131" s="224"/>
      <c r="AT131" s="225" t="s">
        <v>147</v>
      </c>
      <c r="AU131" s="225" t="s">
        <v>143</v>
      </c>
      <c r="AV131" s="15" t="s">
        <v>142</v>
      </c>
      <c r="AW131" s="15" t="s">
        <v>33</v>
      </c>
      <c r="AX131" s="15" t="s">
        <v>79</v>
      </c>
      <c r="AY131" s="225" t="s">
        <v>134</v>
      </c>
    </row>
    <row r="132" spans="1:65" s="2" customFormat="1" ht="24.2" customHeight="1">
      <c r="A132" s="36"/>
      <c r="B132" s="37"/>
      <c r="C132" s="175" t="s">
        <v>142</v>
      </c>
      <c r="D132" s="175" t="s">
        <v>137</v>
      </c>
      <c r="E132" s="176" t="s">
        <v>176</v>
      </c>
      <c r="F132" s="177" t="s">
        <v>177</v>
      </c>
      <c r="G132" s="178" t="s">
        <v>157</v>
      </c>
      <c r="H132" s="179">
        <v>12.19</v>
      </c>
      <c r="I132" s="180"/>
      <c r="J132" s="181">
        <f>ROUND(I132*H132,2)</f>
        <v>0</v>
      </c>
      <c r="K132" s="177" t="s">
        <v>141</v>
      </c>
      <c r="L132" s="41"/>
      <c r="M132" s="182" t="s">
        <v>19</v>
      </c>
      <c r="N132" s="183" t="s">
        <v>43</v>
      </c>
      <c r="O132" s="66"/>
      <c r="P132" s="184">
        <f>O132*H132</f>
        <v>0</v>
      </c>
      <c r="Q132" s="184">
        <v>4.3800000000000002E-3</v>
      </c>
      <c r="R132" s="184">
        <f>Q132*H132</f>
        <v>5.3392200000000001E-2</v>
      </c>
      <c r="S132" s="184">
        <v>0</v>
      </c>
      <c r="T132" s="18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6" t="s">
        <v>142</v>
      </c>
      <c r="AT132" s="186" t="s">
        <v>137</v>
      </c>
      <c r="AU132" s="186" t="s">
        <v>143</v>
      </c>
      <c r="AY132" s="19" t="s">
        <v>134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9" t="s">
        <v>143</v>
      </c>
      <c r="BK132" s="187">
        <f>ROUND(I132*H132,2)</f>
        <v>0</v>
      </c>
      <c r="BL132" s="19" t="s">
        <v>142</v>
      </c>
      <c r="BM132" s="186" t="s">
        <v>178</v>
      </c>
    </row>
    <row r="133" spans="1:65" s="2" customFormat="1">
      <c r="A133" s="36"/>
      <c r="B133" s="37"/>
      <c r="C133" s="38"/>
      <c r="D133" s="188" t="s">
        <v>145</v>
      </c>
      <c r="E133" s="38"/>
      <c r="F133" s="189" t="s">
        <v>179</v>
      </c>
      <c r="G133" s="38"/>
      <c r="H133" s="38"/>
      <c r="I133" s="190"/>
      <c r="J133" s="38"/>
      <c r="K133" s="38"/>
      <c r="L133" s="41"/>
      <c r="M133" s="191"/>
      <c r="N133" s="192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145</v>
      </c>
      <c r="AU133" s="19" t="s">
        <v>143</v>
      </c>
    </row>
    <row r="134" spans="1:65" s="13" customFormat="1">
      <c r="B134" s="193"/>
      <c r="C134" s="194"/>
      <c r="D134" s="195" t="s">
        <v>147</v>
      </c>
      <c r="E134" s="196" t="s">
        <v>19</v>
      </c>
      <c r="F134" s="197" t="s">
        <v>160</v>
      </c>
      <c r="G134" s="194"/>
      <c r="H134" s="196" t="s">
        <v>19</v>
      </c>
      <c r="I134" s="198"/>
      <c r="J134" s="194"/>
      <c r="K134" s="194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147</v>
      </c>
      <c r="AU134" s="203" t="s">
        <v>143</v>
      </c>
      <c r="AV134" s="13" t="s">
        <v>79</v>
      </c>
      <c r="AW134" s="13" t="s">
        <v>33</v>
      </c>
      <c r="AX134" s="13" t="s">
        <v>71</v>
      </c>
      <c r="AY134" s="203" t="s">
        <v>134</v>
      </c>
    </row>
    <row r="135" spans="1:65" s="13" customFormat="1">
      <c r="B135" s="193"/>
      <c r="C135" s="194"/>
      <c r="D135" s="195" t="s">
        <v>147</v>
      </c>
      <c r="E135" s="196" t="s">
        <v>19</v>
      </c>
      <c r="F135" s="197" t="s">
        <v>149</v>
      </c>
      <c r="G135" s="194"/>
      <c r="H135" s="196" t="s">
        <v>19</v>
      </c>
      <c r="I135" s="198"/>
      <c r="J135" s="194"/>
      <c r="K135" s="194"/>
      <c r="L135" s="199"/>
      <c r="M135" s="200"/>
      <c r="N135" s="201"/>
      <c r="O135" s="201"/>
      <c r="P135" s="201"/>
      <c r="Q135" s="201"/>
      <c r="R135" s="201"/>
      <c r="S135" s="201"/>
      <c r="T135" s="202"/>
      <c r="AT135" s="203" t="s">
        <v>147</v>
      </c>
      <c r="AU135" s="203" t="s">
        <v>143</v>
      </c>
      <c r="AV135" s="13" t="s">
        <v>79</v>
      </c>
      <c r="AW135" s="13" t="s">
        <v>33</v>
      </c>
      <c r="AX135" s="13" t="s">
        <v>71</v>
      </c>
      <c r="AY135" s="203" t="s">
        <v>134</v>
      </c>
    </row>
    <row r="136" spans="1:65" s="14" customFormat="1">
      <c r="B136" s="204"/>
      <c r="C136" s="205"/>
      <c r="D136" s="195" t="s">
        <v>147</v>
      </c>
      <c r="E136" s="206" t="s">
        <v>19</v>
      </c>
      <c r="F136" s="207" t="s">
        <v>170</v>
      </c>
      <c r="G136" s="205"/>
      <c r="H136" s="208">
        <v>5.25</v>
      </c>
      <c r="I136" s="209"/>
      <c r="J136" s="205"/>
      <c r="K136" s="205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147</v>
      </c>
      <c r="AU136" s="214" t="s">
        <v>143</v>
      </c>
      <c r="AV136" s="14" t="s">
        <v>143</v>
      </c>
      <c r="AW136" s="14" t="s">
        <v>33</v>
      </c>
      <c r="AX136" s="14" t="s">
        <v>71</v>
      </c>
      <c r="AY136" s="214" t="s">
        <v>134</v>
      </c>
    </row>
    <row r="137" spans="1:65" s="14" customFormat="1">
      <c r="B137" s="204"/>
      <c r="C137" s="205"/>
      <c r="D137" s="195" t="s">
        <v>147</v>
      </c>
      <c r="E137" s="206" t="s">
        <v>19</v>
      </c>
      <c r="F137" s="207" t="s">
        <v>171</v>
      </c>
      <c r="G137" s="205"/>
      <c r="H137" s="208">
        <v>0.27</v>
      </c>
      <c r="I137" s="209"/>
      <c r="J137" s="205"/>
      <c r="K137" s="205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147</v>
      </c>
      <c r="AU137" s="214" t="s">
        <v>143</v>
      </c>
      <c r="AV137" s="14" t="s">
        <v>143</v>
      </c>
      <c r="AW137" s="14" t="s">
        <v>33</v>
      </c>
      <c r="AX137" s="14" t="s">
        <v>71</v>
      </c>
      <c r="AY137" s="214" t="s">
        <v>134</v>
      </c>
    </row>
    <row r="138" spans="1:65" s="14" customFormat="1">
      <c r="B138" s="204"/>
      <c r="C138" s="205"/>
      <c r="D138" s="195" t="s">
        <v>147</v>
      </c>
      <c r="E138" s="206" t="s">
        <v>19</v>
      </c>
      <c r="F138" s="207" t="s">
        <v>172</v>
      </c>
      <c r="G138" s="205"/>
      <c r="H138" s="208">
        <v>1.827</v>
      </c>
      <c r="I138" s="209"/>
      <c r="J138" s="205"/>
      <c r="K138" s="205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147</v>
      </c>
      <c r="AU138" s="214" t="s">
        <v>143</v>
      </c>
      <c r="AV138" s="14" t="s">
        <v>143</v>
      </c>
      <c r="AW138" s="14" t="s">
        <v>33</v>
      </c>
      <c r="AX138" s="14" t="s">
        <v>71</v>
      </c>
      <c r="AY138" s="214" t="s">
        <v>134</v>
      </c>
    </row>
    <row r="139" spans="1:65" s="14" customFormat="1">
      <c r="B139" s="204"/>
      <c r="C139" s="205"/>
      <c r="D139" s="195" t="s">
        <v>147</v>
      </c>
      <c r="E139" s="206" t="s">
        <v>19</v>
      </c>
      <c r="F139" s="207" t="s">
        <v>173</v>
      </c>
      <c r="G139" s="205"/>
      <c r="H139" s="208">
        <v>0.66100000000000003</v>
      </c>
      <c r="I139" s="209"/>
      <c r="J139" s="205"/>
      <c r="K139" s="205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147</v>
      </c>
      <c r="AU139" s="214" t="s">
        <v>143</v>
      </c>
      <c r="AV139" s="14" t="s">
        <v>143</v>
      </c>
      <c r="AW139" s="14" t="s">
        <v>33</v>
      </c>
      <c r="AX139" s="14" t="s">
        <v>71</v>
      </c>
      <c r="AY139" s="214" t="s">
        <v>134</v>
      </c>
    </row>
    <row r="140" spans="1:65" s="13" customFormat="1">
      <c r="B140" s="193"/>
      <c r="C140" s="194"/>
      <c r="D140" s="195" t="s">
        <v>147</v>
      </c>
      <c r="E140" s="196" t="s">
        <v>19</v>
      </c>
      <c r="F140" s="197" t="s">
        <v>174</v>
      </c>
      <c r="G140" s="194"/>
      <c r="H140" s="196" t="s">
        <v>19</v>
      </c>
      <c r="I140" s="198"/>
      <c r="J140" s="194"/>
      <c r="K140" s="194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147</v>
      </c>
      <c r="AU140" s="203" t="s">
        <v>143</v>
      </c>
      <c r="AV140" s="13" t="s">
        <v>79</v>
      </c>
      <c r="AW140" s="13" t="s">
        <v>33</v>
      </c>
      <c r="AX140" s="13" t="s">
        <v>71</v>
      </c>
      <c r="AY140" s="203" t="s">
        <v>134</v>
      </c>
    </row>
    <row r="141" spans="1:65" s="14" customFormat="1">
      <c r="B141" s="204"/>
      <c r="C141" s="205"/>
      <c r="D141" s="195" t="s">
        <v>147</v>
      </c>
      <c r="E141" s="206" t="s">
        <v>19</v>
      </c>
      <c r="F141" s="207" t="s">
        <v>172</v>
      </c>
      <c r="G141" s="205"/>
      <c r="H141" s="208">
        <v>1.827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147</v>
      </c>
      <c r="AU141" s="214" t="s">
        <v>143</v>
      </c>
      <c r="AV141" s="14" t="s">
        <v>143</v>
      </c>
      <c r="AW141" s="14" t="s">
        <v>33</v>
      </c>
      <c r="AX141" s="14" t="s">
        <v>71</v>
      </c>
      <c r="AY141" s="214" t="s">
        <v>134</v>
      </c>
    </row>
    <row r="142" spans="1:65" s="14" customFormat="1">
      <c r="B142" s="204"/>
      <c r="C142" s="205"/>
      <c r="D142" s="195" t="s">
        <v>147</v>
      </c>
      <c r="E142" s="206" t="s">
        <v>19</v>
      </c>
      <c r="F142" s="207" t="s">
        <v>173</v>
      </c>
      <c r="G142" s="205"/>
      <c r="H142" s="208">
        <v>0.66100000000000003</v>
      </c>
      <c r="I142" s="209"/>
      <c r="J142" s="205"/>
      <c r="K142" s="205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147</v>
      </c>
      <c r="AU142" s="214" t="s">
        <v>143</v>
      </c>
      <c r="AV142" s="14" t="s">
        <v>143</v>
      </c>
      <c r="AW142" s="14" t="s">
        <v>33</v>
      </c>
      <c r="AX142" s="14" t="s">
        <v>71</v>
      </c>
      <c r="AY142" s="214" t="s">
        <v>134</v>
      </c>
    </row>
    <row r="143" spans="1:65" s="13" customFormat="1">
      <c r="B143" s="193"/>
      <c r="C143" s="194"/>
      <c r="D143" s="195" t="s">
        <v>147</v>
      </c>
      <c r="E143" s="196" t="s">
        <v>19</v>
      </c>
      <c r="F143" s="197" t="s">
        <v>152</v>
      </c>
      <c r="G143" s="194"/>
      <c r="H143" s="196" t="s">
        <v>19</v>
      </c>
      <c r="I143" s="198"/>
      <c r="J143" s="194"/>
      <c r="K143" s="194"/>
      <c r="L143" s="199"/>
      <c r="M143" s="200"/>
      <c r="N143" s="201"/>
      <c r="O143" s="201"/>
      <c r="P143" s="201"/>
      <c r="Q143" s="201"/>
      <c r="R143" s="201"/>
      <c r="S143" s="201"/>
      <c r="T143" s="202"/>
      <c r="AT143" s="203" t="s">
        <v>147</v>
      </c>
      <c r="AU143" s="203" t="s">
        <v>143</v>
      </c>
      <c r="AV143" s="13" t="s">
        <v>79</v>
      </c>
      <c r="AW143" s="13" t="s">
        <v>33</v>
      </c>
      <c r="AX143" s="13" t="s">
        <v>71</v>
      </c>
      <c r="AY143" s="203" t="s">
        <v>134</v>
      </c>
    </row>
    <row r="144" spans="1:65" s="14" customFormat="1">
      <c r="B144" s="204"/>
      <c r="C144" s="205"/>
      <c r="D144" s="195" t="s">
        <v>147</v>
      </c>
      <c r="E144" s="206" t="s">
        <v>19</v>
      </c>
      <c r="F144" s="207" t="s">
        <v>175</v>
      </c>
      <c r="G144" s="205"/>
      <c r="H144" s="208">
        <v>1.694</v>
      </c>
      <c r="I144" s="209"/>
      <c r="J144" s="205"/>
      <c r="K144" s="205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147</v>
      </c>
      <c r="AU144" s="214" t="s">
        <v>143</v>
      </c>
      <c r="AV144" s="14" t="s">
        <v>143</v>
      </c>
      <c r="AW144" s="14" t="s">
        <v>33</v>
      </c>
      <c r="AX144" s="14" t="s">
        <v>71</v>
      </c>
      <c r="AY144" s="214" t="s">
        <v>134</v>
      </c>
    </row>
    <row r="145" spans="1:65" s="15" customFormat="1">
      <c r="B145" s="215"/>
      <c r="C145" s="216"/>
      <c r="D145" s="195" t="s">
        <v>147</v>
      </c>
      <c r="E145" s="217" t="s">
        <v>19</v>
      </c>
      <c r="F145" s="218" t="s">
        <v>154</v>
      </c>
      <c r="G145" s="216"/>
      <c r="H145" s="219">
        <v>12.189999999999998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AT145" s="225" t="s">
        <v>147</v>
      </c>
      <c r="AU145" s="225" t="s">
        <v>143</v>
      </c>
      <c r="AV145" s="15" t="s">
        <v>142</v>
      </c>
      <c r="AW145" s="15" t="s">
        <v>33</v>
      </c>
      <c r="AX145" s="15" t="s">
        <v>79</v>
      </c>
      <c r="AY145" s="225" t="s">
        <v>134</v>
      </c>
    </row>
    <row r="146" spans="1:65" s="2" customFormat="1" ht="24.2" customHeight="1">
      <c r="A146" s="36"/>
      <c r="B146" s="37"/>
      <c r="C146" s="175" t="s">
        <v>180</v>
      </c>
      <c r="D146" s="175" t="s">
        <v>137</v>
      </c>
      <c r="E146" s="176" t="s">
        <v>181</v>
      </c>
      <c r="F146" s="177" t="s">
        <v>182</v>
      </c>
      <c r="G146" s="178" t="s">
        <v>157</v>
      </c>
      <c r="H146" s="179">
        <v>59.932000000000002</v>
      </c>
      <c r="I146" s="180"/>
      <c r="J146" s="181">
        <f>ROUND(I146*H146,2)</f>
        <v>0</v>
      </c>
      <c r="K146" s="177" t="s">
        <v>141</v>
      </c>
      <c r="L146" s="41"/>
      <c r="M146" s="182" t="s">
        <v>19</v>
      </c>
      <c r="N146" s="183" t="s">
        <v>43</v>
      </c>
      <c r="O146" s="66"/>
      <c r="P146" s="184">
        <f>O146*H146</f>
        <v>0</v>
      </c>
      <c r="Q146" s="184">
        <v>1.575E-2</v>
      </c>
      <c r="R146" s="184">
        <f>Q146*H146</f>
        <v>0.94392900000000002</v>
      </c>
      <c r="S146" s="184">
        <v>0</v>
      </c>
      <c r="T146" s="185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6" t="s">
        <v>142</v>
      </c>
      <c r="AT146" s="186" t="s">
        <v>137</v>
      </c>
      <c r="AU146" s="186" t="s">
        <v>143</v>
      </c>
      <c r="AY146" s="19" t="s">
        <v>134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9" t="s">
        <v>143</v>
      </c>
      <c r="BK146" s="187">
        <f>ROUND(I146*H146,2)</f>
        <v>0</v>
      </c>
      <c r="BL146" s="19" t="s">
        <v>142</v>
      </c>
      <c r="BM146" s="186" t="s">
        <v>183</v>
      </c>
    </row>
    <row r="147" spans="1:65" s="2" customFormat="1">
      <c r="A147" s="36"/>
      <c r="B147" s="37"/>
      <c r="C147" s="38"/>
      <c r="D147" s="188" t="s">
        <v>145</v>
      </c>
      <c r="E147" s="38"/>
      <c r="F147" s="189" t="s">
        <v>184</v>
      </c>
      <c r="G147" s="38"/>
      <c r="H147" s="38"/>
      <c r="I147" s="190"/>
      <c r="J147" s="38"/>
      <c r="K147" s="38"/>
      <c r="L147" s="41"/>
      <c r="M147" s="191"/>
      <c r="N147" s="192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145</v>
      </c>
      <c r="AU147" s="19" t="s">
        <v>143</v>
      </c>
    </row>
    <row r="148" spans="1:65" s="13" customFormat="1">
      <c r="B148" s="193"/>
      <c r="C148" s="194"/>
      <c r="D148" s="195" t="s">
        <v>147</v>
      </c>
      <c r="E148" s="196" t="s">
        <v>19</v>
      </c>
      <c r="F148" s="197" t="s">
        <v>148</v>
      </c>
      <c r="G148" s="194"/>
      <c r="H148" s="196" t="s">
        <v>19</v>
      </c>
      <c r="I148" s="198"/>
      <c r="J148" s="194"/>
      <c r="K148" s="194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147</v>
      </c>
      <c r="AU148" s="203" t="s">
        <v>143</v>
      </c>
      <c r="AV148" s="13" t="s">
        <v>79</v>
      </c>
      <c r="AW148" s="13" t="s">
        <v>33</v>
      </c>
      <c r="AX148" s="13" t="s">
        <v>71</v>
      </c>
      <c r="AY148" s="203" t="s">
        <v>134</v>
      </c>
    </row>
    <row r="149" spans="1:65" s="13" customFormat="1">
      <c r="B149" s="193"/>
      <c r="C149" s="194"/>
      <c r="D149" s="195" t="s">
        <v>147</v>
      </c>
      <c r="E149" s="196" t="s">
        <v>19</v>
      </c>
      <c r="F149" s="197" t="s">
        <v>185</v>
      </c>
      <c r="G149" s="194"/>
      <c r="H149" s="196" t="s">
        <v>19</v>
      </c>
      <c r="I149" s="198"/>
      <c r="J149" s="194"/>
      <c r="K149" s="194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147</v>
      </c>
      <c r="AU149" s="203" t="s">
        <v>143</v>
      </c>
      <c r="AV149" s="13" t="s">
        <v>79</v>
      </c>
      <c r="AW149" s="13" t="s">
        <v>33</v>
      </c>
      <c r="AX149" s="13" t="s">
        <v>71</v>
      </c>
      <c r="AY149" s="203" t="s">
        <v>134</v>
      </c>
    </row>
    <row r="150" spans="1:65" s="14" customFormat="1">
      <c r="B150" s="204"/>
      <c r="C150" s="205"/>
      <c r="D150" s="195" t="s">
        <v>147</v>
      </c>
      <c r="E150" s="206" t="s">
        <v>19</v>
      </c>
      <c r="F150" s="207" t="s">
        <v>186</v>
      </c>
      <c r="G150" s="205"/>
      <c r="H150" s="208">
        <v>14.103999999999999</v>
      </c>
      <c r="I150" s="209"/>
      <c r="J150" s="205"/>
      <c r="K150" s="205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147</v>
      </c>
      <c r="AU150" s="214" t="s">
        <v>143</v>
      </c>
      <c r="AV150" s="14" t="s">
        <v>143</v>
      </c>
      <c r="AW150" s="14" t="s">
        <v>33</v>
      </c>
      <c r="AX150" s="14" t="s">
        <v>71</v>
      </c>
      <c r="AY150" s="214" t="s">
        <v>134</v>
      </c>
    </row>
    <row r="151" spans="1:65" s="14" customFormat="1">
      <c r="B151" s="204"/>
      <c r="C151" s="205"/>
      <c r="D151" s="195" t="s">
        <v>147</v>
      </c>
      <c r="E151" s="206" t="s">
        <v>19</v>
      </c>
      <c r="F151" s="207" t="s">
        <v>187</v>
      </c>
      <c r="G151" s="205"/>
      <c r="H151" s="208">
        <v>-1.23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147</v>
      </c>
      <c r="AU151" s="214" t="s">
        <v>143</v>
      </c>
      <c r="AV151" s="14" t="s">
        <v>143</v>
      </c>
      <c r="AW151" s="14" t="s">
        <v>33</v>
      </c>
      <c r="AX151" s="14" t="s">
        <v>71</v>
      </c>
      <c r="AY151" s="214" t="s">
        <v>134</v>
      </c>
    </row>
    <row r="152" spans="1:65" s="13" customFormat="1">
      <c r="B152" s="193"/>
      <c r="C152" s="194"/>
      <c r="D152" s="195" t="s">
        <v>147</v>
      </c>
      <c r="E152" s="196" t="s">
        <v>19</v>
      </c>
      <c r="F152" s="197" t="s">
        <v>174</v>
      </c>
      <c r="G152" s="194"/>
      <c r="H152" s="196" t="s">
        <v>19</v>
      </c>
      <c r="I152" s="198"/>
      <c r="J152" s="194"/>
      <c r="K152" s="194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147</v>
      </c>
      <c r="AU152" s="203" t="s">
        <v>143</v>
      </c>
      <c r="AV152" s="13" t="s">
        <v>79</v>
      </c>
      <c r="AW152" s="13" t="s">
        <v>33</v>
      </c>
      <c r="AX152" s="13" t="s">
        <v>71</v>
      </c>
      <c r="AY152" s="203" t="s">
        <v>134</v>
      </c>
    </row>
    <row r="153" spans="1:65" s="14" customFormat="1">
      <c r="B153" s="204"/>
      <c r="C153" s="205"/>
      <c r="D153" s="195" t="s">
        <v>147</v>
      </c>
      <c r="E153" s="206" t="s">
        <v>19</v>
      </c>
      <c r="F153" s="207" t="s">
        <v>188</v>
      </c>
      <c r="G153" s="205"/>
      <c r="H153" s="208">
        <v>15.135999999999999</v>
      </c>
      <c r="I153" s="209"/>
      <c r="J153" s="205"/>
      <c r="K153" s="205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147</v>
      </c>
      <c r="AU153" s="214" t="s">
        <v>143</v>
      </c>
      <c r="AV153" s="14" t="s">
        <v>143</v>
      </c>
      <c r="AW153" s="14" t="s">
        <v>33</v>
      </c>
      <c r="AX153" s="14" t="s">
        <v>71</v>
      </c>
      <c r="AY153" s="214" t="s">
        <v>134</v>
      </c>
    </row>
    <row r="154" spans="1:65" s="13" customFormat="1">
      <c r="B154" s="193"/>
      <c r="C154" s="194"/>
      <c r="D154" s="195" t="s">
        <v>147</v>
      </c>
      <c r="E154" s="196" t="s">
        <v>19</v>
      </c>
      <c r="F154" s="197" t="s">
        <v>149</v>
      </c>
      <c r="G154" s="194"/>
      <c r="H154" s="196" t="s">
        <v>19</v>
      </c>
      <c r="I154" s="198"/>
      <c r="J154" s="194"/>
      <c r="K154" s="194"/>
      <c r="L154" s="199"/>
      <c r="M154" s="200"/>
      <c r="N154" s="201"/>
      <c r="O154" s="201"/>
      <c r="P154" s="201"/>
      <c r="Q154" s="201"/>
      <c r="R154" s="201"/>
      <c r="S154" s="201"/>
      <c r="T154" s="202"/>
      <c r="AT154" s="203" t="s">
        <v>147</v>
      </c>
      <c r="AU154" s="203" t="s">
        <v>143</v>
      </c>
      <c r="AV154" s="13" t="s">
        <v>79</v>
      </c>
      <c r="AW154" s="13" t="s">
        <v>33</v>
      </c>
      <c r="AX154" s="13" t="s">
        <v>71</v>
      </c>
      <c r="AY154" s="203" t="s">
        <v>134</v>
      </c>
    </row>
    <row r="155" spans="1:65" s="14" customFormat="1">
      <c r="B155" s="204"/>
      <c r="C155" s="205"/>
      <c r="D155" s="195" t="s">
        <v>147</v>
      </c>
      <c r="E155" s="206" t="s">
        <v>19</v>
      </c>
      <c r="F155" s="207" t="s">
        <v>189</v>
      </c>
      <c r="G155" s="205"/>
      <c r="H155" s="208">
        <v>35.844999999999999</v>
      </c>
      <c r="I155" s="209"/>
      <c r="J155" s="205"/>
      <c r="K155" s="205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147</v>
      </c>
      <c r="AU155" s="214" t="s">
        <v>143</v>
      </c>
      <c r="AV155" s="14" t="s">
        <v>143</v>
      </c>
      <c r="AW155" s="14" t="s">
        <v>33</v>
      </c>
      <c r="AX155" s="14" t="s">
        <v>71</v>
      </c>
      <c r="AY155" s="214" t="s">
        <v>134</v>
      </c>
    </row>
    <row r="156" spans="1:65" s="14" customFormat="1">
      <c r="B156" s="204"/>
      <c r="C156" s="205"/>
      <c r="D156" s="195" t="s">
        <v>147</v>
      </c>
      <c r="E156" s="206" t="s">
        <v>19</v>
      </c>
      <c r="F156" s="207" t="s">
        <v>190</v>
      </c>
      <c r="G156" s="205"/>
      <c r="H156" s="208">
        <v>-1.827</v>
      </c>
      <c r="I156" s="209"/>
      <c r="J156" s="205"/>
      <c r="K156" s="205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147</v>
      </c>
      <c r="AU156" s="214" t="s">
        <v>143</v>
      </c>
      <c r="AV156" s="14" t="s">
        <v>143</v>
      </c>
      <c r="AW156" s="14" t="s">
        <v>33</v>
      </c>
      <c r="AX156" s="14" t="s">
        <v>71</v>
      </c>
      <c r="AY156" s="214" t="s">
        <v>134</v>
      </c>
    </row>
    <row r="157" spans="1:65" s="14" customFormat="1">
      <c r="B157" s="204"/>
      <c r="C157" s="205"/>
      <c r="D157" s="195" t="s">
        <v>147</v>
      </c>
      <c r="E157" s="206" t="s">
        <v>19</v>
      </c>
      <c r="F157" s="207" t="s">
        <v>191</v>
      </c>
      <c r="G157" s="205"/>
      <c r="H157" s="208">
        <v>-0.66100000000000003</v>
      </c>
      <c r="I157" s="209"/>
      <c r="J157" s="205"/>
      <c r="K157" s="205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147</v>
      </c>
      <c r="AU157" s="214" t="s">
        <v>143</v>
      </c>
      <c r="AV157" s="14" t="s">
        <v>143</v>
      </c>
      <c r="AW157" s="14" t="s">
        <v>33</v>
      </c>
      <c r="AX157" s="14" t="s">
        <v>71</v>
      </c>
      <c r="AY157" s="214" t="s">
        <v>134</v>
      </c>
    </row>
    <row r="158" spans="1:65" s="14" customFormat="1">
      <c r="B158" s="204"/>
      <c r="C158" s="205"/>
      <c r="D158" s="195" t="s">
        <v>147</v>
      </c>
      <c r="E158" s="206" t="s">
        <v>19</v>
      </c>
      <c r="F158" s="207" t="s">
        <v>192</v>
      </c>
      <c r="G158" s="205"/>
      <c r="H158" s="208">
        <v>-1.4350000000000001</v>
      </c>
      <c r="I158" s="209"/>
      <c r="J158" s="205"/>
      <c r="K158" s="205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147</v>
      </c>
      <c r="AU158" s="214" t="s">
        <v>143</v>
      </c>
      <c r="AV158" s="14" t="s">
        <v>143</v>
      </c>
      <c r="AW158" s="14" t="s">
        <v>33</v>
      </c>
      <c r="AX158" s="14" t="s">
        <v>71</v>
      </c>
      <c r="AY158" s="214" t="s">
        <v>134</v>
      </c>
    </row>
    <row r="159" spans="1:65" s="15" customFormat="1">
      <c r="B159" s="215"/>
      <c r="C159" s="216"/>
      <c r="D159" s="195" t="s">
        <v>147</v>
      </c>
      <c r="E159" s="217" t="s">
        <v>19</v>
      </c>
      <c r="F159" s="218" t="s">
        <v>154</v>
      </c>
      <c r="G159" s="216"/>
      <c r="H159" s="219">
        <v>59.931999999999995</v>
      </c>
      <c r="I159" s="220"/>
      <c r="J159" s="216"/>
      <c r="K159" s="216"/>
      <c r="L159" s="221"/>
      <c r="M159" s="222"/>
      <c r="N159" s="223"/>
      <c r="O159" s="223"/>
      <c r="P159" s="223"/>
      <c r="Q159" s="223"/>
      <c r="R159" s="223"/>
      <c r="S159" s="223"/>
      <c r="T159" s="224"/>
      <c r="AT159" s="225" t="s">
        <v>147</v>
      </c>
      <c r="AU159" s="225" t="s">
        <v>143</v>
      </c>
      <c r="AV159" s="15" t="s">
        <v>142</v>
      </c>
      <c r="AW159" s="15" t="s">
        <v>33</v>
      </c>
      <c r="AX159" s="15" t="s">
        <v>79</v>
      </c>
      <c r="AY159" s="225" t="s">
        <v>134</v>
      </c>
    </row>
    <row r="160" spans="1:65" s="2" customFormat="1" ht="16.5" customHeight="1">
      <c r="A160" s="36"/>
      <c r="B160" s="37"/>
      <c r="C160" s="175" t="s">
        <v>163</v>
      </c>
      <c r="D160" s="175" t="s">
        <v>137</v>
      </c>
      <c r="E160" s="176" t="s">
        <v>193</v>
      </c>
      <c r="F160" s="177" t="s">
        <v>194</v>
      </c>
      <c r="G160" s="178" t="s">
        <v>157</v>
      </c>
      <c r="H160" s="179">
        <v>34.593000000000004</v>
      </c>
      <c r="I160" s="180"/>
      <c r="J160" s="181">
        <f>ROUND(I160*H160,2)</f>
        <v>0</v>
      </c>
      <c r="K160" s="177" t="s">
        <v>141</v>
      </c>
      <c r="L160" s="41"/>
      <c r="M160" s="182" t="s">
        <v>19</v>
      </c>
      <c r="N160" s="183" t="s">
        <v>43</v>
      </c>
      <c r="O160" s="66"/>
      <c r="P160" s="184">
        <f>O160*H160</f>
        <v>0</v>
      </c>
      <c r="Q160" s="184">
        <v>3.0000000000000001E-3</v>
      </c>
      <c r="R160" s="184">
        <f>Q160*H160</f>
        <v>0.10377900000000001</v>
      </c>
      <c r="S160" s="184">
        <v>0</v>
      </c>
      <c r="T160" s="185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6" t="s">
        <v>142</v>
      </c>
      <c r="AT160" s="186" t="s">
        <v>137</v>
      </c>
      <c r="AU160" s="186" t="s">
        <v>143</v>
      </c>
      <c r="AY160" s="19" t="s">
        <v>134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9" t="s">
        <v>143</v>
      </c>
      <c r="BK160" s="187">
        <f>ROUND(I160*H160,2)</f>
        <v>0</v>
      </c>
      <c r="BL160" s="19" t="s">
        <v>142</v>
      </c>
      <c r="BM160" s="186" t="s">
        <v>195</v>
      </c>
    </row>
    <row r="161" spans="1:65" s="2" customFormat="1">
      <c r="A161" s="36"/>
      <c r="B161" s="37"/>
      <c r="C161" s="38"/>
      <c r="D161" s="188" t="s">
        <v>145</v>
      </c>
      <c r="E161" s="38"/>
      <c r="F161" s="189" t="s">
        <v>196</v>
      </c>
      <c r="G161" s="38"/>
      <c r="H161" s="38"/>
      <c r="I161" s="190"/>
      <c r="J161" s="38"/>
      <c r="K161" s="38"/>
      <c r="L161" s="41"/>
      <c r="M161" s="191"/>
      <c r="N161" s="192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145</v>
      </c>
      <c r="AU161" s="19" t="s">
        <v>143</v>
      </c>
    </row>
    <row r="162" spans="1:65" s="13" customFormat="1">
      <c r="B162" s="193"/>
      <c r="C162" s="194"/>
      <c r="D162" s="195" t="s">
        <v>147</v>
      </c>
      <c r="E162" s="196" t="s">
        <v>19</v>
      </c>
      <c r="F162" s="197" t="s">
        <v>148</v>
      </c>
      <c r="G162" s="194"/>
      <c r="H162" s="196" t="s">
        <v>19</v>
      </c>
      <c r="I162" s="198"/>
      <c r="J162" s="194"/>
      <c r="K162" s="194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147</v>
      </c>
      <c r="AU162" s="203" t="s">
        <v>143</v>
      </c>
      <c r="AV162" s="13" t="s">
        <v>79</v>
      </c>
      <c r="AW162" s="13" t="s">
        <v>33</v>
      </c>
      <c r="AX162" s="13" t="s">
        <v>71</v>
      </c>
      <c r="AY162" s="203" t="s">
        <v>134</v>
      </c>
    </row>
    <row r="163" spans="1:65" s="13" customFormat="1">
      <c r="B163" s="193"/>
      <c r="C163" s="194"/>
      <c r="D163" s="195" t="s">
        <v>147</v>
      </c>
      <c r="E163" s="196" t="s">
        <v>19</v>
      </c>
      <c r="F163" s="197" t="s">
        <v>185</v>
      </c>
      <c r="G163" s="194"/>
      <c r="H163" s="196" t="s">
        <v>19</v>
      </c>
      <c r="I163" s="198"/>
      <c r="J163" s="194"/>
      <c r="K163" s="194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147</v>
      </c>
      <c r="AU163" s="203" t="s">
        <v>143</v>
      </c>
      <c r="AV163" s="13" t="s">
        <v>79</v>
      </c>
      <c r="AW163" s="13" t="s">
        <v>33</v>
      </c>
      <c r="AX163" s="13" t="s">
        <v>71</v>
      </c>
      <c r="AY163" s="203" t="s">
        <v>134</v>
      </c>
    </row>
    <row r="164" spans="1:65" s="14" customFormat="1">
      <c r="B164" s="204"/>
      <c r="C164" s="205"/>
      <c r="D164" s="195" t="s">
        <v>147</v>
      </c>
      <c r="E164" s="206" t="s">
        <v>19</v>
      </c>
      <c r="F164" s="207" t="s">
        <v>197</v>
      </c>
      <c r="G164" s="205"/>
      <c r="H164" s="208">
        <v>5.4939999999999998</v>
      </c>
      <c r="I164" s="209"/>
      <c r="J164" s="205"/>
      <c r="K164" s="205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147</v>
      </c>
      <c r="AU164" s="214" t="s">
        <v>143</v>
      </c>
      <c r="AV164" s="14" t="s">
        <v>143</v>
      </c>
      <c r="AW164" s="14" t="s">
        <v>33</v>
      </c>
      <c r="AX164" s="14" t="s">
        <v>71</v>
      </c>
      <c r="AY164" s="214" t="s">
        <v>134</v>
      </c>
    </row>
    <row r="165" spans="1:65" s="13" customFormat="1">
      <c r="B165" s="193"/>
      <c r="C165" s="194"/>
      <c r="D165" s="195" t="s">
        <v>147</v>
      </c>
      <c r="E165" s="196" t="s">
        <v>19</v>
      </c>
      <c r="F165" s="197" t="s">
        <v>149</v>
      </c>
      <c r="G165" s="194"/>
      <c r="H165" s="196" t="s">
        <v>19</v>
      </c>
      <c r="I165" s="198"/>
      <c r="J165" s="194"/>
      <c r="K165" s="194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147</v>
      </c>
      <c r="AU165" s="203" t="s">
        <v>143</v>
      </c>
      <c r="AV165" s="13" t="s">
        <v>79</v>
      </c>
      <c r="AW165" s="13" t="s">
        <v>33</v>
      </c>
      <c r="AX165" s="13" t="s">
        <v>71</v>
      </c>
      <c r="AY165" s="203" t="s">
        <v>134</v>
      </c>
    </row>
    <row r="166" spans="1:65" s="14" customFormat="1">
      <c r="B166" s="204"/>
      <c r="C166" s="205"/>
      <c r="D166" s="195" t="s">
        <v>147</v>
      </c>
      <c r="E166" s="206" t="s">
        <v>19</v>
      </c>
      <c r="F166" s="207" t="s">
        <v>198</v>
      </c>
      <c r="G166" s="205"/>
      <c r="H166" s="208">
        <v>13.962999999999999</v>
      </c>
      <c r="I166" s="209"/>
      <c r="J166" s="205"/>
      <c r="K166" s="205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147</v>
      </c>
      <c r="AU166" s="214" t="s">
        <v>143</v>
      </c>
      <c r="AV166" s="14" t="s">
        <v>143</v>
      </c>
      <c r="AW166" s="14" t="s">
        <v>33</v>
      </c>
      <c r="AX166" s="14" t="s">
        <v>71</v>
      </c>
      <c r="AY166" s="214" t="s">
        <v>134</v>
      </c>
    </row>
    <row r="167" spans="1:65" s="13" customFormat="1">
      <c r="B167" s="193"/>
      <c r="C167" s="194"/>
      <c r="D167" s="195" t="s">
        <v>147</v>
      </c>
      <c r="E167" s="196" t="s">
        <v>19</v>
      </c>
      <c r="F167" s="197" t="s">
        <v>174</v>
      </c>
      <c r="G167" s="194"/>
      <c r="H167" s="196" t="s">
        <v>19</v>
      </c>
      <c r="I167" s="198"/>
      <c r="J167" s="194"/>
      <c r="K167" s="194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147</v>
      </c>
      <c r="AU167" s="203" t="s">
        <v>143</v>
      </c>
      <c r="AV167" s="13" t="s">
        <v>79</v>
      </c>
      <c r="AW167" s="13" t="s">
        <v>33</v>
      </c>
      <c r="AX167" s="13" t="s">
        <v>71</v>
      </c>
      <c r="AY167" s="203" t="s">
        <v>134</v>
      </c>
    </row>
    <row r="168" spans="1:65" s="14" customFormat="1">
      <c r="B168" s="204"/>
      <c r="C168" s="205"/>
      <c r="D168" s="195" t="s">
        <v>147</v>
      </c>
      <c r="E168" s="206" t="s">
        <v>19</v>
      </c>
      <c r="F168" s="207" t="s">
        <v>188</v>
      </c>
      <c r="G168" s="205"/>
      <c r="H168" s="208">
        <v>15.135999999999999</v>
      </c>
      <c r="I168" s="209"/>
      <c r="J168" s="205"/>
      <c r="K168" s="205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147</v>
      </c>
      <c r="AU168" s="214" t="s">
        <v>143</v>
      </c>
      <c r="AV168" s="14" t="s">
        <v>143</v>
      </c>
      <c r="AW168" s="14" t="s">
        <v>33</v>
      </c>
      <c r="AX168" s="14" t="s">
        <v>71</v>
      </c>
      <c r="AY168" s="214" t="s">
        <v>134</v>
      </c>
    </row>
    <row r="169" spans="1:65" s="15" customFormat="1">
      <c r="B169" s="215"/>
      <c r="C169" s="216"/>
      <c r="D169" s="195" t="s">
        <v>147</v>
      </c>
      <c r="E169" s="217" t="s">
        <v>19</v>
      </c>
      <c r="F169" s="218" t="s">
        <v>154</v>
      </c>
      <c r="G169" s="216"/>
      <c r="H169" s="219">
        <v>34.593000000000004</v>
      </c>
      <c r="I169" s="220"/>
      <c r="J169" s="216"/>
      <c r="K169" s="216"/>
      <c r="L169" s="221"/>
      <c r="M169" s="222"/>
      <c r="N169" s="223"/>
      <c r="O169" s="223"/>
      <c r="P169" s="223"/>
      <c r="Q169" s="223"/>
      <c r="R169" s="223"/>
      <c r="S169" s="223"/>
      <c r="T169" s="224"/>
      <c r="AT169" s="225" t="s">
        <v>147</v>
      </c>
      <c r="AU169" s="225" t="s">
        <v>143</v>
      </c>
      <c r="AV169" s="15" t="s">
        <v>142</v>
      </c>
      <c r="AW169" s="15" t="s">
        <v>33</v>
      </c>
      <c r="AX169" s="15" t="s">
        <v>79</v>
      </c>
      <c r="AY169" s="225" t="s">
        <v>134</v>
      </c>
    </row>
    <row r="170" spans="1:65" s="2" customFormat="1" ht="24.2" customHeight="1">
      <c r="A170" s="36"/>
      <c r="B170" s="37"/>
      <c r="C170" s="175" t="s">
        <v>199</v>
      </c>
      <c r="D170" s="175" t="s">
        <v>137</v>
      </c>
      <c r="E170" s="176" t="s">
        <v>200</v>
      </c>
      <c r="F170" s="177" t="s">
        <v>201</v>
      </c>
      <c r="G170" s="178" t="s">
        <v>157</v>
      </c>
      <c r="H170" s="179">
        <v>257.25900000000001</v>
      </c>
      <c r="I170" s="180"/>
      <c r="J170" s="181">
        <f>ROUND(I170*H170,2)</f>
        <v>0</v>
      </c>
      <c r="K170" s="177" t="s">
        <v>202</v>
      </c>
      <c r="L170" s="41"/>
      <c r="M170" s="182" t="s">
        <v>19</v>
      </c>
      <c r="N170" s="183" t="s">
        <v>43</v>
      </c>
      <c r="O170" s="66"/>
      <c r="P170" s="184">
        <f>O170*H170</f>
        <v>0</v>
      </c>
      <c r="Q170" s="184">
        <v>1.9699999999999999E-2</v>
      </c>
      <c r="R170" s="184">
        <f>Q170*H170</f>
        <v>5.0680022999999998</v>
      </c>
      <c r="S170" s="184">
        <v>0</v>
      </c>
      <c r="T170" s="185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6" t="s">
        <v>142</v>
      </c>
      <c r="AT170" s="186" t="s">
        <v>137</v>
      </c>
      <c r="AU170" s="186" t="s">
        <v>143</v>
      </c>
      <c r="AY170" s="19" t="s">
        <v>134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9" t="s">
        <v>143</v>
      </c>
      <c r="BK170" s="187">
        <f>ROUND(I170*H170,2)</f>
        <v>0</v>
      </c>
      <c r="BL170" s="19" t="s">
        <v>142</v>
      </c>
      <c r="BM170" s="186" t="s">
        <v>203</v>
      </c>
    </row>
    <row r="171" spans="1:65" s="2" customFormat="1">
      <c r="A171" s="36"/>
      <c r="B171" s="37"/>
      <c r="C171" s="38"/>
      <c r="D171" s="188" t="s">
        <v>145</v>
      </c>
      <c r="E171" s="38"/>
      <c r="F171" s="189" t="s">
        <v>204</v>
      </c>
      <c r="G171" s="38"/>
      <c r="H171" s="38"/>
      <c r="I171" s="190"/>
      <c r="J171" s="38"/>
      <c r="K171" s="38"/>
      <c r="L171" s="41"/>
      <c r="M171" s="191"/>
      <c r="N171" s="192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145</v>
      </c>
      <c r="AU171" s="19" t="s">
        <v>143</v>
      </c>
    </row>
    <row r="172" spans="1:65" s="13" customFormat="1">
      <c r="B172" s="193"/>
      <c r="C172" s="194"/>
      <c r="D172" s="195" t="s">
        <v>147</v>
      </c>
      <c r="E172" s="196" t="s">
        <v>19</v>
      </c>
      <c r="F172" s="197" t="s">
        <v>148</v>
      </c>
      <c r="G172" s="194"/>
      <c r="H172" s="196" t="s">
        <v>19</v>
      </c>
      <c r="I172" s="198"/>
      <c r="J172" s="194"/>
      <c r="K172" s="194"/>
      <c r="L172" s="199"/>
      <c r="M172" s="200"/>
      <c r="N172" s="201"/>
      <c r="O172" s="201"/>
      <c r="P172" s="201"/>
      <c r="Q172" s="201"/>
      <c r="R172" s="201"/>
      <c r="S172" s="201"/>
      <c r="T172" s="202"/>
      <c r="AT172" s="203" t="s">
        <v>147</v>
      </c>
      <c r="AU172" s="203" t="s">
        <v>143</v>
      </c>
      <c r="AV172" s="13" t="s">
        <v>79</v>
      </c>
      <c r="AW172" s="13" t="s">
        <v>33</v>
      </c>
      <c r="AX172" s="13" t="s">
        <v>71</v>
      </c>
      <c r="AY172" s="203" t="s">
        <v>134</v>
      </c>
    </row>
    <row r="173" spans="1:65" s="13" customFormat="1">
      <c r="B173" s="193"/>
      <c r="C173" s="194"/>
      <c r="D173" s="195" t="s">
        <v>147</v>
      </c>
      <c r="E173" s="196" t="s">
        <v>19</v>
      </c>
      <c r="F173" s="197" t="s">
        <v>205</v>
      </c>
      <c r="G173" s="194"/>
      <c r="H173" s="196" t="s">
        <v>19</v>
      </c>
      <c r="I173" s="198"/>
      <c r="J173" s="194"/>
      <c r="K173" s="194"/>
      <c r="L173" s="199"/>
      <c r="M173" s="200"/>
      <c r="N173" s="201"/>
      <c r="O173" s="201"/>
      <c r="P173" s="201"/>
      <c r="Q173" s="201"/>
      <c r="R173" s="201"/>
      <c r="S173" s="201"/>
      <c r="T173" s="202"/>
      <c r="AT173" s="203" t="s">
        <v>147</v>
      </c>
      <c r="AU173" s="203" t="s">
        <v>143</v>
      </c>
      <c r="AV173" s="13" t="s">
        <v>79</v>
      </c>
      <c r="AW173" s="13" t="s">
        <v>33</v>
      </c>
      <c r="AX173" s="13" t="s">
        <v>71</v>
      </c>
      <c r="AY173" s="203" t="s">
        <v>134</v>
      </c>
    </row>
    <row r="174" spans="1:65" s="14" customFormat="1">
      <c r="B174" s="204"/>
      <c r="C174" s="205"/>
      <c r="D174" s="195" t="s">
        <v>147</v>
      </c>
      <c r="E174" s="206" t="s">
        <v>19</v>
      </c>
      <c r="F174" s="207" t="s">
        <v>206</v>
      </c>
      <c r="G174" s="205"/>
      <c r="H174" s="208">
        <v>30.443999999999999</v>
      </c>
      <c r="I174" s="209"/>
      <c r="J174" s="205"/>
      <c r="K174" s="205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147</v>
      </c>
      <c r="AU174" s="214" t="s">
        <v>143</v>
      </c>
      <c r="AV174" s="14" t="s">
        <v>143</v>
      </c>
      <c r="AW174" s="14" t="s">
        <v>33</v>
      </c>
      <c r="AX174" s="14" t="s">
        <v>71</v>
      </c>
      <c r="AY174" s="214" t="s">
        <v>134</v>
      </c>
    </row>
    <row r="175" spans="1:65" s="14" customFormat="1">
      <c r="B175" s="204"/>
      <c r="C175" s="205"/>
      <c r="D175" s="195" t="s">
        <v>147</v>
      </c>
      <c r="E175" s="206" t="s">
        <v>19</v>
      </c>
      <c r="F175" s="207" t="s">
        <v>207</v>
      </c>
      <c r="G175" s="205"/>
      <c r="H175" s="208">
        <v>2.0910000000000002</v>
      </c>
      <c r="I175" s="209"/>
      <c r="J175" s="205"/>
      <c r="K175" s="205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147</v>
      </c>
      <c r="AU175" s="214" t="s">
        <v>143</v>
      </c>
      <c r="AV175" s="14" t="s">
        <v>143</v>
      </c>
      <c r="AW175" s="14" t="s">
        <v>33</v>
      </c>
      <c r="AX175" s="14" t="s">
        <v>71</v>
      </c>
      <c r="AY175" s="214" t="s">
        <v>134</v>
      </c>
    </row>
    <row r="176" spans="1:65" s="14" customFormat="1">
      <c r="B176" s="204"/>
      <c r="C176" s="205"/>
      <c r="D176" s="195" t="s">
        <v>147</v>
      </c>
      <c r="E176" s="206" t="s">
        <v>19</v>
      </c>
      <c r="F176" s="207" t="s">
        <v>208</v>
      </c>
      <c r="G176" s="205"/>
      <c r="H176" s="208">
        <v>3.4260000000000002</v>
      </c>
      <c r="I176" s="209"/>
      <c r="J176" s="205"/>
      <c r="K176" s="205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147</v>
      </c>
      <c r="AU176" s="214" t="s">
        <v>143</v>
      </c>
      <c r="AV176" s="14" t="s">
        <v>143</v>
      </c>
      <c r="AW176" s="14" t="s">
        <v>33</v>
      </c>
      <c r="AX176" s="14" t="s">
        <v>71</v>
      </c>
      <c r="AY176" s="214" t="s">
        <v>134</v>
      </c>
    </row>
    <row r="177" spans="2:51" s="14" customFormat="1">
      <c r="B177" s="204"/>
      <c r="C177" s="205"/>
      <c r="D177" s="195" t="s">
        <v>147</v>
      </c>
      <c r="E177" s="206" t="s">
        <v>19</v>
      </c>
      <c r="F177" s="207" t="s">
        <v>209</v>
      </c>
      <c r="G177" s="205"/>
      <c r="H177" s="208">
        <v>-16.38</v>
      </c>
      <c r="I177" s="209"/>
      <c r="J177" s="205"/>
      <c r="K177" s="205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147</v>
      </c>
      <c r="AU177" s="214" t="s">
        <v>143</v>
      </c>
      <c r="AV177" s="14" t="s">
        <v>143</v>
      </c>
      <c r="AW177" s="14" t="s">
        <v>33</v>
      </c>
      <c r="AX177" s="14" t="s">
        <v>71</v>
      </c>
      <c r="AY177" s="214" t="s">
        <v>134</v>
      </c>
    </row>
    <row r="178" spans="2:51" s="13" customFormat="1">
      <c r="B178" s="193"/>
      <c r="C178" s="194"/>
      <c r="D178" s="195" t="s">
        <v>147</v>
      </c>
      <c r="E178" s="196" t="s">
        <v>19</v>
      </c>
      <c r="F178" s="197" t="s">
        <v>210</v>
      </c>
      <c r="G178" s="194"/>
      <c r="H178" s="196" t="s">
        <v>19</v>
      </c>
      <c r="I178" s="198"/>
      <c r="J178" s="194"/>
      <c r="K178" s="194"/>
      <c r="L178" s="199"/>
      <c r="M178" s="200"/>
      <c r="N178" s="201"/>
      <c r="O178" s="201"/>
      <c r="P178" s="201"/>
      <c r="Q178" s="201"/>
      <c r="R178" s="201"/>
      <c r="S178" s="201"/>
      <c r="T178" s="202"/>
      <c r="AT178" s="203" t="s">
        <v>147</v>
      </c>
      <c r="AU178" s="203" t="s">
        <v>143</v>
      </c>
      <c r="AV178" s="13" t="s">
        <v>79</v>
      </c>
      <c r="AW178" s="13" t="s">
        <v>33</v>
      </c>
      <c r="AX178" s="13" t="s">
        <v>71</v>
      </c>
      <c r="AY178" s="203" t="s">
        <v>134</v>
      </c>
    </row>
    <row r="179" spans="2:51" s="14" customFormat="1">
      <c r="B179" s="204"/>
      <c r="C179" s="205"/>
      <c r="D179" s="195" t="s">
        <v>147</v>
      </c>
      <c r="E179" s="206" t="s">
        <v>19</v>
      </c>
      <c r="F179" s="207" t="s">
        <v>211</v>
      </c>
      <c r="G179" s="205"/>
      <c r="H179" s="208">
        <v>55.109000000000002</v>
      </c>
      <c r="I179" s="209"/>
      <c r="J179" s="205"/>
      <c r="K179" s="205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147</v>
      </c>
      <c r="AU179" s="214" t="s">
        <v>143</v>
      </c>
      <c r="AV179" s="14" t="s">
        <v>143</v>
      </c>
      <c r="AW179" s="14" t="s">
        <v>33</v>
      </c>
      <c r="AX179" s="14" t="s">
        <v>71</v>
      </c>
      <c r="AY179" s="214" t="s">
        <v>134</v>
      </c>
    </row>
    <row r="180" spans="2:51" s="14" customFormat="1">
      <c r="B180" s="204"/>
      <c r="C180" s="205"/>
      <c r="D180" s="195" t="s">
        <v>147</v>
      </c>
      <c r="E180" s="206" t="s">
        <v>19</v>
      </c>
      <c r="F180" s="207" t="s">
        <v>212</v>
      </c>
      <c r="G180" s="205"/>
      <c r="H180" s="208">
        <v>2.0880000000000001</v>
      </c>
      <c r="I180" s="209"/>
      <c r="J180" s="205"/>
      <c r="K180" s="205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147</v>
      </c>
      <c r="AU180" s="214" t="s">
        <v>143</v>
      </c>
      <c r="AV180" s="14" t="s">
        <v>143</v>
      </c>
      <c r="AW180" s="14" t="s">
        <v>33</v>
      </c>
      <c r="AX180" s="14" t="s">
        <v>71</v>
      </c>
      <c r="AY180" s="214" t="s">
        <v>134</v>
      </c>
    </row>
    <row r="181" spans="2:51" s="14" customFormat="1">
      <c r="B181" s="204"/>
      <c r="C181" s="205"/>
      <c r="D181" s="195" t="s">
        <v>147</v>
      </c>
      <c r="E181" s="206" t="s">
        <v>19</v>
      </c>
      <c r="F181" s="207" t="s">
        <v>212</v>
      </c>
      <c r="G181" s="205"/>
      <c r="H181" s="208">
        <v>2.0880000000000001</v>
      </c>
      <c r="I181" s="209"/>
      <c r="J181" s="205"/>
      <c r="K181" s="205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147</v>
      </c>
      <c r="AU181" s="214" t="s">
        <v>143</v>
      </c>
      <c r="AV181" s="14" t="s">
        <v>143</v>
      </c>
      <c r="AW181" s="14" t="s">
        <v>33</v>
      </c>
      <c r="AX181" s="14" t="s">
        <v>71</v>
      </c>
      <c r="AY181" s="214" t="s">
        <v>134</v>
      </c>
    </row>
    <row r="182" spans="2:51" s="14" customFormat="1">
      <c r="B182" s="204"/>
      <c r="C182" s="205"/>
      <c r="D182" s="195" t="s">
        <v>147</v>
      </c>
      <c r="E182" s="206" t="s">
        <v>19</v>
      </c>
      <c r="F182" s="207" t="s">
        <v>213</v>
      </c>
      <c r="G182" s="205"/>
      <c r="H182" s="208">
        <v>3.83</v>
      </c>
      <c r="I182" s="209"/>
      <c r="J182" s="205"/>
      <c r="K182" s="205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147</v>
      </c>
      <c r="AU182" s="214" t="s">
        <v>143</v>
      </c>
      <c r="AV182" s="14" t="s">
        <v>143</v>
      </c>
      <c r="AW182" s="14" t="s">
        <v>33</v>
      </c>
      <c r="AX182" s="14" t="s">
        <v>71</v>
      </c>
      <c r="AY182" s="214" t="s">
        <v>134</v>
      </c>
    </row>
    <row r="183" spans="2:51" s="14" customFormat="1">
      <c r="B183" s="204"/>
      <c r="C183" s="205"/>
      <c r="D183" s="195" t="s">
        <v>147</v>
      </c>
      <c r="E183" s="206" t="s">
        <v>19</v>
      </c>
      <c r="F183" s="207" t="s">
        <v>214</v>
      </c>
      <c r="G183" s="205"/>
      <c r="H183" s="208">
        <v>-25.396999999999998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147</v>
      </c>
      <c r="AU183" s="214" t="s">
        <v>143</v>
      </c>
      <c r="AV183" s="14" t="s">
        <v>143</v>
      </c>
      <c r="AW183" s="14" t="s">
        <v>33</v>
      </c>
      <c r="AX183" s="14" t="s">
        <v>71</v>
      </c>
      <c r="AY183" s="214" t="s">
        <v>134</v>
      </c>
    </row>
    <row r="184" spans="2:51" s="13" customFormat="1">
      <c r="B184" s="193"/>
      <c r="C184" s="194"/>
      <c r="D184" s="195" t="s">
        <v>147</v>
      </c>
      <c r="E184" s="196" t="s">
        <v>19</v>
      </c>
      <c r="F184" s="197" t="s">
        <v>215</v>
      </c>
      <c r="G184" s="194"/>
      <c r="H184" s="196" t="s">
        <v>19</v>
      </c>
      <c r="I184" s="198"/>
      <c r="J184" s="194"/>
      <c r="K184" s="194"/>
      <c r="L184" s="199"/>
      <c r="M184" s="200"/>
      <c r="N184" s="201"/>
      <c r="O184" s="201"/>
      <c r="P184" s="201"/>
      <c r="Q184" s="201"/>
      <c r="R184" s="201"/>
      <c r="S184" s="201"/>
      <c r="T184" s="202"/>
      <c r="AT184" s="203" t="s">
        <v>147</v>
      </c>
      <c r="AU184" s="203" t="s">
        <v>143</v>
      </c>
      <c r="AV184" s="13" t="s">
        <v>79</v>
      </c>
      <c r="AW184" s="13" t="s">
        <v>33</v>
      </c>
      <c r="AX184" s="13" t="s">
        <v>71</v>
      </c>
      <c r="AY184" s="203" t="s">
        <v>134</v>
      </c>
    </row>
    <row r="185" spans="2:51" s="14" customFormat="1">
      <c r="B185" s="204"/>
      <c r="C185" s="205"/>
      <c r="D185" s="195" t="s">
        <v>147</v>
      </c>
      <c r="E185" s="206" t="s">
        <v>19</v>
      </c>
      <c r="F185" s="207" t="s">
        <v>216</v>
      </c>
      <c r="G185" s="205"/>
      <c r="H185" s="208">
        <v>69.075000000000003</v>
      </c>
      <c r="I185" s="209"/>
      <c r="J185" s="205"/>
      <c r="K185" s="205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147</v>
      </c>
      <c r="AU185" s="214" t="s">
        <v>143</v>
      </c>
      <c r="AV185" s="14" t="s">
        <v>143</v>
      </c>
      <c r="AW185" s="14" t="s">
        <v>33</v>
      </c>
      <c r="AX185" s="14" t="s">
        <v>71</v>
      </c>
      <c r="AY185" s="214" t="s">
        <v>134</v>
      </c>
    </row>
    <row r="186" spans="2:51" s="14" customFormat="1">
      <c r="B186" s="204"/>
      <c r="C186" s="205"/>
      <c r="D186" s="195" t="s">
        <v>147</v>
      </c>
      <c r="E186" s="206" t="s">
        <v>19</v>
      </c>
      <c r="F186" s="207" t="s">
        <v>217</v>
      </c>
      <c r="G186" s="205"/>
      <c r="H186" s="208">
        <v>2.0219999999999998</v>
      </c>
      <c r="I186" s="209"/>
      <c r="J186" s="205"/>
      <c r="K186" s="205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147</v>
      </c>
      <c r="AU186" s="214" t="s">
        <v>143</v>
      </c>
      <c r="AV186" s="14" t="s">
        <v>143</v>
      </c>
      <c r="AW186" s="14" t="s">
        <v>33</v>
      </c>
      <c r="AX186" s="14" t="s">
        <v>71</v>
      </c>
      <c r="AY186" s="214" t="s">
        <v>134</v>
      </c>
    </row>
    <row r="187" spans="2:51" s="14" customFormat="1">
      <c r="B187" s="204"/>
      <c r="C187" s="205"/>
      <c r="D187" s="195" t="s">
        <v>147</v>
      </c>
      <c r="E187" s="206" t="s">
        <v>19</v>
      </c>
      <c r="F187" s="207" t="s">
        <v>218</v>
      </c>
      <c r="G187" s="205"/>
      <c r="H187" s="208">
        <v>-17.385000000000002</v>
      </c>
      <c r="I187" s="209"/>
      <c r="J187" s="205"/>
      <c r="K187" s="205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147</v>
      </c>
      <c r="AU187" s="214" t="s">
        <v>143</v>
      </c>
      <c r="AV187" s="14" t="s">
        <v>143</v>
      </c>
      <c r="AW187" s="14" t="s">
        <v>33</v>
      </c>
      <c r="AX187" s="14" t="s">
        <v>71</v>
      </c>
      <c r="AY187" s="214" t="s">
        <v>134</v>
      </c>
    </row>
    <row r="188" spans="2:51" s="13" customFormat="1">
      <c r="B188" s="193"/>
      <c r="C188" s="194"/>
      <c r="D188" s="195" t="s">
        <v>147</v>
      </c>
      <c r="E188" s="196" t="s">
        <v>19</v>
      </c>
      <c r="F188" s="197" t="s">
        <v>152</v>
      </c>
      <c r="G188" s="194"/>
      <c r="H188" s="196" t="s">
        <v>19</v>
      </c>
      <c r="I188" s="198"/>
      <c r="J188" s="194"/>
      <c r="K188" s="194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147</v>
      </c>
      <c r="AU188" s="203" t="s">
        <v>143</v>
      </c>
      <c r="AV188" s="13" t="s">
        <v>79</v>
      </c>
      <c r="AW188" s="13" t="s">
        <v>33</v>
      </c>
      <c r="AX188" s="13" t="s">
        <v>71</v>
      </c>
      <c r="AY188" s="203" t="s">
        <v>134</v>
      </c>
    </row>
    <row r="189" spans="2:51" s="14" customFormat="1">
      <c r="B189" s="204"/>
      <c r="C189" s="205"/>
      <c r="D189" s="195" t="s">
        <v>147</v>
      </c>
      <c r="E189" s="206" t="s">
        <v>19</v>
      </c>
      <c r="F189" s="207" t="s">
        <v>219</v>
      </c>
      <c r="G189" s="205"/>
      <c r="H189" s="208">
        <v>42.45</v>
      </c>
      <c r="I189" s="209"/>
      <c r="J189" s="205"/>
      <c r="K189" s="205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147</v>
      </c>
      <c r="AU189" s="214" t="s">
        <v>143</v>
      </c>
      <c r="AV189" s="14" t="s">
        <v>143</v>
      </c>
      <c r="AW189" s="14" t="s">
        <v>33</v>
      </c>
      <c r="AX189" s="14" t="s">
        <v>71</v>
      </c>
      <c r="AY189" s="214" t="s">
        <v>134</v>
      </c>
    </row>
    <row r="190" spans="2:51" s="14" customFormat="1">
      <c r="B190" s="204"/>
      <c r="C190" s="205"/>
      <c r="D190" s="195" t="s">
        <v>147</v>
      </c>
      <c r="E190" s="206" t="s">
        <v>19</v>
      </c>
      <c r="F190" s="207" t="s">
        <v>220</v>
      </c>
      <c r="G190" s="205"/>
      <c r="H190" s="208">
        <v>-8.6140000000000008</v>
      </c>
      <c r="I190" s="209"/>
      <c r="J190" s="205"/>
      <c r="K190" s="205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147</v>
      </c>
      <c r="AU190" s="214" t="s">
        <v>143</v>
      </c>
      <c r="AV190" s="14" t="s">
        <v>143</v>
      </c>
      <c r="AW190" s="14" t="s">
        <v>33</v>
      </c>
      <c r="AX190" s="14" t="s">
        <v>71</v>
      </c>
      <c r="AY190" s="214" t="s">
        <v>134</v>
      </c>
    </row>
    <row r="191" spans="2:51" s="13" customFormat="1">
      <c r="B191" s="193"/>
      <c r="C191" s="194"/>
      <c r="D191" s="195" t="s">
        <v>147</v>
      </c>
      <c r="E191" s="196" t="s">
        <v>19</v>
      </c>
      <c r="F191" s="197" t="s">
        <v>221</v>
      </c>
      <c r="G191" s="194"/>
      <c r="H191" s="196" t="s">
        <v>19</v>
      </c>
      <c r="I191" s="198"/>
      <c r="J191" s="194"/>
      <c r="K191" s="194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147</v>
      </c>
      <c r="AU191" s="203" t="s">
        <v>143</v>
      </c>
      <c r="AV191" s="13" t="s">
        <v>79</v>
      </c>
      <c r="AW191" s="13" t="s">
        <v>33</v>
      </c>
      <c r="AX191" s="13" t="s">
        <v>71</v>
      </c>
      <c r="AY191" s="203" t="s">
        <v>134</v>
      </c>
    </row>
    <row r="192" spans="2:51" s="14" customFormat="1">
      <c r="B192" s="204"/>
      <c r="C192" s="205"/>
      <c r="D192" s="195" t="s">
        <v>147</v>
      </c>
      <c r="E192" s="206" t="s">
        <v>19</v>
      </c>
      <c r="F192" s="207" t="s">
        <v>222</v>
      </c>
      <c r="G192" s="205"/>
      <c r="H192" s="208">
        <v>73.822000000000003</v>
      </c>
      <c r="I192" s="209"/>
      <c r="J192" s="205"/>
      <c r="K192" s="205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147</v>
      </c>
      <c r="AU192" s="214" t="s">
        <v>143</v>
      </c>
      <c r="AV192" s="14" t="s">
        <v>143</v>
      </c>
      <c r="AW192" s="14" t="s">
        <v>33</v>
      </c>
      <c r="AX192" s="14" t="s">
        <v>71</v>
      </c>
      <c r="AY192" s="214" t="s">
        <v>134</v>
      </c>
    </row>
    <row r="193" spans="1:65" s="14" customFormat="1">
      <c r="B193" s="204"/>
      <c r="C193" s="205"/>
      <c r="D193" s="195" t="s">
        <v>147</v>
      </c>
      <c r="E193" s="206" t="s">
        <v>19</v>
      </c>
      <c r="F193" s="207" t="s">
        <v>223</v>
      </c>
      <c r="G193" s="205"/>
      <c r="H193" s="208">
        <v>1.7130000000000001</v>
      </c>
      <c r="I193" s="209"/>
      <c r="J193" s="205"/>
      <c r="K193" s="205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147</v>
      </c>
      <c r="AU193" s="214" t="s">
        <v>143</v>
      </c>
      <c r="AV193" s="14" t="s">
        <v>143</v>
      </c>
      <c r="AW193" s="14" t="s">
        <v>33</v>
      </c>
      <c r="AX193" s="14" t="s">
        <v>71</v>
      </c>
      <c r="AY193" s="214" t="s">
        <v>134</v>
      </c>
    </row>
    <row r="194" spans="1:65" s="14" customFormat="1">
      <c r="B194" s="204"/>
      <c r="C194" s="205"/>
      <c r="D194" s="195" t="s">
        <v>147</v>
      </c>
      <c r="E194" s="206" t="s">
        <v>19</v>
      </c>
      <c r="F194" s="207" t="s">
        <v>224</v>
      </c>
      <c r="G194" s="205"/>
      <c r="H194" s="208">
        <v>1.6890000000000001</v>
      </c>
      <c r="I194" s="209"/>
      <c r="J194" s="205"/>
      <c r="K194" s="205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147</v>
      </c>
      <c r="AU194" s="214" t="s">
        <v>143</v>
      </c>
      <c r="AV194" s="14" t="s">
        <v>143</v>
      </c>
      <c r="AW194" s="14" t="s">
        <v>33</v>
      </c>
      <c r="AX194" s="14" t="s">
        <v>71</v>
      </c>
      <c r="AY194" s="214" t="s">
        <v>134</v>
      </c>
    </row>
    <row r="195" spans="1:65" s="14" customFormat="1">
      <c r="B195" s="204"/>
      <c r="C195" s="205"/>
      <c r="D195" s="195" t="s">
        <v>147</v>
      </c>
      <c r="E195" s="206" t="s">
        <v>19</v>
      </c>
      <c r="F195" s="207" t="s">
        <v>225</v>
      </c>
      <c r="G195" s="205"/>
      <c r="H195" s="208">
        <v>-9.0129999999999999</v>
      </c>
      <c r="I195" s="209"/>
      <c r="J195" s="205"/>
      <c r="K195" s="205"/>
      <c r="L195" s="210"/>
      <c r="M195" s="211"/>
      <c r="N195" s="212"/>
      <c r="O195" s="212"/>
      <c r="P195" s="212"/>
      <c r="Q195" s="212"/>
      <c r="R195" s="212"/>
      <c r="S195" s="212"/>
      <c r="T195" s="213"/>
      <c r="AT195" s="214" t="s">
        <v>147</v>
      </c>
      <c r="AU195" s="214" t="s">
        <v>143</v>
      </c>
      <c r="AV195" s="14" t="s">
        <v>143</v>
      </c>
      <c r="AW195" s="14" t="s">
        <v>33</v>
      </c>
      <c r="AX195" s="14" t="s">
        <v>71</v>
      </c>
      <c r="AY195" s="214" t="s">
        <v>134</v>
      </c>
    </row>
    <row r="196" spans="1:65" s="13" customFormat="1">
      <c r="B196" s="193"/>
      <c r="C196" s="194"/>
      <c r="D196" s="195" t="s">
        <v>147</v>
      </c>
      <c r="E196" s="196" t="s">
        <v>19</v>
      </c>
      <c r="F196" s="197" t="s">
        <v>174</v>
      </c>
      <c r="G196" s="194"/>
      <c r="H196" s="196" t="s">
        <v>19</v>
      </c>
      <c r="I196" s="198"/>
      <c r="J196" s="194"/>
      <c r="K196" s="194"/>
      <c r="L196" s="199"/>
      <c r="M196" s="200"/>
      <c r="N196" s="201"/>
      <c r="O196" s="201"/>
      <c r="P196" s="201"/>
      <c r="Q196" s="201"/>
      <c r="R196" s="201"/>
      <c r="S196" s="201"/>
      <c r="T196" s="202"/>
      <c r="AT196" s="203" t="s">
        <v>147</v>
      </c>
      <c r="AU196" s="203" t="s">
        <v>143</v>
      </c>
      <c r="AV196" s="13" t="s">
        <v>79</v>
      </c>
      <c r="AW196" s="13" t="s">
        <v>33</v>
      </c>
      <c r="AX196" s="13" t="s">
        <v>71</v>
      </c>
      <c r="AY196" s="203" t="s">
        <v>134</v>
      </c>
    </row>
    <row r="197" spans="1:65" s="14" customFormat="1">
      <c r="B197" s="204"/>
      <c r="C197" s="205"/>
      <c r="D197" s="195" t="s">
        <v>147</v>
      </c>
      <c r="E197" s="206" t="s">
        <v>19</v>
      </c>
      <c r="F197" s="207" t="s">
        <v>226</v>
      </c>
      <c r="G197" s="205"/>
      <c r="H197" s="208">
        <v>47.334000000000003</v>
      </c>
      <c r="I197" s="209"/>
      <c r="J197" s="205"/>
      <c r="K197" s="205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147</v>
      </c>
      <c r="AU197" s="214" t="s">
        <v>143</v>
      </c>
      <c r="AV197" s="14" t="s">
        <v>143</v>
      </c>
      <c r="AW197" s="14" t="s">
        <v>33</v>
      </c>
      <c r="AX197" s="14" t="s">
        <v>71</v>
      </c>
      <c r="AY197" s="214" t="s">
        <v>134</v>
      </c>
    </row>
    <row r="198" spans="1:65" s="14" customFormat="1">
      <c r="B198" s="204"/>
      <c r="C198" s="205"/>
      <c r="D198" s="195" t="s">
        <v>147</v>
      </c>
      <c r="E198" s="206" t="s">
        <v>19</v>
      </c>
      <c r="F198" s="207" t="s">
        <v>227</v>
      </c>
      <c r="G198" s="205"/>
      <c r="H198" s="208">
        <v>3.45</v>
      </c>
      <c r="I198" s="209"/>
      <c r="J198" s="205"/>
      <c r="K198" s="205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147</v>
      </c>
      <c r="AU198" s="214" t="s">
        <v>143</v>
      </c>
      <c r="AV198" s="14" t="s">
        <v>143</v>
      </c>
      <c r="AW198" s="14" t="s">
        <v>33</v>
      </c>
      <c r="AX198" s="14" t="s">
        <v>71</v>
      </c>
      <c r="AY198" s="214" t="s">
        <v>134</v>
      </c>
    </row>
    <row r="199" spans="1:65" s="14" customFormat="1">
      <c r="B199" s="204"/>
      <c r="C199" s="205"/>
      <c r="D199" s="195" t="s">
        <v>147</v>
      </c>
      <c r="E199" s="206" t="s">
        <v>19</v>
      </c>
      <c r="F199" s="207" t="s">
        <v>228</v>
      </c>
      <c r="G199" s="205"/>
      <c r="H199" s="208">
        <v>-21.055</v>
      </c>
      <c r="I199" s="209"/>
      <c r="J199" s="205"/>
      <c r="K199" s="205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147</v>
      </c>
      <c r="AU199" s="214" t="s">
        <v>143</v>
      </c>
      <c r="AV199" s="14" t="s">
        <v>143</v>
      </c>
      <c r="AW199" s="14" t="s">
        <v>33</v>
      </c>
      <c r="AX199" s="14" t="s">
        <v>71</v>
      </c>
      <c r="AY199" s="214" t="s">
        <v>134</v>
      </c>
    </row>
    <row r="200" spans="1:65" s="13" customFormat="1">
      <c r="B200" s="193"/>
      <c r="C200" s="194"/>
      <c r="D200" s="195" t="s">
        <v>147</v>
      </c>
      <c r="E200" s="196" t="s">
        <v>19</v>
      </c>
      <c r="F200" s="197" t="s">
        <v>229</v>
      </c>
      <c r="G200" s="194"/>
      <c r="H200" s="196" t="s">
        <v>19</v>
      </c>
      <c r="I200" s="198"/>
      <c r="J200" s="194"/>
      <c r="K200" s="194"/>
      <c r="L200" s="199"/>
      <c r="M200" s="200"/>
      <c r="N200" s="201"/>
      <c r="O200" s="201"/>
      <c r="P200" s="201"/>
      <c r="Q200" s="201"/>
      <c r="R200" s="201"/>
      <c r="S200" s="201"/>
      <c r="T200" s="202"/>
      <c r="AT200" s="203" t="s">
        <v>147</v>
      </c>
      <c r="AU200" s="203" t="s">
        <v>143</v>
      </c>
      <c r="AV200" s="13" t="s">
        <v>79</v>
      </c>
      <c r="AW200" s="13" t="s">
        <v>33</v>
      </c>
      <c r="AX200" s="13" t="s">
        <v>71</v>
      </c>
      <c r="AY200" s="203" t="s">
        <v>134</v>
      </c>
    </row>
    <row r="201" spans="1:65" s="14" customFormat="1">
      <c r="B201" s="204"/>
      <c r="C201" s="205"/>
      <c r="D201" s="195" t="s">
        <v>147</v>
      </c>
      <c r="E201" s="206" t="s">
        <v>19</v>
      </c>
      <c r="F201" s="207" t="s">
        <v>230</v>
      </c>
      <c r="G201" s="205"/>
      <c r="H201" s="208">
        <v>15.893000000000001</v>
      </c>
      <c r="I201" s="209"/>
      <c r="J201" s="205"/>
      <c r="K201" s="205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147</v>
      </c>
      <c r="AU201" s="214" t="s">
        <v>143</v>
      </c>
      <c r="AV201" s="14" t="s">
        <v>143</v>
      </c>
      <c r="AW201" s="14" t="s">
        <v>33</v>
      </c>
      <c r="AX201" s="14" t="s">
        <v>71</v>
      </c>
      <c r="AY201" s="214" t="s">
        <v>134</v>
      </c>
    </row>
    <row r="202" spans="1:65" s="14" customFormat="1">
      <c r="B202" s="204"/>
      <c r="C202" s="205"/>
      <c r="D202" s="195" t="s">
        <v>147</v>
      </c>
      <c r="E202" s="206" t="s">
        <v>19</v>
      </c>
      <c r="F202" s="207" t="s">
        <v>231</v>
      </c>
      <c r="G202" s="205"/>
      <c r="H202" s="208">
        <v>-1.421</v>
      </c>
      <c r="I202" s="209"/>
      <c r="J202" s="205"/>
      <c r="K202" s="205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147</v>
      </c>
      <c r="AU202" s="214" t="s">
        <v>143</v>
      </c>
      <c r="AV202" s="14" t="s">
        <v>143</v>
      </c>
      <c r="AW202" s="14" t="s">
        <v>33</v>
      </c>
      <c r="AX202" s="14" t="s">
        <v>71</v>
      </c>
      <c r="AY202" s="214" t="s">
        <v>134</v>
      </c>
    </row>
    <row r="203" spans="1:65" s="15" customFormat="1">
      <c r="B203" s="215"/>
      <c r="C203" s="216"/>
      <c r="D203" s="195" t="s">
        <v>147</v>
      </c>
      <c r="E203" s="217" t="s">
        <v>19</v>
      </c>
      <c r="F203" s="218" t="s">
        <v>154</v>
      </c>
      <c r="G203" s="216"/>
      <c r="H203" s="219">
        <v>257.25899999999996</v>
      </c>
      <c r="I203" s="220"/>
      <c r="J203" s="216"/>
      <c r="K203" s="216"/>
      <c r="L203" s="221"/>
      <c r="M203" s="222"/>
      <c r="N203" s="223"/>
      <c r="O203" s="223"/>
      <c r="P203" s="223"/>
      <c r="Q203" s="223"/>
      <c r="R203" s="223"/>
      <c r="S203" s="223"/>
      <c r="T203" s="224"/>
      <c r="AT203" s="225" t="s">
        <v>147</v>
      </c>
      <c r="AU203" s="225" t="s">
        <v>143</v>
      </c>
      <c r="AV203" s="15" t="s">
        <v>142</v>
      </c>
      <c r="AW203" s="15" t="s">
        <v>33</v>
      </c>
      <c r="AX203" s="15" t="s">
        <v>79</v>
      </c>
      <c r="AY203" s="225" t="s">
        <v>134</v>
      </c>
    </row>
    <row r="204" spans="1:65" s="2" customFormat="1" ht="16.5" customHeight="1">
      <c r="A204" s="36"/>
      <c r="B204" s="37"/>
      <c r="C204" s="175" t="s">
        <v>232</v>
      </c>
      <c r="D204" s="175" t="s">
        <v>137</v>
      </c>
      <c r="E204" s="176" t="s">
        <v>233</v>
      </c>
      <c r="F204" s="177" t="s">
        <v>234</v>
      </c>
      <c r="G204" s="178" t="s">
        <v>140</v>
      </c>
      <c r="H204" s="179">
        <v>0.77800000000000002</v>
      </c>
      <c r="I204" s="180"/>
      <c r="J204" s="181">
        <f>ROUND(I204*H204,2)</f>
        <v>0</v>
      </c>
      <c r="K204" s="177" t="s">
        <v>141</v>
      </c>
      <c r="L204" s="41"/>
      <c r="M204" s="182" t="s">
        <v>19</v>
      </c>
      <c r="N204" s="183" t="s">
        <v>43</v>
      </c>
      <c r="O204" s="66"/>
      <c r="P204" s="184">
        <f>O204*H204</f>
        <v>0</v>
      </c>
      <c r="Q204" s="184">
        <v>0.42</v>
      </c>
      <c r="R204" s="184">
        <f>Q204*H204</f>
        <v>0.32675999999999999</v>
      </c>
      <c r="S204" s="184">
        <v>0</v>
      </c>
      <c r="T204" s="185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6" t="s">
        <v>142</v>
      </c>
      <c r="AT204" s="186" t="s">
        <v>137</v>
      </c>
      <c r="AU204" s="186" t="s">
        <v>143</v>
      </c>
      <c r="AY204" s="19" t="s">
        <v>134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9" t="s">
        <v>143</v>
      </c>
      <c r="BK204" s="187">
        <f>ROUND(I204*H204,2)</f>
        <v>0</v>
      </c>
      <c r="BL204" s="19" t="s">
        <v>142</v>
      </c>
      <c r="BM204" s="186" t="s">
        <v>235</v>
      </c>
    </row>
    <row r="205" spans="1:65" s="2" customFormat="1">
      <c r="A205" s="36"/>
      <c r="B205" s="37"/>
      <c r="C205" s="38"/>
      <c r="D205" s="188" t="s">
        <v>145</v>
      </c>
      <c r="E205" s="38"/>
      <c r="F205" s="189" t="s">
        <v>236</v>
      </c>
      <c r="G205" s="38"/>
      <c r="H205" s="38"/>
      <c r="I205" s="190"/>
      <c r="J205" s="38"/>
      <c r="K205" s="38"/>
      <c r="L205" s="41"/>
      <c r="M205" s="191"/>
      <c r="N205" s="192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145</v>
      </c>
      <c r="AU205" s="19" t="s">
        <v>143</v>
      </c>
    </row>
    <row r="206" spans="1:65" s="13" customFormat="1">
      <c r="B206" s="193"/>
      <c r="C206" s="194"/>
      <c r="D206" s="195" t="s">
        <v>147</v>
      </c>
      <c r="E206" s="196" t="s">
        <v>19</v>
      </c>
      <c r="F206" s="197" t="s">
        <v>148</v>
      </c>
      <c r="G206" s="194"/>
      <c r="H206" s="196" t="s">
        <v>19</v>
      </c>
      <c r="I206" s="198"/>
      <c r="J206" s="194"/>
      <c r="K206" s="194"/>
      <c r="L206" s="199"/>
      <c r="M206" s="200"/>
      <c r="N206" s="201"/>
      <c r="O206" s="201"/>
      <c r="P206" s="201"/>
      <c r="Q206" s="201"/>
      <c r="R206" s="201"/>
      <c r="S206" s="201"/>
      <c r="T206" s="202"/>
      <c r="AT206" s="203" t="s">
        <v>147</v>
      </c>
      <c r="AU206" s="203" t="s">
        <v>143</v>
      </c>
      <c r="AV206" s="13" t="s">
        <v>79</v>
      </c>
      <c r="AW206" s="13" t="s">
        <v>33</v>
      </c>
      <c r="AX206" s="13" t="s">
        <v>71</v>
      </c>
      <c r="AY206" s="203" t="s">
        <v>134</v>
      </c>
    </row>
    <row r="207" spans="1:65" s="13" customFormat="1">
      <c r="B207" s="193"/>
      <c r="C207" s="194"/>
      <c r="D207" s="195" t="s">
        <v>147</v>
      </c>
      <c r="E207" s="196" t="s">
        <v>19</v>
      </c>
      <c r="F207" s="197" t="s">
        <v>205</v>
      </c>
      <c r="G207" s="194"/>
      <c r="H207" s="196" t="s">
        <v>19</v>
      </c>
      <c r="I207" s="198"/>
      <c r="J207" s="194"/>
      <c r="K207" s="194"/>
      <c r="L207" s="199"/>
      <c r="M207" s="200"/>
      <c r="N207" s="201"/>
      <c r="O207" s="201"/>
      <c r="P207" s="201"/>
      <c r="Q207" s="201"/>
      <c r="R207" s="201"/>
      <c r="S207" s="201"/>
      <c r="T207" s="202"/>
      <c r="AT207" s="203" t="s">
        <v>147</v>
      </c>
      <c r="AU207" s="203" t="s">
        <v>143</v>
      </c>
      <c r="AV207" s="13" t="s">
        <v>79</v>
      </c>
      <c r="AW207" s="13" t="s">
        <v>33</v>
      </c>
      <c r="AX207" s="13" t="s">
        <v>71</v>
      </c>
      <c r="AY207" s="203" t="s">
        <v>134</v>
      </c>
    </row>
    <row r="208" spans="1:65" s="14" customFormat="1">
      <c r="B208" s="204"/>
      <c r="C208" s="205"/>
      <c r="D208" s="195" t="s">
        <v>147</v>
      </c>
      <c r="E208" s="206" t="s">
        <v>19</v>
      </c>
      <c r="F208" s="207" t="s">
        <v>237</v>
      </c>
      <c r="G208" s="205"/>
      <c r="H208" s="208">
        <v>0.161</v>
      </c>
      <c r="I208" s="209"/>
      <c r="J208" s="205"/>
      <c r="K208" s="205"/>
      <c r="L208" s="210"/>
      <c r="M208" s="211"/>
      <c r="N208" s="212"/>
      <c r="O208" s="212"/>
      <c r="P208" s="212"/>
      <c r="Q208" s="212"/>
      <c r="R208" s="212"/>
      <c r="S208" s="212"/>
      <c r="T208" s="213"/>
      <c r="AT208" s="214" t="s">
        <v>147</v>
      </c>
      <c r="AU208" s="214" t="s">
        <v>143</v>
      </c>
      <c r="AV208" s="14" t="s">
        <v>143</v>
      </c>
      <c r="AW208" s="14" t="s">
        <v>33</v>
      </c>
      <c r="AX208" s="14" t="s">
        <v>71</v>
      </c>
      <c r="AY208" s="214" t="s">
        <v>134</v>
      </c>
    </row>
    <row r="209" spans="1:65" s="13" customFormat="1">
      <c r="B209" s="193"/>
      <c r="C209" s="194"/>
      <c r="D209" s="195" t="s">
        <v>147</v>
      </c>
      <c r="E209" s="196" t="s">
        <v>19</v>
      </c>
      <c r="F209" s="197" t="s">
        <v>185</v>
      </c>
      <c r="G209" s="194"/>
      <c r="H209" s="196" t="s">
        <v>19</v>
      </c>
      <c r="I209" s="198"/>
      <c r="J209" s="194"/>
      <c r="K209" s="194"/>
      <c r="L209" s="199"/>
      <c r="M209" s="200"/>
      <c r="N209" s="201"/>
      <c r="O209" s="201"/>
      <c r="P209" s="201"/>
      <c r="Q209" s="201"/>
      <c r="R209" s="201"/>
      <c r="S209" s="201"/>
      <c r="T209" s="202"/>
      <c r="AT209" s="203" t="s">
        <v>147</v>
      </c>
      <c r="AU209" s="203" t="s">
        <v>143</v>
      </c>
      <c r="AV209" s="13" t="s">
        <v>79</v>
      </c>
      <c r="AW209" s="13" t="s">
        <v>33</v>
      </c>
      <c r="AX209" s="13" t="s">
        <v>71</v>
      </c>
      <c r="AY209" s="203" t="s">
        <v>134</v>
      </c>
    </row>
    <row r="210" spans="1:65" s="14" customFormat="1">
      <c r="B210" s="204"/>
      <c r="C210" s="205"/>
      <c r="D210" s="195" t="s">
        <v>147</v>
      </c>
      <c r="E210" s="206" t="s">
        <v>19</v>
      </c>
      <c r="F210" s="207" t="s">
        <v>238</v>
      </c>
      <c r="G210" s="205"/>
      <c r="H210" s="208">
        <v>2.1000000000000001E-2</v>
      </c>
      <c r="I210" s="209"/>
      <c r="J210" s="205"/>
      <c r="K210" s="205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147</v>
      </c>
      <c r="AU210" s="214" t="s">
        <v>143</v>
      </c>
      <c r="AV210" s="14" t="s">
        <v>143</v>
      </c>
      <c r="AW210" s="14" t="s">
        <v>33</v>
      </c>
      <c r="AX210" s="14" t="s">
        <v>71</v>
      </c>
      <c r="AY210" s="214" t="s">
        <v>134</v>
      </c>
    </row>
    <row r="211" spans="1:65" s="13" customFormat="1">
      <c r="B211" s="193"/>
      <c r="C211" s="194"/>
      <c r="D211" s="195" t="s">
        <v>147</v>
      </c>
      <c r="E211" s="196" t="s">
        <v>19</v>
      </c>
      <c r="F211" s="197" t="s">
        <v>149</v>
      </c>
      <c r="G211" s="194"/>
      <c r="H211" s="196" t="s">
        <v>19</v>
      </c>
      <c r="I211" s="198"/>
      <c r="J211" s="194"/>
      <c r="K211" s="194"/>
      <c r="L211" s="199"/>
      <c r="M211" s="200"/>
      <c r="N211" s="201"/>
      <c r="O211" s="201"/>
      <c r="P211" s="201"/>
      <c r="Q211" s="201"/>
      <c r="R211" s="201"/>
      <c r="S211" s="201"/>
      <c r="T211" s="202"/>
      <c r="AT211" s="203" t="s">
        <v>147</v>
      </c>
      <c r="AU211" s="203" t="s">
        <v>143</v>
      </c>
      <c r="AV211" s="13" t="s">
        <v>79</v>
      </c>
      <c r="AW211" s="13" t="s">
        <v>33</v>
      </c>
      <c r="AX211" s="13" t="s">
        <v>71</v>
      </c>
      <c r="AY211" s="203" t="s">
        <v>134</v>
      </c>
    </row>
    <row r="212" spans="1:65" s="14" customFormat="1">
      <c r="B212" s="204"/>
      <c r="C212" s="205"/>
      <c r="D212" s="195" t="s">
        <v>147</v>
      </c>
      <c r="E212" s="206" t="s">
        <v>19</v>
      </c>
      <c r="F212" s="207" t="s">
        <v>239</v>
      </c>
      <c r="G212" s="205"/>
      <c r="H212" s="208">
        <v>0.13500000000000001</v>
      </c>
      <c r="I212" s="209"/>
      <c r="J212" s="205"/>
      <c r="K212" s="205"/>
      <c r="L212" s="210"/>
      <c r="M212" s="211"/>
      <c r="N212" s="212"/>
      <c r="O212" s="212"/>
      <c r="P212" s="212"/>
      <c r="Q212" s="212"/>
      <c r="R212" s="212"/>
      <c r="S212" s="212"/>
      <c r="T212" s="213"/>
      <c r="AT212" s="214" t="s">
        <v>147</v>
      </c>
      <c r="AU212" s="214" t="s">
        <v>143</v>
      </c>
      <c r="AV212" s="14" t="s">
        <v>143</v>
      </c>
      <c r="AW212" s="14" t="s">
        <v>33</v>
      </c>
      <c r="AX212" s="14" t="s">
        <v>71</v>
      </c>
      <c r="AY212" s="214" t="s">
        <v>134</v>
      </c>
    </row>
    <row r="213" spans="1:65" s="13" customFormat="1">
      <c r="B213" s="193"/>
      <c r="C213" s="194"/>
      <c r="D213" s="195" t="s">
        <v>147</v>
      </c>
      <c r="E213" s="196" t="s">
        <v>19</v>
      </c>
      <c r="F213" s="197" t="s">
        <v>152</v>
      </c>
      <c r="G213" s="194"/>
      <c r="H213" s="196" t="s">
        <v>19</v>
      </c>
      <c r="I213" s="198"/>
      <c r="J213" s="194"/>
      <c r="K213" s="194"/>
      <c r="L213" s="199"/>
      <c r="M213" s="200"/>
      <c r="N213" s="201"/>
      <c r="O213" s="201"/>
      <c r="P213" s="201"/>
      <c r="Q213" s="201"/>
      <c r="R213" s="201"/>
      <c r="S213" s="201"/>
      <c r="T213" s="202"/>
      <c r="AT213" s="203" t="s">
        <v>147</v>
      </c>
      <c r="AU213" s="203" t="s">
        <v>143</v>
      </c>
      <c r="AV213" s="13" t="s">
        <v>79</v>
      </c>
      <c r="AW213" s="13" t="s">
        <v>33</v>
      </c>
      <c r="AX213" s="13" t="s">
        <v>71</v>
      </c>
      <c r="AY213" s="203" t="s">
        <v>134</v>
      </c>
    </row>
    <row r="214" spans="1:65" s="14" customFormat="1">
      <c r="B214" s="204"/>
      <c r="C214" s="205"/>
      <c r="D214" s="195" t="s">
        <v>147</v>
      </c>
      <c r="E214" s="206" t="s">
        <v>19</v>
      </c>
      <c r="F214" s="207" t="s">
        <v>240</v>
      </c>
      <c r="G214" s="205"/>
      <c r="H214" s="208">
        <v>0.19400000000000001</v>
      </c>
      <c r="I214" s="209"/>
      <c r="J214" s="205"/>
      <c r="K214" s="205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147</v>
      </c>
      <c r="AU214" s="214" t="s">
        <v>143</v>
      </c>
      <c r="AV214" s="14" t="s">
        <v>143</v>
      </c>
      <c r="AW214" s="14" t="s">
        <v>33</v>
      </c>
      <c r="AX214" s="14" t="s">
        <v>71</v>
      </c>
      <c r="AY214" s="214" t="s">
        <v>134</v>
      </c>
    </row>
    <row r="215" spans="1:65" s="13" customFormat="1">
      <c r="B215" s="193"/>
      <c r="C215" s="194"/>
      <c r="D215" s="195" t="s">
        <v>147</v>
      </c>
      <c r="E215" s="196" t="s">
        <v>19</v>
      </c>
      <c r="F215" s="197" t="s">
        <v>241</v>
      </c>
      <c r="G215" s="194"/>
      <c r="H215" s="196" t="s">
        <v>19</v>
      </c>
      <c r="I215" s="198"/>
      <c r="J215" s="194"/>
      <c r="K215" s="194"/>
      <c r="L215" s="199"/>
      <c r="M215" s="200"/>
      <c r="N215" s="201"/>
      <c r="O215" s="201"/>
      <c r="P215" s="201"/>
      <c r="Q215" s="201"/>
      <c r="R215" s="201"/>
      <c r="S215" s="201"/>
      <c r="T215" s="202"/>
      <c r="AT215" s="203" t="s">
        <v>147</v>
      </c>
      <c r="AU215" s="203" t="s">
        <v>143</v>
      </c>
      <c r="AV215" s="13" t="s">
        <v>79</v>
      </c>
      <c r="AW215" s="13" t="s">
        <v>33</v>
      </c>
      <c r="AX215" s="13" t="s">
        <v>71</v>
      </c>
      <c r="AY215" s="203" t="s">
        <v>134</v>
      </c>
    </row>
    <row r="216" spans="1:65" s="14" customFormat="1">
      <c r="B216" s="204"/>
      <c r="C216" s="205"/>
      <c r="D216" s="195" t="s">
        <v>147</v>
      </c>
      <c r="E216" s="206" t="s">
        <v>19</v>
      </c>
      <c r="F216" s="207" t="s">
        <v>242</v>
      </c>
      <c r="G216" s="205"/>
      <c r="H216" s="208">
        <v>0.24399999999999999</v>
      </c>
      <c r="I216" s="209"/>
      <c r="J216" s="205"/>
      <c r="K216" s="205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147</v>
      </c>
      <c r="AU216" s="214" t="s">
        <v>143</v>
      </c>
      <c r="AV216" s="14" t="s">
        <v>143</v>
      </c>
      <c r="AW216" s="14" t="s">
        <v>33</v>
      </c>
      <c r="AX216" s="14" t="s">
        <v>71</v>
      </c>
      <c r="AY216" s="214" t="s">
        <v>134</v>
      </c>
    </row>
    <row r="217" spans="1:65" s="13" customFormat="1">
      <c r="B217" s="193"/>
      <c r="C217" s="194"/>
      <c r="D217" s="195" t="s">
        <v>147</v>
      </c>
      <c r="E217" s="196" t="s">
        <v>19</v>
      </c>
      <c r="F217" s="197" t="s">
        <v>229</v>
      </c>
      <c r="G217" s="194"/>
      <c r="H217" s="196" t="s">
        <v>19</v>
      </c>
      <c r="I217" s="198"/>
      <c r="J217" s="194"/>
      <c r="K217" s="194"/>
      <c r="L217" s="199"/>
      <c r="M217" s="200"/>
      <c r="N217" s="201"/>
      <c r="O217" s="201"/>
      <c r="P217" s="201"/>
      <c r="Q217" s="201"/>
      <c r="R217" s="201"/>
      <c r="S217" s="201"/>
      <c r="T217" s="202"/>
      <c r="AT217" s="203" t="s">
        <v>147</v>
      </c>
      <c r="AU217" s="203" t="s">
        <v>143</v>
      </c>
      <c r="AV217" s="13" t="s">
        <v>79</v>
      </c>
      <c r="AW217" s="13" t="s">
        <v>33</v>
      </c>
      <c r="AX217" s="13" t="s">
        <v>71</v>
      </c>
      <c r="AY217" s="203" t="s">
        <v>134</v>
      </c>
    </row>
    <row r="218" spans="1:65" s="14" customFormat="1">
      <c r="B218" s="204"/>
      <c r="C218" s="205"/>
      <c r="D218" s="195" t="s">
        <v>147</v>
      </c>
      <c r="E218" s="206" t="s">
        <v>19</v>
      </c>
      <c r="F218" s="207" t="s">
        <v>243</v>
      </c>
      <c r="G218" s="205"/>
      <c r="H218" s="208">
        <v>2.3E-2</v>
      </c>
      <c r="I218" s="209"/>
      <c r="J218" s="205"/>
      <c r="K218" s="205"/>
      <c r="L218" s="210"/>
      <c r="M218" s="211"/>
      <c r="N218" s="212"/>
      <c r="O218" s="212"/>
      <c r="P218" s="212"/>
      <c r="Q218" s="212"/>
      <c r="R218" s="212"/>
      <c r="S218" s="212"/>
      <c r="T218" s="213"/>
      <c r="AT218" s="214" t="s">
        <v>147</v>
      </c>
      <c r="AU218" s="214" t="s">
        <v>143</v>
      </c>
      <c r="AV218" s="14" t="s">
        <v>143</v>
      </c>
      <c r="AW218" s="14" t="s">
        <v>33</v>
      </c>
      <c r="AX218" s="14" t="s">
        <v>71</v>
      </c>
      <c r="AY218" s="214" t="s">
        <v>134</v>
      </c>
    </row>
    <row r="219" spans="1:65" s="15" customFormat="1">
      <c r="B219" s="215"/>
      <c r="C219" s="216"/>
      <c r="D219" s="195" t="s">
        <v>147</v>
      </c>
      <c r="E219" s="217" t="s">
        <v>19</v>
      </c>
      <c r="F219" s="218" t="s">
        <v>154</v>
      </c>
      <c r="G219" s="216"/>
      <c r="H219" s="219">
        <v>0.77800000000000002</v>
      </c>
      <c r="I219" s="220"/>
      <c r="J219" s="216"/>
      <c r="K219" s="216"/>
      <c r="L219" s="221"/>
      <c r="M219" s="222"/>
      <c r="N219" s="223"/>
      <c r="O219" s="223"/>
      <c r="P219" s="223"/>
      <c r="Q219" s="223"/>
      <c r="R219" s="223"/>
      <c r="S219" s="223"/>
      <c r="T219" s="224"/>
      <c r="AT219" s="225" t="s">
        <v>147</v>
      </c>
      <c r="AU219" s="225" t="s">
        <v>143</v>
      </c>
      <c r="AV219" s="15" t="s">
        <v>142</v>
      </c>
      <c r="AW219" s="15" t="s">
        <v>33</v>
      </c>
      <c r="AX219" s="15" t="s">
        <v>79</v>
      </c>
      <c r="AY219" s="225" t="s">
        <v>134</v>
      </c>
    </row>
    <row r="220" spans="1:65" s="2" customFormat="1" ht="24.2" customHeight="1">
      <c r="A220" s="36"/>
      <c r="B220" s="37"/>
      <c r="C220" s="175" t="s">
        <v>244</v>
      </c>
      <c r="D220" s="175" t="s">
        <v>137</v>
      </c>
      <c r="E220" s="176" t="s">
        <v>245</v>
      </c>
      <c r="F220" s="177" t="s">
        <v>246</v>
      </c>
      <c r="G220" s="178" t="s">
        <v>247</v>
      </c>
      <c r="H220" s="179">
        <v>1</v>
      </c>
      <c r="I220" s="180"/>
      <c r="J220" s="181">
        <f>ROUND(I220*H220,2)</f>
        <v>0</v>
      </c>
      <c r="K220" s="177" t="s">
        <v>141</v>
      </c>
      <c r="L220" s="41"/>
      <c r="M220" s="182" t="s">
        <v>19</v>
      </c>
      <c r="N220" s="183" t="s">
        <v>43</v>
      </c>
      <c r="O220" s="66"/>
      <c r="P220" s="184">
        <f>O220*H220</f>
        <v>0</v>
      </c>
      <c r="Q220" s="184">
        <v>0.44169999999999998</v>
      </c>
      <c r="R220" s="184">
        <f>Q220*H220</f>
        <v>0.44169999999999998</v>
      </c>
      <c r="S220" s="184">
        <v>0</v>
      </c>
      <c r="T220" s="185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6" t="s">
        <v>142</v>
      </c>
      <c r="AT220" s="186" t="s">
        <v>137</v>
      </c>
      <c r="AU220" s="186" t="s">
        <v>143</v>
      </c>
      <c r="AY220" s="19" t="s">
        <v>134</v>
      </c>
      <c r="BE220" s="187">
        <f>IF(N220="základní",J220,0)</f>
        <v>0</v>
      </c>
      <c r="BF220" s="187">
        <f>IF(N220="snížená",J220,0)</f>
        <v>0</v>
      </c>
      <c r="BG220" s="187">
        <f>IF(N220="zákl. přenesená",J220,0)</f>
        <v>0</v>
      </c>
      <c r="BH220" s="187">
        <f>IF(N220="sníž. přenesená",J220,0)</f>
        <v>0</v>
      </c>
      <c r="BI220" s="187">
        <f>IF(N220="nulová",J220,0)</f>
        <v>0</v>
      </c>
      <c r="BJ220" s="19" t="s">
        <v>143</v>
      </c>
      <c r="BK220" s="187">
        <f>ROUND(I220*H220,2)</f>
        <v>0</v>
      </c>
      <c r="BL220" s="19" t="s">
        <v>142</v>
      </c>
      <c r="BM220" s="186" t="s">
        <v>248</v>
      </c>
    </row>
    <row r="221" spans="1:65" s="2" customFormat="1">
      <c r="A221" s="36"/>
      <c r="B221" s="37"/>
      <c r="C221" s="38"/>
      <c r="D221" s="188" t="s">
        <v>145</v>
      </c>
      <c r="E221" s="38"/>
      <c r="F221" s="189" t="s">
        <v>249</v>
      </c>
      <c r="G221" s="38"/>
      <c r="H221" s="38"/>
      <c r="I221" s="190"/>
      <c r="J221" s="38"/>
      <c r="K221" s="38"/>
      <c r="L221" s="41"/>
      <c r="M221" s="191"/>
      <c r="N221" s="192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9" t="s">
        <v>145</v>
      </c>
      <c r="AU221" s="19" t="s">
        <v>143</v>
      </c>
    </row>
    <row r="222" spans="1:65" s="13" customFormat="1">
      <c r="B222" s="193"/>
      <c r="C222" s="194"/>
      <c r="D222" s="195" t="s">
        <v>147</v>
      </c>
      <c r="E222" s="196" t="s">
        <v>19</v>
      </c>
      <c r="F222" s="197" t="s">
        <v>250</v>
      </c>
      <c r="G222" s="194"/>
      <c r="H222" s="196" t="s">
        <v>19</v>
      </c>
      <c r="I222" s="198"/>
      <c r="J222" s="194"/>
      <c r="K222" s="194"/>
      <c r="L222" s="199"/>
      <c r="M222" s="200"/>
      <c r="N222" s="201"/>
      <c r="O222" s="201"/>
      <c r="P222" s="201"/>
      <c r="Q222" s="201"/>
      <c r="R222" s="201"/>
      <c r="S222" s="201"/>
      <c r="T222" s="202"/>
      <c r="AT222" s="203" t="s">
        <v>147</v>
      </c>
      <c r="AU222" s="203" t="s">
        <v>143</v>
      </c>
      <c r="AV222" s="13" t="s">
        <v>79</v>
      </c>
      <c r="AW222" s="13" t="s">
        <v>33</v>
      </c>
      <c r="AX222" s="13" t="s">
        <v>71</v>
      </c>
      <c r="AY222" s="203" t="s">
        <v>134</v>
      </c>
    </row>
    <row r="223" spans="1:65" s="14" customFormat="1">
      <c r="B223" s="204"/>
      <c r="C223" s="205"/>
      <c r="D223" s="195" t="s">
        <v>147</v>
      </c>
      <c r="E223" s="206" t="s">
        <v>19</v>
      </c>
      <c r="F223" s="207" t="s">
        <v>79</v>
      </c>
      <c r="G223" s="205"/>
      <c r="H223" s="208">
        <v>1</v>
      </c>
      <c r="I223" s="209"/>
      <c r="J223" s="205"/>
      <c r="K223" s="205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147</v>
      </c>
      <c r="AU223" s="214" t="s">
        <v>143</v>
      </c>
      <c r="AV223" s="14" t="s">
        <v>143</v>
      </c>
      <c r="AW223" s="14" t="s">
        <v>33</v>
      </c>
      <c r="AX223" s="14" t="s">
        <v>71</v>
      </c>
      <c r="AY223" s="214" t="s">
        <v>134</v>
      </c>
    </row>
    <row r="224" spans="1:65" s="15" customFormat="1">
      <c r="B224" s="215"/>
      <c r="C224" s="216"/>
      <c r="D224" s="195" t="s">
        <v>147</v>
      </c>
      <c r="E224" s="217" t="s">
        <v>19</v>
      </c>
      <c r="F224" s="218" t="s">
        <v>154</v>
      </c>
      <c r="G224" s="216"/>
      <c r="H224" s="219">
        <v>1</v>
      </c>
      <c r="I224" s="220"/>
      <c r="J224" s="216"/>
      <c r="K224" s="216"/>
      <c r="L224" s="221"/>
      <c r="M224" s="222"/>
      <c r="N224" s="223"/>
      <c r="O224" s="223"/>
      <c r="P224" s="223"/>
      <c r="Q224" s="223"/>
      <c r="R224" s="223"/>
      <c r="S224" s="223"/>
      <c r="T224" s="224"/>
      <c r="AT224" s="225" t="s">
        <v>147</v>
      </c>
      <c r="AU224" s="225" t="s">
        <v>143</v>
      </c>
      <c r="AV224" s="15" t="s">
        <v>142</v>
      </c>
      <c r="AW224" s="15" t="s">
        <v>33</v>
      </c>
      <c r="AX224" s="15" t="s">
        <v>79</v>
      </c>
      <c r="AY224" s="225" t="s">
        <v>134</v>
      </c>
    </row>
    <row r="225" spans="1:65" s="2" customFormat="1" ht="21.75" customHeight="1">
      <c r="A225" s="36"/>
      <c r="B225" s="37"/>
      <c r="C225" s="226" t="s">
        <v>251</v>
      </c>
      <c r="D225" s="226" t="s">
        <v>252</v>
      </c>
      <c r="E225" s="227" t="s">
        <v>253</v>
      </c>
      <c r="F225" s="228" t="s">
        <v>254</v>
      </c>
      <c r="G225" s="229" t="s">
        <v>247</v>
      </c>
      <c r="H225" s="230">
        <v>1</v>
      </c>
      <c r="I225" s="231"/>
      <c r="J225" s="232">
        <f>ROUND(I225*H225,2)</f>
        <v>0</v>
      </c>
      <c r="K225" s="228" t="s">
        <v>141</v>
      </c>
      <c r="L225" s="233"/>
      <c r="M225" s="234" t="s">
        <v>19</v>
      </c>
      <c r="N225" s="235" t="s">
        <v>43</v>
      </c>
      <c r="O225" s="66"/>
      <c r="P225" s="184">
        <f>O225*H225</f>
        <v>0</v>
      </c>
      <c r="Q225" s="184">
        <v>1.553E-2</v>
      </c>
      <c r="R225" s="184">
        <f>Q225*H225</f>
        <v>1.553E-2</v>
      </c>
      <c r="S225" s="184">
        <v>0</v>
      </c>
      <c r="T225" s="185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6" t="s">
        <v>232</v>
      </c>
      <c r="AT225" s="186" t="s">
        <v>252</v>
      </c>
      <c r="AU225" s="186" t="s">
        <v>143</v>
      </c>
      <c r="AY225" s="19" t="s">
        <v>134</v>
      </c>
      <c r="BE225" s="187">
        <f>IF(N225="základní",J225,0)</f>
        <v>0</v>
      </c>
      <c r="BF225" s="187">
        <f>IF(N225="snížená",J225,0)</f>
        <v>0</v>
      </c>
      <c r="BG225" s="187">
        <f>IF(N225="zákl. přenesená",J225,0)</f>
        <v>0</v>
      </c>
      <c r="BH225" s="187">
        <f>IF(N225="sníž. přenesená",J225,0)</f>
        <v>0</v>
      </c>
      <c r="BI225" s="187">
        <f>IF(N225="nulová",J225,0)</f>
        <v>0</v>
      </c>
      <c r="BJ225" s="19" t="s">
        <v>143</v>
      </c>
      <c r="BK225" s="187">
        <f>ROUND(I225*H225,2)</f>
        <v>0</v>
      </c>
      <c r="BL225" s="19" t="s">
        <v>142</v>
      </c>
      <c r="BM225" s="186" t="s">
        <v>255</v>
      </c>
    </row>
    <row r="226" spans="1:65" s="13" customFormat="1">
      <c r="B226" s="193"/>
      <c r="C226" s="194"/>
      <c r="D226" s="195" t="s">
        <v>147</v>
      </c>
      <c r="E226" s="196" t="s">
        <v>19</v>
      </c>
      <c r="F226" s="197" t="s">
        <v>250</v>
      </c>
      <c r="G226" s="194"/>
      <c r="H226" s="196" t="s">
        <v>19</v>
      </c>
      <c r="I226" s="198"/>
      <c r="J226" s="194"/>
      <c r="K226" s="194"/>
      <c r="L226" s="199"/>
      <c r="M226" s="200"/>
      <c r="N226" s="201"/>
      <c r="O226" s="201"/>
      <c r="P226" s="201"/>
      <c r="Q226" s="201"/>
      <c r="R226" s="201"/>
      <c r="S226" s="201"/>
      <c r="T226" s="202"/>
      <c r="AT226" s="203" t="s">
        <v>147</v>
      </c>
      <c r="AU226" s="203" t="s">
        <v>143</v>
      </c>
      <c r="AV226" s="13" t="s">
        <v>79</v>
      </c>
      <c r="AW226" s="13" t="s">
        <v>33</v>
      </c>
      <c r="AX226" s="13" t="s">
        <v>71</v>
      </c>
      <c r="AY226" s="203" t="s">
        <v>134</v>
      </c>
    </row>
    <row r="227" spans="1:65" s="14" customFormat="1">
      <c r="B227" s="204"/>
      <c r="C227" s="205"/>
      <c r="D227" s="195" t="s">
        <v>147</v>
      </c>
      <c r="E227" s="206" t="s">
        <v>19</v>
      </c>
      <c r="F227" s="207" t="s">
        <v>79</v>
      </c>
      <c r="G227" s="205"/>
      <c r="H227" s="208">
        <v>1</v>
      </c>
      <c r="I227" s="209"/>
      <c r="J227" s="205"/>
      <c r="K227" s="205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147</v>
      </c>
      <c r="AU227" s="214" t="s">
        <v>143</v>
      </c>
      <c r="AV227" s="14" t="s">
        <v>143</v>
      </c>
      <c r="AW227" s="14" t="s">
        <v>33</v>
      </c>
      <c r="AX227" s="14" t="s">
        <v>71</v>
      </c>
      <c r="AY227" s="214" t="s">
        <v>134</v>
      </c>
    </row>
    <row r="228" spans="1:65" s="15" customFormat="1">
      <c r="B228" s="215"/>
      <c r="C228" s="216"/>
      <c r="D228" s="195" t="s">
        <v>147</v>
      </c>
      <c r="E228" s="217" t="s">
        <v>19</v>
      </c>
      <c r="F228" s="218" t="s">
        <v>154</v>
      </c>
      <c r="G228" s="216"/>
      <c r="H228" s="219">
        <v>1</v>
      </c>
      <c r="I228" s="220"/>
      <c r="J228" s="216"/>
      <c r="K228" s="216"/>
      <c r="L228" s="221"/>
      <c r="M228" s="222"/>
      <c r="N228" s="223"/>
      <c r="O228" s="223"/>
      <c r="P228" s="223"/>
      <c r="Q228" s="223"/>
      <c r="R228" s="223"/>
      <c r="S228" s="223"/>
      <c r="T228" s="224"/>
      <c r="AT228" s="225" t="s">
        <v>147</v>
      </c>
      <c r="AU228" s="225" t="s">
        <v>143</v>
      </c>
      <c r="AV228" s="15" t="s">
        <v>142</v>
      </c>
      <c r="AW228" s="15" t="s">
        <v>33</v>
      </c>
      <c r="AX228" s="15" t="s">
        <v>79</v>
      </c>
      <c r="AY228" s="225" t="s">
        <v>134</v>
      </c>
    </row>
    <row r="229" spans="1:65" s="12" customFormat="1" ht="22.9" customHeight="1">
      <c r="B229" s="159"/>
      <c r="C229" s="160"/>
      <c r="D229" s="161" t="s">
        <v>70</v>
      </c>
      <c r="E229" s="173" t="s">
        <v>244</v>
      </c>
      <c r="F229" s="173" t="s">
        <v>256</v>
      </c>
      <c r="G229" s="160"/>
      <c r="H229" s="160"/>
      <c r="I229" s="163"/>
      <c r="J229" s="174">
        <f>BK229</f>
        <v>0</v>
      </c>
      <c r="K229" s="160"/>
      <c r="L229" s="165"/>
      <c r="M229" s="166"/>
      <c r="N229" s="167"/>
      <c r="O229" s="167"/>
      <c r="P229" s="168">
        <f>SUM(P230:P328)</f>
        <v>0</v>
      </c>
      <c r="Q229" s="167"/>
      <c r="R229" s="168">
        <f>SUM(R230:R328)</f>
        <v>0.16428000000000001</v>
      </c>
      <c r="S229" s="167"/>
      <c r="T229" s="169">
        <f>SUM(T230:T328)</f>
        <v>7.035215</v>
      </c>
      <c r="AR229" s="170" t="s">
        <v>79</v>
      </c>
      <c r="AT229" s="171" t="s">
        <v>70</v>
      </c>
      <c r="AU229" s="171" t="s">
        <v>79</v>
      </c>
      <c r="AY229" s="170" t="s">
        <v>134</v>
      </c>
      <c r="BK229" s="172">
        <f>SUM(BK230:BK328)</f>
        <v>0</v>
      </c>
    </row>
    <row r="230" spans="1:65" s="2" customFormat="1" ht="24.2" customHeight="1">
      <c r="A230" s="36"/>
      <c r="B230" s="37"/>
      <c r="C230" s="175" t="s">
        <v>257</v>
      </c>
      <c r="D230" s="175" t="s">
        <v>137</v>
      </c>
      <c r="E230" s="176" t="s">
        <v>258</v>
      </c>
      <c r="F230" s="177" t="s">
        <v>259</v>
      </c>
      <c r="G230" s="178" t="s">
        <v>157</v>
      </c>
      <c r="H230" s="179">
        <v>219.04</v>
      </c>
      <c r="I230" s="180"/>
      <c r="J230" s="181">
        <f>ROUND(I230*H230,2)</f>
        <v>0</v>
      </c>
      <c r="K230" s="177" t="s">
        <v>141</v>
      </c>
      <c r="L230" s="41"/>
      <c r="M230" s="182" t="s">
        <v>19</v>
      </c>
      <c r="N230" s="183" t="s">
        <v>43</v>
      </c>
      <c r="O230" s="66"/>
      <c r="P230" s="184">
        <f>O230*H230</f>
        <v>0</v>
      </c>
      <c r="Q230" s="184">
        <v>1.2999999999999999E-4</v>
      </c>
      <c r="R230" s="184">
        <f>Q230*H230</f>
        <v>2.8475199999999996E-2</v>
      </c>
      <c r="S230" s="184">
        <v>0</v>
      </c>
      <c r="T230" s="185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6" t="s">
        <v>142</v>
      </c>
      <c r="AT230" s="186" t="s">
        <v>137</v>
      </c>
      <c r="AU230" s="186" t="s">
        <v>143</v>
      </c>
      <c r="AY230" s="19" t="s">
        <v>134</v>
      </c>
      <c r="BE230" s="187">
        <f>IF(N230="základní",J230,0)</f>
        <v>0</v>
      </c>
      <c r="BF230" s="187">
        <f>IF(N230="snížená",J230,0)</f>
        <v>0</v>
      </c>
      <c r="BG230" s="187">
        <f>IF(N230="zákl. přenesená",J230,0)</f>
        <v>0</v>
      </c>
      <c r="BH230" s="187">
        <f>IF(N230="sníž. přenesená",J230,0)</f>
        <v>0</v>
      </c>
      <c r="BI230" s="187">
        <f>IF(N230="nulová",J230,0)</f>
        <v>0</v>
      </c>
      <c r="BJ230" s="19" t="s">
        <v>143</v>
      </c>
      <c r="BK230" s="187">
        <f>ROUND(I230*H230,2)</f>
        <v>0</v>
      </c>
      <c r="BL230" s="19" t="s">
        <v>142</v>
      </c>
      <c r="BM230" s="186" t="s">
        <v>260</v>
      </c>
    </row>
    <row r="231" spans="1:65" s="2" customFormat="1">
      <c r="A231" s="36"/>
      <c r="B231" s="37"/>
      <c r="C231" s="38"/>
      <c r="D231" s="188" t="s">
        <v>145</v>
      </c>
      <c r="E231" s="38"/>
      <c r="F231" s="189" t="s">
        <v>261</v>
      </c>
      <c r="G231" s="38"/>
      <c r="H231" s="38"/>
      <c r="I231" s="190"/>
      <c r="J231" s="38"/>
      <c r="K231" s="38"/>
      <c r="L231" s="41"/>
      <c r="M231" s="191"/>
      <c r="N231" s="192"/>
      <c r="O231" s="66"/>
      <c r="P231" s="66"/>
      <c r="Q231" s="66"/>
      <c r="R231" s="66"/>
      <c r="S231" s="66"/>
      <c r="T231" s="67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9" t="s">
        <v>145</v>
      </c>
      <c r="AU231" s="19" t="s">
        <v>143</v>
      </c>
    </row>
    <row r="232" spans="1:65" s="14" customFormat="1">
      <c r="B232" s="204"/>
      <c r="C232" s="205"/>
      <c r="D232" s="195" t="s">
        <v>147</v>
      </c>
      <c r="E232" s="206" t="s">
        <v>19</v>
      </c>
      <c r="F232" s="207" t="s">
        <v>262</v>
      </c>
      <c r="G232" s="205"/>
      <c r="H232" s="208">
        <v>109.52</v>
      </c>
      <c r="I232" s="209"/>
      <c r="J232" s="205"/>
      <c r="K232" s="205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147</v>
      </c>
      <c r="AU232" s="214" t="s">
        <v>143</v>
      </c>
      <c r="AV232" s="14" t="s">
        <v>143</v>
      </c>
      <c r="AW232" s="14" t="s">
        <v>33</v>
      </c>
      <c r="AX232" s="14" t="s">
        <v>71</v>
      </c>
      <c r="AY232" s="214" t="s">
        <v>134</v>
      </c>
    </row>
    <row r="233" spans="1:65" s="14" customFormat="1">
      <c r="B233" s="204"/>
      <c r="C233" s="205"/>
      <c r="D233" s="195" t="s">
        <v>147</v>
      </c>
      <c r="E233" s="206" t="s">
        <v>19</v>
      </c>
      <c r="F233" s="207" t="s">
        <v>262</v>
      </c>
      <c r="G233" s="205"/>
      <c r="H233" s="208">
        <v>109.52</v>
      </c>
      <c r="I233" s="209"/>
      <c r="J233" s="205"/>
      <c r="K233" s="205"/>
      <c r="L233" s="210"/>
      <c r="M233" s="211"/>
      <c r="N233" s="212"/>
      <c r="O233" s="212"/>
      <c r="P233" s="212"/>
      <c r="Q233" s="212"/>
      <c r="R233" s="212"/>
      <c r="S233" s="212"/>
      <c r="T233" s="213"/>
      <c r="AT233" s="214" t="s">
        <v>147</v>
      </c>
      <c r="AU233" s="214" t="s">
        <v>143</v>
      </c>
      <c r="AV233" s="14" t="s">
        <v>143</v>
      </c>
      <c r="AW233" s="14" t="s">
        <v>33</v>
      </c>
      <c r="AX233" s="14" t="s">
        <v>71</v>
      </c>
      <c r="AY233" s="214" t="s">
        <v>134</v>
      </c>
    </row>
    <row r="234" spans="1:65" s="15" customFormat="1">
      <c r="B234" s="215"/>
      <c r="C234" s="216"/>
      <c r="D234" s="195" t="s">
        <v>147</v>
      </c>
      <c r="E234" s="217" t="s">
        <v>19</v>
      </c>
      <c r="F234" s="218" t="s">
        <v>154</v>
      </c>
      <c r="G234" s="216"/>
      <c r="H234" s="219">
        <v>219.04</v>
      </c>
      <c r="I234" s="220"/>
      <c r="J234" s="216"/>
      <c r="K234" s="216"/>
      <c r="L234" s="221"/>
      <c r="M234" s="222"/>
      <c r="N234" s="223"/>
      <c r="O234" s="223"/>
      <c r="P234" s="223"/>
      <c r="Q234" s="223"/>
      <c r="R234" s="223"/>
      <c r="S234" s="223"/>
      <c r="T234" s="224"/>
      <c r="AT234" s="225" t="s">
        <v>147</v>
      </c>
      <c r="AU234" s="225" t="s">
        <v>143</v>
      </c>
      <c r="AV234" s="15" t="s">
        <v>142</v>
      </c>
      <c r="AW234" s="15" t="s">
        <v>33</v>
      </c>
      <c r="AX234" s="15" t="s">
        <v>79</v>
      </c>
      <c r="AY234" s="225" t="s">
        <v>134</v>
      </c>
    </row>
    <row r="235" spans="1:65" s="2" customFormat="1" ht="16.5" customHeight="1">
      <c r="A235" s="36"/>
      <c r="B235" s="37"/>
      <c r="C235" s="175" t="s">
        <v>263</v>
      </c>
      <c r="D235" s="175" t="s">
        <v>137</v>
      </c>
      <c r="E235" s="176" t="s">
        <v>264</v>
      </c>
      <c r="F235" s="177" t="s">
        <v>265</v>
      </c>
      <c r="G235" s="178" t="s">
        <v>157</v>
      </c>
      <c r="H235" s="179">
        <v>3285.6</v>
      </c>
      <c r="I235" s="180"/>
      <c r="J235" s="181">
        <f>ROUND(I235*H235,2)</f>
        <v>0</v>
      </c>
      <c r="K235" s="177" t="s">
        <v>266</v>
      </c>
      <c r="L235" s="41"/>
      <c r="M235" s="182" t="s">
        <v>19</v>
      </c>
      <c r="N235" s="183" t="s">
        <v>43</v>
      </c>
      <c r="O235" s="66"/>
      <c r="P235" s="184">
        <f>O235*H235</f>
        <v>0</v>
      </c>
      <c r="Q235" s="184">
        <v>4.0000000000000003E-5</v>
      </c>
      <c r="R235" s="184">
        <f>Q235*H235</f>
        <v>0.13142400000000001</v>
      </c>
      <c r="S235" s="184">
        <v>0</v>
      </c>
      <c r="T235" s="185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86" t="s">
        <v>142</v>
      </c>
      <c r="AT235" s="186" t="s">
        <v>137</v>
      </c>
      <c r="AU235" s="186" t="s">
        <v>143</v>
      </c>
      <c r="AY235" s="19" t="s">
        <v>134</v>
      </c>
      <c r="BE235" s="187">
        <f>IF(N235="základní",J235,0)</f>
        <v>0</v>
      </c>
      <c r="BF235" s="187">
        <f>IF(N235="snížená",J235,0)</f>
        <v>0</v>
      </c>
      <c r="BG235" s="187">
        <f>IF(N235="zákl. přenesená",J235,0)</f>
        <v>0</v>
      </c>
      <c r="BH235" s="187">
        <f>IF(N235="sníž. přenesená",J235,0)</f>
        <v>0</v>
      </c>
      <c r="BI235" s="187">
        <f>IF(N235="nulová",J235,0)</f>
        <v>0</v>
      </c>
      <c r="BJ235" s="19" t="s">
        <v>143</v>
      </c>
      <c r="BK235" s="187">
        <f>ROUND(I235*H235,2)</f>
        <v>0</v>
      </c>
      <c r="BL235" s="19" t="s">
        <v>142</v>
      </c>
      <c r="BM235" s="186" t="s">
        <v>267</v>
      </c>
    </row>
    <row r="236" spans="1:65" s="14" customFormat="1">
      <c r="B236" s="204"/>
      <c r="C236" s="205"/>
      <c r="D236" s="195" t="s">
        <v>147</v>
      </c>
      <c r="E236" s="206" t="s">
        <v>19</v>
      </c>
      <c r="F236" s="207" t="s">
        <v>268</v>
      </c>
      <c r="G236" s="205"/>
      <c r="H236" s="208">
        <v>3285.6</v>
      </c>
      <c r="I236" s="209"/>
      <c r="J236" s="205"/>
      <c r="K236" s="205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147</v>
      </c>
      <c r="AU236" s="214" t="s">
        <v>143</v>
      </c>
      <c r="AV236" s="14" t="s">
        <v>143</v>
      </c>
      <c r="AW236" s="14" t="s">
        <v>33</v>
      </c>
      <c r="AX236" s="14" t="s">
        <v>71</v>
      </c>
      <c r="AY236" s="214" t="s">
        <v>134</v>
      </c>
    </row>
    <row r="237" spans="1:65" s="15" customFormat="1">
      <c r="B237" s="215"/>
      <c r="C237" s="216"/>
      <c r="D237" s="195" t="s">
        <v>147</v>
      </c>
      <c r="E237" s="217" t="s">
        <v>19</v>
      </c>
      <c r="F237" s="218" t="s">
        <v>154</v>
      </c>
      <c r="G237" s="216"/>
      <c r="H237" s="219">
        <v>3285.6</v>
      </c>
      <c r="I237" s="220"/>
      <c r="J237" s="216"/>
      <c r="K237" s="216"/>
      <c r="L237" s="221"/>
      <c r="M237" s="222"/>
      <c r="N237" s="223"/>
      <c r="O237" s="223"/>
      <c r="P237" s="223"/>
      <c r="Q237" s="223"/>
      <c r="R237" s="223"/>
      <c r="S237" s="223"/>
      <c r="T237" s="224"/>
      <c r="AT237" s="225" t="s">
        <v>147</v>
      </c>
      <c r="AU237" s="225" t="s">
        <v>143</v>
      </c>
      <c r="AV237" s="15" t="s">
        <v>142</v>
      </c>
      <c r="AW237" s="15" t="s">
        <v>33</v>
      </c>
      <c r="AX237" s="15" t="s">
        <v>79</v>
      </c>
      <c r="AY237" s="225" t="s">
        <v>134</v>
      </c>
    </row>
    <row r="238" spans="1:65" s="2" customFormat="1" ht="24.2" customHeight="1">
      <c r="A238" s="36"/>
      <c r="B238" s="37"/>
      <c r="C238" s="175" t="s">
        <v>269</v>
      </c>
      <c r="D238" s="175" t="s">
        <v>137</v>
      </c>
      <c r="E238" s="176" t="s">
        <v>270</v>
      </c>
      <c r="F238" s="177" t="s">
        <v>271</v>
      </c>
      <c r="G238" s="178" t="s">
        <v>157</v>
      </c>
      <c r="H238" s="179">
        <v>109.52</v>
      </c>
      <c r="I238" s="180"/>
      <c r="J238" s="181">
        <f>ROUND(I238*H238,2)</f>
        <v>0</v>
      </c>
      <c r="K238" s="177" t="s">
        <v>141</v>
      </c>
      <c r="L238" s="41"/>
      <c r="M238" s="182" t="s">
        <v>19</v>
      </c>
      <c r="N238" s="183" t="s">
        <v>43</v>
      </c>
      <c r="O238" s="66"/>
      <c r="P238" s="184">
        <f>O238*H238</f>
        <v>0</v>
      </c>
      <c r="Q238" s="184">
        <v>4.0000000000000003E-5</v>
      </c>
      <c r="R238" s="184">
        <f>Q238*H238</f>
        <v>4.3807999999999998E-3</v>
      </c>
      <c r="S238" s="184">
        <v>0</v>
      </c>
      <c r="T238" s="185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6" t="s">
        <v>142</v>
      </c>
      <c r="AT238" s="186" t="s">
        <v>137</v>
      </c>
      <c r="AU238" s="186" t="s">
        <v>143</v>
      </c>
      <c r="AY238" s="19" t="s">
        <v>134</v>
      </c>
      <c r="BE238" s="187">
        <f>IF(N238="základní",J238,0)</f>
        <v>0</v>
      </c>
      <c r="BF238" s="187">
        <f>IF(N238="snížená",J238,0)</f>
        <v>0</v>
      </c>
      <c r="BG238" s="187">
        <f>IF(N238="zákl. přenesená",J238,0)</f>
        <v>0</v>
      </c>
      <c r="BH238" s="187">
        <f>IF(N238="sníž. přenesená",J238,0)</f>
        <v>0</v>
      </c>
      <c r="BI238" s="187">
        <f>IF(N238="nulová",J238,0)</f>
        <v>0</v>
      </c>
      <c r="BJ238" s="19" t="s">
        <v>143</v>
      </c>
      <c r="BK238" s="187">
        <f>ROUND(I238*H238,2)</f>
        <v>0</v>
      </c>
      <c r="BL238" s="19" t="s">
        <v>142</v>
      </c>
      <c r="BM238" s="186" t="s">
        <v>272</v>
      </c>
    </row>
    <row r="239" spans="1:65" s="2" customFormat="1">
      <c r="A239" s="36"/>
      <c r="B239" s="37"/>
      <c r="C239" s="38"/>
      <c r="D239" s="188" t="s">
        <v>145</v>
      </c>
      <c r="E239" s="38"/>
      <c r="F239" s="189" t="s">
        <v>273</v>
      </c>
      <c r="G239" s="38"/>
      <c r="H239" s="38"/>
      <c r="I239" s="190"/>
      <c r="J239" s="38"/>
      <c r="K239" s="38"/>
      <c r="L239" s="41"/>
      <c r="M239" s="191"/>
      <c r="N239" s="192"/>
      <c r="O239" s="66"/>
      <c r="P239" s="66"/>
      <c r="Q239" s="66"/>
      <c r="R239" s="66"/>
      <c r="S239" s="66"/>
      <c r="T239" s="67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9" t="s">
        <v>145</v>
      </c>
      <c r="AU239" s="19" t="s">
        <v>143</v>
      </c>
    </row>
    <row r="240" spans="1:65" s="14" customFormat="1">
      <c r="B240" s="204"/>
      <c r="C240" s="205"/>
      <c r="D240" s="195" t="s">
        <v>147</v>
      </c>
      <c r="E240" s="206" t="s">
        <v>19</v>
      </c>
      <c r="F240" s="207" t="s">
        <v>262</v>
      </c>
      <c r="G240" s="205"/>
      <c r="H240" s="208">
        <v>109.52</v>
      </c>
      <c r="I240" s="209"/>
      <c r="J240" s="205"/>
      <c r="K240" s="205"/>
      <c r="L240" s="210"/>
      <c r="M240" s="211"/>
      <c r="N240" s="212"/>
      <c r="O240" s="212"/>
      <c r="P240" s="212"/>
      <c r="Q240" s="212"/>
      <c r="R240" s="212"/>
      <c r="S240" s="212"/>
      <c r="T240" s="213"/>
      <c r="AT240" s="214" t="s">
        <v>147</v>
      </c>
      <c r="AU240" s="214" t="s">
        <v>143</v>
      </c>
      <c r="AV240" s="14" t="s">
        <v>143</v>
      </c>
      <c r="AW240" s="14" t="s">
        <v>33</v>
      </c>
      <c r="AX240" s="14" t="s">
        <v>71</v>
      </c>
      <c r="AY240" s="214" t="s">
        <v>134</v>
      </c>
    </row>
    <row r="241" spans="1:65" s="15" customFormat="1">
      <c r="B241" s="215"/>
      <c r="C241" s="216"/>
      <c r="D241" s="195" t="s">
        <v>147</v>
      </c>
      <c r="E241" s="217" t="s">
        <v>19</v>
      </c>
      <c r="F241" s="218" t="s">
        <v>154</v>
      </c>
      <c r="G241" s="216"/>
      <c r="H241" s="219">
        <v>109.52</v>
      </c>
      <c r="I241" s="220"/>
      <c r="J241" s="216"/>
      <c r="K241" s="216"/>
      <c r="L241" s="221"/>
      <c r="M241" s="222"/>
      <c r="N241" s="223"/>
      <c r="O241" s="223"/>
      <c r="P241" s="223"/>
      <c r="Q241" s="223"/>
      <c r="R241" s="223"/>
      <c r="S241" s="223"/>
      <c r="T241" s="224"/>
      <c r="AT241" s="225" t="s">
        <v>147</v>
      </c>
      <c r="AU241" s="225" t="s">
        <v>143</v>
      </c>
      <c r="AV241" s="15" t="s">
        <v>142</v>
      </c>
      <c r="AW241" s="15" t="s">
        <v>33</v>
      </c>
      <c r="AX241" s="15" t="s">
        <v>79</v>
      </c>
      <c r="AY241" s="225" t="s">
        <v>134</v>
      </c>
    </row>
    <row r="242" spans="1:65" s="2" customFormat="1" ht="16.5" customHeight="1">
      <c r="A242" s="36"/>
      <c r="B242" s="37"/>
      <c r="C242" s="175" t="s">
        <v>274</v>
      </c>
      <c r="D242" s="175" t="s">
        <v>137</v>
      </c>
      <c r="E242" s="176" t="s">
        <v>275</v>
      </c>
      <c r="F242" s="177" t="s">
        <v>276</v>
      </c>
      <c r="G242" s="178" t="s">
        <v>157</v>
      </c>
      <c r="H242" s="179">
        <v>6.75</v>
      </c>
      <c r="I242" s="180"/>
      <c r="J242" s="181">
        <f>ROUND(I242*H242,2)</f>
        <v>0</v>
      </c>
      <c r="K242" s="177" t="s">
        <v>141</v>
      </c>
      <c r="L242" s="41"/>
      <c r="M242" s="182" t="s">
        <v>19</v>
      </c>
      <c r="N242" s="183" t="s">
        <v>43</v>
      </c>
      <c r="O242" s="66"/>
      <c r="P242" s="184">
        <f>O242*H242</f>
        <v>0</v>
      </c>
      <c r="Q242" s="184">
        <v>0</v>
      </c>
      <c r="R242" s="184">
        <f>Q242*H242</f>
        <v>0</v>
      </c>
      <c r="S242" s="184">
        <v>0.09</v>
      </c>
      <c r="T242" s="185">
        <f>S242*H242</f>
        <v>0.60749999999999993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6" t="s">
        <v>142</v>
      </c>
      <c r="AT242" s="186" t="s">
        <v>137</v>
      </c>
      <c r="AU242" s="186" t="s">
        <v>143</v>
      </c>
      <c r="AY242" s="19" t="s">
        <v>134</v>
      </c>
      <c r="BE242" s="187">
        <f>IF(N242="základní",J242,0)</f>
        <v>0</v>
      </c>
      <c r="BF242" s="187">
        <f>IF(N242="snížená",J242,0)</f>
        <v>0</v>
      </c>
      <c r="BG242" s="187">
        <f>IF(N242="zákl. přenesená",J242,0)</f>
        <v>0</v>
      </c>
      <c r="BH242" s="187">
        <f>IF(N242="sníž. přenesená",J242,0)</f>
        <v>0</v>
      </c>
      <c r="BI242" s="187">
        <f>IF(N242="nulová",J242,0)</f>
        <v>0</v>
      </c>
      <c r="BJ242" s="19" t="s">
        <v>143</v>
      </c>
      <c r="BK242" s="187">
        <f>ROUND(I242*H242,2)</f>
        <v>0</v>
      </c>
      <c r="BL242" s="19" t="s">
        <v>142</v>
      </c>
      <c r="BM242" s="186" t="s">
        <v>277</v>
      </c>
    </row>
    <row r="243" spans="1:65" s="2" customFormat="1">
      <c r="A243" s="36"/>
      <c r="B243" s="37"/>
      <c r="C243" s="38"/>
      <c r="D243" s="188" t="s">
        <v>145</v>
      </c>
      <c r="E243" s="38"/>
      <c r="F243" s="189" t="s">
        <v>278</v>
      </c>
      <c r="G243" s="38"/>
      <c r="H243" s="38"/>
      <c r="I243" s="190"/>
      <c r="J243" s="38"/>
      <c r="K243" s="38"/>
      <c r="L243" s="41"/>
      <c r="M243" s="191"/>
      <c r="N243" s="192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145</v>
      </c>
      <c r="AU243" s="19" t="s">
        <v>143</v>
      </c>
    </row>
    <row r="244" spans="1:65" s="13" customFormat="1">
      <c r="B244" s="193"/>
      <c r="C244" s="194"/>
      <c r="D244" s="195" t="s">
        <v>147</v>
      </c>
      <c r="E244" s="196" t="s">
        <v>19</v>
      </c>
      <c r="F244" s="197" t="s">
        <v>279</v>
      </c>
      <c r="G244" s="194"/>
      <c r="H244" s="196" t="s">
        <v>19</v>
      </c>
      <c r="I244" s="198"/>
      <c r="J244" s="194"/>
      <c r="K244" s="194"/>
      <c r="L244" s="199"/>
      <c r="M244" s="200"/>
      <c r="N244" s="201"/>
      <c r="O244" s="201"/>
      <c r="P244" s="201"/>
      <c r="Q244" s="201"/>
      <c r="R244" s="201"/>
      <c r="S244" s="201"/>
      <c r="T244" s="202"/>
      <c r="AT244" s="203" t="s">
        <v>147</v>
      </c>
      <c r="AU244" s="203" t="s">
        <v>143</v>
      </c>
      <c r="AV244" s="13" t="s">
        <v>79</v>
      </c>
      <c r="AW244" s="13" t="s">
        <v>33</v>
      </c>
      <c r="AX244" s="13" t="s">
        <v>71</v>
      </c>
      <c r="AY244" s="203" t="s">
        <v>134</v>
      </c>
    </row>
    <row r="245" spans="1:65" s="13" customFormat="1">
      <c r="B245" s="193"/>
      <c r="C245" s="194"/>
      <c r="D245" s="195" t="s">
        <v>147</v>
      </c>
      <c r="E245" s="196" t="s">
        <v>19</v>
      </c>
      <c r="F245" s="197" t="s">
        <v>149</v>
      </c>
      <c r="G245" s="194"/>
      <c r="H245" s="196" t="s">
        <v>19</v>
      </c>
      <c r="I245" s="198"/>
      <c r="J245" s="194"/>
      <c r="K245" s="194"/>
      <c r="L245" s="199"/>
      <c r="M245" s="200"/>
      <c r="N245" s="201"/>
      <c r="O245" s="201"/>
      <c r="P245" s="201"/>
      <c r="Q245" s="201"/>
      <c r="R245" s="201"/>
      <c r="S245" s="201"/>
      <c r="T245" s="202"/>
      <c r="AT245" s="203" t="s">
        <v>147</v>
      </c>
      <c r="AU245" s="203" t="s">
        <v>143</v>
      </c>
      <c r="AV245" s="13" t="s">
        <v>79</v>
      </c>
      <c r="AW245" s="13" t="s">
        <v>33</v>
      </c>
      <c r="AX245" s="13" t="s">
        <v>71</v>
      </c>
      <c r="AY245" s="203" t="s">
        <v>134</v>
      </c>
    </row>
    <row r="246" spans="1:65" s="14" customFormat="1">
      <c r="B246" s="204"/>
      <c r="C246" s="205"/>
      <c r="D246" s="195" t="s">
        <v>147</v>
      </c>
      <c r="E246" s="206" t="s">
        <v>19</v>
      </c>
      <c r="F246" s="207" t="s">
        <v>280</v>
      </c>
      <c r="G246" s="205"/>
      <c r="H246" s="208">
        <v>6.75</v>
      </c>
      <c r="I246" s="209"/>
      <c r="J246" s="205"/>
      <c r="K246" s="205"/>
      <c r="L246" s="210"/>
      <c r="M246" s="211"/>
      <c r="N246" s="212"/>
      <c r="O246" s="212"/>
      <c r="P246" s="212"/>
      <c r="Q246" s="212"/>
      <c r="R246" s="212"/>
      <c r="S246" s="212"/>
      <c r="T246" s="213"/>
      <c r="AT246" s="214" t="s">
        <v>147</v>
      </c>
      <c r="AU246" s="214" t="s">
        <v>143</v>
      </c>
      <c r="AV246" s="14" t="s">
        <v>143</v>
      </c>
      <c r="AW246" s="14" t="s">
        <v>33</v>
      </c>
      <c r="AX246" s="14" t="s">
        <v>71</v>
      </c>
      <c r="AY246" s="214" t="s">
        <v>134</v>
      </c>
    </row>
    <row r="247" spans="1:65" s="15" customFormat="1">
      <c r="B247" s="215"/>
      <c r="C247" s="216"/>
      <c r="D247" s="195" t="s">
        <v>147</v>
      </c>
      <c r="E247" s="217" t="s">
        <v>19</v>
      </c>
      <c r="F247" s="218" t="s">
        <v>154</v>
      </c>
      <c r="G247" s="216"/>
      <c r="H247" s="219">
        <v>6.75</v>
      </c>
      <c r="I247" s="220"/>
      <c r="J247" s="216"/>
      <c r="K247" s="216"/>
      <c r="L247" s="221"/>
      <c r="M247" s="222"/>
      <c r="N247" s="223"/>
      <c r="O247" s="223"/>
      <c r="P247" s="223"/>
      <c r="Q247" s="223"/>
      <c r="R247" s="223"/>
      <c r="S247" s="223"/>
      <c r="T247" s="224"/>
      <c r="AT247" s="225" t="s">
        <v>147</v>
      </c>
      <c r="AU247" s="225" t="s">
        <v>143</v>
      </c>
      <c r="AV247" s="15" t="s">
        <v>142</v>
      </c>
      <c r="AW247" s="15" t="s">
        <v>33</v>
      </c>
      <c r="AX247" s="15" t="s">
        <v>79</v>
      </c>
      <c r="AY247" s="225" t="s">
        <v>134</v>
      </c>
    </row>
    <row r="248" spans="1:65" s="2" customFormat="1" ht="24.2" customHeight="1">
      <c r="A248" s="36"/>
      <c r="B248" s="37"/>
      <c r="C248" s="175" t="s">
        <v>8</v>
      </c>
      <c r="D248" s="175" t="s">
        <v>137</v>
      </c>
      <c r="E248" s="176" t="s">
        <v>281</v>
      </c>
      <c r="F248" s="177" t="s">
        <v>282</v>
      </c>
      <c r="G248" s="178" t="s">
        <v>157</v>
      </c>
      <c r="H248" s="179">
        <v>6.75</v>
      </c>
      <c r="I248" s="180"/>
      <c r="J248" s="181">
        <f>ROUND(I248*H248,2)</f>
        <v>0</v>
      </c>
      <c r="K248" s="177" t="s">
        <v>141</v>
      </c>
      <c r="L248" s="41"/>
      <c r="M248" s="182" t="s">
        <v>19</v>
      </c>
      <c r="N248" s="183" t="s">
        <v>43</v>
      </c>
      <c r="O248" s="66"/>
      <c r="P248" s="184">
        <f>O248*H248</f>
        <v>0</v>
      </c>
      <c r="Q248" s="184">
        <v>0</v>
      </c>
      <c r="R248" s="184">
        <f>Q248*H248</f>
        <v>0</v>
      </c>
      <c r="S248" s="184">
        <v>3.5000000000000003E-2</v>
      </c>
      <c r="T248" s="185">
        <f>S248*H248</f>
        <v>0.23625000000000002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6" t="s">
        <v>142</v>
      </c>
      <c r="AT248" s="186" t="s">
        <v>137</v>
      </c>
      <c r="AU248" s="186" t="s">
        <v>143</v>
      </c>
      <c r="AY248" s="19" t="s">
        <v>134</v>
      </c>
      <c r="BE248" s="187">
        <f>IF(N248="základní",J248,0)</f>
        <v>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19" t="s">
        <v>143</v>
      </c>
      <c r="BK248" s="187">
        <f>ROUND(I248*H248,2)</f>
        <v>0</v>
      </c>
      <c r="BL248" s="19" t="s">
        <v>142</v>
      </c>
      <c r="BM248" s="186" t="s">
        <v>283</v>
      </c>
    </row>
    <row r="249" spans="1:65" s="2" customFormat="1">
      <c r="A249" s="36"/>
      <c r="B249" s="37"/>
      <c r="C249" s="38"/>
      <c r="D249" s="188" t="s">
        <v>145</v>
      </c>
      <c r="E249" s="38"/>
      <c r="F249" s="189" t="s">
        <v>284</v>
      </c>
      <c r="G249" s="38"/>
      <c r="H249" s="38"/>
      <c r="I249" s="190"/>
      <c r="J249" s="38"/>
      <c r="K249" s="38"/>
      <c r="L249" s="41"/>
      <c r="M249" s="191"/>
      <c r="N249" s="192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145</v>
      </c>
      <c r="AU249" s="19" t="s">
        <v>143</v>
      </c>
    </row>
    <row r="250" spans="1:65" s="13" customFormat="1">
      <c r="B250" s="193"/>
      <c r="C250" s="194"/>
      <c r="D250" s="195" t="s">
        <v>147</v>
      </c>
      <c r="E250" s="196" t="s">
        <v>19</v>
      </c>
      <c r="F250" s="197" t="s">
        <v>285</v>
      </c>
      <c r="G250" s="194"/>
      <c r="H250" s="196" t="s">
        <v>19</v>
      </c>
      <c r="I250" s="198"/>
      <c r="J250" s="194"/>
      <c r="K250" s="194"/>
      <c r="L250" s="199"/>
      <c r="M250" s="200"/>
      <c r="N250" s="201"/>
      <c r="O250" s="201"/>
      <c r="P250" s="201"/>
      <c r="Q250" s="201"/>
      <c r="R250" s="201"/>
      <c r="S250" s="201"/>
      <c r="T250" s="202"/>
      <c r="AT250" s="203" t="s">
        <v>147</v>
      </c>
      <c r="AU250" s="203" t="s">
        <v>143</v>
      </c>
      <c r="AV250" s="13" t="s">
        <v>79</v>
      </c>
      <c r="AW250" s="13" t="s">
        <v>33</v>
      </c>
      <c r="AX250" s="13" t="s">
        <v>71</v>
      </c>
      <c r="AY250" s="203" t="s">
        <v>134</v>
      </c>
    </row>
    <row r="251" spans="1:65" s="13" customFormat="1">
      <c r="B251" s="193"/>
      <c r="C251" s="194"/>
      <c r="D251" s="195" t="s">
        <v>147</v>
      </c>
      <c r="E251" s="196" t="s">
        <v>19</v>
      </c>
      <c r="F251" s="197" t="s">
        <v>149</v>
      </c>
      <c r="G251" s="194"/>
      <c r="H251" s="196" t="s">
        <v>19</v>
      </c>
      <c r="I251" s="198"/>
      <c r="J251" s="194"/>
      <c r="K251" s="194"/>
      <c r="L251" s="199"/>
      <c r="M251" s="200"/>
      <c r="N251" s="201"/>
      <c r="O251" s="201"/>
      <c r="P251" s="201"/>
      <c r="Q251" s="201"/>
      <c r="R251" s="201"/>
      <c r="S251" s="201"/>
      <c r="T251" s="202"/>
      <c r="AT251" s="203" t="s">
        <v>147</v>
      </c>
      <c r="AU251" s="203" t="s">
        <v>143</v>
      </c>
      <c r="AV251" s="13" t="s">
        <v>79</v>
      </c>
      <c r="AW251" s="13" t="s">
        <v>33</v>
      </c>
      <c r="AX251" s="13" t="s">
        <v>71</v>
      </c>
      <c r="AY251" s="203" t="s">
        <v>134</v>
      </c>
    </row>
    <row r="252" spans="1:65" s="14" customFormat="1">
      <c r="B252" s="204"/>
      <c r="C252" s="205"/>
      <c r="D252" s="195" t="s">
        <v>147</v>
      </c>
      <c r="E252" s="206" t="s">
        <v>19</v>
      </c>
      <c r="F252" s="207" t="s">
        <v>280</v>
      </c>
      <c r="G252" s="205"/>
      <c r="H252" s="208">
        <v>6.75</v>
      </c>
      <c r="I252" s="209"/>
      <c r="J252" s="205"/>
      <c r="K252" s="205"/>
      <c r="L252" s="210"/>
      <c r="M252" s="211"/>
      <c r="N252" s="212"/>
      <c r="O252" s="212"/>
      <c r="P252" s="212"/>
      <c r="Q252" s="212"/>
      <c r="R252" s="212"/>
      <c r="S252" s="212"/>
      <c r="T252" s="213"/>
      <c r="AT252" s="214" t="s">
        <v>147</v>
      </c>
      <c r="AU252" s="214" t="s">
        <v>143</v>
      </c>
      <c r="AV252" s="14" t="s">
        <v>143</v>
      </c>
      <c r="AW252" s="14" t="s">
        <v>33</v>
      </c>
      <c r="AX252" s="14" t="s">
        <v>71</v>
      </c>
      <c r="AY252" s="214" t="s">
        <v>134</v>
      </c>
    </row>
    <row r="253" spans="1:65" s="15" customFormat="1">
      <c r="B253" s="215"/>
      <c r="C253" s="216"/>
      <c r="D253" s="195" t="s">
        <v>147</v>
      </c>
      <c r="E253" s="217" t="s">
        <v>19</v>
      </c>
      <c r="F253" s="218" t="s">
        <v>154</v>
      </c>
      <c r="G253" s="216"/>
      <c r="H253" s="219">
        <v>6.75</v>
      </c>
      <c r="I253" s="220"/>
      <c r="J253" s="216"/>
      <c r="K253" s="216"/>
      <c r="L253" s="221"/>
      <c r="M253" s="222"/>
      <c r="N253" s="223"/>
      <c r="O253" s="223"/>
      <c r="P253" s="223"/>
      <c r="Q253" s="223"/>
      <c r="R253" s="223"/>
      <c r="S253" s="223"/>
      <c r="T253" s="224"/>
      <c r="AT253" s="225" t="s">
        <v>147</v>
      </c>
      <c r="AU253" s="225" t="s">
        <v>143</v>
      </c>
      <c r="AV253" s="15" t="s">
        <v>142</v>
      </c>
      <c r="AW253" s="15" t="s">
        <v>33</v>
      </c>
      <c r="AX253" s="15" t="s">
        <v>79</v>
      </c>
      <c r="AY253" s="225" t="s">
        <v>134</v>
      </c>
    </row>
    <row r="254" spans="1:65" s="2" customFormat="1" ht="24.2" customHeight="1">
      <c r="A254" s="36"/>
      <c r="B254" s="37"/>
      <c r="C254" s="175" t="s">
        <v>286</v>
      </c>
      <c r="D254" s="175" t="s">
        <v>137</v>
      </c>
      <c r="E254" s="176" t="s">
        <v>287</v>
      </c>
      <c r="F254" s="177" t="s">
        <v>288</v>
      </c>
      <c r="G254" s="178" t="s">
        <v>157</v>
      </c>
      <c r="H254" s="179">
        <v>0.66100000000000003</v>
      </c>
      <c r="I254" s="180"/>
      <c r="J254" s="181">
        <f>ROUND(I254*H254,2)</f>
        <v>0</v>
      </c>
      <c r="K254" s="177" t="s">
        <v>141</v>
      </c>
      <c r="L254" s="41"/>
      <c r="M254" s="182" t="s">
        <v>19</v>
      </c>
      <c r="N254" s="183" t="s">
        <v>43</v>
      </c>
      <c r="O254" s="66"/>
      <c r="P254" s="184">
        <f>O254*H254</f>
        <v>0</v>
      </c>
      <c r="Q254" s="184">
        <v>0</v>
      </c>
      <c r="R254" s="184">
        <f>Q254*H254</f>
        <v>0</v>
      </c>
      <c r="S254" s="184">
        <v>4.1000000000000002E-2</v>
      </c>
      <c r="T254" s="185">
        <f>S254*H254</f>
        <v>2.7101000000000004E-2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86" t="s">
        <v>142</v>
      </c>
      <c r="AT254" s="186" t="s">
        <v>137</v>
      </c>
      <c r="AU254" s="186" t="s">
        <v>143</v>
      </c>
      <c r="AY254" s="19" t="s">
        <v>134</v>
      </c>
      <c r="BE254" s="187">
        <f>IF(N254="základní",J254,0)</f>
        <v>0</v>
      </c>
      <c r="BF254" s="187">
        <f>IF(N254="snížená",J254,0)</f>
        <v>0</v>
      </c>
      <c r="BG254" s="187">
        <f>IF(N254="zákl. přenesená",J254,0)</f>
        <v>0</v>
      </c>
      <c r="BH254" s="187">
        <f>IF(N254="sníž. přenesená",J254,0)</f>
        <v>0</v>
      </c>
      <c r="BI254" s="187">
        <f>IF(N254="nulová",J254,0)</f>
        <v>0</v>
      </c>
      <c r="BJ254" s="19" t="s">
        <v>143</v>
      </c>
      <c r="BK254" s="187">
        <f>ROUND(I254*H254,2)</f>
        <v>0</v>
      </c>
      <c r="BL254" s="19" t="s">
        <v>142</v>
      </c>
      <c r="BM254" s="186" t="s">
        <v>289</v>
      </c>
    </row>
    <row r="255" spans="1:65" s="2" customFormat="1">
      <c r="A255" s="36"/>
      <c r="B255" s="37"/>
      <c r="C255" s="38"/>
      <c r="D255" s="188" t="s">
        <v>145</v>
      </c>
      <c r="E255" s="38"/>
      <c r="F255" s="189" t="s">
        <v>290</v>
      </c>
      <c r="G255" s="38"/>
      <c r="H255" s="38"/>
      <c r="I255" s="190"/>
      <c r="J255" s="38"/>
      <c r="K255" s="38"/>
      <c r="L255" s="41"/>
      <c r="M255" s="191"/>
      <c r="N255" s="192"/>
      <c r="O255" s="66"/>
      <c r="P255" s="66"/>
      <c r="Q255" s="66"/>
      <c r="R255" s="66"/>
      <c r="S255" s="66"/>
      <c r="T255" s="67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9" t="s">
        <v>145</v>
      </c>
      <c r="AU255" s="19" t="s">
        <v>143</v>
      </c>
    </row>
    <row r="256" spans="1:65" s="13" customFormat="1">
      <c r="B256" s="193"/>
      <c r="C256" s="194"/>
      <c r="D256" s="195" t="s">
        <v>147</v>
      </c>
      <c r="E256" s="196" t="s">
        <v>19</v>
      </c>
      <c r="F256" s="197" t="s">
        <v>291</v>
      </c>
      <c r="G256" s="194"/>
      <c r="H256" s="196" t="s">
        <v>19</v>
      </c>
      <c r="I256" s="198"/>
      <c r="J256" s="194"/>
      <c r="K256" s="194"/>
      <c r="L256" s="199"/>
      <c r="M256" s="200"/>
      <c r="N256" s="201"/>
      <c r="O256" s="201"/>
      <c r="P256" s="201"/>
      <c r="Q256" s="201"/>
      <c r="R256" s="201"/>
      <c r="S256" s="201"/>
      <c r="T256" s="202"/>
      <c r="AT256" s="203" t="s">
        <v>147</v>
      </c>
      <c r="AU256" s="203" t="s">
        <v>143</v>
      </c>
      <c r="AV256" s="13" t="s">
        <v>79</v>
      </c>
      <c r="AW256" s="13" t="s">
        <v>33</v>
      </c>
      <c r="AX256" s="13" t="s">
        <v>71</v>
      </c>
      <c r="AY256" s="203" t="s">
        <v>134</v>
      </c>
    </row>
    <row r="257" spans="1:65" s="14" customFormat="1">
      <c r="B257" s="204"/>
      <c r="C257" s="205"/>
      <c r="D257" s="195" t="s">
        <v>147</v>
      </c>
      <c r="E257" s="206" t="s">
        <v>19</v>
      </c>
      <c r="F257" s="207" t="s">
        <v>173</v>
      </c>
      <c r="G257" s="205"/>
      <c r="H257" s="208">
        <v>0.66100000000000003</v>
      </c>
      <c r="I257" s="209"/>
      <c r="J257" s="205"/>
      <c r="K257" s="205"/>
      <c r="L257" s="210"/>
      <c r="M257" s="211"/>
      <c r="N257" s="212"/>
      <c r="O257" s="212"/>
      <c r="P257" s="212"/>
      <c r="Q257" s="212"/>
      <c r="R257" s="212"/>
      <c r="S257" s="212"/>
      <c r="T257" s="213"/>
      <c r="AT257" s="214" t="s">
        <v>147</v>
      </c>
      <c r="AU257" s="214" t="s">
        <v>143</v>
      </c>
      <c r="AV257" s="14" t="s">
        <v>143</v>
      </c>
      <c r="AW257" s="14" t="s">
        <v>33</v>
      </c>
      <c r="AX257" s="14" t="s">
        <v>71</v>
      </c>
      <c r="AY257" s="214" t="s">
        <v>134</v>
      </c>
    </row>
    <row r="258" spans="1:65" s="15" customFormat="1">
      <c r="B258" s="215"/>
      <c r="C258" s="216"/>
      <c r="D258" s="195" t="s">
        <v>147</v>
      </c>
      <c r="E258" s="217" t="s">
        <v>19</v>
      </c>
      <c r="F258" s="218" t="s">
        <v>154</v>
      </c>
      <c r="G258" s="216"/>
      <c r="H258" s="219">
        <v>0.66100000000000003</v>
      </c>
      <c r="I258" s="220"/>
      <c r="J258" s="216"/>
      <c r="K258" s="216"/>
      <c r="L258" s="221"/>
      <c r="M258" s="222"/>
      <c r="N258" s="223"/>
      <c r="O258" s="223"/>
      <c r="P258" s="223"/>
      <c r="Q258" s="223"/>
      <c r="R258" s="223"/>
      <c r="S258" s="223"/>
      <c r="T258" s="224"/>
      <c r="AT258" s="225" t="s">
        <v>147</v>
      </c>
      <c r="AU258" s="225" t="s">
        <v>143</v>
      </c>
      <c r="AV258" s="15" t="s">
        <v>142</v>
      </c>
      <c r="AW258" s="15" t="s">
        <v>33</v>
      </c>
      <c r="AX258" s="15" t="s">
        <v>79</v>
      </c>
      <c r="AY258" s="225" t="s">
        <v>134</v>
      </c>
    </row>
    <row r="259" spans="1:65" s="2" customFormat="1" ht="24.2" customHeight="1">
      <c r="A259" s="36"/>
      <c r="B259" s="37"/>
      <c r="C259" s="175" t="s">
        <v>292</v>
      </c>
      <c r="D259" s="175" t="s">
        <v>137</v>
      </c>
      <c r="E259" s="176" t="s">
        <v>293</v>
      </c>
      <c r="F259" s="177" t="s">
        <v>294</v>
      </c>
      <c r="G259" s="178" t="s">
        <v>157</v>
      </c>
      <c r="H259" s="179">
        <v>7.992</v>
      </c>
      <c r="I259" s="180"/>
      <c r="J259" s="181">
        <f>ROUND(I259*H259,2)</f>
        <v>0</v>
      </c>
      <c r="K259" s="177" t="s">
        <v>141</v>
      </c>
      <c r="L259" s="41"/>
      <c r="M259" s="182" t="s">
        <v>19</v>
      </c>
      <c r="N259" s="183" t="s">
        <v>43</v>
      </c>
      <c r="O259" s="66"/>
      <c r="P259" s="184">
        <f>O259*H259</f>
        <v>0</v>
      </c>
      <c r="Q259" s="184">
        <v>0</v>
      </c>
      <c r="R259" s="184">
        <f>Q259*H259</f>
        <v>0</v>
      </c>
      <c r="S259" s="184">
        <v>8.7999999999999995E-2</v>
      </c>
      <c r="T259" s="185">
        <f>S259*H259</f>
        <v>0.70329599999999992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86" t="s">
        <v>142</v>
      </c>
      <c r="AT259" s="186" t="s">
        <v>137</v>
      </c>
      <c r="AU259" s="186" t="s">
        <v>143</v>
      </c>
      <c r="AY259" s="19" t="s">
        <v>134</v>
      </c>
      <c r="BE259" s="187">
        <f>IF(N259="základní",J259,0)</f>
        <v>0</v>
      </c>
      <c r="BF259" s="187">
        <f>IF(N259="snížená",J259,0)</f>
        <v>0</v>
      </c>
      <c r="BG259" s="187">
        <f>IF(N259="zákl. přenesená",J259,0)</f>
        <v>0</v>
      </c>
      <c r="BH259" s="187">
        <f>IF(N259="sníž. přenesená",J259,0)</f>
        <v>0</v>
      </c>
      <c r="BI259" s="187">
        <f>IF(N259="nulová",J259,0)</f>
        <v>0</v>
      </c>
      <c r="BJ259" s="19" t="s">
        <v>143</v>
      </c>
      <c r="BK259" s="187">
        <f>ROUND(I259*H259,2)</f>
        <v>0</v>
      </c>
      <c r="BL259" s="19" t="s">
        <v>142</v>
      </c>
      <c r="BM259" s="186" t="s">
        <v>295</v>
      </c>
    </row>
    <row r="260" spans="1:65" s="2" customFormat="1">
      <c r="A260" s="36"/>
      <c r="B260" s="37"/>
      <c r="C260" s="38"/>
      <c r="D260" s="188" t="s">
        <v>145</v>
      </c>
      <c r="E260" s="38"/>
      <c r="F260" s="189" t="s">
        <v>296</v>
      </c>
      <c r="G260" s="38"/>
      <c r="H260" s="38"/>
      <c r="I260" s="190"/>
      <c r="J260" s="38"/>
      <c r="K260" s="38"/>
      <c r="L260" s="41"/>
      <c r="M260" s="191"/>
      <c r="N260" s="192"/>
      <c r="O260" s="66"/>
      <c r="P260" s="66"/>
      <c r="Q260" s="66"/>
      <c r="R260" s="66"/>
      <c r="S260" s="66"/>
      <c r="T260" s="67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9" t="s">
        <v>145</v>
      </c>
      <c r="AU260" s="19" t="s">
        <v>143</v>
      </c>
    </row>
    <row r="261" spans="1:65" s="13" customFormat="1">
      <c r="B261" s="193"/>
      <c r="C261" s="194"/>
      <c r="D261" s="195" t="s">
        <v>147</v>
      </c>
      <c r="E261" s="196" t="s">
        <v>19</v>
      </c>
      <c r="F261" s="197" t="s">
        <v>285</v>
      </c>
      <c r="G261" s="194"/>
      <c r="H261" s="196" t="s">
        <v>19</v>
      </c>
      <c r="I261" s="198"/>
      <c r="J261" s="194"/>
      <c r="K261" s="194"/>
      <c r="L261" s="199"/>
      <c r="M261" s="200"/>
      <c r="N261" s="201"/>
      <c r="O261" s="201"/>
      <c r="P261" s="201"/>
      <c r="Q261" s="201"/>
      <c r="R261" s="201"/>
      <c r="S261" s="201"/>
      <c r="T261" s="202"/>
      <c r="AT261" s="203" t="s">
        <v>147</v>
      </c>
      <c r="AU261" s="203" t="s">
        <v>143</v>
      </c>
      <c r="AV261" s="13" t="s">
        <v>79</v>
      </c>
      <c r="AW261" s="13" t="s">
        <v>33</v>
      </c>
      <c r="AX261" s="13" t="s">
        <v>71</v>
      </c>
      <c r="AY261" s="203" t="s">
        <v>134</v>
      </c>
    </row>
    <row r="262" spans="1:65" s="13" customFormat="1">
      <c r="B262" s="193"/>
      <c r="C262" s="194"/>
      <c r="D262" s="195" t="s">
        <v>147</v>
      </c>
      <c r="E262" s="196" t="s">
        <v>19</v>
      </c>
      <c r="F262" s="197" t="s">
        <v>297</v>
      </c>
      <c r="G262" s="194"/>
      <c r="H262" s="196" t="s">
        <v>19</v>
      </c>
      <c r="I262" s="198"/>
      <c r="J262" s="194"/>
      <c r="K262" s="194"/>
      <c r="L262" s="199"/>
      <c r="M262" s="200"/>
      <c r="N262" s="201"/>
      <c r="O262" s="201"/>
      <c r="P262" s="201"/>
      <c r="Q262" s="201"/>
      <c r="R262" s="201"/>
      <c r="S262" s="201"/>
      <c r="T262" s="202"/>
      <c r="AT262" s="203" t="s">
        <v>147</v>
      </c>
      <c r="AU262" s="203" t="s">
        <v>143</v>
      </c>
      <c r="AV262" s="13" t="s">
        <v>79</v>
      </c>
      <c r="AW262" s="13" t="s">
        <v>33</v>
      </c>
      <c r="AX262" s="13" t="s">
        <v>71</v>
      </c>
      <c r="AY262" s="203" t="s">
        <v>134</v>
      </c>
    </row>
    <row r="263" spans="1:65" s="14" customFormat="1">
      <c r="B263" s="204"/>
      <c r="C263" s="205"/>
      <c r="D263" s="195" t="s">
        <v>147</v>
      </c>
      <c r="E263" s="206" t="s">
        <v>19</v>
      </c>
      <c r="F263" s="207" t="s">
        <v>298</v>
      </c>
      <c r="G263" s="205"/>
      <c r="H263" s="208">
        <v>2.5529999999999999</v>
      </c>
      <c r="I263" s="209"/>
      <c r="J263" s="205"/>
      <c r="K263" s="205"/>
      <c r="L263" s="210"/>
      <c r="M263" s="211"/>
      <c r="N263" s="212"/>
      <c r="O263" s="212"/>
      <c r="P263" s="212"/>
      <c r="Q263" s="212"/>
      <c r="R263" s="212"/>
      <c r="S263" s="212"/>
      <c r="T263" s="213"/>
      <c r="AT263" s="214" t="s">
        <v>147</v>
      </c>
      <c r="AU263" s="214" t="s">
        <v>143</v>
      </c>
      <c r="AV263" s="14" t="s">
        <v>143</v>
      </c>
      <c r="AW263" s="14" t="s">
        <v>33</v>
      </c>
      <c r="AX263" s="14" t="s">
        <v>71</v>
      </c>
      <c r="AY263" s="214" t="s">
        <v>134</v>
      </c>
    </row>
    <row r="264" spans="1:65" s="14" customFormat="1">
      <c r="B264" s="204"/>
      <c r="C264" s="205"/>
      <c r="D264" s="195" t="s">
        <v>147</v>
      </c>
      <c r="E264" s="206" t="s">
        <v>19</v>
      </c>
      <c r="F264" s="207" t="s">
        <v>299</v>
      </c>
      <c r="G264" s="205"/>
      <c r="H264" s="208">
        <v>1.4139999999999999</v>
      </c>
      <c r="I264" s="209"/>
      <c r="J264" s="205"/>
      <c r="K264" s="205"/>
      <c r="L264" s="210"/>
      <c r="M264" s="211"/>
      <c r="N264" s="212"/>
      <c r="O264" s="212"/>
      <c r="P264" s="212"/>
      <c r="Q264" s="212"/>
      <c r="R264" s="212"/>
      <c r="S264" s="212"/>
      <c r="T264" s="213"/>
      <c r="AT264" s="214" t="s">
        <v>147</v>
      </c>
      <c r="AU264" s="214" t="s">
        <v>143</v>
      </c>
      <c r="AV264" s="14" t="s">
        <v>143</v>
      </c>
      <c r="AW264" s="14" t="s">
        <v>33</v>
      </c>
      <c r="AX264" s="14" t="s">
        <v>71</v>
      </c>
      <c r="AY264" s="214" t="s">
        <v>134</v>
      </c>
    </row>
    <row r="265" spans="1:65" s="14" customFormat="1">
      <c r="B265" s="204"/>
      <c r="C265" s="205"/>
      <c r="D265" s="195" t="s">
        <v>147</v>
      </c>
      <c r="E265" s="206" t="s">
        <v>19</v>
      </c>
      <c r="F265" s="207" t="s">
        <v>300</v>
      </c>
      <c r="G265" s="205"/>
      <c r="H265" s="208">
        <v>1.421</v>
      </c>
      <c r="I265" s="209"/>
      <c r="J265" s="205"/>
      <c r="K265" s="205"/>
      <c r="L265" s="210"/>
      <c r="M265" s="211"/>
      <c r="N265" s="212"/>
      <c r="O265" s="212"/>
      <c r="P265" s="212"/>
      <c r="Q265" s="212"/>
      <c r="R265" s="212"/>
      <c r="S265" s="212"/>
      <c r="T265" s="213"/>
      <c r="AT265" s="214" t="s">
        <v>147</v>
      </c>
      <c r="AU265" s="214" t="s">
        <v>143</v>
      </c>
      <c r="AV265" s="14" t="s">
        <v>143</v>
      </c>
      <c r="AW265" s="14" t="s">
        <v>33</v>
      </c>
      <c r="AX265" s="14" t="s">
        <v>71</v>
      </c>
      <c r="AY265" s="214" t="s">
        <v>134</v>
      </c>
    </row>
    <row r="266" spans="1:65" s="14" customFormat="1">
      <c r="B266" s="204"/>
      <c r="C266" s="205"/>
      <c r="D266" s="195" t="s">
        <v>147</v>
      </c>
      <c r="E266" s="206" t="s">
        <v>19</v>
      </c>
      <c r="F266" s="207" t="s">
        <v>301</v>
      </c>
      <c r="G266" s="205"/>
      <c r="H266" s="208">
        <v>1.23</v>
      </c>
      <c r="I266" s="209"/>
      <c r="J266" s="205"/>
      <c r="K266" s="205"/>
      <c r="L266" s="210"/>
      <c r="M266" s="211"/>
      <c r="N266" s="212"/>
      <c r="O266" s="212"/>
      <c r="P266" s="212"/>
      <c r="Q266" s="212"/>
      <c r="R266" s="212"/>
      <c r="S266" s="212"/>
      <c r="T266" s="213"/>
      <c r="AT266" s="214" t="s">
        <v>147</v>
      </c>
      <c r="AU266" s="214" t="s">
        <v>143</v>
      </c>
      <c r="AV266" s="14" t="s">
        <v>143</v>
      </c>
      <c r="AW266" s="14" t="s">
        <v>33</v>
      </c>
      <c r="AX266" s="14" t="s">
        <v>71</v>
      </c>
      <c r="AY266" s="214" t="s">
        <v>134</v>
      </c>
    </row>
    <row r="267" spans="1:65" s="13" customFormat="1">
      <c r="B267" s="193"/>
      <c r="C267" s="194"/>
      <c r="D267" s="195" t="s">
        <v>147</v>
      </c>
      <c r="E267" s="196" t="s">
        <v>19</v>
      </c>
      <c r="F267" s="197" t="s">
        <v>302</v>
      </c>
      <c r="G267" s="194"/>
      <c r="H267" s="196" t="s">
        <v>19</v>
      </c>
      <c r="I267" s="198"/>
      <c r="J267" s="194"/>
      <c r="K267" s="194"/>
      <c r="L267" s="199"/>
      <c r="M267" s="200"/>
      <c r="N267" s="201"/>
      <c r="O267" s="201"/>
      <c r="P267" s="201"/>
      <c r="Q267" s="201"/>
      <c r="R267" s="201"/>
      <c r="S267" s="201"/>
      <c r="T267" s="202"/>
      <c r="AT267" s="203" t="s">
        <v>147</v>
      </c>
      <c r="AU267" s="203" t="s">
        <v>143</v>
      </c>
      <c r="AV267" s="13" t="s">
        <v>79</v>
      </c>
      <c r="AW267" s="13" t="s">
        <v>33</v>
      </c>
      <c r="AX267" s="13" t="s">
        <v>71</v>
      </c>
      <c r="AY267" s="203" t="s">
        <v>134</v>
      </c>
    </row>
    <row r="268" spans="1:65" s="14" customFormat="1">
      <c r="B268" s="204"/>
      <c r="C268" s="205"/>
      <c r="D268" s="195" t="s">
        <v>147</v>
      </c>
      <c r="E268" s="206" t="s">
        <v>19</v>
      </c>
      <c r="F268" s="207" t="s">
        <v>303</v>
      </c>
      <c r="G268" s="205"/>
      <c r="H268" s="208">
        <v>1.3740000000000001</v>
      </c>
      <c r="I268" s="209"/>
      <c r="J268" s="205"/>
      <c r="K268" s="205"/>
      <c r="L268" s="210"/>
      <c r="M268" s="211"/>
      <c r="N268" s="212"/>
      <c r="O268" s="212"/>
      <c r="P268" s="212"/>
      <c r="Q268" s="212"/>
      <c r="R268" s="212"/>
      <c r="S268" s="212"/>
      <c r="T268" s="213"/>
      <c r="AT268" s="214" t="s">
        <v>147</v>
      </c>
      <c r="AU268" s="214" t="s">
        <v>143</v>
      </c>
      <c r="AV268" s="14" t="s">
        <v>143</v>
      </c>
      <c r="AW268" s="14" t="s">
        <v>33</v>
      </c>
      <c r="AX268" s="14" t="s">
        <v>71</v>
      </c>
      <c r="AY268" s="214" t="s">
        <v>134</v>
      </c>
    </row>
    <row r="269" spans="1:65" s="15" customFormat="1">
      <c r="B269" s="215"/>
      <c r="C269" s="216"/>
      <c r="D269" s="195" t="s">
        <v>147</v>
      </c>
      <c r="E269" s="217" t="s">
        <v>19</v>
      </c>
      <c r="F269" s="218" t="s">
        <v>154</v>
      </c>
      <c r="G269" s="216"/>
      <c r="H269" s="219">
        <v>7.9920000000000009</v>
      </c>
      <c r="I269" s="220"/>
      <c r="J269" s="216"/>
      <c r="K269" s="216"/>
      <c r="L269" s="221"/>
      <c r="M269" s="222"/>
      <c r="N269" s="223"/>
      <c r="O269" s="223"/>
      <c r="P269" s="223"/>
      <c r="Q269" s="223"/>
      <c r="R269" s="223"/>
      <c r="S269" s="223"/>
      <c r="T269" s="224"/>
      <c r="AT269" s="225" t="s">
        <v>147</v>
      </c>
      <c r="AU269" s="225" t="s">
        <v>143</v>
      </c>
      <c r="AV269" s="15" t="s">
        <v>142</v>
      </c>
      <c r="AW269" s="15" t="s">
        <v>33</v>
      </c>
      <c r="AX269" s="15" t="s">
        <v>79</v>
      </c>
      <c r="AY269" s="225" t="s">
        <v>134</v>
      </c>
    </row>
    <row r="270" spans="1:65" s="2" customFormat="1" ht="24.2" customHeight="1">
      <c r="A270" s="36"/>
      <c r="B270" s="37"/>
      <c r="C270" s="175" t="s">
        <v>304</v>
      </c>
      <c r="D270" s="175" t="s">
        <v>137</v>
      </c>
      <c r="E270" s="176" t="s">
        <v>305</v>
      </c>
      <c r="F270" s="177" t="s">
        <v>306</v>
      </c>
      <c r="G270" s="178" t="s">
        <v>157</v>
      </c>
      <c r="H270" s="179">
        <v>257.25900000000001</v>
      </c>
      <c r="I270" s="180"/>
      <c r="J270" s="181">
        <f>ROUND(I270*H270,2)</f>
        <v>0</v>
      </c>
      <c r="K270" s="177" t="s">
        <v>202</v>
      </c>
      <c r="L270" s="41"/>
      <c r="M270" s="182" t="s">
        <v>19</v>
      </c>
      <c r="N270" s="183" t="s">
        <v>43</v>
      </c>
      <c r="O270" s="66"/>
      <c r="P270" s="184">
        <f>O270*H270</f>
        <v>0</v>
      </c>
      <c r="Q270" s="184">
        <v>0</v>
      </c>
      <c r="R270" s="184">
        <f>Q270*H270</f>
        <v>0</v>
      </c>
      <c r="S270" s="184">
        <v>0.01</v>
      </c>
      <c r="T270" s="185">
        <f>S270*H270</f>
        <v>2.5725900000000004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6" t="s">
        <v>142</v>
      </c>
      <c r="AT270" s="186" t="s">
        <v>137</v>
      </c>
      <c r="AU270" s="186" t="s">
        <v>143</v>
      </c>
      <c r="AY270" s="19" t="s">
        <v>134</v>
      </c>
      <c r="BE270" s="187">
        <f>IF(N270="základní",J270,0)</f>
        <v>0</v>
      </c>
      <c r="BF270" s="187">
        <f>IF(N270="snížená",J270,0)</f>
        <v>0</v>
      </c>
      <c r="BG270" s="187">
        <f>IF(N270="zákl. přenesená",J270,0)</f>
        <v>0</v>
      </c>
      <c r="BH270" s="187">
        <f>IF(N270="sníž. přenesená",J270,0)</f>
        <v>0</v>
      </c>
      <c r="BI270" s="187">
        <f>IF(N270="nulová",J270,0)</f>
        <v>0</v>
      </c>
      <c r="BJ270" s="19" t="s">
        <v>143</v>
      </c>
      <c r="BK270" s="187">
        <f>ROUND(I270*H270,2)</f>
        <v>0</v>
      </c>
      <c r="BL270" s="19" t="s">
        <v>142</v>
      </c>
      <c r="BM270" s="186" t="s">
        <v>307</v>
      </c>
    </row>
    <row r="271" spans="1:65" s="2" customFormat="1">
      <c r="A271" s="36"/>
      <c r="B271" s="37"/>
      <c r="C271" s="38"/>
      <c r="D271" s="188" t="s">
        <v>145</v>
      </c>
      <c r="E271" s="38"/>
      <c r="F271" s="189" t="s">
        <v>308</v>
      </c>
      <c r="G271" s="38"/>
      <c r="H271" s="38"/>
      <c r="I271" s="190"/>
      <c r="J271" s="38"/>
      <c r="K271" s="38"/>
      <c r="L271" s="41"/>
      <c r="M271" s="191"/>
      <c r="N271" s="192"/>
      <c r="O271" s="66"/>
      <c r="P271" s="66"/>
      <c r="Q271" s="66"/>
      <c r="R271" s="66"/>
      <c r="S271" s="66"/>
      <c r="T271" s="67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9" t="s">
        <v>145</v>
      </c>
      <c r="AU271" s="19" t="s">
        <v>143</v>
      </c>
    </row>
    <row r="272" spans="1:65" s="13" customFormat="1">
      <c r="B272" s="193"/>
      <c r="C272" s="194"/>
      <c r="D272" s="195" t="s">
        <v>147</v>
      </c>
      <c r="E272" s="196" t="s">
        <v>19</v>
      </c>
      <c r="F272" s="197" t="s">
        <v>148</v>
      </c>
      <c r="G272" s="194"/>
      <c r="H272" s="196" t="s">
        <v>19</v>
      </c>
      <c r="I272" s="198"/>
      <c r="J272" s="194"/>
      <c r="K272" s="194"/>
      <c r="L272" s="199"/>
      <c r="M272" s="200"/>
      <c r="N272" s="201"/>
      <c r="O272" s="201"/>
      <c r="P272" s="201"/>
      <c r="Q272" s="201"/>
      <c r="R272" s="201"/>
      <c r="S272" s="201"/>
      <c r="T272" s="202"/>
      <c r="AT272" s="203" t="s">
        <v>147</v>
      </c>
      <c r="AU272" s="203" t="s">
        <v>143</v>
      </c>
      <c r="AV272" s="13" t="s">
        <v>79</v>
      </c>
      <c r="AW272" s="13" t="s">
        <v>33</v>
      </c>
      <c r="AX272" s="13" t="s">
        <v>71</v>
      </c>
      <c r="AY272" s="203" t="s">
        <v>134</v>
      </c>
    </row>
    <row r="273" spans="2:51" s="13" customFormat="1">
      <c r="B273" s="193"/>
      <c r="C273" s="194"/>
      <c r="D273" s="195" t="s">
        <v>147</v>
      </c>
      <c r="E273" s="196" t="s">
        <v>19</v>
      </c>
      <c r="F273" s="197" t="s">
        <v>205</v>
      </c>
      <c r="G273" s="194"/>
      <c r="H273" s="196" t="s">
        <v>19</v>
      </c>
      <c r="I273" s="198"/>
      <c r="J273" s="194"/>
      <c r="K273" s="194"/>
      <c r="L273" s="199"/>
      <c r="M273" s="200"/>
      <c r="N273" s="201"/>
      <c r="O273" s="201"/>
      <c r="P273" s="201"/>
      <c r="Q273" s="201"/>
      <c r="R273" s="201"/>
      <c r="S273" s="201"/>
      <c r="T273" s="202"/>
      <c r="AT273" s="203" t="s">
        <v>147</v>
      </c>
      <c r="AU273" s="203" t="s">
        <v>143</v>
      </c>
      <c r="AV273" s="13" t="s">
        <v>79</v>
      </c>
      <c r="AW273" s="13" t="s">
        <v>33</v>
      </c>
      <c r="AX273" s="13" t="s">
        <v>71</v>
      </c>
      <c r="AY273" s="203" t="s">
        <v>134</v>
      </c>
    </row>
    <row r="274" spans="2:51" s="14" customFormat="1">
      <c r="B274" s="204"/>
      <c r="C274" s="205"/>
      <c r="D274" s="195" t="s">
        <v>147</v>
      </c>
      <c r="E274" s="206" t="s">
        <v>19</v>
      </c>
      <c r="F274" s="207" t="s">
        <v>206</v>
      </c>
      <c r="G274" s="205"/>
      <c r="H274" s="208">
        <v>30.443999999999999</v>
      </c>
      <c r="I274" s="209"/>
      <c r="J274" s="205"/>
      <c r="K274" s="205"/>
      <c r="L274" s="210"/>
      <c r="M274" s="211"/>
      <c r="N274" s="212"/>
      <c r="O274" s="212"/>
      <c r="P274" s="212"/>
      <c r="Q274" s="212"/>
      <c r="R274" s="212"/>
      <c r="S274" s="212"/>
      <c r="T274" s="213"/>
      <c r="AT274" s="214" t="s">
        <v>147</v>
      </c>
      <c r="AU274" s="214" t="s">
        <v>143</v>
      </c>
      <c r="AV274" s="14" t="s">
        <v>143</v>
      </c>
      <c r="AW274" s="14" t="s">
        <v>33</v>
      </c>
      <c r="AX274" s="14" t="s">
        <v>71</v>
      </c>
      <c r="AY274" s="214" t="s">
        <v>134</v>
      </c>
    </row>
    <row r="275" spans="2:51" s="14" customFormat="1">
      <c r="B275" s="204"/>
      <c r="C275" s="205"/>
      <c r="D275" s="195" t="s">
        <v>147</v>
      </c>
      <c r="E275" s="206" t="s">
        <v>19</v>
      </c>
      <c r="F275" s="207" t="s">
        <v>207</v>
      </c>
      <c r="G275" s="205"/>
      <c r="H275" s="208">
        <v>2.0910000000000002</v>
      </c>
      <c r="I275" s="209"/>
      <c r="J275" s="205"/>
      <c r="K275" s="205"/>
      <c r="L275" s="210"/>
      <c r="M275" s="211"/>
      <c r="N275" s="212"/>
      <c r="O275" s="212"/>
      <c r="P275" s="212"/>
      <c r="Q275" s="212"/>
      <c r="R275" s="212"/>
      <c r="S275" s="212"/>
      <c r="T275" s="213"/>
      <c r="AT275" s="214" t="s">
        <v>147</v>
      </c>
      <c r="AU275" s="214" t="s">
        <v>143</v>
      </c>
      <c r="AV275" s="14" t="s">
        <v>143</v>
      </c>
      <c r="AW275" s="14" t="s">
        <v>33</v>
      </c>
      <c r="AX275" s="14" t="s">
        <v>71</v>
      </c>
      <c r="AY275" s="214" t="s">
        <v>134</v>
      </c>
    </row>
    <row r="276" spans="2:51" s="14" customFormat="1">
      <c r="B276" s="204"/>
      <c r="C276" s="205"/>
      <c r="D276" s="195" t="s">
        <v>147</v>
      </c>
      <c r="E276" s="206" t="s">
        <v>19</v>
      </c>
      <c r="F276" s="207" t="s">
        <v>208</v>
      </c>
      <c r="G276" s="205"/>
      <c r="H276" s="208">
        <v>3.4260000000000002</v>
      </c>
      <c r="I276" s="209"/>
      <c r="J276" s="205"/>
      <c r="K276" s="205"/>
      <c r="L276" s="210"/>
      <c r="M276" s="211"/>
      <c r="N276" s="212"/>
      <c r="O276" s="212"/>
      <c r="P276" s="212"/>
      <c r="Q276" s="212"/>
      <c r="R276" s="212"/>
      <c r="S276" s="212"/>
      <c r="T276" s="213"/>
      <c r="AT276" s="214" t="s">
        <v>147</v>
      </c>
      <c r="AU276" s="214" t="s">
        <v>143</v>
      </c>
      <c r="AV276" s="14" t="s">
        <v>143</v>
      </c>
      <c r="AW276" s="14" t="s">
        <v>33</v>
      </c>
      <c r="AX276" s="14" t="s">
        <v>71</v>
      </c>
      <c r="AY276" s="214" t="s">
        <v>134</v>
      </c>
    </row>
    <row r="277" spans="2:51" s="14" customFormat="1">
      <c r="B277" s="204"/>
      <c r="C277" s="205"/>
      <c r="D277" s="195" t="s">
        <v>147</v>
      </c>
      <c r="E277" s="206" t="s">
        <v>19</v>
      </c>
      <c r="F277" s="207" t="s">
        <v>209</v>
      </c>
      <c r="G277" s="205"/>
      <c r="H277" s="208">
        <v>-16.38</v>
      </c>
      <c r="I277" s="209"/>
      <c r="J277" s="205"/>
      <c r="K277" s="205"/>
      <c r="L277" s="210"/>
      <c r="M277" s="211"/>
      <c r="N277" s="212"/>
      <c r="O277" s="212"/>
      <c r="P277" s="212"/>
      <c r="Q277" s="212"/>
      <c r="R277" s="212"/>
      <c r="S277" s="212"/>
      <c r="T277" s="213"/>
      <c r="AT277" s="214" t="s">
        <v>147</v>
      </c>
      <c r="AU277" s="214" t="s">
        <v>143</v>
      </c>
      <c r="AV277" s="14" t="s">
        <v>143</v>
      </c>
      <c r="AW277" s="14" t="s">
        <v>33</v>
      </c>
      <c r="AX277" s="14" t="s">
        <v>71</v>
      </c>
      <c r="AY277" s="214" t="s">
        <v>134</v>
      </c>
    </row>
    <row r="278" spans="2:51" s="13" customFormat="1">
      <c r="B278" s="193"/>
      <c r="C278" s="194"/>
      <c r="D278" s="195" t="s">
        <v>147</v>
      </c>
      <c r="E278" s="196" t="s">
        <v>19</v>
      </c>
      <c r="F278" s="197" t="s">
        <v>210</v>
      </c>
      <c r="G278" s="194"/>
      <c r="H278" s="196" t="s">
        <v>19</v>
      </c>
      <c r="I278" s="198"/>
      <c r="J278" s="194"/>
      <c r="K278" s="194"/>
      <c r="L278" s="199"/>
      <c r="M278" s="200"/>
      <c r="N278" s="201"/>
      <c r="O278" s="201"/>
      <c r="P278" s="201"/>
      <c r="Q278" s="201"/>
      <c r="R278" s="201"/>
      <c r="S278" s="201"/>
      <c r="T278" s="202"/>
      <c r="AT278" s="203" t="s">
        <v>147</v>
      </c>
      <c r="AU278" s="203" t="s">
        <v>143</v>
      </c>
      <c r="AV278" s="13" t="s">
        <v>79</v>
      </c>
      <c r="AW278" s="13" t="s">
        <v>33</v>
      </c>
      <c r="AX278" s="13" t="s">
        <v>71</v>
      </c>
      <c r="AY278" s="203" t="s">
        <v>134</v>
      </c>
    </row>
    <row r="279" spans="2:51" s="14" customFormat="1">
      <c r="B279" s="204"/>
      <c r="C279" s="205"/>
      <c r="D279" s="195" t="s">
        <v>147</v>
      </c>
      <c r="E279" s="206" t="s">
        <v>19</v>
      </c>
      <c r="F279" s="207" t="s">
        <v>211</v>
      </c>
      <c r="G279" s="205"/>
      <c r="H279" s="208">
        <v>55.109000000000002</v>
      </c>
      <c r="I279" s="209"/>
      <c r="J279" s="205"/>
      <c r="K279" s="205"/>
      <c r="L279" s="210"/>
      <c r="M279" s="211"/>
      <c r="N279" s="212"/>
      <c r="O279" s="212"/>
      <c r="P279" s="212"/>
      <c r="Q279" s="212"/>
      <c r="R279" s="212"/>
      <c r="S279" s="212"/>
      <c r="T279" s="213"/>
      <c r="AT279" s="214" t="s">
        <v>147</v>
      </c>
      <c r="AU279" s="214" t="s">
        <v>143</v>
      </c>
      <c r="AV279" s="14" t="s">
        <v>143</v>
      </c>
      <c r="AW279" s="14" t="s">
        <v>33</v>
      </c>
      <c r="AX279" s="14" t="s">
        <v>71</v>
      </c>
      <c r="AY279" s="214" t="s">
        <v>134</v>
      </c>
    </row>
    <row r="280" spans="2:51" s="14" customFormat="1">
      <c r="B280" s="204"/>
      <c r="C280" s="205"/>
      <c r="D280" s="195" t="s">
        <v>147</v>
      </c>
      <c r="E280" s="206" t="s">
        <v>19</v>
      </c>
      <c r="F280" s="207" t="s">
        <v>212</v>
      </c>
      <c r="G280" s="205"/>
      <c r="H280" s="208">
        <v>2.0880000000000001</v>
      </c>
      <c r="I280" s="209"/>
      <c r="J280" s="205"/>
      <c r="K280" s="205"/>
      <c r="L280" s="210"/>
      <c r="M280" s="211"/>
      <c r="N280" s="212"/>
      <c r="O280" s="212"/>
      <c r="P280" s="212"/>
      <c r="Q280" s="212"/>
      <c r="R280" s="212"/>
      <c r="S280" s="212"/>
      <c r="T280" s="213"/>
      <c r="AT280" s="214" t="s">
        <v>147</v>
      </c>
      <c r="AU280" s="214" t="s">
        <v>143</v>
      </c>
      <c r="AV280" s="14" t="s">
        <v>143</v>
      </c>
      <c r="AW280" s="14" t="s">
        <v>33</v>
      </c>
      <c r="AX280" s="14" t="s">
        <v>71</v>
      </c>
      <c r="AY280" s="214" t="s">
        <v>134</v>
      </c>
    </row>
    <row r="281" spans="2:51" s="14" customFormat="1">
      <c r="B281" s="204"/>
      <c r="C281" s="205"/>
      <c r="D281" s="195" t="s">
        <v>147</v>
      </c>
      <c r="E281" s="206" t="s">
        <v>19</v>
      </c>
      <c r="F281" s="207" t="s">
        <v>212</v>
      </c>
      <c r="G281" s="205"/>
      <c r="H281" s="208">
        <v>2.0880000000000001</v>
      </c>
      <c r="I281" s="209"/>
      <c r="J281" s="205"/>
      <c r="K281" s="205"/>
      <c r="L281" s="210"/>
      <c r="M281" s="211"/>
      <c r="N281" s="212"/>
      <c r="O281" s="212"/>
      <c r="P281" s="212"/>
      <c r="Q281" s="212"/>
      <c r="R281" s="212"/>
      <c r="S281" s="212"/>
      <c r="T281" s="213"/>
      <c r="AT281" s="214" t="s">
        <v>147</v>
      </c>
      <c r="AU281" s="214" t="s">
        <v>143</v>
      </c>
      <c r="AV281" s="14" t="s">
        <v>143</v>
      </c>
      <c r="AW281" s="14" t="s">
        <v>33</v>
      </c>
      <c r="AX281" s="14" t="s">
        <v>71</v>
      </c>
      <c r="AY281" s="214" t="s">
        <v>134</v>
      </c>
    </row>
    <row r="282" spans="2:51" s="14" customFormat="1">
      <c r="B282" s="204"/>
      <c r="C282" s="205"/>
      <c r="D282" s="195" t="s">
        <v>147</v>
      </c>
      <c r="E282" s="206" t="s">
        <v>19</v>
      </c>
      <c r="F282" s="207" t="s">
        <v>213</v>
      </c>
      <c r="G282" s="205"/>
      <c r="H282" s="208">
        <v>3.83</v>
      </c>
      <c r="I282" s="209"/>
      <c r="J282" s="205"/>
      <c r="K282" s="205"/>
      <c r="L282" s="210"/>
      <c r="M282" s="211"/>
      <c r="N282" s="212"/>
      <c r="O282" s="212"/>
      <c r="P282" s="212"/>
      <c r="Q282" s="212"/>
      <c r="R282" s="212"/>
      <c r="S282" s="212"/>
      <c r="T282" s="213"/>
      <c r="AT282" s="214" t="s">
        <v>147</v>
      </c>
      <c r="AU282" s="214" t="s">
        <v>143</v>
      </c>
      <c r="AV282" s="14" t="s">
        <v>143</v>
      </c>
      <c r="AW282" s="14" t="s">
        <v>33</v>
      </c>
      <c r="AX282" s="14" t="s">
        <v>71</v>
      </c>
      <c r="AY282" s="214" t="s">
        <v>134</v>
      </c>
    </row>
    <row r="283" spans="2:51" s="14" customFormat="1">
      <c r="B283" s="204"/>
      <c r="C283" s="205"/>
      <c r="D283" s="195" t="s">
        <v>147</v>
      </c>
      <c r="E283" s="206" t="s">
        <v>19</v>
      </c>
      <c r="F283" s="207" t="s">
        <v>214</v>
      </c>
      <c r="G283" s="205"/>
      <c r="H283" s="208">
        <v>-25.396999999999998</v>
      </c>
      <c r="I283" s="209"/>
      <c r="J283" s="205"/>
      <c r="K283" s="205"/>
      <c r="L283" s="210"/>
      <c r="M283" s="211"/>
      <c r="N283" s="212"/>
      <c r="O283" s="212"/>
      <c r="P283" s="212"/>
      <c r="Q283" s="212"/>
      <c r="R283" s="212"/>
      <c r="S283" s="212"/>
      <c r="T283" s="213"/>
      <c r="AT283" s="214" t="s">
        <v>147</v>
      </c>
      <c r="AU283" s="214" t="s">
        <v>143</v>
      </c>
      <c r="AV283" s="14" t="s">
        <v>143</v>
      </c>
      <c r="AW283" s="14" t="s">
        <v>33</v>
      </c>
      <c r="AX283" s="14" t="s">
        <v>71</v>
      </c>
      <c r="AY283" s="214" t="s">
        <v>134</v>
      </c>
    </row>
    <row r="284" spans="2:51" s="13" customFormat="1">
      <c r="B284" s="193"/>
      <c r="C284" s="194"/>
      <c r="D284" s="195" t="s">
        <v>147</v>
      </c>
      <c r="E284" s="196" t="s">
        <v>19</v>
      </c>
      <c r="F284" s="197" t="s">
        <v>215</v>
      </c>
      <c r="G284" s="194"/>
      <c r="H284" s="196" t="s">
        <v>19</v>
      </c>
      <c r="I284" s="198"/>
      <c r="J284" s="194"/>
      <c r="K284" s="194"/>
      <c r="L284" s="199"/>
      <c r="M284" s="200"/>
      <c r="N284" s="201"/>
      <c r="O284" s="201"/>
      <c r="P284" s="201"/>
      <c r="Q284" s="201"/>
      <c r="R284" s="201"/>
      <c r="S284" s="201"/>
      <c r="T284" s="202"/>
      <c r="AT284" s="203" t="s">
        <v>147</v>
      </c>
      <c r="AU284" s="203" t="s">
        <v>143</v>
      </c>
      <c r="AV284" s="13" t="s">
        <v>79</v>
      </c>
      <c r="AW284" s="13" t="s">
        <v>33</v>
      </c>
      <c r="AX284" s="13" t="s">
        <v>71</v>
      </c>
      <c r="AY284" s="203" t="s">
        <v>134</v>
      </c>
    </row>
    <row r="285" spans="2:51" s="14" customFormat="1">
      <c r="B285" s="204"/>
      <c r="C285" s="205"/>
      <c r="D285" s="195" t="s">
        <v>147</v>
      </c>
      <c r="E285" s="206" t="s">
        <v>19</v>
      </c>
      <c r="F285" s="207" t="s">
        <v>216</v>
      </c>
      <c r="G285" s="205"/>
      <c r="H285" s="208">
        <v>69.075000000000003</v>
      </c>
      <c r="I285" s="209"/>
      <c r="J285" s="205"/>
      <c r="K285" s="205"/>
      <c r="L285" s="210"/>
      <c r="M285" s="211"/>
      <c r="N285" s="212"/>
      <c r="O285" s="212"/>
      <c r="P285" s="212"/>
      <c r="Q285" s="212"/>
      <c r="R285" s="212"/>
      <c r="S285" s="212"/>
      <c r="T285" s="213"/>
      <c r="AT285" s="214" t="s">
        <v>147</v>
      </c>
      <c r="AU285" s="214" t="s">
        <v>143</v>
      </c>
      <c r="AV285" s="14" t="s">
        <v>143</v>
      </c>
      <c r="AW285" s="14" t="s">
        <v>33</v>
      </c>
      <c r="AX285" s="14" t="s">
        <v>71</v>
      </c>
      <c r="AY285" s="214" t="s">
        <v>134</v>
      </c>
    </row>
    <row r="286" spans="2:51" s="14" customFormat="1">
      <c r="B286" s="204"/>
      <c r="C286" s="205"/>
      <c r="D286" s="195" t="s">
        <v>147</v>
      </c>
      <c r="E286" s="206" t="s">
        <v>19</v>
      </c>
      <c r="F286" s="207" t="s">
        <v>217</v>
      </c>
      <c r="G286" s="205"/>
      <c r="H286" s="208">
        <v>2.0219999999999998</v>
      </c>
      <c r="I286" s="209"/>
      <c r="J286" s="205"/>
      <c r="K286" s="205"/>
      <c r="L286" s="210"/>
      <c r="M286" s="211"/>
      <c r="N286" s="212"/>
      <c r="O286" s="212"/>
      <c r="P286" s="212"/>
      <c r="Q286" s="212"/>
      <c r="R286" s="212"/>
      <c r="S286" s="212"/>
      <c r="T286" s="213"/>
      <c r="AT286" s="214" t="s">
        <v>147</v>
      </c>
      <c r="AU286" s="214" t="s">
        <v>143</v>
      </c>
      <c r="AV286" s="14" t="s">
        <v>143</v>
      </c>
      <c r="AW286" s="14" t="s">
        <v>33</v>
      </c>
      <c r="AX286" s="14" t="s">
        <v>71</v>
      </c>
      <c r="AY286" s="214" t="s">
        <v>134</v>
      </c>
    </row>
    <row r="287" spans="2:51" s="14" customFormat="1">
      <c r="B287" s="204"/>
      <c r="C287" s="205"/>
      <c r="D287" s="195" t="s">
        <v>147</v>
      </c>
      <c r="E287" s="206" t="s">
        <v>19</v>
      </c>
      <c r="F287" s="207" t="s">
        <v>218</v>
      </c>
      <c r="G287" s="205"/>
      <c r="H287" s="208">
        <v>-17.385000000000002</v>
      </c>
      <c r="I287" s="209"/>
      <c r="J287" s="205"/>
      <c r="K287" s="205"/>
      <c r="L287" s="210"/>
      <c r="M287" s="211"/>
      <c r="N287" s="212"/>
      <c r="O287" s="212"/>
      <c r="P287" s="212"/>
      <c r="Q287" s="212"/>
      <c r="R287" s="212"/>
      <c r="S287" s="212"/>
      <c r="T287" s="213"/>
      <c r="AT287" s="214" t="s">
        <v>147</v>
      </c>
      <c r="AU287" s="214" t="s">
        <v>143</v>
      </c>
      <c r="AV287" s="14" t="s">
        <v>143</v>
      </c>
      <c r="AW287" s="14" t="s">
        <v>33</v>
      </c>
      <c r="AX287" s="14" t="s">
        <v>71</v>
      </c>
      <c r="AY287" s="214" t="s">
        <v>134</v>
      </c>
    </row>
    <row r="288" spans="2:51" s="13" customFormat="1">
      <c r="B288" s="193"/>
      <c r="C288" s="194"/>
      <c r="D288" s="195" t="s">
        <v>147</v>
      </c>
      <c r="E288" s="196" t="s">
        <v>19</v>
      </c>
      <c r="F288" s="197" t="s">
        <v>152</v>
      </c>
      <c r="G288" s="194"/>
      <c r="H288" s="196" t="s">
        <v>19</v>
      </c>
      <c r="I288" s="198"/>
      <c r="J288" s="194"/>
      <c r="K288" s="194"/>
      <c r="L288" s="199"/>
      <c r="M288" s="200"/>
      <c r="N288" s="201"/>
      <c r="O288" s="201"/>
      <c r="P288" s="201"/>
      <c r="Q288" s="201"/>
      <c r="R288" s="201"/>
      <c r="S288" s="201"/>
      <c r="T288" s="202"/>
      <c r="AT288" s="203" t="s">
        <v>147</v>
      </c>
      <c r="AU288" s="203" t="s">
        <v>143</v>
      </c>
      <c r="AV288" s="13" t="s">
        <v>79</v>
      </c>
      <c r="AW288" s="13" t="s">
        <v>33</v>
      </c>
      <c r="AX288" s="13" t="s">
        <v>71</v>
      </c>
      <c r="AY288" s="203" t="s">
        <v>134</v>
      </c>
    </row>
    <row r="289" spans="1:65" s="14" customFormat="1">
      <c r="B289" s="204"/>
      <c r="C289" s="205"/>
      <c r="D289" s="195" t="s">
        <v>147</v>
      </c>
      <c r="E289" s="206" t="s">
        <v>19</v>
      </c>
      <c r="F289" s="207" t="s">
        <v>219</v>
      </c>
      <c r="G289" s="205"/>
      <c r="H289" s="208">
        <v>42.45</v>
      </c>
      <c r="I289" s="209"/>
      <c r="J289" s="205"/>
      <c r="K289" s="205"/>
      <c r="L289" s="210"/>
      <c r="M289" s="211"/>
      <c r="N289" s="212"/>
      <c r="O289" s="212"/>
      <c r="P289" s="212"/>
      <c r="Q289" s="212"/>
      <c r="R289" s="212"/>
      <c r="S289" s="212"/>
      <c r="T289" s="213"/>
      <c r="AT289" s="214" t="s">
        <v>147</v>
      </c>
      <c r="AU289" s="214" t="s">
        <v>143</v>
      </c>
      <c r="AV289" s="14" t="s">
        <v>143</v>
      </c>
      <c r="AW289" s="14" t="s">
        <v>33</v>
      </c>
      <c r="AX289" s="14" t="s">
        <v>71</v>
      </c>
      <c r="AY289" s="214" t="s">
        <v>134</v>
      </c>
    </row>
    <row r="290" spans="1:65" s="14" customFormat="1">
      <c r="B290" s="204"/>
      <c r="C290" s="205"/>
      <c r="D290" s="195" t="s">
        <v>147</v>
      </c>
      <c r="E290" s="206" t="s">
        <v>19</v>
      </c>
      <c r="F290" s="207" t="s">
        <v>220</v>
      </c>
      <c r="G290" s="205"/>
      <c r="H290" s="208">
        <v>-8.6140000000000008</v>
      </c>
      <c r="I290" s="209"/>
      <c r="J290" s="205"/>
      <c r="K290" s="205"/>
      <c r="L290" s="210"/>
      <c r="M290" s="211"/>
      <c r="N290" s="212"/>
      <c r="O290" s="212"/>
      <c r="P290" s="212"/>
      <c r="Q290" s="212"/>
      <c r="R290" s="212"/>
      <c r="S290" s="212"/>
      <c r="T290" s="213"/>
      <c r="AT290" s="214" t="s">
        <v>147</v>
      </c>
      <c r="AU290" s="214" t="s">
        <v>143</v>
      </c>
      <c r="AV290" s="14" t="s">
        <v>143</v>
      </c>
      <c r="AW290" s="14" t="s">
        <v>33</v>
      </c>
      <c r="AX290" s="14" t="s">
        <v>71</v>
      </c>
      <c r="AY290" s="214" t="s">
        <v>134</v>
      </c>
    </row>
    <row r="291" spans="1:65" s="13" customFormat="1">
      <c r="B291" s="193"/>
      <c r="C291" s="194"/>
      <c r="D291" s="195" t="s">
        <v>147</v>
      </c>
      <c r="E291" s="196" t="s">
        <v>19</v>
      </c>
      <c r="F291" s="197" t="s">
        <v>221</v>
      </c>
      <c r="G291" s="194"/>
      <c r="H291" s="196" t="s">
        <v>19</v>
      </c>
      <c r="I291" s="198"/>
      <c r="J291" s="194"/>
      <c r="K291" s="194"/>
      <c r="L291" s="199"/>
      <c r="M291" s="200"/>
      <c r="N291" s="201"/>
      <c r="O291" s="201"/>
      <c r="P291" s="201"/>
      <c r="Q291" s="201"/>
      <c r="R291" s="201"/>
      <c r="S291" s="201"/>
      <c r="T291" s="202"/>
      <c r="AT291" s="203" t="s">
        <v>147</v>
      </c>
      <c r="AU291" s="203" t="s">
        <v>143</v>
      </c>
      <c r="AV291" s="13" t="s">
        <v>79</v>
      </c>
      <c r="AW291" s="13" t="s">
        <v>33</v>
      </c>
      <c r="AX291" s="13" t="s">
        <v>71</v>
      </c>
      <c r="AY291" s="203" t="s">
        <v>134</v>
      </c>
    </row>
    <row r="292" spans="1:65" s="14" customFormat="1">
      <c r="B292" s="204"/>
      <c r="C292" s="205"/>
      <c r="D292" s="195" t="s">
        <v>147</v>
      </c>
      <c r="E292" s="206" t="s">
        <v>19</v>
      </c>
      <c r="F292" s="207" t="s">
        <v>222</v>
      </c>
      <c r="G292" s="205"/>
      <c r="H292" s="208">
        <v>73.822000000000003</v>
      </c>
      <c r="I292" s="209"/>
      <c r="J292" s="205"/>
      <c r="K292" s="205"/>
      <c r="L292" s="210"/>
      <c r="M292" s="211"/>
      <c r="N292" s="212"/>
      <c r="O292" s="212"/>
      <c r="P292" s="212"/>
      <c r="Q292" s="212"/>
      <c r="R292" s="212"/>
      <c r="S292" s="212"/>
      <c r="T292" s="213"/>
      <c r="AT292" s="214" t="s">
        <v>147</v>
      </c>
      <c r="AU292" s="214" t="s">
        <v>143</v>
      </c>
      <c r="AV292" s="14" t="s">
        <v>143</v>
      </c>
      <c r="AW292" s="14" t="s">
        <v>33</v>
      </c>
      <c r="AX292" s="14" t="s">
        <v>71</v>
      </c>
      <c r="AY292" s="214" t="s">
        <v>134</v>
      </c>
    </row>
    <row r="293" spans="1:65" s="14" customFormat="1">
      <c r="B293" s="204"/>
      <c r="C293" s="205"/>
      <c r="D293" s="195" t="s">
        <v>147</v>
      </c>
      <c r="E293" s="206" t="s">
        <v>19</v>
      </c>
      <c r="F293" s="207" t="s">
        <v>223</v>
      </c>
      <c r="G293" s="205"/>
      <c r="H293" s="208">
        <v>1.7130000000000001</v>
      </c>
      <c r="I293" s="209"/>
      <c r="J293" s="205"/>
      <c r="K293" s="205"/>
      <c r="L293" s="210"/>
      <c r="M293" s="211"/>
      <c r="N293" s="212"/>
      <c r="O293" s="212"/>
      <c r="P293" s="212"/>
      <c r="Q293" s="212"/>
      <c r="R293" s="212"/>
      <c r="S293" s="212"/>
      <c r="T293" s="213"/>
      <c r="AT293" s="214" t="s">
        <v>147</v>
      </c>
      <c r="AU293" s="214" t="s">
        <v>143</v>
      </c>
      <c r="AV293" s="14" t="s">
        <v>143</v>
      </c>
      <c r="AW293" s="14" t="s">
        <v>33</v>
      </c>
      <c r="AX293" s="14" t="s">
        <v>71</v>
      </c>
      <c r="AY293" s="214" t="s">
        <v>134</v>
      </c>
    </row>
    <row r="294" spans="1:65" s="14" customFormat="1">
      <c r="B294" s="204"/>
      <c r="C294" s="205"/>
      <c r="D294" s="195" t="s">
        <v>147</v>
      </c>
      <c r="E294" s="206" t="s">
        <v>19</v>
      </c>
      <c r="F294" s="207" t="s">
        <v>224</v>
      </c>
      <c r="G294" s="205"/>
      <c r="H294" s="208">
        <v>1.6890000000000001</v>
      </c>
      <c r="I294" s="209"/>
      <c r="J294" s="205"/>
      <c r="K294" s="205"/>
      <c r="L294" s="210"/>
      <c r="M294" s="211"/>
      <c r="N294" s="212"/>
      <c r="O294" s="212"/>
      <c r="P294" s="212"/>
      <c r="Q294" s="212"/>
      <c r="R294" s="212"/>
      <c r="S294" s="212"/>
      <c r="T294" s="213"/>
      <c r="AT294" s="214" t="s">
        <v>147</v>
      </c>
      <c r="AU294" s="214" t="s">
        <v>143</v>
      </c>
      <c r="AV294" s="14" t="s">
        <v>143</v>
      </c>
      <c r="AW294" s="14" t="s">
        <v>33</v>
      </c>
      <c r="AX294" s="14" t="s">
        <v>71</v>
      </c>
      <c r="AY294" s="214" t="s">
        <v>134</v>
      </c>
    </row>
    <row r="295" spans="1:65" s="14" customFormat="1">
      <c r="B295" s="204"/>
      <c r="C295" s="205"/>
      <c r="D295" s="195" t="s">
        <v>147</v>
      </c>
      <c r="E295" s="206" t="s">
        <v>19</v>
      </c>
      <c r="F295" s="207" t="s">
        <v>225</v>
      </c>
      <c r="G295" s="205"/>
      <c r="H295" s="208">
        <v>-9.0129999999999999</v>
      </c>
      <c r="I295" s="209"/>
      <c r="J295" s="205"/>
      <c r="K295" s="205"/>
      <c r="L295" s="210"/>
      <c r="M295" s="211"/>
      <c r="N295" s="212"/>
      <c r="O295" s="212"/>
      <c r="P295" s="212"/>
      <c r="Q295" s="212"/>
      <c r="R295" s="212"/>
      <c r="S295" s="212"/>
      <c r="T295" s="213"/>
      <c r="AT295" s="214" t="s">
        <v>147</v>
      </c>
      <c r="AU295" s="214" t="s">
        <v>143</v>
      </c>
      <c r="AV295" s="14" t="s">
        <v>143</v>
      </c>
      <c r="AW295" s="14" t="s">
        <v>33</v>
      </c>
      <c r="AX295" s="14" t="s">
        <v>71</v>
      </c>
      <c r="AY295" s="214" t="s">
        <v>134</v>
      </c>
    </row>
    <row r="296" spans="1:65" s="13" customFormat="1">
      <c r="B296" s="193"/>
      <c r="C296" s="194"/>
      <c r="D296" s="195" t="s">
        <v>147</v>
      </c>
      <c r="E296" s="196" t="s">
        <v>19</v>
      </c>
      <c r="F296" s="197" t="s">
        <v>174</v>
      </c>
      <c r="G296" s="194"/>
      <c r="H296" s="196" t="s">
        <v>19</v>
      </c>
      <c r="I296" s="198"/>
      <c r="J296" s="194"/>
      <c r="K296" s="194"/>
      <c r="L296" s="199"/>
      <c r="M296" s="200"/>
      <c r="N296" s="201"/>
      <c r="O296" s="201"/>
      <c r="P296" s="201"/>
      <c r="Q296" s="201"/>
      <c r="R296" s="201"/>
      <c r="S296" s="201"/>
      <c r="T296" s="202"/>
      <c r="AT296" s="203" t="s">
        <v>147</v>
      </c>
      <c r="AU296" s="203" t="s">
        <v>143</v>
      </c>
      <c r="AV296" s="13" t="s">
        <v>79</v>
      </c>
      <c r="AW296" s="13" t="s">
        <v>33</v>
      </c>
      <c r="AX296" s="13" t="s">
        <v>71</v>
      </c>
      <c r="AY296" s="203" t="s">
        <v>134</v>
      </c>
    </row>
    <row r="297" spans="1:65" s="14" customFormat="1">
      <c r="B297" s="204"/>
      <c r="C297" s="205"/>
      <c r="D297" s="195" t="s">
        <v>147</v>
      </c>
      <c r="E297" s="206" t="s">
        <v>19</v>
      </c>
      <c r="F297" s="207" t="s">
        <v>226</v>
      </c>
      <c r="G297" s="205"/>
      <c r="H297" s="208">
        <v>47.334000000000003</v>
      </c>
      <c r="I297" s="209"/>
      <c r="J297" s="205"/>
      <c r="K297" s="205"/>
      <c r="L297" s="210"/>
      <c r="M297" s="211"/>
      <c r="N297" s="212"/>
      <c r="O297" s="212"/>
      <c r="P297" s="212"/>
      <c r="Q297" s="212"/>
      <c r="R297" s="212"/>
      <c r="S297" s="212"/>
      <c r="T297" s="213"/>
      <c r="AT297" s="214" t="s">
        <v>147</v>
      </c>
      <c r="AU297" s="214" t="s">
        <v>143</v>
      </c>
      <c r="AV297" s="14" t="s">
        <v>143</v>
      </c>
      <c r="AW297" s="14" t="s">
        <v>33</v>
      </c>
      <c r="AX297" s="14" t="s">
        <v>71</v>
      </c>
      <c r="AY297" s="214" t="s">
        <v>134</v>
      </c>
    </row>
    <row r="298" spans="1:65" s="14" customFormat="1">
      <c r="B298" s="204"/>
      <c r="C298" s="205"/>
      <c r="D298" s="195" t="s">
        <v>147</v>
      </c>
      <c r="E298" s="206" t="s">
        <v>19</v>
      </c>
      <c r="F298" s="207" t="s">
        <v>227</v>
      </c>
      <c r="G298" s="205"/>
      <c r="H298" s="208">
        <v>3.45</v>
      </c>
      <c r="I298" s="209"/>
      <c r="J298" s="205"/>
      <c r="K298" s="205"/>
      <c r="L298" s="210"/>
      <c r="M298" s="211"/>
      <c r="N298" s="212"/>
      <c r="O298" s="212"/>
      <c r="P298" s="212"/>
      <c r="Q298" s="212"/>
      <c r="R298" s="212"/>
      <c r="S298" s="212"/>
      <c r="T298" s="213"/>
      <c r="AT298" s="214" t="s">
        <v>147</v>
      </c>
      <c r="AU298" s="214" t="s">
        <v>143</v>
      </c>
      <c r="AV298" s="14" t="s">
        <v>143</v>
      </c>
      <c r="AW298" s="14" t="s">
        <v>33</v>
      </c>
      <c r="AX298" s="14" t="s">
        <v>71</v>
      </c>
      <c r="AY298" s="214" t="s">
        <v>134</v>
      </c>
    </row>
    <row r="299" spans="1:65" s="14" customFormat="1">
      <c r="B299" s="204"/>
      <c r="C299" s="205"/>
      <c r="D299" s="195" t="s">
        <v>147</v>
      </c>
      <c r="E299" s="206" t="s">
        <v>19</v>
      </c>
      <c r="F299" s="207" t="s">
        <v>228</v>
      </c>
      <c r="G299" s="205"/>
      <c r="H299" s="208">
        <v>-21.055</v>
      </c>
      <c r="I299" s="209"/>
      <c r="J299" s="205"/>
      <c r="K299" s="205"/>
      <c r="L299" s="210"/>
      <c r="M299" s="211"/>
      <c r="N299" s="212"/>
      <c r="O299" s="212"/>
      <c r="P299" s="212"/>
      <c r="Q299" s="212"/>
      <c r="R299" s="212"/>
      <c r="S299" s="212"/>
      <c r="T299" s="213"/>
      <c r="AT299" s="214" t="s">
        <v>147</v>
      </c>
      <c r="AU299" s="214" t="s">
        <v>143</v>
      </c>
      <c r="AV299" s="14" t="s">
        <v>143</v>
      </c>
      <c r="AW299" s="14" t="s">
        <v>33</v>
      </c>
      <c r="AX299" s="14" t="s">
        <v>71</v>
      </c>
      <c r="AY299" s="214" t="s">
        <v>134</v>
      </c>
    </row>
    <row r="300" spans="1:65" s="13" customFormat="1">
      <c r="B300" s="193"/>
      <c r="C300" s="194"/>
      <c r="D300" s="195" t="s">
        <v>147</v>
      </c>
      <c r="E300" s="196" t="s">
        <v>19</v>
      </c>
      <c r="F300" s="197" t="s">
        <v>229</v>
      </c>
      <c r="G300" s="194"/>
      <c r="H300" s="196" t="s">
        <v>19</v>
      </c>
      <c r="I300" s="198"/>
      <c r="J300" s="194"/>
      <c r="K300" s="194"/>
      <c r="L300" s="199"/>
      <c r="M300" s="200"/>
      <c r="N300" s="201"/>
      <c r="O300" s="201"/>
      <c r="P300" s="201"/>
      <c r="Q300" s="201"/>
      <c r="R300" s="201"/>
      <c r="S300" s="201"/>
      <c r="T300" s="202"/>
      <c r="AT300" s="203" t="s">
        <v>147</v>
      </c>
      <c r="AU300" s="203" t="s">
        <v>143</v>
      </c>
      <c r="AV300" s="13" t="s">
        <v>79</v>
      </c>
      <c r="AW300" s="13" t="s">
        <v>33</v>
      </c>
      <c r="AX300" s="13" t="s">
        <v>71</v>
      </c>
      <c r="AY300" s="203" t="s">
        <v>134</v>
      </c>
    </row>
    <row r="301" spans="1:65" s="14" customFormat="1">
      <c r="B301" s="204"/>
      <c r="C301" s="205"/>
      <c r="D301" s="195" t="s">
        <v>147</v>
      </c>
      <c r="E301" s="206" t="s">
        <v>19</v>
      </c>
      <c r="F301" s="207" t="s">
        <v>230</v>
      </c>
      <c r="G301" s="205"/>
      <c r="H301" s="208">
        <v>15.893000000000001</v>
      </c>
      <c r="I301" s="209"/>
      <c r="J301" s="205"/>
      <c r="K301" s="205"/>
      <c r="L301" s="210"/>
      <c r="M301" s="211"/>
      <c r="N301" s="212"/>
      <c r="O301" s="212"/>
      <c r="P301" s="212"/>
      <c r="Q301" s="212"/>
      <c r="R301" s="212"/>
      <c r="S301" s="212"/>
      <c r="T301" s="213"/>
      <c r="AT301" s="214" t="s">
        <v>147</v>
      </c>
      <c r="AU301" s="214" t="s">
        <v>143</v>
      </c>
      <c r="AV301" s="14" t="s">
        <v>143</v>
      </c>
      <c r="AW301" s="14" t="s">
        <v>33</v>
      </c>
      <c r="AX301" s="14" t="s">
        <v>71</v>
      </c>
      <c r="AY301" s="214" t="s">
        <v>134</v>
      </c>
    </row>
    <row r="302" spans="1:65" s="14" customFormat="1">
      <c r="B302" s="204"/>
      <c r="C302" s="205"/>
      <c r="D302" s="195" t="s">
        <v>147</v>
      </c>
      <c r="E302" s="206" t="s">
        <v>19</v>
      </c>
      <c r="F302" s="207" t="s">
        <v>231</v>
      </c>
      <c r="G302" s="205"/>
      <c r="H302" s="208">
        <v>-1.421</v>
      </c>
      <c r="I302" s="209"/>
      <c r="J302" s="205"/>
      <c r="K302" s="205"/>
      <c r="L302" s="210"/>
      <c r="M302" s="211"/>
      <c r="N302" s="212"/>
      <c r="O302" s="212"/>
      <c r="P302" s="212"/>
      <c r="Q302" s="212"/>
      <c r="R302" s="212"/>
      <c r="S302" s="212"/>
      <c r="T302" s="213"/>
      <c r="AT302" s="214" t="s">
        <v>147</v>
      </c>
      <c r="AU302" s="214" t="s">
        <v>143</v>
      </c>
      <c r="AV302" s="14" t="s">
        <v>143</v>
      </c>
      <c r="AW302" s="14" t="s">
        <v>33</v>
      </c>
      <c r="AX302" s="14" t="s">
        <v>71</v>
      </c>
      <c r="AY302" s="214" t="s">
        <v>134</v>
      </c>
    </row>
    <row r="303" spans="1:65" s="15" customFormat="1">
      <c r="B303" s="215"/>
      <c r="C303" s="216"/>
      <c r="D303" s="195" t="s">
        <v>147</v>
      </c>
      <c r="E303" s="217" t="s">
        <v>19</v>
      </c>
      <c r="F303" s="218" t="s">
        <v>154</v>
      </c>
      <c r="G303" s="216"/>
      <c r="H303" s="219">
        <v>257.25899999999996</v>
      </c>
      <c r="I303" s="220"/>
      <c r="J303" s="216"/>
      <c r="K303" s="216"/>
      <c r="L303" s="221"/>
      <c r="M303" s="222"/>
      <c r="N303" s="223"/>
      <c r="O303" s="223"/>
      <c r="P303" s="223"/>
      <c r="Q303" s="223"/>
      <c r="R303" s="223"/>
      <c r="S303" s="223"/>
      <c r="T303" s="224"/>
      <c r="AT303" s="225" t="s">
        <v>147</v>
      </c>
      <c r="AU303" s="225" t="s">
        <v>143</v>
      </c>
      <c r="AV303" s="15" t="s">
        <v>142</v>
      </c>
      <c r="AW303" s="15" t="s">
        <v>33</v>
      </c>
      <c r="AX303" s="15" t="s">
        <v>79</v>
      </c>
      <c r="AY303" s="225" t="s">
        <v>134</v>
      </c>
    </row>
    <row r="304" spans="1:65" s="2" customFormat="1" ht="24.2" customHeight="1">
      <c r="A304" s="36"/>
      <c r="B304" s="37"/>
      <c r="C304" s="175" t="s">
        <v>309</v>
      </c>
      <c r="D304" s="175" t="s">
        <v>137</v>
      </c>
      <c r="E304" s="176" t="s">
        <v>310</v>
      </c>
      <c r="F304" s="177" t="s">
        <v>311</v>
      </c>
      <c r="G304" s="178" t="s">
        <v>157</v>
      </c>
      <c r="H304" s="179">
        <v>31.478999999999999</v>
      </c>
      <c r="I304" s="180"/>
      <c r="J304" s="181">
        <f>ROUND(I304*H304,2)</f>
        <v>0</v>
      </c>
      <c r="K304" s="177" t="s">
        <v>141</v>
      </c>
      <c r="L304" s="41"/>
      <c r="M304" s="182" t="s">
        <v>19</v>
      </c>
      <c r="N304" s="183" t="s">
        <v>43</v>
      </c>
      <c r="O304" s="66"/>
      <c r="P304" s="184">
        <f>O304*H304</f>
        <v>0</v>
      </c>
      <c r="Q304" s="184">
        <v>0</v>
      </c>
      <c r="R304" s="184">
        <f>Q304*H304</f>
        <v>0</v>
      </c>
      <c r="S304" s="184">
        <v>4.5999999999999999E-2</v>
      </c>
      <c r="T304" s="185">
        <f>S304*H304</f>
        <v>1.448034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6" t="s">
        <v>142</v>
      </c>
      <c r="AT304" s="186" t="s">
        <v>137</v>
      </c>
      <c r="AU304" s="186" t="s">
        <v>143</v>
      </c>
      <c r="AY304" s="19" t="s">
        <v>134</v>
      </c>
      <c r="BE304" s="187">
        <f>IF(N304="základní",J304,0)</f>
        <v>0</v>
      </c>
      <c r="BF304" s="187">
        <f>IF(N304="snížená",J304,0)</f>
        <v>0</v>
      </c>
      <c r="BG304" s="187">
        <f>IF(N304="zákl. přenesená",J304,0)</f>
        <v>0</v>
      </c>
      <c r="BH304" s="187">
        <f>IF(N304="sníž. přenesená",J304,0)</f>
        <v>0</v>
      </c>
      <c r="BI304" s="187">
        <f>IF(N304="nulová",J304,0)</f>
        <v>0</v>
      </c>
      <c r="BJ304" s="19" t="s">
        <v>143</v>
      </c>
      <c r="BK304" s="187">
        <f>ROUND(I304*H304,2)</f>
        <v>0</v>
      </c>
      <c r="BL304" s="19" t="s">
        <v>142</v>
      </c>
      <c r="BM304" s="186" t="s">
        <v>312</v>
      </c>
    </row>
    <row r="305" spans="1:65" s="2" customFormat="1">
      <c r="A305" s="36"/>
      <c r="B305" s="37"/>
      <c r="C305" s="38"/>
      <c r="D305" s="188" t="s">
        <v>145</v>
      </c>
      <c r="E305" s="38"/>
      <c r="F305" s="189" t="s">
        <v>313</v>
      </c>
      <c r="G305" s="38"/>
      <c r="H305" s="38"/>
      <c r="I305" s="190"/>
      <c r="J305" s="38"/>
      <c r="K305" s="38"/>
      <c r="L305" s="41"/>
      <c r="M305" s="191"/>
      <c r="N305" s="192"/>
      <c r="O305" s="66"/>
      <c r="P305" s="66"/>
      <c r="Q305" s="66"/>
      <c r="R305" s="66"/>
      <c r="S305" s="66"/>
      <c r="T305" s="67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9" t="s">
        <v>145</v>
      </c>
      <c r="AU305" s="19" t="s">
        <v>143</v>
      </c>
    </row>
    <row r="306" spans="1:65" s="13" customFormat="1">
      <c r="B306" s="193"/>
      <c r="C306" s="194"/>
      <c r="D306" s="195" t="s">
        <v>147</v>
      </c>
      <c r="E306" s="196" t="s">
        <v>19</v>
      </c>
      <c r="F306" s="197" t="s">
        <v>285</v>
      </c>
      <c r="G306" s="194"/>
      <c r="H306" s="196" t="s">
        <v>19</v>
      </c>
      <c r="I306" s="198"/>
      <c r="J306" s="194"/>
      <c r="K306" s="194"/>
      <c r="L306" s="199"/>
      <c r="M306" s="200"/>
      <c r="N306" s="201"/>
      <c r="O306" s="201"/>
      <c r="P306" s="201"/>
      <c r="Q306" s="201"/>
      <c r="R306" s="201"/>
      <c r="S306" s="201"/>
      <c r="T306" s="202"/>
      <c r="AT306" s="203" t="s">
        <v>147</v>
      </c>
      <c r="AU306" s="203" t="s">
        <v>143</v>
      </c>
      <c r="AV306" s="13" t="s">
        <v>79</v>
      </c>
      <c r="AW306" s="13" t="s">
        <v>33</v>
      </c>
      <c r="AX306" s="13" t="s">
        <v>71</v>
      </c>
      <c r="AY306" s="203" t="s">
        <v>134</v>
      </c>
    </row>
    <row r="307" spans="1:65" s="13" customFormat="1">
      <c r="B307" s="193"/>
      <c r="C307" s="194"/>
      <c r="D307" s="195" t="s">
        <v>147</v>
      </c>
      <c r="E307" s="196" t="s">
        <v>19</v>
      </c>
      <c r="F307" s="197" t="s">
        <v>185</v>
      </c>
      <c r="G307" s="194"/>
      <c r="H307" s="196" t="s">
        <v>19</v>
      </c>
      <c r="I307" s="198"/>
      <c r="J307" s="194"/>
      <c r="K307" s="194"/>
      <c r="L307" s="199"/>
      <c r="M307" s="200"/>
      <c r="N307" s="201"/>
      <c r="O307" s="201"/>
      <c r="P307" s="201"/>
      <c r="Q307" s="201"/>
      <c r="R307" s="201"/>
      <c r="S307" s="201"/>
      <c r="T307" s="202"/>
      <c r="AT307" s="203" t="s">
        <v>147</v>
      </c>
      <c r="AU307" s="203" t="s">
        <v>143</v>
      </c>
      <c r="AV307" s="13" t="s">
        <v>79</v>
      </c>
      <c r="AW307" s="13" t="s">
        <v>33</v>
      </c>
      <c r="AX307" s="13" t="s">
        <v>71</v>
      </c>
      <c r="AY307" s="203" t="s">
        <v>134</v>
      </c>
    </row>
    <row r="308" spans="1:65" s="14" customFormat="1">
      <c r="B308" s="204"/>
      <c r="C308" s="205"/>
      <c r="D308" s="195" t="s">
        <v>147</v>
      </c>
      <c r="E308" s="206" t="s">
        <v>19</v>
      </c>
      <c r="F308" s="207" t="s">
        <v>314</v>
      </c>
      <c r="G308" s="205"/>
      <c r="H308" s="208">
        <v>4.5919999999999996</v>
      </c>
      <c r="I308" s="209"/>
      <c r="J308" s="205"/>
      <c r="K308" s="205"/>
      <c r="L308" s="210"/>
      <c r="M308" s="211"/>
      <c r="N308" s="212"/>
      <c r="O308" s="212"/>
      <c r="P308" s="212"/>
      <c r="Q308" s="212"/>
      <c r="R308" s="212"/>
      <c r="S308" s="212"/>
      <c r="T308" s="213"/>
      <c r="AT308" s="214" t="s">
        <v>147</v>
      </c>
      <c r="AU308" s="214" t="s">
        <v>143</v>
      </c>
      <c r="AV308" s="14" t="s">
        <v>143</v>
      </c>
      <c r="AW308" s="14" t="s">
        <v>33</v>
      </c>
      <c r="AX308" s="14" t="s">
        <v>71</v>
      </c>
      <c r="AY308" s="214" t="s">
        <v>134</v>
      </c>
    </row>
    <row r="309" spans="1:65" s="14" customFormat="1">
      <c r="B309" s="204"/>
      <c r="C309" s="205"/>
      <c r="D309" s="195" t="s">
        <v>147</v>
      </c>
      <c r="E309" s="206" t="s">
        <v>19</v>
      </c>
      <c r="F309" s="207" t="s">
        <v>315</v>
      </c>
      <c r="G309" s="205"/>
      <c r="H309" s="208">
        <v>-0.48</v>
      </c>
      <c r="I309" s="209"/>
      <c r="J309" s="205"/>
      <c r="K309" s="205"/>
      <c r="L309" s="210"/>
      <c r="M309" s="211"/>
      <c r="N309" s="212"/>
      <c r="O309" s="212"/>
      <c r="P309" s="212"/>
      <c r="Q309" s="212"/>
      <c r="R309" s="212"/>
      <c r="S309" s="212"/>
      <c r="T309" s="213"/>
      <c r="AT309" s="214" t="s">
        <v>147</v>
      </c>
      <c r="AU309" s="214" t="s">
        <v>143</v>
      </c>
      <c r="AV309" s="14" t="s">
        <v>143</v>
      </c>
      <c r="AW309" s="14" t="s">
        <v>33</v>
      </c>
      <c r="AX309" s="14" t="s">
        <v>71</v>
      </c>
      <c r="AY309" s="214" t="s">
        <v>134</v>
      </c>
    </row>
    <row r="310" spans="1:65" s="13" customFormat="1">
      <c r="B310" s="193"/>
      <c r="C310" s="194"/>
      <c r="D310" s="195" t="s">
        <v>147</v>
      </c>
      <c r="E310" s="196" t="s">
        <v>19</v>
      </c>
      <c r="F310" s="197" t="s">
        <v>149</v>
      </c>
      <c r="G310" s="194"/>
      <c r="H310" s="196" t="s">
        <v>19</v>
      </c>
      <c r="I310" s="198"/>
      <c r="J310" s="194"/>
      <c r="K310" s="194"/>
      <c r="L310" s="199"/>
      <c r="M310" s="200"/>
      <c r="N310" s="201"/>
      <c r="O310" s="201"/>
      <c r="P310" s="201"/>
      <c r="Q310" s="201"/>
      <c r="R310" s="201"/>
      <c r="S310" s="201"/>
      <c r="T310" s="202"/>
      <c r="AT310" s="203" t="s">
        <v>147</v>
      </c>
      <c r="AU310" s="203" t="s">
        <v>143</v>
      </c>
      <c r="AV310" s="13" t="s">
        <v>79</v>
      </c>
      <c r="AW310" s="13" t="s">
        <v>33</v>
      </c>
      <c r="AX310" s="13" t="s">
        <v>71</v>
      </c>
      <c r="AY310" s="203" t="s">
        <v>134</v>
      </c>
    </row>
    <row r="311" spans="1:65" s="14" customFormat="1">
      <c r="B311" s="204"/>
      <c r="C311" s="205"/>
      <c r="D311" s="195" t="s">
        <v>147</v>
      </c>
      <c r="E311" s="206" t="s">
        <v>19</v>
      </c>
      <c r="F311" s="207" t="s">
        <v>316</v>
      </c>
      <c r="G311" s="205"/>
      <c r="H311" s="208">
        <v>14.692</v>
      </c>
      <c r="I311" s="209"/>
      <c r="J311" s="205"/>
      <c r="K311" s="205"/>
      <c r="L311" s="210"/>
      <c r="M311" s="211"/>
      <c r="N311" s="212"/>
      <c r="O311" s="212"/>
      <c r="P311" s="212"/>
      <c r="Q311" s="212"/>
      <c r="R311" s="212"/>
      <c r="S311" s="212"/>
      <c r="T311" s="213"/>
      <c r="AT311" s="214" t="s">
        <v>147</v>
      </c>
      <c r="AU311" s="214" t="s">
        <v>143</v>
      </c>
      <c r="AV311" s="14" t="s">
        <v>143</v>
      </c>
      <c r="AW311" s="14" t="s">
        <v>33</v>
      </c>
      <c r="AX311" s="14" t="s">
        <v>71</v>
      </c>
      <c r="AY311" s="214" t="s">
        <v>134</v>
      </c>
    </row>
    <row r="312" spans="1:65" s="14" customFormat="1">
      <c r="B312" s="204"/>
      <c r="C312" s="205"/>
      <c r="D312" s="195" t="s">
        <v>147</v>
      </c>
      <c r="E312" s="206" t="s">
        <v>19</v>
      </c>
      <c r="F312" s="207" t="s">
        <v>191</v>
      </c>
      <c r="G312" s="205"/>
      <c r="H312" s="208">
        <v>-0.66100000000000003</v>
      </c>
      <c r="I312" s="209"/>
      <c r="J312" s="205"/>
      <c r="K312" s="205"/>
      <c r="L312" s="210"/>
      <c r="M312" s="211"/>
      <c r="N312" s="212"/>
      <c r="O312" s="212"/>
      <c r="P312" s="212"/>
      <c r="Q312" s="212"/>
      <c r="R312" s="212"/>
      <c r="S312" s="212"/>
      <c r="T312" s="213"/>
      <c r="AT312" s="214" t="s">
        <v>147</v>
      </c>
      <c r="AU312" s="214" t="s">
        <v>143</v>
      </c>
      <c r="AV312" s="14" t="s">
        <v>143</v>
      </c>
      <c r="AW312" s="14" t="s">
        <v>33</v>
      </c>
      <c r="AX312" s="14" t="s">
        <v>71</v>
      </c>
      <c r="AY312" s="214" t="s">
        <v>134</v>
      </c>
    </row>
    <row r="313" spans="1:65" s="13" customFormat="1">
      <c r="B313" s="193"/>
      <c r="C313" s="194"/>
      <c r="D313" s="195" t="s">
        <v>147</v>
      </c>
      <c r="E313" s="196" t="s">
        <v>19</v>
      </c>
      <c r="F313" s="197" t="s">
        <v>317</v>
      </c>
      <c r="G313" s="194"/>
      <c r="H313" s="196" t="s">
        <v>19</v>
      </c>
      <c r="I313" s="198"/>
      <c r="J313" s="194"/>
      <c r="K313" s="194"/>
      <c r="L313" s="199"/>
      <c r="M313" s="200"/>
      <c r="N313" s="201"/>
      <c r="O313" s="201"/>
      <c r="P313" s="201"/>
      <c r="Q313" s="201"/>
      <c r="R313" s="201"/>
      <c r="S313" s="201"/>
      <c r="T313" s="202"/>
      <c r="AT313" s="203" t="s">
        <v>147</v>
      </c>
      <c r="AU313" s="203" t="s">
        <v>143</v>
      </c>
      <c r="AV313" s="13" t="s">
        <v>79</v>
      </c>
      <c r="AW313" s="13" t="s">
        <v>33</v>
      </c>
      <c r="AX313" s="13" t="s">
        <v>71</v>
      </c>
      <c r="AY313" s="203" t="s">
        <v>134</v>
      </c>
    </row>
    <row r="314" spans="1:65" s="14" customFormat="1">
      <c r="B314" s="204"/>
      <c r="C314" s="205"/>
      <c r="D314" s="195" t="s">
        <v>147</v>
      </c>
      <c r="E314" s="206" t="s">
        <v>19</v>
      </c>
      <c r="F314" s="207" t="s">
        <v>188</v>
      </c>
      <c r="G314" s="205"/>
      <c r="H314" s="208">
        <v>15.135999999999999</v>
      </c>
      <c r="I314" s="209"/>
      <c r="J314" s="205"/>
      <c r="K314" s="205"/>
      <c r="L314" s="210"/>
      <c r="M314" s="211"/>
      <c r="N314" s="212"/>
      <c r="O314" s="212"/>
      <c r="P314" s="212"/>
      <c r="Q314" s="212"/>
      <c r="R314" s="212"/>
      <c r="S314" s="212"/>
      <c r="T314" s="213"/>
      <c r="AT314" s="214" t="s">
        <v>147</v>
      </c>
      <c r="AU314" s="214" t="s">
        <v>143</v>
      </c>
      <c r="AV314" s="14" t="s">
        <v>143</v>
      </c>
      <c r="AW314" s="14" t="s">
        <v>33</v>
      </c>
      <c r="AX314" s="14" t="s">
        <v>71</v>
      </c>
      <c r="AY314" s="214" t="s">
        <v>134</v>
      </c>
    </row>
    <row r="315" spans="1:65" s="14" customFormat="1">
      <c r="B315" s="204"/>
      <c r="C315" s="205"/>
      <c r="D315" s="195" t="s">
        <v>147</v>
      </c>
      <c r="E315" s="206" t="s">
        <v>19</v>
      </c>
      <c r="F315" s="207" t="s">
        <v>318</v>
      </c>
      <c r="G315" s="205"/>
      <c r="H315" s="208">
        <v>-1.8</v>
      </c>
      <c r="I315" s="209"/>
      <c r="J315" s="205"/>
      <c r="K315" s="205"/>
      <c r="L315" s="210"/>
      <c r="M315" s="211"/>
      <c r="N315" s="212"/>
      <c r="O315" s="212"/>
      <c r="P315" s="212"/>
      <c r="Q315" s="212"/>
      <c r="R315" s="212"/>
      <c r="S315" s="212"/>
      <c r="T315" s="213"/>
      <c r="AT315" s="214" t="s">
        <v>147</v>
      </c>
      <c r="AU315" s="214" t="s">
        <v>143</v>
      </c>
      <c r="AV315" s="14" t="s">
        <v>143</v>
      </c>
      <c r="AW315" s="14" t="s">
        <v>33</v>
      </c>
      <c r="AX315" s="14" t="s">
        <v>71</v>
      </c>
      <c r="AY315" s="214" t="s">
        <v>134</v>
      </c>
    </row>
    <row r="316" spans="1:65" s="15" customFormat="1">
      <c r="B316" s="215"/>
      <c r="C316" s="216"/>
      <c r="D316" s="195" t="s">
        <v>147</v>
      </c>
      <c r="E316" s="217" t="s">
        <v>19</v>
      </c>
      <c r="F316" s="218" t="s">
        <v>154</v>
      </c>
      <c r="G316" s="216"/>
      <c r="H316" s="219">
        <v>31.478999999999996</v>
      </c>
      <c r="I316" s="220"/>
      <c r="J316" s="216"/>
      <c r="K316" s="216"/>
      <c r="L316" s="221"/>
      <c r="M316" s="222"/>
      <c r="N316" s="223"/>
      <c r="O316" s="223"/>
      <c r="P316" s="223"/>
      <c r="Q316" s="223"/>
      <c r="R316" s="223"/>
      <c r="S316" s="223"/>
      <c r="T316" s="224"/>
      <c r="AT316" s="225" t="s">
        <v>147</v>
      </c>
      <c r="AU316" s="225" t="s">
        <v>143</v>
      </c>
      <c r="AV316" s="15" t="s">
        <v>142</v>
      </c>
      <c r="AW316" s="15" t="s">
        <v>33</v>
      </c>
      <c r="AX316" s="15" t="s">
        <v>79</v>
      </c>
      <c r="AY316" s="225" t="s">
        <v>134</v>
      </c>
    </row>
    <row r="317" spans="1:65" s="2" customFormat="1" ht="24.2" customHeight="1">
      <c r="A317" s="36"/>
      <c r="B317" s="37"/>
      <c r="C317" s="175" t="s">
        <v>319</v>
      </c>
      <c r="D317" s="175" t="s">
        <v>137</v>
      </c>
      <c r="E317" s="176" t="s">
        <v>320</v>
      </c>
      <c r="F317" s="177" t="s">
        <v>321</v>
      </c>
      <c r="G317" s="178" t="s">
        <v>157</v>
      </c>
      <c r="H317" s="179">
        <v>21.183</v>
      </c>
      <c r="I317" s="180"/>
      <c r="J317" s="181">
        <f>ROUND(I317*H317,2)</f>
        <v>0</v>
      </c>
      <c r="K317" s="177" t="s">
        <v>141</v>
      </c>
      <c r="L317" s="41"/>
      <c r="M317" s="182" t="s">
        <v>19</v>
      </c>
      <c r="N317" s="183" t="s">
        <v>43</v>
      </c>
      <c r="O317" s="66"/>
      <c r="P317" s="184">
        <f>O317*H317</f>
        <v>0</v>
      </c>
      <c r="Q317" s="184">
        <v>0</v>
      </c>
      <c r="R317" s="184">
        <f>Q317*H317</f>
        <v>0</v>
      </c>
      <c r="S317" s="184">
        <v>6.8000000000000005E-2</v>
      </c>
      <c r="T317" s="185">
        <f>S317*H317</f>
        <v>1.4404440000000001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86" t="s">
        <v>142</v>
      </c>
      <c r="AT317" s="186" t="s">
        <v>137</v>
      </c>
      <c r="AU317" s="186" t="s">
        <v>143</v>
      </c>
      <c r="AY317" s="19" t="s">
        <v>134</v>
      </c>
      <c r="BE317" s="187">
        <f>IF(N317="základní",J317,0)</f>
        <v>0</v>
      </c>
      <c r="BF317" s="187">
        <f>IF(N317="snížená",J317,0)</f>
        <v>0</v>
      </c>
      <c r="BG317" s="187">
        <f>IF(N317="zákl. přenesená",J317,0)</f>
        <v>0</v>
      </c>
      <c r="BH317" s="187">
        <f>IF(N317="sníž. přenesená",J317,0)</f>
        <v>0</v>
      </c>
      <c r="BI317" s="187">
        <f>IF(N317="nulová",J317,0)</f>
        <v>0</v>
      </c>
      <c r="BJ317" s="19" t="s">
        <v>143</v>
      </c>
      <c r="BK317" s="187">
        <f>ROUND(I317*H317,2)</f>
        <v>0</v>
      </c>
      <c r="BL317" s="19" t="s">
        <v>142</v>
      </c>
      <c r="BM317" s="186" t="s">
        <v>322</v>
      </c>
    </row>
    <row r="318" spans="1:65" s="2" customFormat="1">
      <c r="A318" s="36"/>
      <c r="B318" s="37"/>
      <c r="C318" s="38"/>
      <c r="D318" s="188" t="s">
        <v>145</v>
      </c>
      <c r="E318" s="38"/>
      <c r="F318" s="189" t="s">
        <v>323</v>
      </c>
      <c r="G318" s="38"/>
      <c r="H318" s="38"/>
      <c r="I318" s="190"/>
      <c r="J318" s="38"/>
      <c r="K318" s="38"/>
      <c r="L318" s="41"/>
      <c r="M318" s="191"/>
      <c r="N318" s="192"/>
      <c r="O318" s="66"/>
      <c r="P318" s="66"/>
      <c r="Q318" s="66"/>
      <c r="R318" s="66"/>
      <c r="S318" s="66"/>
      <c r="T318" s="67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9" t="s">
        <v>145</v>
      </c>
      <c r="AU318" s="19" t="s">
        <v>143</v>
      </c>
    </row>
    <row r="319" spans="1:65" s="13" customFormat="1">
      <c r="B319" s="193"/>
      <c r="C319" s="194"/>
      <c r="D319" s="195" t="s">
        <v>147</v>
      </c>
      <c r="E319" s="196" t="s">
        <v>19</v>
      </c>
      <c r="F319" s="197" t="s">
        <v>285</v>
      </c>
      <c r="G319" s="194"/>
      <c r="H319" s="196" t="s">
        <v>19</v>
      </c>
      <c r="I319" s="198"/>
      <c r="J319" s="194"/>
      <c r="K319" s="194"/>
      <c r="L319" s="199"/>
      <c r="M319" s="200"/>
      <c r="N319" s="201"/>
      <c r="O319" s="201"/>
      <c r="P319" s="201"/>
      <c r="Q319" s="201"/>
      <c r="R319" s="201"/>
      <c r="S319" s="201"/>
      <c r="T319" s="202"/>
      <c r="AT319" s="203" t="s">
        <v>147</v>
      </c>
      <c r="AU319" s="203" t="s">
        <v>143</v>
      </c>
      <c r="AV319" s="13" t="s">
        <v>79</v>
      </c>
      <c r="AW319" s="13" t="s">
        <v>33</v>
      </c>
      <c r="AX319" s="13" t="s">
        <v>71</v>
      </c>
      <c r="AY319" s="203" t="s">
        <v>134</v>
      </c>
    </row>
    <row r="320" spans="1:65" s="13" customFormat="1">
      <c r="B320" s="193"/>
      <c r="C320" s="194"/>
      <c r="D320" s="195" t="s">
        <v>147</v>
      </c>
      <c r="E320" s="196" t="s">
        <v>19</v>
      </c>
      <c r="F320" s="197" t="s">
        <v>185</v>
      </c>
      <c r="G320" s="194"/>
      <c r="H320" s="196" t="s">
        <v>19</v>
      </c>
      <c r="I320" s="198"/>
      <c r="J320" s="194"/>
      <c r="K320" s="194"/>
      <c r="L320" s="199"/>
      <c r="M320" s="200"/>
      <c r="N320" s="201"/>
      <c r="O320" s="201"/>
      <c r="P320" s="201"/>
      <c r="Q320" s="201"/>
      <c r="R320" s="201"/>
      <c r="S320" s="201"/>
      <c r="T320" s="202"/>
      <c r="AT320" s="203" t="s">
        <v>147</v>
      </c>
      <c r="AU320" s="203" t="s">
        <v>143</v>
      </c>
      <c r="AV320" s="13" t="s">
        <v>79</v>
      </c>
      <c r="AW320" s="13" t="s">
        <v>33</v>
      </c>
      <c r="AX320" s="13" t="s">
        <v>71</v>
      </c>
      <c r="AY320" s="203" t="s">
        <v>134</v>
      </c>
    </row>
    <row r="321" spans="1:65" s="14" customFormat="1">
      <c r="B321" s="204"/>
      <c r="C321" s="205"/>
      <c r="D321" s="195" t="s">
        <v>147</v>
      </c>
      <c r="E321" s="206" t="s">
        <v>19</v>
      </c>
      <c r="F321" s="207" t="s">
        <v>324</v>
      </c>
      <c r="G321" s="205"/>
      <c r="H321" s="208">
        <v>2.46</v>
      </c>
      <c r="I321" s="209"/>
      <c r="J321" s="205"/>
      <c r="K321" s="205"/>
      <c r="L321" s="210"/>
      <c r="M321" s="211"/>
      <c r="N321" s="212"/>
      <c r="O321" s="212"/>
      <c r="P321" s="212"/>
      <c r="Q321" s="212"/>
      <c r="R321" s="212"/>
      <c r="S321" s="212"/>
      <c r="T321" s="213"/>
      <c r="AT321" s="214" t="s">
        <v>147</v>
      </c>
      <c r="AU321" s="214" t="s">
        <v>143</v>
      </c>
      <c r="AV321" s="14" t="s">
        <v>143</v>
      </c>
      <c r="AW321" s="14" t="s">
        <v>33</v>
      </c>
      <c r="AX321" s="14" t="s">
        <v>71</v>
      </c>
      <c r="AY321" s="214" t="s">
        <v>134</v>
      </c>
    </row>
    <row r="322" spans="1:65" s="14" customFormat="1">
      <c r="B322" s="204"/>
      <c r="C322" s="205"/>
      <c r="D322" s="195" t="s">
        <v>147</v>
      </c>
      <c r="E322" s="206" t="s">
        <v>19</v>
      </c>
      <c r="F322" s="207" t="s">
        <v>325</v>
      </c>
      <c r="G322" s="205"/>
      <c r="H322" s="208">
        <v>-0.72</v>
      </c>
      <c r="I322" s="209"/>
      <c r="J322" s="205"/>
      <c r="K322" s="205"/>
      <c r="L322" s="210"/>
      <c r="M322" s="211"/>
      <c r="N322" s="212"/>
      <c r="O322" s="212"/>
      <c r="P322" s="212"/>
      <c r="Q322" s="212"/>
      <c r="R322" s="212"/>
      <c r="S322" s="212"/>
      <c r="T322" s="213"/>
      <c r="AT322" s="214" t="s">
        <v>147</v>
      </c>
      <c r="AU322" s="214" t="s">
        <v>143</v>
      </c>
      <c r="AV322" s="14" t="s">
        <v>143</v>
      </c>
      <c r="AW322" s="14" t="s">
        <v>33</v>
      </c>
      <c r="AX322" s="14" t="s">
        <v>71</v>
      </c>
      <c r="AY322" s="214" t="s">
        <v>134</v>
      </c>
    </row>
    <row r="323" spans="1:65" s="13" customFormat="1">
      <c r="B323" s="193"/>
      <c r="C323" s="194"/>
      <c r="D323" s="195" t="s">
        <v>147</v>
      </c>
      <c r="E323" s="196" t="s">
        <v>19</v>
      </c>
      <c r="F323" s="197" t="s">
        <v>149</v>
      </c>
      <c r="G323" s="194"/>
      <c r="H323" s="196" t="s">
        <v>19</v>
      </c>
      <c r="I323" s="198"/>
      <c r="J323" s="194"/>
      <c r="K323" s="194"/>
      <c r="L323" s="199"/>
      <c r="M323" s="200"/>
      <c r="N323" s="201"/>
      <c r="O323" s="201"/>
      <c r="P323" s="201"/>
      <c r="Q323" s="201"/>
      <c r="R323" s="201"/>
      <c r="S323" s="201"/>
      <c r="T323" s="202"/>
      <c r="AT323" s="203" t="s">
        <v>147</v>
      </c>
      <c r="AU323" s="203" t="s">
        <v>143</v>
      </c>
      <c r="AV323" s="13" t="s">
        <v>79</v>
      </c>
      <c r="AW323" s="13" t="s">
        <v>33</v>
      </c>
      <c r="AX323" s="13" t="s">
        <v>71</v>
      </c>
      <c r="AY323" s="203" t="s">
        <v>134</v>
      </c>
    </row>
    <row r="324" spans="1:65" s="14" customFormat="1">
      <c r="B324" s="204"/>
      <c r="C324" s="205"/>
      <c r="D324" s="195" t="s">
        <v>147</v>
      </c>
      <c r="E324" s="206" t="s">
        <v>19</v>
      </c>
      <c r="F324" s="207" t="s">
        <v>326</v>
      </c>
      <c r="G324" s="205"/>
      <c r="H324" s="208">
        <v>21.152999999999999</v>
      </c>
      <c r="I324" s="209"/>
      <c r="J324" s="205"/>
      <c r="K324" s="205"/>
      <c r="L324" s="210"/>
      <c r="M324" s="211"/>
      <c r="N324" s="212"/>
      <c r="O324" s="212"/>
      <c r="P324" s="212"/>
      <c r="Q324" s="212"/>
      <c r="R324" s="212"/>
      <c r="S324" s="212"/>
      <c r="T324" s="213"/>
      <c r="AT324" s="214" t="s">
        <v>147</v>
      </c>
      <c r="AU324" s="214" t="s">
        <v>143</v>
      </c>
      <c r="AV324" s="14" t="s">
        <v>143</v>
      </c>
      <c r="AW324" s="14" t="s">
        <v>33</v>
      </c>
      <c r="AX324" s="14" t="s">
        <v>71</v>
      </c>
      <c r="AY324" s="214" t="s">
        <v>134</v>
      </c>
    </row>
    <row r="325" spans="1:65" s="14" customFormat="1">
      <c r="B325" s="204"/>
      <c r="C325" s="205"/>
      <c r="D325" s="195" t="s">
        <v>147</v>
      </c>
      <c r="E325" s="206" t="s">
        <v>19</v>
      </c>
      <c r="F325" s="207" t="s">
        <v>327</v>
      </c>
      <c r="G325" s="205"/>
      <c r="H325" s="208">
        <v>-3.51</v>
      </c>
      <c r="I325" s="209"/>
      <c r="J325" s="205"/>
      <c r="K325" s="205"/>
      <c r="L325" s="210"/>
      <c r="M325" s="211"/>
      <c r="N325" s="212"/>
      <c r="O325" s="212"/>
      <c r="P325" s="212"/>
      <c r="Q325" s="212"/>
      <c r="R325" s="212"/>
      <c r="S325" s="212"/>
      <c r="T325" s="213"/>
      <c r="AT325" s="214" t="s">
        <v>147</v>
      </c>
      <c r="AU325" s="214" t="s">
        <v>143</v>
      </c>
      <c r="AV325" s="14" t="s">
        <v>143</v>
      </c>
      <c r="AW325" s="14" t="s">
        <v>33</v>
      </c>
      <c r="AX325" s="14" t="s">
        <v>71</v>
      </c>
      <c r="AY325" s="214" t="s">
        <v>134</v>
      </c>
    </row>
    <row r="326" spans="1:65" s="13" customFormat="1">
      <c r="B326" s="193"/>
      <c r="C326" s="194"/>
      <c r="D326" s="195" t="s">
        <v>147</v>
      </c>
      <c r="E326" s="196" t="s">
        <v>19</v>
      </c>
      <c r="F326" s="197" t="s">
        <v>317</v>
      </c>
      <c r="G326" s="194"/>
      <c r="H326" s="196" t="s">
        <v>19</v>
      </c>
      <c r="I326" s="198"/>
      <c r="J326" s="194"/>
      <c r="K326" s="194"/>
      <c r="L326" s="199"/>
      <c r="M326" s="200"/>
      <c r="N326" s="201"/>
      <c r="O326" s="201"/>
      <c r="P326" s="201"/>
      <c r="Q326" s="201"/>
      <c r="R326" s="201"/>
      <c r="S326" s="201"/>
      <c r="T326" s="202"/>
      <c r="AT326" s="203" t="s">
        <v>147</v>
      </c>
      <c r="AU326" s="203" t="s">
        <v>143</v>
      </c>
      <c r="AV326" s="13" t="s">
        <v>79</v>
      </c>
      <c r="AW326" s="13" t="s">
        <v>33</v>
      </c>
      <c r="AX326" s="13" t="s">
        <v>71</v>
      </c>
      <c r="AY326" s="203" t="s">
        <v>134</v>
      </c>
    </row>
    <row r="327" spans="1:65" s="14" customFormat="1">
      <c r="B327" s="204"/>
      <c r="C327" s="205"/>
      <c r="D327" s="195" t="s">
        <v>147</v>
      </c>
      <c r="E327" s="206" t="s">
        <v>19</v>
      </c>
      <c r="F327" s="207" t="s">
        <v>328</v>
      </c>
      <c r="G327" s="205"/>
      <c r="H327" s="208">
        <v>1.8</v>
      </c>
      <c r="I327" s="209"/>
      <c r="J327" s="205"/>
      <c r="K327" s="205"/>
      <c r="L327" s="210"/>
      <c r="M327" s="211"/>
      <c r="N327" s="212"/>
      <c r="O327" s="212"/>
      <c r="P327" s="212"/>
      <c r="Q327" s="212"/>
      <c r="R327" s="212"/>
      <c r="S327" s="212"/>
      <c r="T327" s="213"/>
      <c r="AT327" s="214" t="s">
        <v>147</v>
      </c>
      <c r="AU327" s="214" t="s">
        <v>143</v>
      </c>
      <c r="AV327" s="14" t="s">
        <v>143</v>
      </c>
      <c r="AW327" s="14" t="s">
        <v>33</v>
      </c>
      <c r="AX327" s="14" t="s">
        <v>71</v>
      </c>
      <c r="AY327" s="214" t="s">
        <v>134</v>
      </c>
    </row>
    <row r="328" spans="1:65" s="15" customFormat="1">
      <c r="B328" s="215"/>
      <c r="C328" s="216"/>
      <c r="D328" s="195" t="s">
        <v>147</v>
      </c>
      <c r="E328" s="217" t="s">
        <v>19</v>
      </c>
      <c r="F328" s="218" t="s">
        <v>154</v>
      </c>
      <c r="G328" s="216"/>
      <c r="H328" s="219">
        <v>21.182999999999996</v>
      </c>
      <c r="I328" s="220"/>
      <c r="J328" s="216"/>
      <c r="K328" s="216"/>
      <c r="L328" s="221"/>
      <c r="M328" s="222"/>
      <c r="N328" s="223"/>
      <c r="O328" s="223"/>
      <c r="P328" s="223"/>
      <c r="Q328" s="223"/>
      <c r="R328" s="223"/>
      <c r="S328" s="223"/>
      <c r="T328" s="224"/>
      <c r="AT328" s="225" t="s">
        <v>147</v>
      </c>
      <c r="AU328" s="225" t="s">
        <v>143</v>
      </c>
      <c r="AV328" s="15" t="s">
        <v>142</v>
      </c>
      <c r="AW328" s="15" t="s">
        <v>33</v>
      </c>
      <c r="AX328" s="15" t="s">
        <v>79</v>
      </c>
      <c r="AY328" s="225" t="s">
        <v>134</v>
      </c>
    </row>
    <row r="329" spans="1:65" s="12" customFormat="1" ht="22.9" customHeight="1">
      <c r="B329" s="159"/>
      <c r="C329" s="160"/>
      <c r="D329" s="161" t="s">
        <v>70</v>
      </c>
      <c r="E329" s="173" t="s">
        <v>329</v>
      </c>
      <c r="F329" s="173" t="s">
        <v>330</v>
      </c>
      <c r="G329" s="160"/>
      <c r="H329" s="160"/>
      <c r="I329" s="163"/>
      <c r="J329" s="174">
        <f>BK329</f>
        <v>0</v>
      </c>
      <c r="K329" s="160"/>
      <c r="L329" s="165"/>
      <c r="M329" s="166"/>
      <c r="N329" s="167"/>
      <c r="O329" s="167"/>
      <c r="P329" s="168">
        <f>SUM(P330:P339)</f>
        <v>0</v>
      </c>
      <c r="Q329" s="167"/>
      <c r="R329" s="168">
        <f>SUM(R330:R339)</f>
        <v>0</v>
      </c>
      <c r="S329" s="167"/>
      <c r="T329" s="169">
        <f>SUM(T330:T339)</f>
        <v>0</v>
      </c>
      <c r="AR329" s="170" t="s">
        <v>79</v>
      </c>
      <c r="AT329" s="171" t="s">
        <v>70</v>
      </c>
      <c r="AU329" s="171" t="s">
        <v>79</v>
      </c>
      <c r="AY329" s="170" t="s">
        <v>134</v>
      </c>
      <c r="BK329" s="172">
        <f>SUM(BK330:BK339)</f>
        <v>0</v>
      </c>
    </row>
    <row r="330" spans="1:65" s="2" customFormat="1" ht="24.2" customHeight="1">
      <c r="A330" s="36"/>
      <c r="B330" s="37"/>
      <c r="C330" s="175" t="s">
        <v>7</v>
      </c>
      <c r="D330" s="175" t="s">
        <v>137</v>
      </c>
      <c r="E330" s="176" t="s">
        <v>331</v>
      </c>
      <c r="F330" s="177" t="s">
        <v>332</v>
      </c>
      <c r="G330" s="178" t="s">
        <v>333</v>
      </c>
      <c r="H330" s="179">
        <v>9.1720000000000006</v>
      </c>
      <c r="I330" s="180"/>
      <c r="J330" s="181">
        <f>ROUND(I330*H330,2)</f>
        <v>0</v>
      </c>
      <c r="K330" s="177" t="s">
        <v>141</v>
      </c>
      <c r="L330" s="41"/>
      <c r="M330" s="182" t="s">
        <v>19</v>
      </c>
      <c r="N330" s="183" t="s">
        <v>43</v>
      </c>
      <c r="O330" s="66"/>
      <c r="P330" s="184">
        <f>O330*H330</f>
        <v>0</v>
      </c>
      <c r="Q330" s="184">
        <v>0</v>
      </c>
      <c r="R330" s="184">
        <f>Q330*H330</f>
        <v>0</v>
      </c>
      <c r="S330" s="184">
        <v>0</v>
      </c>
      <c r="T330" s="185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186" t="s">
        <v>142</v>
      </c>
      <c r="AT330" s="186" t="s">
        <v>137</v>
      </c>
      <c r="AU330" s="186" t="s">
        <v>143</v>
      </c>
      <c r="AY330" s="19" t="s">
        <v>134</v>
      </c>
      <c r="BE330" s="187">
        <f>IF(N330="základní",J330,0)</f>
        <v>0</v>
      </c>
      <c r="BF330" s="187">
        <f>IF(N330="snížená",J330,0)</f>
        <v>0</v>
      </c>
      <c r="BG330" s="187">
        <f>IF(N330="zákl. přenesená",J330,0)</f>
        <v>0</v>
      </c>
      <c r="BH330" s="187">
        <f>IF(N330="sníž. přenesená",J330,0)</f>
        <v>0</v>
      </c>
      <c r="BI330" s="187">
        <f>IF(N330="nulová",J330,0)</f>
        <v>0</v>
      </c>
      <c r="BJ330" s="19" t="s">
        <v>143</v>
      </c>
      <c r="BK330" s="187">
        <f>ROUND(I330*H330,2)</f>
        <v>0</v>
      </c>
      <c r="BL330" s="19" t="s">
        <v>142</v>
      </c>
      <c r="BM330" s="186" t="s">
        <v>334</v>
      </c>
    </row>
    <row r="331" spans="1:65" s="2" customFormat="1">
      <c r="A331" s="36"/>
      <c r="B331" s="37"/>
      <c r="C331" s="38"/>
      <c r="D331" s="188" t="s">
        <v>145</v>
      </c>
      <c r="E331" s="38"/>
      <c r="F331" s="189" t="s">
        <v>335</v>
      </c>
      <c r="G331" s="38"/>
      <c r="H331" s="38"/>
      <c r="I331" s="190"/>
      <c r="J331" s="38"/>
      <c r="K331" s="38"/>
      <c r="L331" s="41"/>
      <c r="M331" s="191"/>
      <c r="N331" s="192"/>
      <c r="O331" s="66"/>
      <c r="P331" s="66"/>
      <c r="Q331" s="66"/>
      <c r="R331" s="66"/>
      <c r="S331" s="66"/>
      <c r="T331" s="67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T331" s="19" t="s">
        <v>145</v>
      </c>
      <c r="AU331" s="19" t="s">
        <v>143</v>
      </c>
    </row>
    <row r="332" spans="1:65" s="2" customFormat="1" ht="21.75" customHeight="1">
      <c r="A332" s="36"/>
      <c r="B332" s="37"/>
      <c r="C332" s="175" t="s">
        <v>336</v>
      </c>
      <c r="D332" s="175" t="s">
        <v>137</v>
      </c>
      <c r="E332" s="176" t="s">
        <v>337</v>
      </c>
      <c r="F332" s="177" t="s">
        <v>338</v>
      </c>
      <c r="G332" s="178" t="s">
        <v>333</v>
      </c>
      <c r="H332" s="179">
        <v>9.1720000000000006</v>
      </c>
      <c r="I332" s="180"/>
      <c r="J332" s="181">
        <f>ROUND(I332*H332,2)</f>
        <v>0</v>
      </c>
      <c r="K332" s="177" t="s">
        <v>141</v>
      </c>
      <c r="L332" s="41"/>
      <c r="M332" s="182" t="s">
        <v>19</v>
      </c>
      <c r="N332" s="183" t="s">
        <v>43</v>
      </c>
      <c r="O332" s="66"/>
      <c r="P332" s="184">
        <f>O332*H332</f>
        <v>0</v>
      </c>
      <c r="Q332" s="184">
        <v>0</v>
      </c>
      <c r="R332" s="184">
        <f>Q332*H332</f>
        <v>0</v>
      </c>
      <c r="S332" s="184">
        <v>0</v>
      </c>
      <c r="T332" s="185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186" t="s">
        <v>142</v>
      </c>
      <c r="AT332" s="186" t="s">
        <v>137</v>
      </c>
      <c r="AU332" s="186" t="s">
        <v>143</v>
      </c>
      <c r="AY332" s="19" t="s">
        <v>134</v>
      </c>
      <c r="BE332" s="187">
        <f>IF(N332="základní",J332,0)</f>
        <v>0</v>
      </c>
      <c r="BF332" s="187">
        <f>IF(N332="snížená",J332,0)</f>
        <v>0</v>
      </c>
      <c r="BG332" s="187">
        <f>IF(N332="zákl. přenesená",J332,0)</f>
        <v>0</v>
      </c>
      <c r="BH332" s="187">
        <f>IF(N332="sníž. přenesená",J332,0)</f>
        <v>0</v>
      </c>
      <c r="BI332" s="187">
        <f>IF(N332="nulová",J332,0)</f>
        <v>0</v>
      </c>
      <c r="BJ332" s="19" t="s">
        <v>143</v>
      </c>
      <c r="BK332" s="187">
        <f>ROUND(I332*H332,2)</f>
        <v>0</v>
      </c>
      <c r="BL332" s="19" t="s">
        <v>142</v>
      </c>
      <c r="BM332" s="186" t="s">
        <v>339</v>
      </c>
    </row>
    <row r="333" spans="1:65" s="2" customFormat="1">
      <c r="A333" s="36"/>
      <c r="B333" s="37"/>
      <c r="C333" s="38"/>
      <c r="D333" s="188" t="s">
        <v>145</v>
      </c>
      <c r="E333" s="38"/>
      <c r="F333" s="189" t="s">
        <v>340</v>
      </c>
      <c r="G333" s="38"/>
      <c r="H333" s="38"/>
      <c r="I333" s="190"/>
      <c r="J333" s="38"/>
      <c r="K333" s="38"/>
      <c r="L333" s="41"/>
      <c r="M333" s="191"/>
      <c r="N333" s="192"/>
      <c r="O333" s="66"/>
      <c r="P333" s="66"/>
      <c r="Q333" s="66"/>
      <c r="R333" s="66"/>
      <c r="S333" s="66"/>
      <c r="T333" s="67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9" t="s">
        <v>145</v>
      </c>
      <c r="AU333" s="19" t="s">
        <v>143</v>
      </c>
    </row>
    <row r="334" spans="1:65" s="2" customFormat="1" ht="24.2" customHeight="1">
      <c r="A334" s="36"/>
      <c r="B334" s="37"/>
      <c r="C334" s="175" t="s">
        <v>341</v>
      </c>
      <c r="D334" s="175" t="s">
        <v>137</v>
      </c>
      <c r="E334" s="176" t="s">
        <v>342</v>
      </c>
      <c r="F334" s="177" t="s">
        <v>343</v>
      </c>
      <c r="G334" s="178" t="s">
        <v>333</v>
      </c>
      <c r="H334" s="179">
        <v>174.268</v>
      </c>
      <c r="I334" s="180"/>
      <c r="J334" s="181">
        <f>ROUND(I334*H334,2)</f>
        <v>0</v>
      </c>
      <c r="K334" s="177" t="s">
        <v>141</v>
      </c>
      <c r="L334" s="41"/>
      <c r="M334" s="182" t="s">
        <v>19</v>
      </c>
      <c r="N334" s="183" t="s">
        <v>43</v>
      </c>
      <c r="O334" s="66"/>
      <c r="P334" s="184">
        <f>O334*H334</f>
        <v>0</v>
      </c>
      <c r="Q334" s="184">
        <v>0</v>
      </c>
      <c r="R334" s="184">
        <f>Q334*H334</f>
        <v>0</v>
      </c>
      <c r="S334" s="184">
        <v>0</v>
      </c>
      <c r="T334" s="185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186" t="s">
        <v>142</v>
      </c>
      <c r="AT334" s="186" t="s">
        <v>137</v>
      </c>
      <c r="AU334" s="186" t="s">
        <v>143</v>
      </c>
      <c r="AY334" s="19" t="s">
        <v>134</v>
      </c>
      <c r="BE334" s="187">
        <f>IF(N334="základní",J334,0)</f>
        <v>0</v>
      </c>
      <c r="BF334" s="187">
        <f>IF(N334="snížená",J334,0)</f>
        <v>0</v>
      </c>
      <c r="BG334" s="187">
        <f>IF(N334="zákl. přenesená",J334,0)</f>
        <v>0</v>
      </c>
      <c r="BH334" s="187">
        <f>IF(N334="sníž. přenesená",J334,0)</f>
        <v>0</v>
      </c>
      <c r="BI334" s="187">
        <f>IF(N334="nulová",J334,0)</f>
        <v>0</v>
      </c>
      <c r="BJ334" s="19" t="s">
        <v>143</v>
      </c>
      <c r="BK334" s="187">
        <f>ROUND(I334*H334,2)</f>
        <v>0</v>
      </c>
      <c r="BL334" s="19" t="s">
        <v>142</v>
      </c>
      <c r="BM334" s="186" t="s">
        <v>344</v>
      </c>
    </row>
    <row r="335" spans="1:65" s="2" customFormat="1">
      <c r="A335" s="36"/>
      <c r="B335" s="37"/>
      <c r="C335" s="38"/>
      <c r="D335" s="188" t="s">
        <v>145</v>
      </c>
      <c r="E335" s="38"/>
      <c r="F335" s="189" t="s">
        <v>345</v>
      </c>
      <c r="G335" s="38"/>
      <c r="H335" s="38"/>
      <c r="I335" s="190"/>
      <c r="J335" s="38"/>
      <c r="K335" s="38"/>
      <c r="L335" s="41"/>
      <c r="M335" s="191"/>
      <c r="N335" s="192"/>
      <c r="O335" s="66"/>
      <c r="P335" s="66"/>
      <c r="Q335" s="66"/>
      <c r="R335" s="66"/>
      <c r="S335" s="66"/>
      <c r="T335" s="67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T335" s="19" t="s">
        <v>145</v>
      </c>
      <c r="AU335" s="19" t="s">
        <v>143</v>
      </c>
    </row>
    <row r="336" spans="1:65" s="14" customFormat="1">
      <c r="B336" s="204"/>
      <c r="C336" s="205"/>
      <c r="D336" s="195" t="s">
        <v>147</v>
      </c>
      <c r="E336" s="206" t="s">
        <v>19</v>
      </c>
      <c r="F336" s="207" t="s">
        <v>346</v>
      </c>
      <c r="G336" s="205"/>
      <c r="H336" s="208">
        <v>174.268</v>
      </c>
      <c r="I336" s="209"/>
      <c r="J336" s="205"/>
      <c r="K336" s="205"/>
      <c r="L336" s="210"/>
      <c r="M336" s="211"/>
      <c r="N336" s="212"/>
      <c r="O336" s="212"/>
      <c r="P336" s="212"/>
      <c r="Q336" s="212"/>
      <c r="R336" s="212"/>
      <c r="S336" s="212"/>
      <c r="T336" s="213"/>
      <c r="AT336" s="214" t="s">
        <v>147</v>
      </c>
      <c r="AU336" s="214" t="s">
        <v>143</v>
      </c>
      <c r="AV336" s="14" t="s">
        <v>143</v>
      </c>
      <c r="AW336" s="14" t="s">
        <v>33</v>
      </c>
      <c r="AX336" s="14" t="s">
        <v>71</v>
      </c>
      <c r="AY336" s="214" t="s">
        <v>134</v>
      </c>
    </row>
    <row r="337" spans="1:65" s="15" customFormat="1">
      <c r="B337" s="215"/>
      <c r="C337" s="216"/>
      <c r="D337" s="195" t="s">
        <v>147</v>
      </c>
      <c r="E337" s="217" t="s">
        <v>19</v>
      </c>
      <c r="F337" s="218" t="s">
        <v>154</v>
      </c>
      <c r="G337" s="216"/>
      <c r="H337" s="219">
        <v>174.268</v>
      </c>
      <c r="I337" s="220"/>
      <c r="J337" s="216"/>
      <c r="K337" s="216"/>
      <c r="L337" s="221"/>
      <c r="M337" s="222"/>
      <c r="N337" s="223"/>
      <c r="O337" s="223"/>
      <c r="P337" s="223"/>
      <c r="Q337" s="223"/>
      <c r="R337" s="223"/>
      <c r="S337" s="223"/>
      <c r="T337" s="224"/>
      <c r="AT337" s="225" t="s">
        <v>147</v>
      </c>
      <c r="AU337" s="225" t="s">
        <v>143</v>
      </c>
      <c r="AV337" s="15" t="s">
        <v>142</v>
      </c>
      <c r="AW337" s="15" t="s">
        <v>33</v>
      </c>
      <c r="AX337" s="15" t="s">
        <v>79</v>
      </c>
      <c r="AY337" s="225" t="s">
        <v>134</v>
      </c>
    </row>
    <row r="338" spans="1:65" s="2" customFormat="1" ht="24.2" customHeight="1">
      <c r="A338" s="36"/>
      <c r="B338" s="37"/>
      <c r="C338" s="175" t="s">
        <v>347</v>
      </c>
      <c r="D338" s="175" t="s">
        <v>137</v>
      </c>
      <c r="E338" s="176" t="s">
        <v>348</v>
      </c>
      <c r="F338" s="177" t="s">
        <v>349</v>
      </c>
      <c r="G338" s="178" t="s">
        <v>333</v>
      </c>
      <c r="H338" s="179">
        <v>9.1720000000000006</v>
      </c>
      <c r="I338" s="180"/>
      <c r="J338" s="181">
        <f>ROUND(I338*H338,2)</f>
        <v>0</v>
      </c>
      <c r="K338" s="177" t="s">
        <v>141</v>
      </c>
      <c r="L338" s="41"/>
      <c r="M338" s="182" t="s">
        <v>19</v>
      </c>
      <c r="N338" s="183" t="s">
        <v>43</v>
      </c>
      <c r="O338" s="66"/>
      <c r="P338" s="184">
        <f>O338*H338</f>
        <v>0</v>
      </c>
      <c r="Q338" s="184">
        <v>0</v>
      </c>
      <c r="R338" s="184">
        <f>Q338*H338</f>
        <v>0</v>
      </c>
      <c r="S338" s="184">
        <v>0</v>
      </c>
      <c r="T338" s="185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86" t="s">
        <v>142</v>
      </c>
      <c r="AT338" s="186" t="s">
        <v>137</v>
      </c>
      <c r="AU338" s="186" t="s">
        <v>143</v>
      </c>
      <c r="AY338" s="19" t="s">
        <v>134</v>
      </c>
      <c r="BE338" s="187">
        <f>IF(N338="základní",J338,0)</f>
        <v>0</v>
      </c>
      <c r="BF338" s="187">
        <f>IF(N338="snížená",J338,0)</f>
        <v>0</v>
      </c>
      <c r="BG338" s="187">
        <f>IF(N338="zákl. přenesená",J338,0)</f>
        <v>0</v>
      </c>
      <c r="BH338" s="187">
        <f>IF(N338="sníž. přenesená",J338,0)</f>
        <v>0</v>
      </c>
      <c r="BI338" s="187">
        <f>IF(N338="nulová",J338,0)</f>
        <v>0</v>
      </c>
      <c r="BJ338" s="19" t="s">
        <v>143</v>
      </c>
      <c r="BK338" s="187">
        <f>ROUND(I338*H338,2)</f>
        <v>0</v>
      </c>
      <c r="BL338" s="19" t="s">
        <v>142</v>
      </c>
      <c r="BM338" s="186" t="s">
        <v>350</v>
      </c>
    </row>
    <row r="339" spans="1:65" s="2" customFormat="1">
      <c r="A339" s="36"/>
      <c r="B339" s="37"/>
      <c r="C339" s="38"/>
      <c r="D339" s="188" t="s">
        <v>145</v>
      </c>
      <c r="E339" s="38"/>
      <c r="F339" s="189" t="s">
        <v>351</v>
      </c>
      <c r="G339" s="38"/>
      <c r="H339" s="38"/>
      <c r="I339" s="190"/>
      <c r="J339" s="38"/>
      <c r="K339" s="38"/>
      <c r="L339" s="41"/>
      <c r="M339" s="191"/>
      <c r="N339" s="192"/>
      <c r="O339" s="66"/>
      <c r="P339" s="66"/>
      <c r="Q339" s="66"/>
      <c r="R339" s="66"/>
      <c r="S339" s="66"/>
      <c r="T339" s="67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9" t="s">
        <v>145</v>
      </c>
      <c r="AU339" s="19" t="s">
        <v>143</v>
      </c>
    </row>
    <row r="340" spans="1:65" s="12" customFormat="1" ht="22.9" customHeight="1">
      <c r="B340" s="159"/>
      <c r="C340" s="160"/>
      <c r="D340" s="161" t="s">
        <v>70</v>
      </c>
      <c r="E340" s="173" t="s">
        <v>352</v>
      </c>
      <c r="F340" s="173" t="s">
        <v>353</v>
      </c>
      <c r="G340" s="160"/>
      <c r="H340" s="160"/>
      <c r="I340" s="163"/>
      <c r="J340" s="174">
        <f>BK340</f>
        <v>0</v>
      </c>
      <c r="K340" s="160"/>
      <c r="L340" s="165"/>
      <c r="M340" s="166"/>
      <c r="N340" s="167"/>
      <c r="O340" s="167"/>
      <c r="P340" s="168">
        <f>SUM(P341:P342)</f>
        <v>0</v>
      </c>
      <c r="Q340" s="167"/>
      <c r="R340" s="168">
        <f>SUM(R341:R342)</f>
        <v>0</v>
      </c>
      <c r="S340" s="167"/>
      <c r="T340" s="169">
        <f>SUM(T341:T342)</f>
        <v>0</v>
      </c>
      <c r="AR340" s="170" t="s">
        <v>79</v>
      </c>
      <c r="AT340" s="171" t="s">
        <v>70</v>
      </c>
      <c r="AU340" s="171" t="s">
        <v>79</v>
      </c>
      <c r="AY340" s="170" t="s">
        <v>134</v>
      </c>
      <c r="BK340" s="172">
        <f>SUM(BK341:BK342)</f>
        <v>0</v>
      </c>
    </row>
    <row r="341" spans="1:65" s="2" customFormat="1" ht="33" customHeight="1">
      <c r="A341" s="36"/>
      <c r="B341" s="37"/>
      <c r="C341" s="175" t="s">
        <v>354</v>
      </c>
      <c r="D341" s="175" t="s">
        <v>137</v>
      </c>
      <c r="E341" s="176" t="s">
        <v>355</v>
      </c>
      <c r="F341" s="177" t="s">
        <v>356</v>
      </c>
      <c r="G341" s="178" t="s">
        <v>333</v>
      </c>
      <c r="H341" s="179">
        <v>8.2899999999999991</v>
      </c>
      <c r="I341" s="180"/>
      <c r="J341" s="181">
        <f>ROUND(I341*H341,2)</f>
        <v>0</v>
      </c>
      <c r="K341" s="177" t="s">
        <v>141</v>
      </c>
      <c r="L341" s="41"/>
      <c r="M341" s="182" t="s">
        <v>19</v>
      </c>
      <c r="N341" s="183" t="s">
        <v>43</v>
      </c>
      <c r="O341" s="66"/>
      <c r="P341" s="184">
        <f>O341*H341</f>
        <v>0</v>
      </c>
      <c r="Q341" s="184">
        <v>0</v>
      </c>
      <c r="R341" s="184">
        <f>Q341*H341</f>
        <v>0</v>
      </c>
      <c r="S341" s="184">
        <v>0</v>
      </c>
      <c r="T341" s="185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186" t="s">
        <v>142</v>
      </c>
      <c r="AT341" s="186" t="s">
        <v>137</v>
      </c>
      <c r="AU341" s="186" t="s">
        <v>143</v>
      </c>
      <c r="AY341" s="19" t="s">
        <v>134</v>
      </c>
      <c r="BE341" s="187">
        <f>IF(N341="základní",J341,0)</f>
        <v>0</v>
      </c>
      <c r="BF341" s="187">
        <f>IF(N341="snížená",J341,0)</f>
        <v>0</v>
      </c>
      <c r="BG341" s="187">
        <f>IF(N341="zákl. přenesená",J341,0)</f>
        <v>0</v>
      </c>
      <c r="BH341" s="187">
        <f>IF(N341="sníž. přenesená",J341,0)</f>
        <v>0</v>
      </c>
      <c r="BI341" s="187">
        <f>IF(N341="nulová",J341,0)</f>
        <v>0</v>
      </c>
      <c r="BJ341" s="19" t="s">
        <v>143</v>
      </c>
      <c r="BK341" s="187">
        <f>ROUND(I341*H341,2)</f>
        <v>0</v>
      </c>
      <c r="BL341" s="19" t="s">
        <v>142</v>
      </c>
      <c r="BM341" s="186" t="s">
        <v>357</v>
      </c>
    </row>
    <row r="342" spans="1:65" s="2" customFormat="1">
      <c r="A342" s="36"/>
      <c r="B342" s="37"/>
      <c r="C342" s="38"/>
      <c r="D342" s="188" t="s">
        <v>145</v>
      </c>
      <c r="E342" s="38"/>
      <c r="F342" s="189" t="s">
        <v>358</v>
      </c>
      <c r="G342" s="38"/>
      <c r="H342" s="38"/>
      <c r="I342" s="190"/>
      <c r="J342" s="38"/>
      <c r="K342" s="38"/>
      <c r="L342" s="41"/>
      <c r="M342" s="191"/>
      <c r="N342" s="192"/>
      <c r="O342" s="66"/>
      <c r="P342" s="66"/>
      <c r="Q342" s="66"/>
      <c r="R342" s="66"/>
      <c r="S342" s="66"/>
      <c r="T342" s="67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9" t="s">
        <v>145</v>
      </c>
      <c r="AU342" s="19" t="s">
        <v>143</v>
      </c>
    </row>
    <row r="343" spans="1:65" s="12" customFormat="1" ht="25.9" customHeight="1">
      <c r="B343" s="159"/>
      <c r="C343" s="160"/>
      <c r="D343" s="161" t="s">
        <v>70</v>
      </c>
      <c r="E343" s="162" t="s">
        <v>359</v>
      </c>
      <c r="F343" s="162" t="s">
        <v>360</v>
      </c>
      <c r="G343" s="160"/>
      <c r="H343" s="160"/>
      <c r="I343" s="163"/>
      <c r="J343" s="164">
        <f>BK343</f>
        <v>0</v>
      </c>
      <c r="K343" s="160"/>
      <c r="L343" s="165"/>
      <c r="M343" s="166"/>
      <c r="N343" s="167"/>
      <c r="O343" s="167"/>
      <c r="P343" s="168">
        <f>P344+P353+P399+P448+P473+P676+P757+P800+P931+P998+P1015</f>
        <v>0</v>
      </c>
      <c r="Q343" s="167"/>
      <c r="R343" s="168">
        <f>R344+R353+R399+R448+R473+R676+R757+R800+R931+R998+R1015</f>
        <v>4.3161900599999994</v>
      </c>
      <c r="S343" s="167"/>
      <c r="T343" s="169">
        <f>T344+T353+T399+T448+T473+T676+T757+T800+T931+T998+T1015</f>
        <v>2.1367989799999996</v>
      </c>
      <c r="AR343" s="170" t="s">
        <v>143</v>
      </c>
      <c r="AT343" s="171" t="s">
        <v>70</v>
      </c>
      <c r="AU343" s="171" t="s">
        <v>71</v>
      </c>
      <c r="AY343" s="170" t="s">
        <v>134</v>
      </c>
      <c r="BK343" s="172">
        <f>BK344+BK353+BK399+BK448+BK473+BK676+BK757+BK800+BK931+BK998+BK1015</f>
        <v>0</v>
      </c>
    </row>
    <row r="344" spans="1:65" s="12" customFormat="1" ht="22.9" customHeight="1">
      <c r="B344" s="159"/>
      <c r="C344" s="160"/>
      <c r="D344" s="161" t="s">
        <v>70</v>
      </c>
      <c r="E344" s="173" t="s">
        <v>361</v>
      </c>
      <c r="F344" s="173" t="s">
        <v>362</v>
      </c>
      <c r="G344" s="160"/>
      <c r="H344" s="160"/>
      <c r="I344" s="163"/>
      <c r="J344" s="174">
        <f>BK344</f>
        <v>0</v>
      </c>
      <c r="K344" s="160"/>
      <c r="L344" s="165"/>
      <c r="M344" s="166"/>
      <c r="N344" s="167"/>
      <c r="O344" s="167"/>
      <c r="P344" s="168">
        <f>SUM(P345:P352)</f>
        <v>0</v>
      </c>
      <c r="Q344" s="167"/>
      <c r="R344" s="168">
        <f>SUM(R345:R352)</f>
        <v>0</v>
      </c>
      <c r="S344" s="167"/>
      <c r="T344" s="169">
        <f>SUM(T345:T352)</f>
        <v>3.1280000000000002E-2</v>
      </c>
      <c r="AR344" s="170" t="s">
        <v>143</v>
      </c>
      <c r="AT344" s="171" t="s">
        <v>70</v>
      </c>
      <c r="AU344" s="171" t="s">
        <v>79</v>
      </c>
      <c r="AY344" s="170" t="s">
        <v>134</v>
      </c>
      <c r="BK344" s="172">
        <f>SUM(BK345:BK352)</f>
        <v>0</v>
      </c>
    </row>
    <row r="345" spans="1:65" s="2" customFormat="1" ht="16.5" customHeight="1">
      <c r="A345" s="36"/>
      <c r="B345" s="37"/>
      <c r="C345" s="175" t="s">
        <v>363</v>
      </c>
      <c r="D345" s="175" t="s">
        <v>137</v>
      </c>
      <c r="E345" s="176" t="s">
        <v>364</v>
      </c>
      <c r="F345" s="177" t="s">
        <v>365</v>
      </c>
      <c r="G345" s="178" t="s">
        <v>157</v>
      </c>
      <c r="H345" s="179">
        <v>7.82</v>
      </c>
      <c r="I345" s="180"/>
      <c r="J345" s="181">
        <f>ROUND(I345*H345,2)</f>
        <v>0</v>
      </c>
      <c r="K345" s="177" t="s">
        <v>141</v>
      </c>
      <c r="L345" s="41"/>
      <c r="M345" s="182" t="s">
        <v>19</v>
      </c>
      <c r="N345" s="183" t="s">
        <v>43</v>
      </c>
      <c r="O345" s="66"/>
      <c r="P345" s="184">
        <f>O345*H345</f>
        <v>0</v>
      </c>
      <c r="Q345" s="184">
        <v>0</v>
      </c>
      <c r="R345" s="184">
        <f>Q345*H345</f>
        <v>0</v>
      </c>
      <c r="S345" s="184">
        <v>4.0000000000000001E-3</v>
      </c>
      <c r="T345" s="185">
        <f>S345*H345</f>
        <v>3.1280000000000002E-2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186" t="s">
        <v>286</v>
      </c>
      <c r="AT345" s="186" t="s">
        <v>137</v>
      </c>
      <c r="AU345" s="186" t="s">
        <v>143</v>
      </c>
      <c r="AY345" s="19" t="s">
        <v>134</v>
      </c>
      <c r="BE345" s="187">
        <f>IF(N345="základní",J345,0)</f>
        <v>0</v>
      </c>
      <c r="BF345" s="187">
        <f>IF(N345="snížená",J345,0)</f>
        <v>0</v>
      </c>
      <c r="BG345" s="187">
        <f>IF(N345="zákl. přenesená",J345,0)</f>
        <v>0</v>
      </c>
      <c r="BH345" s="187">
        <f>IF(N345="sníž. přenesená",J345,0)</f>
        <v>0</v>
      </c>
      <c r="BI345" s="187">
        <f>IF(N345="nulová",J345,0)</f>
        <v>0</v>
      </c>
      <c r="BJ345" s="19" t="s">
        <v>143</v>
      </c>
      <c r="BK345" s="187">
        <f>ROUND(I345*H345,2)</f>
        <v>0</v>
      </c>
      <c r="BL345" s="19" t="s">
        <v>286</v>
      </c>
      <c r="BM345" s="186" t="s">
        <v>366</v>
      </c>
    </row>
    <row r="346" spans="1:65" s="2" customFormat="1">
      <c r="A346" s="36"/>
      <c r="B346" s="37"/>
      <c r="C346" s="38"/>
      <c r="D346" s="188" t="s">
        <v>145</v>
      </c>
      <c r="E346" s="38"/>
      <c r="F346" s="189" t="s">
        <v>367</v>
      </c>
      <c r="G346" s="38"/>
      <c r="H346" s="38"/>
      <c r="I346" s="190"/>
      <c r="J346" s="38"/>
      <c r="K346" s="38"/>
      <c r="L346" s="41"/>
      <c r="M346" s="191"/>
      <c r="N346" s="192"/>
      <c r="O346" s="66"/>
      <c r="P346" s="66"/>
      <c r="Q346" s="66"/>
      <c r="R346" s="66"/>
      <c r="S346" s="66"/>
      <c r="T346" s="67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T346" s="19" t="s">
        <v>145</v>
      </c>
      <c r="AU346" s="19" t="s">
        <v>143</v>
      </c>
    </row>
    <row r="347" spans="1:65" s="13" customFormat="1">
      <c r="B347" s="193"/>
      <c r="C347" s="194"/>
      <c r="D347" s="195" t="s">
        <v>147</v>
      </c>
      <c r="E347" s="196" t="s">
        <v>19</v>
      </c>
      <c r="F347" s="197" t="s">
        <v>285</v>
      </c>
      <c r="G347" s="194"/>
      <c r="H347" s="196" t="s">
        <v>19</v>
      </c>
      <c r="I347" s="198"/>
      <c r="J347" s="194"/>
      <c r="K347" s="194"/>
      <c r="L347" s="199"/>
      <c r="M347" s="200"/>
      <c r="N347" s="201"/>
      <c r="O347" s="201"/>
      <c r="P347" s="201"/>
      <c r="Q347" s="201"/>
      <c r="R347" s="201"/>
      <c r="S347" s="201"/>
      <c r="T347" s="202"/>
      <c r="AT347" s="203" t="s">
        <v>147</v>
      </c>
      <c r="AU347" s="203" t="s">
        <v>143</v>
      </c>
      <c r="AV347" s="13" t="s">
        <v>79</v>
      </c>
      <c r="AW347" s="13" t="s">
        <v>33</v>
      </c>
      <c r="AX347" s="13" t="s">
        <v>71</v>
      </c>
      <c r="AY347" s="203" t="s">
        <v>134</v>
      </c>
    </row>
    <row r="348" spans="1:65" s="13" customFormat="1">
      <c r="B348" s="193"/>
      <c r="C348" s="194"/>
      <c r="D348" s="195" t="s">
        <v>147</v>
      </c>
      <c r="E348" s="196" t="s">
        <v>19</v>
      </c>
      <c r="F348" s="197" t="s">
        <v>185</v>
      </c>
      <c r="G348" s="194"/>
      <c r="H348" s="196" t="s">
        <v>19</v>
      </c>
      <c r="I348" s="198"/>
      <c r="J348" s="194"/>
      <c r="K348" s="194"/>
      <c r="L348" s="199"/>
      <c r="M348" s="200"/>
      <c r="N348" s="201"/>
      <c r="O348" s="201"/>
      <c r="P348" s="201"/>
      <c r="Q348" s="201"/>
      <c r="R348" s="201"/>
      <c r="S348" s="201"/>
      <c r="T348" s="202"/>
      <c r="AT348" s="203" t="s">
        <v>147</v>
      </c>
      <c r="AU348" s="203" t="s">
        <v>143</v>
      </c>
      <c r="AV348" s="13" t="s">
        <v>79</v>
      </c>
      <c r="AW348" s="13" t="s">
        <v>33</v>
      </c>
      <c r="AX348" s="13" t="s">
        <v>71</v>
      </c>
      <c r="AY348" s="203" t="s">
        <v>134</v>
      </c>
    </row>
    <row r="349" spans="1:65" s="14" customFormat="1">
      <c r="B349" s="204"/>
      <c r="C349" s="205"/>
      <c r="D349" s="195" t="s">
        <v>147</v>
      </c>
      <c r="E349" s="206" t="s">
        <v>19</v>
      </c>
      <c r="F349" s="207" t="s">
        <v>368</v>
      </c>
      <c r="G349" s="205"/>
      <c r="H349" s="208">
        <v>1.07</v>
      </c>
      <c r="I349" s="209"/>
      <c r="J349" s="205"/>
      <c r="K349" s="205"/>
      <c r="L349" s="210"/>
      <c r="M349" s="211"/>
      <c r="N349" s="212"/>
      <c r="O349" s="212"/>
      <c r="P349" s="212"/>
      <c r="Q349" s="212"/>
      <c r="R349" s="212"/>
      <c r="S349" s="212"/>
      <c r="T349" s="213"/>
      <c r="AT349" s="214" t="s">
        <v>147</v>
      </c>
      <c r="AU349" s="214" t="s">
        <v>143</v>
      </c>
      <c r="AV349" s="14" t="s">
        <v>143</v>
      </c>
      <c r="AW349" s="14" t="s">
        <v>33</v>
      </c>
      <c r="AX349" s="14" t="s">
        <v>71</v>
      </c>
      <c r="AY349" s="214" t="s">
        <v>134</v>
      </c>
    </row>
    <row r="350" spans="1:65" s="13" customFormat="1">
      <c r="B350" s="193"/>
      <c r="C350" s="194"/>
      <c r="D350" s="195" t="s">
        <v>147</v>
      </c>
      <c r="E350" s="196" t="s">
        <v>19</v>
      </c>
      <c r="F350" s="197" t="s">
        <v>149</v>
      </c>
      <c r="G350" s="194"/>
      <c r="H350" s="196" t="s">
        <v>19</v>
      </c>
      <c r="I350" s="198"/>
      <c r="J350" s="194"/>
      <c r="K350" s="194"/>
      <c r="L350" s="199"/>
      <c r="M350" s="200"/>
      <c r="N350" s="201"/>
      <c r="O350" s="201"/>
      <c r="P350" s="201"/>
      <c r="Q350" s="201"/>
      <c r="R350" s="201"/>
      <c r="S350" s="201"/>
      <c r="T350" s="202"/>
      <c r="AT350" s="203" t="s">
        <v>147</v>
      </c>
      <c r="AU350" s="203" t="s">
        <v>143</v>
      </c>
      <c r="AV350" s="13" t="s">
        <v>79</v>
      </c>
      <c r="AW350" s="13" t="s">
        <v>33</v>
      </c>
      <c r="AX350" s="13" t="s">
        <v>71</v>
      </c>
      <c r="AY350" s="203" t="s">
        <v>134</v>
      </c>
    </row>
    <row r="351" spans="1:65" s="14" customFormat="1">
      <c r="B351" s="204"/>
      <c r="C351" s="205"/>
      <c r="D351" s="195" t="s">
        <v>147</v>
      </c>
      <c r="E351" s="206" t="s">
        <v>19</v>
      </c>
      <c r="F351" s="207" t="s">
        <v>280</v>
      </c>
      <c r="G351" s="205"/>
      <c r="H351" s="208">
        <v>6.75</v>
      </c>
      <c r="I351" s="209"/>
      <c r="J351" s="205"/>
      <c r="K351" s="205"/>
      <c r="L351" s="210"/>
      <c r="M351" s="211"/>
      <c r="N351" s="212"/>
      <c r="O351" s="212"/>
      <c r="P351" s="212"/>
      <c r="Q351" s="212"/>
      <c r="R351" s="212"/>
      <c r="S351" s="212"/>
      <c r="T351" s="213"/>
      <c r="AT351" s="214" t="s">
        <v>147</v>
      </c>
      <c r="AU351" s="214" t="s">
        <v>143</v>
      </c>
      <c r="AV351" s="14" t="s">
        <v>143</v>
      </c>
      <c r="AW351" s="14" t="s">
        <v>33</v>
      </c>
      <c r="AX351" s="14" t="s">
        <v>71</v>
      </c>
      <c r="AY351" s="214" t="s">
        <v>134</v>
      </c>
    </row>
    <row r="352" spans="1:65" s="15" customFormat="1">
      <c r="B352" s="215"/>
      <c r="C352" s="216"/>
      <c r="D352" s="195" t="s">
        <v>147</v>
      </c>
      <c r="E352" s="217" t="s">
        <v>19</v>
      </c>
      <c r="F352" s="218" t="s">
        <v>154</v>
      </c>
      <c r="G352" s="216"/>
      <c r="H352" s="219">
        <v>7.82</v>
      </c>
      <c r="I352" s="220"/>
      <c r="J352" s="216"/>
      <c r="K352" s="216"/>
      <c r="L352" s="221"/>
      <c r="M352" s="222"/>
      <c r="N352" s="223"/>
      <c r="O352" s="223"/>
      <c r="P352" s="223"/>
      <c r="Q352" s="223"/>
      <c r="R352" s="223"/>
      <c r="S352" s="223"/>
      <c r="T352" s="224"/>
      <c r="AT352" s="225" t="s">
        <v>147</v>
      </c>
      <c r="AU352" s="225" t="s">
        <v>143</v>
      </c>
      <c r="AV352" s="15" t="s">
        <v>142</v>
      </c>
      <c r="AW352" s="15" t="s">
        <v>33</v>
      </c>
      <c r="AX352" s="15" t="s">
        <v>79</v>
      </c>
      <c r="AY352" s="225" t="s">
        <v>134</v>
      </c>
    </row>
    <row r="353" spans="1:65" s="12" customFormat="1" ht="22.9" customHeight="1">
      <c r="B353" s="159"/>
      <c r="C353" s="160"/>
      <c r="D353" s="161" t="s">
        <v>70</v>
      </c>
      <c r="E353" s="173" t="s">
        <v>369</v>
      </c>
      <c r="F353" s="173" t="s">
        <v>370</v>
      </c>
      <c r="G353" s="160"/>
      <c r="H353" s="160"/>
      <c r="I353" s="163"/>
      <c r="J353" s="174">
        <f>BK353</f>
        <v>0</v>
      </c>
      <c r="K353" s="160"/>
      <c r="L353" s="165"/>
      <c r="M353" s="166"/>
      <c r="N353" s="167"/>
      <c r="O353" s="167"/>
      <c r="P353" s="168">
        <f>SUM(P354:P398)</f>
        <v>0</v>
      </c>
      <c r="Q353" s="167"/>
      <c r="R353" s="168">
        <f>SUM(R354:R398)</f>
        <v>0</v>
      </c>
      <c r="S353" s="167"/>
      <c r="T353" s="169">
        <f>SUM(T354:T398)</f>
        <v>0.55412000000000006</v>
      </c>
      <c r="AR353" s="170" t="s">
        <v>143</v>
      </c>
      <c r="AT353" s="171" t="s">
        <v>70</v>
      </c>
      <c r="AU353" s="171" t="s">
        <v>79</v>
      </c>
      <c r="AY353" s="170" t="s">
        <v>134</v>
      </c>
      <c r="BK353" s="172">
        <f>SUM(BK354:BK398)</f>
        <v>0</v>
      </c>
    </row>
    <row r="354" spans="1:65" s="2" customFormat="1" ht="16.5" customHeight="1">
      <c r="A354" s="36"/>
      <c r="B354" s="37"/>
      <c r="C354" s="175" t="s">
        <v>371</v>
      </c>
      <c r="D354" s="175" t="s">
        <v>137</v>
      </c>
      <c r="E354" s="176" t="s">
        <v>372</v>
      </c>
      <c r="F354" s="177" t="s">
        <v>373</v>
      </c>
      <c r="G354" s="178" t="s">
        <v>374</v>
      </c>
      <c r="H354" s="179">
        <v>1</v>
      </c>
      <c r="I354" s="180"/>
      <c r="J354" s="181">
        <f>ROUND(I354*H354,2)</f>
        <v>0</v>
      </c>
      <c r="K354" s="177" t="s">
        <v>141</v>
      </c>
      <c r="L354" s="41"/>
      <c r="M354" s="182" t="s">
        <v>19</v>
      </c>
      <c r="N354" s="183" t="s">
        <v>43</v>
      </c>
      <c r="O354" s="66"/>
      <c r="P354" s="184">
        <f>O354*H354</f>
        <v>0</v>
      </c>
      <c r="Q354" s="184">
        <v>0</v>
      </c>
      <c r="R354" s="184">
        <f>Q354*H354</f>
        <v>0</v>
      </c>
      <c r="S354" s="184">
        <v>1.933E-2</v>
      </c>
      <c r="T354" s="185">
        <f>S354*H354</f>
        <v>1.933E-2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186" t="s">
        <v>286</v>
      </c>
      <c r="AT354" s="186" t="s">
        <v>137</v>
      </c>
      <c r="AU354" s="186" t="s">
        <v>143</v>
      </c>
      <c r="AY354" s="19" t="s">
        <v>134</v>
      </c>
      <c r="BE354" s="187">
        <f>IF(N354="základní",J354,0)</f>
        <v>0</v>
      </c>
      <c r="BF354" s="187">
        <f>IF(N354="snížená",J354,0)</f>
        <v>0</v>
      </c>
      <c r="BG354" s="187">
        <f>IF(N354="zákl. přenesená",J354,0)</f>
        <v>0</v>
      </c>
      <c r="BH354" s="187">
        <f>IF(N354="sníž. přenesená",J354,0)</f>
        <v>0</v>
      </c>
      <c r="BI354" s="187">
        <f>IF(N354="nulová",J354,0)</f>
        <v>0</v>
      </c>
      <c r="BJ354" s="19" t="s">
        <v>143</v>
      </c>
      <c r="BK354" s="187">
        <f>ROUND(I354*H354,2)</f>
        <v>0</v>
      </c>
      <c r="BL354" s="19" t="s">
        <v>286</v>
      </c>
      <c r="BM354" s="186" t="s">
        <v>375</v>
      </c>
    </row>
    <row r="355" spans="1:65" s="2" customFormat="1">
      <c r="A355" s="36"/>
      <c r="B355" s="37"/>
      <c r="C355" s="38"/>
      <c r="D355" s="188" t="s">
        <v>145</v>
      </c>
      <c r="E355" s="38"/>
      <c r="F355" s="189" t="s">
        <v>376</v>
      </c>
      <c r="G355" s="38"/>
      <c r="H355" s="38"/>
      <c r="I355" s="190"/>
      <c r="J355" s="38"/>
      <c r="K355" s="38"/>
      <c r="L355" s="41"/>
      <c r="M355" s="191"/>
      <c r="N355" s="192"/>
      <c r="O355" s="66"/>
      <c r="P355" s="66"/>
      <c r="Q355" s="66"/>
      <c r="R355" s="66"/>
      <c r="S355" s="66"/>
      <c r="T355" s="67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9" t="s">
        <v>145</v>
      </c>
      <c r="AU355" s="19" t="s">
        <v>143</v>
      </c>
    </row>
    <row r="356" spans="1:65" s="13" customFormat="1">
      <c r="B356" s="193"/>
      <c r="C356" s="194"/>
      <c r="D356" s="195" t="s">
        <v>147</v>
      </c>
      <c r="E356" s="196" t="s">
        <v>19</v>
      </c>
      <c r="F356" s="197" t="s">
        <v>285</v>
      </c>
      <c r="G356" s="194"/>
      <c r="H356" s="196" t="s">
        <v>19</v>
      </c>
      <c r="I356" s="198"/>
      <c r="J356" s="194"/>
      <c r="K356" s="194"/>
      <c r="L356" s="199"/>
      <c r="M356" s="200"/>
      <c r="N356" s="201"/>
      <c r="O356" s="201"/>
      <c r="P356" s="201"/>
      <c r="Q356" s="201"/>
      <c r="R356" s="201"/>
      <c r="S356" s="201"/>
      <c r="T356" s="202"/>
      <c r="AT356" s="203" t="s">
        <v>147</v>
      </c>
      <c r="AU356" s="203" t="s">
        <v>143</v>
      </c>
      <c r="AV356" s="13" t="s">
        <v>79</v>
      </c>
      <c r="AW356" s="13" t="s">
        <v>33</v>
      </c>
      <c r="AX356" s="13" t="s">
        <v>71</v>
      </c>
      <c r="AY356" s="203" t="s">
        <v>134</v>
      </c>
    </row>
    <row r="357" spans="1:65" s="14" customFormat="1">
      <c r="B357" s="204"/>
      <c r="C357" s="205"/>
      <c r="D357" s="195" t="s">
        <v>147</v>
      </c>
      <c r="E357" s="206" t="s">
        <v>19</v>
      </c>
      <c r="F357" s="207" t="s">
        <v>79</v>
      </c>
      <c r="G357" s="205"/>
      <c r="H357" s="208">
        <v>1</v>
      </c>
      <c r="I357" s="209"/>
      <c r="J357" s="205"/>
      <c r="K357" s="205"/>
      <c r="L357" s="210"/>
      <c r="M357" s="211"/>
      <c r="N357" s="212"/>
      <c r="O357" s="212"/>
      <c r="P357" s="212"/>
      <c r="Q357" s="212"/>
      <c r="R357" s="212"/>
      <c r="S357" s="212"/>
      <c r="T357" s="213"/>
      <c r="AT357" s="214" t="s">
        <v>147</v>
      </c>
      <c r="AU357" s="214" t="s">
        <v>143</v>
      </c>
      <c r="AV357" s="14" t="s">
        <v>143</v>
      </c>
      <c r="AW357" s="14" t="s">
        <v>33</v>
      </c>
      <c r="AX357" s="14" t="s">
        <v>71</v>
      </c>
      <c r="AY357" s="214" t="s">
        <v>134</v>
      </c>
    </row>
    <row r="358" spans="1:65" s="15" customFormat="1">
      <c r="B358" s="215"/>
      <c r="C358" s="216"/>
      <c r="D358" s="195" t="s">
        <v>147</v>
      </c>
      <c r="E358" s="217" t="s">
        <v>19</v>
      </c>
      <c r="F358" s="218" t="s">
        <v>154</v>
      </c>
      <c r="G358" s="216"/>
      <c r="H358" s="219">
        <v>1</v>
      </c>
      <c r="I358" s="220"/>
      <c r="J358" s="216"/>
      <c r="K358" s="216"/>
      <c r="L358" s="221"/>
      <c r="M358" s="222"/>
      <c r="N358" s="223"/>
      <c r="O358" s="223"/>
      <c r="P358" s="223"/>
      <c r="Q358" s="223"/>
      <c r="R358" s="223"/>
      <c r="S358" s="223"/>
      <c r="T358" s="224"/>
      <c r="AT358" s="225" t="s">
        <v>147</v>
      </c>
      <c r="AU358" s="225" t="s">
        <v>143</v>
      </c>
      <c r="AV358" s="15" t="s">
        <v>142</v>
      </c>
      <c r="AW358" s="15" t="s">
        <v>33</v>
      </c>
      <c r="AX358" s="15" t="s">
        <v>79</v>
      </c>
      <c r="AY358" s="225" t="s">
        <v>134</v>
      </c>
    </row>
    <row r="359" spans="1:65" s="2" customFormat="1" ht="16.5" customHeight="1">
      <c r="A359" s="36"/>
      <c r="B359" s="37"/>
      <c r="C359" s="175" t="s">
        <v>377</v>
      </c>
      <c r="D359" s="175" t="s">
        <v>137</v>
      </c>
      <c r="E359" s="176" t="s">
        <v>378</v>
      </c>
      <c r="F359" s="177" t="s">
        <v>379</v>
      </c>
      <c r="G359" s="178" t="s">
        <v>374</v>
      </c>
      <c r="H359" s="179">
        <v>1</v>
      </c>
      <c r="I359" s="180"/>
      <c r="J359" s="181">
        <f>ROUND(I359*H359,2)</f>
        <v>0</v>
      </c>
      <c r="K359" s="177" t="s">
        <v>141</v>
      </c>
      <c r="L359" s="41"/>
      <c r="M359" s="182" t="s">
        <v>19</v>
      </c>
      <c r="N359" s="183" t="s">
        <v>43</v>
      </c>
      <c r="O359" s="66"/>
      <c r="P359" s="184">
        <f>O359*H359</f>
        <v>0</v>
      </c>
      <c r="Q359" s="184">
        <v>0</v>
      </c>
      <c r="R359" s="184">
        <f>Q359*H359</f>
        <v>0</v>
      </c>
      <c r="S359" s="184">
        <v>1.9460000000000002E-2</v>
      </c>
      <c r="T359" s="185">
        <f>S359*H359</f>
        <v>1.9460000000000002E-2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186" t="s">
        <v>286</v>
      </c>
      <c r="AT359" s="186" t="s">
        <v>137</v>
      </c>
      <c r="AU359" s="186" t="s">
        <v>143</v>
      </c>
      <c r="AY359" s="19" t="s">
        <v>134</v>
      </c>
      <c r="BE359" s="187">
        <f>IF(N359="základní",J359,0)</f>
        <v>0</v>
      </c>
      <c r="BF359" s="187">
        <f>IF(N359="snížená",J359,0)</f>
        <v>0</v>
      </c>
      <c r="BG359" s="187">
        <f>IF(N359="zákl. přenesená",J359,0)</f>
        <v>0</v>
      </c>
      <c r="BH359" s="187">
        <f>IF(N359="sníž. přenesená",J359,0)</f>
        <v>0</v>
      </c>
      <c r="BI359" s="187">
        <f>IF(N359="nulová",J359,0)</f>
        <v>0</v>
      </c>
      <c r="BJ359" s="19" t="s">
        <v>143</v>
      </c>
      <c r="BK359" s="187">
        <f>ROUND(I359*H359,2)</f>
        <v>0</v>
      </c>
      <c r="BL359" s="19" t="s">
        <v>286</v>
      </c>
      <c r="BM359" s="186" t="s">
        <v>380</v>
      </c>
    </row>
    <row r="360" spans="1:65" s="2" customFormat="1">
      <c r="A360" s="36"/>
      <c r="B360" s="37"/>
      <c r="C360" s="38"/>
      <c r="D360" s="188" t="s">
        <v>145</v>
      </c>
      <c r="E360" s="38"/>
      <c r="F360" s="189" t="s">
        <v>381</v>
      </c>
      <c r="G360" s="38"/>
      <c r="H360" s="38"/>
      <c r="I360" s="190"/>
      <c r="J360" s="38"/>
      <c r="K360" s="38"/>
      <c r="L360" s="41"/>
      <c r="M360" s="191"/>
      <c r="N360" s="192"/>
      <c r="O360" s="66"/>
      <c r="P360" s="66"/>
      <c r="Q360" s="66"/>
      <c r="R360" s="66"/>
      <c r="S360" s="66"/>
      <c r="T360" s="67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9" t="s">
        <v>145</v>
      </c>
      <c r="AU360" s="19" t="s">
        <v>143</v>
      </c>
    </row>
    <row r="361" spans="1:65" s="13" customFormat="1">
      <c r="B361" s="193"/>
      <c r="C361" s="194"/>
      <c r="D361" s="195" t="s">
        <v>147</v>
      </c>
      <c r="E361" s="196" t="s">
        <v>19</v>
      </c>
      <c r="F361" s="197" t="s">
        <v>285</v>
      </c>
      <c r="G361" s="194"/>
      <c r="H361" s="196" t="s">
        <v>19</v>
      </c>
      <c r="I361" s="198"/>
      <c r="J361" s="194"/>
      <c r="K361" s="194"/>
      <c r="L361" s="199"/>
      <c r="M361" s="200"/>
      <c r="N361" s="201"/>
      <c r="O361" s="201"/>
      <c r="P361" s="201"/>
      <c r="Q361" s="201"/>
      <c r="R361" s="201"/>
      <c r="S361" s="201"/>
      <c r="T361" s="202"/>
      <c r="AT361" s="203" t="s">
        <v>147</v>
      </c>
      <c r="AU361" s="203" t="s">
        <v>143</v>
      </c>
      <c r="AV361" s="13" t="s">
        <v>79</v>
      </c>
      <c r="AW361" s="13" t="s">
        <v>33</v>
      </c>
      <c r="AX361" s="13" t="s">
        <v>71</v>
      </c>
      <c r="AY361" s="203" t="s">
        <v>134</v>
      </c>
    </row>
    <row r="362" spans="1:65" s="14" customFormat="1">
      <c r="B362" s="204"/>
      <c r="C362" s="205"/>
      <c r="D362" s="195" t="s">
        <v>147</v>
      </c>
      <c r="E362" s="206" t="s">
        <v>19</v>
      </c>
      <c r="F362" s="207" t="s">
        <v>79</v>
      </c>
      <c r="G362" s="205"/>
      <c r="H362" s="208">
        <v>1</v>
      </c>
      <c r="I362" s="209"/>
      <c r="J362" s="205"/>
      <c r="K362" s="205"/>
      <c r="L362" s="210"/>
      <c r="M362" s="211"/>
      <c r="N362" s="212"/>
      <c r="O362" s="212"/>
      <c r="P362" s="212"/>
      <c r="Q362" s="212"/>
      <c r="R362" s="212"/>
      <c r="S362" s="212"/>
      <c r="T362" s="213"/>
      <c r="AT362" s="214" t="s">
        <v>147</v>
      </c>
      <c r="AU362" s="214" t="s">
        <v>143</v>
      </c>
      <c r="AV362" s="14" t="s">
        <v>143</v>
      </c>
      <c r="AW362" s="14" t="s">
        <v>33</v>
      </c>
      <c r="AX362" s="14" t="s">
        <v>71</v>
      </c>
      <c r="AY362" s="214" t="s">
        <v>134</v>
      </c>
    </row>
    <row r="363" spans="1:65" s="15" customFormat="1">
      <c r="B363" s="215"/>
      <c r="C363" s="216"/>
      <c r="D363" s="195" t="s">
        <v>147</v>
      </c>
      <c r="E363" s="217" t="s">
        <v>19</v>
      </c>
      <c r="F363" s="218" t="s">
        <v>154</v>
      </c>
      <c r="G363" s="216"/>
      <c r="H363" s="219">
        <v>1</v>
      </c>
      <c r="I363" s="220"/>
      <c r="J363" s="216"/>
      <c r="K363" s="216"/>
      <c r="L363" s="221"/>
      <c r="M363" s="222"/>
      <c r="N363" s="223"/>
      <c r="O363" s="223"/>
      <c r="P363" s="223"/>
      <c r="Q363" s="223"/>
      <c r="R363" s="223"/>
      <c r="S363" s="223"/>
      <c r="T363" s="224"/>
      <c r="AT363" s="225" t="s">
        <v>147</v>
      </c>
      <c r="AU363" s="225" t="s">
        <v>143</v>
      </c>
      <c r="AV363" s="15" t="s">
        <v>142</v>
      </c>
      <c r="AW363" s="15" t="s">
        <v>33</v>
      </c>
      <c r="AX363" s="15" t="s">
        <v>79</v>
      </c>
      <c r="AY363" s="225" t="s">
        <v>134</v>
      </c>
    </row>
    <row r="364" spans="1:65" s="2" customFormat="1" ht="16.5" customHeight="1">
      <c r="A364" s="36"/>
      <c r="B364" s="37"/>
      <c r="C364" s="175" t="s">
        <v>382</v>
      </c>
      <c r="D364" s="175" t="s">
        <v>137</v>
      </c>
      <c r="E364" s="176" t="s">
        <v>383</v>
      </c>
      <c r="F364" s="177" t="s">
        <v>384</v>
      </c>
      <c r="G364" s="178" t="s">
        <v>374</v>
      </c>
      <c r="H364" s="179">
        <v>1</v>
      </c>
      <c r="I364" s="180"/>
      <c r="J364" s="181">
        <f>ROUND(I364*H364,2)</f>
        <v>0</v>
      </c>
      <c r="K364" s="177" t="s">
        <v>141</v>
      </c>
      <c r="L364" s="41"/>
      <c r="M364" s="182" t="s">
        <v>19</v>
      </c>
      <c r="N364" s="183" t="s">
        <v>43</v>
      </c>
      <c r="O364" s="66"/>
      <c r="P364" s="184">
        <f>O364*H364</f>
        <v>0</v>
      </c>
      <c r="Q364" s="184">
        <v>0</v>
      </c>
      <c r="R364" s="184">
        <f>Q364*H364</f>
        <v>0</v>
      </c>
      <c r="S364" s="184">
        <v>3.2899999999999999E-2</v>
      </c>
      <c r="T364" s="185">
        <f>S364*H364</f>
        <v>3.2899999999999999E-2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186" t="s">
        <v>286</v>
      </c>
      <c r="AT364" s="186" t="s">
        <v>137</v>
      </c>
      <c r="AU364" s="186" t="s">
        <v>143</v>
      </c>
      <c r="AY364" s="19" t="s">
        <v>134</v>
      </c>
      <c r="BE364" s="187">
        <f>IF(N364="základní",J364,0)</f>
        <v>0</v>
      </c>
      <c r="BF364" s="187">
        <f>IF(N364="snížená",J364,0)</f>
        <v>0</v>
      </c>
      <c r="BG364" s="187">
        <f>IF(N364="zákl. přenesená",J364,0)</f>
        <v>0</v>
      </c>
      <c r="BH364" s="187">
        <f>IF(N364="sníž. přenesená",J364,0)</f>
        <v>0</v>
      </c>
      <c r="BI364" s="187">
        <f>IF(N364="nulová",J364,0)</f>
        <v>0</v>
      </c>
      <c r="BJ364" s="19" t="s">
        <v>143</v>
      </c>
      <c r="BK364" s="187">
        <f>ROUND(I364*H364,2)</f>
        <v>0</v>
      </c>
      <c r="BL364" s="19" t="s">
        <v>286</v>
      </c>
      <c r="BM364" s="186" t="s">
        <v>385</v>
      </c>
    </row>
    <row r="365" spans="1:65" s="2" customFormat="1">
      <c r="A365" s="36"/>
      <c r="B365" s="37"/>
      <c r="C365" s="38"/>
      <c r="D365" s="188" t="s">
        <v>145</v>
      </c>
      <c r="E365" s="38"/>
      <c r="F365" s="189" t="s">
        <v>386</v>
      </c>
      <c r="G365" s="38"/>
      <c r="H365" s="38"/>
      <c r="I365" s="190"/>
      <c r="J365" s="38"/>
      <c r="K365" s="38"/>
      <c r="L365" s="41"/>
      <c r="M365" s="191"/>
      <c r="N365" s="192"/>
      <c r="O365" s="66"/>
      <c r="P365" s="66"/>
      <c r="Q365" s="66"/>
      <c r="R365" s="66"/>
      <c r="S365" s="66"/>
      <c r="T365" s="67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T365" s="19" t="s">
        <v>145</v>
      </c>
      <c r="AU365" s="19" t="s">
        <v>143</v>
      </c>
    </row>
    <row r="366" spans="1:65" s="13" customFormat="1">
      <c r="B366" s="193"/>
      <c r="C366" s="194"/>
      <c r="D366" s="195" t="s">
        <v>147</v>
      </c>
      <c r="E366" s="196" t="s">
        <v>19</v>
      </c>
      <c r="F366" s="197" t="s">
        <v>285</v>
      </c>
      <c r="G366" s="194"/>
      <c r="H366" s="196" t="s">
        <v>19</v>
      </c>
      <c r="I366" s="198"/>
      <c r="J366" s="194"/>
      <c r="K366" s="194"/>
      <c r="L366" s="199"/>
      <c r="M366" s="200"/>
      <c r="N366" s="201"/>
      <c r="O366" s="201"/>
      <c r="P366" s="201"/>
      <c r="Q366" s="201"/>
      <c r="R366" s="201"/>
      <c r="S366" s="201"/>
      <c r="T366" s="202"/>
      <c r="AT366" s="203" t="s">
        <v>147</v>
      </c>
      <c r="AU366" s="203" t="s">
        <v>143</v>
      </c>
      <c r="AV366" s="13" t="s">
        <v>79</v>
      </c>
      <c r="AW366" s="13" t="s">
        <v>33</v>
      </c>
      <c r="AX366" s="13" t="s">
        <v>71</v>
      </c>
      <c r="AY366" s="203" t="s">
        <v>134</v>
      </c>
    </row>
    <row r="367" spans="1:65" s="14" customFormat="1">
      <c r="B367" s="204"/>
      <c r="C367" s="205"/>
      <c r="D367" s="195" t="s">
        <v>147</v>
      </c>
      <c r="E367" s="206" t="s">
        <v>19</v>
      </c>
      <c r="F367" s="207" t="s">
        <v>79</v>
      </c>
      <c r="G367" s="205"/>
      <c r="H367" s="208">
        <v>1</v>
      </c>
      <c r="I367" s="209"/>
      <c r="J367" s="205"/>
      <c r="K367" s="205"/>
      <c r="L367" s="210"/>
      <c r="M367" s="211"/>
      <c r="N367" s="212"/>
      <c r="O367" s="212"/>
      <c r="P367" s="212"/>
      <c r="Q367" s="212"/>
      <c r="R367" s="212"/>
      <c r="S367" s="212"/>
      <c r="T367" s="213"/>
      <c r="AT367" s="214" t="s">
        <v>147</v>
      </c>
      <c r="AU367" s="214" t="s">
        <v>143</v>
      </c>
      <c r="AV367" s="14" t="s">
        <v>143</v>
      </c>
      <c r="AW367" s="14" t="s">
        <v>33</v>
      </c>
      <c r="AX367" s="14" t="s">
        <v>71</v>
      </c>
      <c r="AY367" s="214" t="s">
        <v>134</v>
      </c>
    </row>
    <row r="368" spans="1:65" s="15" customFormat="1">
      <c r="B368" s="215"/>
      <c r="C368" s="216"/>
      <c r="D368" s="195" t="s">
        <v>147</v>
      </c>
      <c r="E368" s="217" t="s">
        <v>19</v>
      </c>
      <c r="F368" s="218" t="s">
        <v>154</v>
      </c>
      <c r="G368" s="216"/>
      <c r="H368" s="219">
        <v>1</v>
      </c>
      <c r="I368" s="220"/>
      <c r="J368" s="216"/>
      <c r="K368" s="216"/>
      <c r="L368" s="221"/>
      <c r="M368" s="222"/>
      <c r="N368" s="223"/>
      <c r="O368" s="223"/>
      <c r="P368" s="223"/>
      <c r="Q368" s="223"/>
      <c r="R368" s="223"/>
      <c r="S368" s="223"/>
      <c r="T368" s="224"/>
      <c r="AT368" s="225" t="s">
        <v>147</v>
      </c>
      <c r="AU368" s="225" t="s">
        <v>143</v>
      </c>
      <c r="AV368" s="15" t="s">
        <v>142</v>
      </c>
      <c r="AW368" s="15" t="s">
        <v>33</v>
      </c>
      <c r="AX368" s="15" t="s">
        <v>79</v>
      </c>
      <c r="AY368" s="225" t="s">
        <v>134</v>
      </c>
    </row>
    <row r="369" spans="1:65" s="2" customFormat="1" ht="16.5" customHeight="1">
      <c r="A369" s="36"/>
      <c r="B369" s="37"/>
      <c r="C369" s="175" t="s">
        <v>387</v>
      </c>
      <c r="D369" s="175" t="s">
        <v>137</v>
      </c>
      <c r="E369" s="176" t="s">
        <v>388</v>
      </c>
      <c r="F369" s="177" t="s">
        <v>389</v>
      </c>
      <c r="G369" s="178" t="s">
        <v>374</v>
      </c>
      <c r="H369" s="179">
        <v>1</v>
      </c>
      <c r="I369" s="180"/>
      <c r="J369" s="181">
        <f>ROUND(I369*H369,2)</f>
        <v>0</v>
      </c>
      <c r="K369" s="177" t="s">
        <v>141</v>
      </c>
      <c r="L369" s="41"/>
      <c r="M369" s="182" t="s">
        <v>19</v>
      </c>
      <c r="N369" s="183" t="s">
        <v>43</v>
      </c>
      <c r="O369" s="66"/>
      <c r="P369" s="184">
        <f>O369*H369</f>
        <v>0</v>
      </c>
      <c r="Q369" s="184">
        <v>0</v>
      </c>
      <c r="R369" s="184">
        <f>Q369*H369</f>
        <v>0</v>
      </c>
      <c r="S369" s="184">
        <v>9.1999999999999998E-3</v>
      </c>
      <c r="T369" s="185">
        <f>S369*H369</f>
        <v>9.1999999999999998E-3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86" t="s">
        <v>286</v>
      </c>
      <c r="AT369" s="186" t="s">
        <v>137</v>
      </c>
      <c r="AU369" s="186" t="s">
        <v>143</v>
      </c>
      <c r="AY369" s="19" t="s">
        <v>134</v>
      </c>
      <c r="BE369" s="187">
        <f>IF(N369="základní",J369,0)</f>
        <v>0</v>
      </c>
      <c r="BF369" s="187">
        <f>IF(N369="snížená",J369,0)</f>
        <v>0</v>
      </c>
      <c r="BG369" s="187">
        <f>IF(N369="zákl. přenesená",J369,0)</f>
        <v>0</v>
      </c>
      <c r="BH369" s="187">
        <f>IF(N369="sníž. přenesená",J369,0)</f>
        <v>0</v>
      </c>
      <c r="BI369" s="187">
        <f>IF(N369="nulová",J369,0)</f>
        <v>0</v>
      </c>
      <c r="BJ369" s="19" t="s">
        <v>143</v>
      </c>
      <c r="BK369" s="187">
        <f>ROUND(I369*H369,2)</f>
        <v>0</v>
      </c>
      <c r="BL369" s="19" t="s">
        <v>286</v>
      </c>
      <c r="BM369" s="186" t="s">
        <v>390</v>
      </c>
    </row>
    <row r="370" spans="1:65" s="2" customFormat="1">
      <c r="A370" s="36"/>
      <c r="B370" s="37"/>
      <c r="C370" s="38"/>
      <c r="D370" s="188" t="s">
        <v>145</v>
      </c>
      <c r="E370" s="38"/>
      <c r="F370" s="189" t="s">
        <v>391</v>
      </c>
      <c r="G370" s="38"/>
      <c r="H370" s="38"/>
      <c r="I370" s="190"/>
      <c r="J370" s="38"/>
      <c r="K370" s="38"/>
      <c r="L370" s="41"/>
      <c r="M370" s="191"/>
      <c r="N370" s="192"/>
      <c r="O370" s="66"/>
      <c r="P370" s="66"/>
      <c r="Q370" s="66"/>
      <c r="R370" s="66"/>
      <c r="S370" s="66"/>
      <c r="T370" s="67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T370" s="19" t="s">
        <v>145</v>
      </c>
      <c r="AU370" s="19" t="s">
        <v>143</v>
      </c>
    </row>
    <row r="371" spans="1:65" s="13" customFormat="1">
      <c r="B371" s="193"/>
      <c r="C371" s="194"/>
      <c r="D371" s="195" t="s">
        <v>147</v>
      </c>
      <c r="E371" s="196" t="s">
        <v>19</v>
      </c>
      <c r="F371" s="197" t="s">
        <v>285</v>
      </c>
      <c r="G371" s="194"/>
      <c r="H371" s="196" t="s">
        <v>19</v>
      </c>
      <c r="I371" s="198"/>
      <c r="J371" s="194"/>
      <c r="K371" s="194"/>
      <c r="L371" s="199"/>
      <c r="M371" s="200"/>
      <c r="N371" s="201"/>
      <c r="O371" s="201"/>
      <c r="P371" s="201"/>
      <c r="Q371" s="201"/>
      <c r="R371" s="201"/>
      <c r="S371" s="201"/>
      <c r="T371" s="202"/>
      <c r="AT371" s="203" t="s">
        <v>147</v>
      </c>
      <c r="AU371" s="203" t="s">
        <v>143</v>
      </c>
      <c r="AV371" s="13" t="s">
        <v>79</v>
      </c>
      <c r="AW371" s="13" t="s">
        <v>33</v>
      </c>
      <c r="AX371" s="13" t="s">
        <v>71</v>
      </c>
      <c r="AY371" s="203" t="s">
        <v>134</v>
      </c>
    </row>
    <row r="372" spans="1:65" s="14" customFormat="1">
      <c r="B372" s="204"/>
      <c r="C372" s="205"/>
      <c r="D372" s="195" t="s">
        <v>147</v>
      </c>
      <c r="E372" s="206" t="s">
        <v>19</v>
      </c>
      <c r="F372" s="207" t="s">
        <v>79</v>
      </c>
      <c r="G372" s="205"/>
      <c r="H372" s="208">
        <v>1</v>
      </c>
      <c r="I372" s="209"/>
      <c r="J372" s="205"/>
      <c r="K372" s="205"/>
      <c r="L372" s="210"/>
      <c r="M372" s="211"/>
      <c r="N372" s="212"/>
      <c r="O372" s="212"/>
      <c r="P372" s="212"/>
      <c r="Q372" s="212"/>
      <c r="R372" s="212"/>
      <c r="S372" s="212"/>
      <c r="T372" s="213"/>
      <c r="AT372" s="214" t="s">
        <v>147</v>
      </c>
      <c r="AU372" s="214" t="s">
        <v>143</v>
      </c>
      <c r="AV372" s="14" t="s">
        <v>143</v>
      </c>
      <c r="AW372" s="14" t="s">
        <v>33</v>
      </c>
      <c r="AX372" s="14" t="s">
        <v>71</v>
      </c>
      <c r="AY372" s="214" t="s">
        <v>134</v>
      </c>
    </row>
    <row r="373" spans="1:65" s="15" customFormat="1">
      <c r="B373" s="215"/>
      <c r="C373" s="216"/>
      <c r="D373" s="195" t="s">
        <v>147</v>
      </c>
      <c r="E373" s="217" t="s">
        <v>19</v>
      </c>
      <c r="F373" s="218" t="s">
        <v>154</v>
      </c>
      <c r="G373" s="216"/>
      <c r="H373" s="219">
        <v>1</v>
      </c>
      <c r="I373" s="220"/>
      <c r="J373" s="216"/>
      <c r="K373" s="216"/>
      <c r="L373" s="221"/>
      <c r="M373" s="222"/>
      <c r="N373" s="223"/>
      <c r="O373" s="223"/>
      <c r="P373" s="223"/>
      <c r="Q373" s="223"/>
      <c r="R373" s="223"/>
      <c r="S373" s="223"/>
      <c r="T373" s="224"/>
      <c r="AT373" s="225" t="s">
        <v>147</v>
      </c>
      <c r="AU373" s="225" t="s">
        <v>143</v>
      </c>
      <c r="AV373" s="15" t="s">
        <v>142</v>
      </c>
      <c r="AW373" s="15" t="s">
        <v>33</v>
      </c>
      <c r="AX373" s="15" t="s">
        <v>79</v>
      </c>
      <c r="AY373" s="225" t="s">
        <v>134</v>
      </c>
    </row>
    <row r="374" spans="1:65" s="2" customFormat="1" ht="16.5" customHeight="1">
      <c r="A374" s="36"/>
      <c r="B374" s="37"/>
      <c r="C374" s="175" t="s">
        <v>392</v>
      </c>
      <c r="D374" s="175" t="s">
        <v>137</v>
      </c>
      <c r="E374" s="176" t="s">
        <v>393</v>
      </c>
      <c r="F374" s="177" t="s">
        <v>394</v>
      </c>
      <c r="G374" s="178" t="s">
        <v>374</v>
      </c>
      <c r="H374" s="179">
        <v>1</v>
      </c>
      <c r="I374" s="180"/>
      <c r="J374" s="181">
        <f>ROUND(I374*H374,2)</f>
        <v>0</v>
      </c>
      <c r="K374" s="177" t="s">
        <v>141</v>
      </c>
      <c r="L374" s="41"/>
      <c r="M374" s="182" t="s">
        <v>19</v>
      </c>
      <c r="N374" s="183" t="s">
        <v>43</v>
      </c>
      <c r="O374" s="66"/>
      <c r="P374" s="184">
        <f>O374*H374</f>
        <v>0</v>
      </c>
      <c r="Q374" s="184">
        <v>0</v>
      </c>
      <c r="R374" s="184">
        <f>Q374*H374</f>
        <v>0</v>
      </c>
      <c r="S374" s="184">
        <v>0.312</v>
      </c>
      <c r="T374" s="185">
        <f>S374*H374</f>
        <v>0.312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186" t="s">
        <v>286</v>
      </c>
      <c r="AT374" s="186" t="s">
        <v>137</v>
      </c>
      <c r="AU374" s="186" t="s">
        <v>143</v>
      </c>
      <c r="AY374" s="19" t="s">
        <v>134</v>
      </c>
      <c r="BE374" s="187">
        <f>IF(N374="základní",J374,0)</f>
        <v>0</v>
      </c>
      <c r="BF374" s="187">
        <f>IF(N374="snížená",J374,0)</f>
        <v>0</v>
      </c>
      <c r="BG374" s="187">
        <f>IF(N374="zákl. přenesená",J374,0)</f>
        <v>0</v>
      </c>
      <c r="BH374" s="187">
        <f>IF(N374="sníž. přenesená",J374,0)</f>
        <v>0</v>
      </c>
      <c r="BI374" s="187">
        <f>IF(N374="nulová",J374,0)</f>
        <v>0</v>
      </c>
      <c r="BJ374" s="19" t="s">
        <v>143</v>
      </c>
      <c r="BK374" s="187">
        <f>ROUND(I374*H374,2)</f>
        <v>0</v>
      </c>
      <c r="BL374" s="19" t="s">
        <v>286</v>
      </c>
      <c r="BM374" s="186" t="s">
        <v>395</v>
      </c>
    </row>
    <row r="375" spans="1:65" s="2" customFormat="1">
      <c r="A375" s="36"/>
      <c r="B375" s="37"/>
      <c r="C375" s="38"/>
      <c r="D375" s="188" t="s">
        <v>145</v>
      </c>
      <c r="E375" s="38"/>
      <c r="F375" s="189" t="s">
        <v>396</v>
      </c>
      <c r="G375" s="38"/>
      <c r="H375" s="38"/>
      <c r="I375" s="190"/>
      <c r="J375" s="38"/>
      <c r="K375" s="38"/>
      <c r="L375" s="41"/>
      <c r="M375" s="191"/>
      <c r="N375" s="192"/>
      <c r="O375" s="66"/>
      <c r="P375" s="66"/>
      <c r="Q375" s="66"/>
      <c r="R375" s="66"/>
      <c r="S375" s="66"/>
      <c r="T375" s="67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T375" s="19" t="s">
        <v>145</v>
      </c>
      <c r="AU375" s="19" t="s">
        <v>143</v>
      </c>
    </row>
    <row r="376" spans="1:65" s="13" customFormat="1">
      <c r="B376" s="193"/>
      <c r="C376" s="194"/>
      <c r="D376" s="195" t="s">
        <v>147</v>
      </c>
      <c r="E376" s="196" t="s">
        <v>19</v>
      </c>
      <c r="F376" s="197" t="s">
        <v>285</v>
      </c>
      <c r="G376" s="194"/>
      <c r="H376" s="196" t="s">
        <v>19</v>
      </c>
      <c r="I376" s="198"/>
      <c r="J376" s="194"/>
      <c r="K376" s="194"/>
      <c r="L376" s="199"/>
      <c r="M376" s="200"/>
      <c r="N376" s="201"/>
      <c r="O376" s="201"/>
      <c r="P376" s="201"/>
      <c r="Q376" s="201"/>
      <c r="R376" s="201"/>
      <c r="S376" s="201"/>
      <c r="T376" s="202"/>
      <c r="AT376" s="203" t="s">
        <v>147</v>
      </c>
      <c r="AU376" s="203" t="s">
        <v>143</v>
      </c>
      <c r="AV376" s="13" t="s">
        <v>79</v>
      </c>
      <c r="AW376" s="13" t="s">
        <v>33</v>
      </c>
      <c r="AX376" s="13" t="s">
        <v>71</v>
      </c>
      <c r="AY376" s="203" t="s">
        <v>134</v>
      </c>
    </row>
    <row r="377" spans="1:65" s="14" customFormat="1">
      <c r="B377" s="204"/>
      <c r="C377" s="205"/>
      <c r="D377" s="195" t="s">
        <v>147</v>
      </c>
      <c r="E377" s="206" t="s">
        <v>19</v>
      </c>
      <c r="F377" s="207" t="s">
        <v>79</v>
      </c>
      <c r="G377" s="205"/>
      <c r="H377" s="208">
        <v>1</v>
      </c>
      <c r="I377" s="209"/>
      <c r="J377" s="205"/>
      <c r="K377" s="205"/>
      <c r="L377" s="210"/>
      <c r="M377" s="211"/>
      <c r="N377" s="212"/>
      <c r="O377" s="212"/>
      <c r="P377" s="212"/>
      <c r="Q377" s="212"/>
      <c r="R377" s="212"/>
      <c r="S377" s="212"/>
      <c r="T377" s="213"/>
      <c r="AT377" s="214" t="s">
        <v>147</v>
      </c>
      <c r="AU377" s="214" t="s">
        <v>143</v>
      </c>
      <c r="AV377" s="14" t="s">
        <v>143</v>
      </c>
      <c r="AW377" s="14" t="s">
        <v>33</v>
      </c>
      <c r="AX377" s="14" t="s">
        <v>71</v>
      </c>
      <c r="AY377" s="214" t="s">
        <v>134</v>
      </c>
    </row>
    <row r="378" spans="1:65" s="15" customFormat="1">
      <c r="B378" s="215"/>
      <c r="C378" s="216"/>
      <c r="D378" s="195" t="s">
        <v>147</v>
      </c>
      <c r="E378" s="217" t="s">
        <v>19</v>
      </c>
      <c r="F378" s="218" t="s">
        <v>154</v>
      </c>
      <c r="G378" s="216"/>
      <c r="H378" s="219">
        <v>1</v>
      </c>
      <c r="I378" s="220"/>
      <c r="J378" s="216"/>
      <c r="K378" s="216"/>
      <c r="L378" s="221"/>
      <c r="M378" s="222"/>
      <c r="N378" s="223"/>
      <c r="O378" s="223"/>
      <c r="P378" s="223"/>
      <c r="Q378" s="223"/>
      <c r="R378" s="223"/>
      <c r="S378" s="223"/>
      <c r="T378" s="224"/>
      <c r="AT378" s="225" t="s">
        <v>147</v>
      </c>
      <c r="AU378" s="225" t="s">
        <v>143</v>
      </c>
      <c r="AV378" s="15" t="s">
        <v>142</v>
      </c>
      <c r="AW378" s="15" t="s">
        <v>33</v>
      </c>
      <c r="AX378" s="15" t="s">
        <v>79</v>
      </c>
      <c r="AY378" s="225" t="s">
        <v>134</v>
      </c>
    </row>
    <row r="379" spans="1:65" s="2" customFormat="1" ht="16.5" customHeight="1">
      <c r="A379" s="36"/>
      <c r="B379" s="37"/>
      <c r="C379" s="175" t="s">
        <v>397</v>
      </c>
      <c r="D379" s="175" t="s">
        <v>137</v>
      </c>
      <c r="E379" s="176" t="s">
        <v>398</v>
      </c>
      <c r="F379" s="177" t="s">
        <v>399</v>
      </c>
      <c r="G379" s="178" t="s">
        <v>374</v>
      </c>
      <c r="H379" s="179">
        <v>1</v>
      </c>
      <c r="I379" s="180"/>
      <c r="J379" s="181">
        <f>ROUND(I379*H379,2)</f>
        <v>0</v>
      </c>
      <c r="K379" s="177" t="s">
        <v>141</v>
      </c>
      <c r="L379" s="41"/>
      <c r="M379" s="182" t="s">
        <v>19</v>
      </c>
      <c r="N379" s="183" t="s">
        <v>43</v>
      </c>
      <c r="O379" s="66"/>
      <c r="P379" s="184">
        <f>O379*H379</f>
        <v>0</v>
      </c>
      <c r="Q379" s="184">
        <v>0</v>
      </c>
      <c r="R379" s="184">
        <f>Q379*H379</f>
        <v>0</v>
      </c>
      <c r="S379" s="184">
        <v>6.7000000000000004E-2</v>
      </c>
      <c r="T379" s="185">
        <f>S379*H379</f>
        <v>6.7000000000000004E-2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186" t="s">
        <v>286</v>
      </c>
      <c r="AT379" s="186" t="s">
        <v>137</v>
      </c>
      <c r="AU379" s="186" t="s">
        <v>143</v>
      </c>
      <c r="AY379" s="19" t="s">
        <v>134</v>
      </c>
      <c r="BE379" s="187">
        <f>IF(N379="základní",J379,0)</f>
        <v>0</v>
      </c>
      <c r="BF379" s="187">
        <f>IF(N379="snížená",J379,0)</f>
        <v>0</v>
      </c>
      <c r="BG379" s="187">
        <f>IF(N379="zákl. přenesená",J379,0)</f>
        <v>0</v>
      </c>
      <c r="BH379" s="187">
        <f>IF(N379="sníž. přenesená",J379,0)</f>
        <v>0</v>
      </c>
      <c r="BI379" s="187">
        <f>IF(N379="nulová",J379,0)</f>
        <v>0</v>
      </c>
      <c r="BJ379" s="19" t="s">
        <v>143</v>
      </c>
      <c r="BK379" s="187">
        <f>ROUND(I379*H379,2)</f>
        <v>0</v>
      </c>
      <c r="BL379" s="19" t="s">
        <v>286</v>
      </c>
      <c r="BM379" s="186" t="s">
        <v>400</v>
      </c>
    </row>
    <row r="380" spans="1:65" s="2" customFormat="1">
      <c r="A380" s="36"/>
      <c r="B380" s="37"/>
      <c r="C380" s="38"/>
      <c r="D380" s="188" t="s">
        <v>145</v>
      </c>
      <c r="E380" s="38"/>
      <c r="F380" s="189" t="s">
        <v>401</v>
      </c>
      <c r="G380" s="38"/>
      <c r="H380" s="38"/>
      <c r="I380" s="190"/>
      <c r="J380" s="38"/>
      <c r="K380" s="38"/>
      <c r="L380" s="41"/>
      <c r="M380" s="191"/>
      <c r="N380" s="192"/>
      <c r="O380" s="66"/>
      <c r="P380" s="66"/>
      <c r="Q380" s="66"/>
      <c r="R380" s="66"/>
      <c r="S380" s="66"/>
      <c r="T380" s="67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T380" s="19" t="s">
        <v>145</v>
      </c>
      <c r="AU380" s="19" t="s">
        <v>143</v>
      </c>
    </row>
    <row r="381" spans="1:65" s="13" customFormat="1">
      <c r="B381" s="193"/>
      <c r="C381" s="194"/>
      <c r="D381" s="195" t="s">
        <v>147</v>
      </c>
      <c r="E381" s="196" t="s">
        <v>19</v>
      </c>
      <c r="F381" s="197" t="s">
        <v>285</v>
      </c>
      <c r="G381" s="194"/>
      <c r="H381" s="196" t="s">
        <v>19</v>
      </c>
      <c r="I381" s="198"/>
      <c r="J381" s="194"/>
      <c r="K381" s="194"/>
      <c r="L381" s="199"/>
      <c r="M381" s="200"/>
      <c r="N381" s="201"/>
      <c r="O381" s="201"/>
      <c r="P381" s="201"/>
      <c r="Q381" s="201"/>
      <c r="R381" s="201"/>
      <c r="S381" s="201"/>
      <c r="T381" s="202"/>
      <c r="AT381" s="203" t="s">
        <v>147</v>
      </c>
      <c r="AU381" s="203" t="s">
        <v>143</v>
      </c>
      <c r="AV381" s="13" t="s">
        <v>79</v>
      </c>
      <c r="AW381" s="13" t="s">
        <v>33</v>
      </c>
      <c r="AX381" s="13" t="s">
        <v>71</v>
      </c>
      <c r="AY381" s="203" t="s">
        <v>134</v>
      </c>
    </row>
    <row r="382" spans="1:65" s="14" customFormat="1">
      <c r="B382" s="204"/>
      <c r="C382" s="205"/>
      <c r="D382" s="195" t="s">
        <v>147</v>
      </c>
      <c r="E382" s="206" t="s">
        <v>19</v>
      </c>
      <c r="F382" s="207" t="s">
        <v>79</v>
      </c>
      <c r="G382" s="205"/>
      <c r="H382" s="208">
        <v>1</v>
      </c>
      <c r="I382" s="209"/>
      <c r="J382" s="205"/>
      <c r="K382" s="205"/>
      <c r="L382" s="210"/>
      <c r="M382" s="211"/>
      <c r="N382" s="212"/>
      <c r="O382" s="212"/>
      <c r="P382" s="212"/>
      <c r="Q382" s="212"/>
      <c r="R382" s="212"/>
      <c r="S382" s="212"/>
      <c r="T382" s="213"/>
      <c r="AT382" s="214" t="s">
        <v>147</v>
      </c>
      <c r="AU382" s="214" t="s">
        <v>143</v>
      </c>
      <c r="AV382" s="14" t="s">
        <v>143</v>
      </c>
      <c r="AW382" s="14" t="s">
        <v>33</v>
      </c>
      <c r="AX382" s="14" t="s">
        <v>71</v>
      </c>
      <c r="AY382" s="214" t="s">
        <v>134</v>
      </c>
    </row>
    <row r="383" spans="1:65" s="15" customFormat="1">
      <c r="B383" s="215"/>
      <c r="C383" s="216"/>
      <c r="D383" s="195" t="s">
        <v>147</v>
      </c>
      <c r="E383" s="217" t="s">
        <v>19</v>
      </c>
      <c r="F383" s="218" t="s">
        <v>154</v>
      </c>
      <c r="G383" s="216"/>
      <c r="H383" s="219">
        <v>1</v>
      </c>
      <c r="I383" s="220"/>
      <c r="J383" s="216"/>
      <c r="K383" s="216"/>
      <c r="L383" s="221"/>
      <c r="M383" s="222"/>
      <c r="N383" s="223"/>
      <c r="O383" s="223"/>
      <c r="P383" s="223"/>
      <c r="Q383" s="223"/>
      <c r="R383" s="223"/>
      <c r="S383" s="223"/>
      <c r="T383" s="224"/>
      <c r="AT383" s="225" t="s">
        <v>147</v>
      </c>
      <c r="AU383" s="225" t="s">
        <v>143</v>
      </c>
      <c r="AV383" s="15" t="s">
        <v>142</v>
      </c>
      <c r="AW383" s="15" t="s">
        <v>33</v>
      </c>
      <c r="AX383" s="15" t="s">
        <v>79</v>
      </c>
      <c r="AY383" s="225" t="s">
        <v>134</v>
      </c>
    </row>
    <row r="384" spans="1:65" s="2" customFormat="1" ht="16.5" customHeight="1">
      <c r="A384" s="36"/>
      <c r="B384" s="37"/>
      <c r="C384" s="175" t="s">
        <v>402</v>
      </c>
      <c r="D384" s="175" t="s">
        <v>137</v>
      </c>
      <c r="E384" s="176" t="s">
        <v>403</v>
      </c>
      <c r="F384" s="177" t="s">
        <v>404</v>
      </c>
      <c r="G384" s="178" t="s">
        <v>374</v>
      </c>
      <c r="H384" s="179">
        <v>2</v>
      </c>
      <c r="I384" s="180"/>
      <c r="J384" s="181">
        <f>ROUND(I384*H384,2)</f>
        <v>0</v>
      </c>
      <c r="K384" s="177" t="s">
        <v>141</v>
      </c>
      <c r="L384" s="41"/>
      <c r="M384" s="182" t="s">
        <v>19</v>
      </c>
      <c r="N384" s="183" t="s">
        <v>43</v>
      </c>
      <c r="O384" s="66"/>
      <c r="P384" s="184">
        <f>O384*H384</f>
        <v>0</v>
      </c>
      <c r="Q384" s="184">
        <v>0</v>
      </c>
      <c r="R384" s="184">
        <f>Q384*H384</f>
        <v>0</v>
      </c>
      <c r="S384" s="184">
        <v>4.3499999999999997E-2</v>
      </c>
      <c r="T384" s="185">
        <f>S384*H384</f>
        <v>8.6999999999999994E-2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186" t="s">
        <v>286</v>
      </c>
      <c r="AT384" s="186" t="s">
        <v>137</v>
      </c>
      <c r="AU384" s="186" t="s">
        <v>143</v>
      </c>
      <c r="AY384" s="19" t="s">
        <v>134</v>
      </c>
      <c r="BE384" s="187">
        <f>IF(N384="základní",J384,0)</f>
        <v>0</v>
      </c>
      <c r="BF384" s="187">
        <f>IF(N384="snížená",J384,0)</f>
        <v>0</v>
      </c>
      <c r="BG384" s="187">
        <f>IF(N384="zákl. přenesená",J384,0)</f>
        <v>0</v>
      </c>
      <c r="BH384" s="187">
        <f>IF(N384="sníž. přenesená",J384,0)</f>
        <v>0</v>
      </c>
      <c r="BI384" s="187">
        <f>IF(N384="nulová",J384,0)</f>
        <v>0</v>
      </c>
      <c r="BJ384" s="19" t="s">
        <v>143</v>
      </c>
      <c r="BK384" s="187">
        <f>ROUND(I384*H384,2)</f>
        <v>0</v>
      </c>
      <c r="BL384" s="19" t="s">
        <v>286</v>
      </c>
      <c r="BM384" s="186" t="s">
        <v>405</v>
      </c>
    </row>
    <row r="385" spans="1:65" s="2" customFormat="1">
      <c r="A385" s="36"/>
      <c r="B385" s="37"/>
      <c r="C385" s="38"/>
      <c r="D385" s="188" t="s">
        <v>145</v>
      </c>
      <c r="E385" s="38"/>
      <c r="F385" s="189" t="s">
        <v>406</v>
      </c>
      <c r="G385" s="38"/>
      <c r="H385" s="38"/>
      <c r="I385" s="190"/>
      <c r="J385" s="38"/>
      <c r="K385" s="38"/>
      <c r="L385" s="41"/>
      <c r="M385" s="191"/>
      <c r="N385" s="192"/>
      <c r="O385" s="66"/>
      <c r="P385" s="66"/>
      <c r="Q385" s="66"/>
      <c r="R385" s="66"/>
      <c r="S385" s="66"/>
      <c r="T385" s="67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9" t="s">
        <v>145</v>
      </c>
      <c r="AU385" s="19" t="s">
        <v>143</v>
      </c>
    </row>
    <row r="386" spans="1:65" s="13" customFormat="1">
      <c r="B386" s="193"/>
      <c r="C386" s="194"/>
      <c r="D386" s="195" t="s">
        <v>147</v>
      </c>
      <c r="E386" s="196" t="s">
        <v>19</v>
      </c>
      <c r="F386" s="197" t="s">
        <v>285</v>
      </c>
      <c r="G386" s="194"/>
      <c r="H386" s="196" t="s">
        <v>19</v>
      </c>
      <c r="I386" s="198"/>
      <c r="J386" s="194"/>
      <c r="K386" s="194"/>
      <c r="L386" s="199"/>
      <c r="M386" s="200"/>
      <c r="N386" s="201"/>
      <c r="O386" s="201"/>
      <c r="P386" s="201"/>
      <c r="Q386" s="201"/>
      <c r="R386" s="201"/>
      <c r="S386" s="201"/>
      <c r="T386" s="202"/>
      <c r="AT386" s="203" t="s">
        <v>147</v>
      </c>
      <c r="AU386" s="203" t="s">
        <v>143</v>
      </c>
      <c r="AV386" s="13" t="s">
        <v>79</v>
      </c>
      <c r="AW386" s="13" t="s">
        <v>33</v>
      </c>
      <c r="AX386" s="13" t="s">
        <v>71</v>
      </c>
      <c r="AY386" s="203" t="s">
        <v>134</v>
      </c>
    </row>
    <row r="387" spans="1:65" s="14" customFormat="1">
      <c r="B387" s="204"/>
      <c r="C387" s="205"/>
      <c r="D387" s="195" t="s">
        <v>147</v>
      </c>
      <c r="E387" s="206" t="s">
        <v>19</v>
      </c>
      <c r="F387" s="207" t="s">
        <v>407</v>
      </c>
      <c r="G387" s="205"/>
      <c r="H387" s="208">
        <v>2</v>
      </c>
      <c r="I387" s="209"/>
      <c r="J387" s="205"/>
      <c r="K387" s="205"/>
      <c r="L387" s="210"/>
      <c r="M387" s="211"/>
      <c r="N387" s="212"/>
      <c r="O387" s="212"/>
      <c r="P387" s="212"/>
      <c r="Q387" s="212"/>
      <c r="R387" s="212"/>
      <c r="S387" s="212"/>
      <c r="T387" s="213"/>
      <c r="AT387" s="214" t="s">
        <v>147</v>
      </c>
      <c r="AU387" s="214" t="s">
        <v>143</v>
      </c>
      <c r="AV387" s="14" t="s">
        <v>143</v>
      </c>
      <c r="AW387" s="14" t="s">
        <v>33</v>
      </c>
      <c r="AX387" s="14" t="s">
        <v>71</v>
      </c>
      <c r="AY387" s="214" t="s">
        <v>134</v>
      </c>
    </row>
    <row r="388" spans="1:65" s="15" customFormat="1">
      <c r="B388" s="215"/>
      <c r="C388" s="216"/>
      <c r="D388" s="195" t="s">
        <v>147</v>
      </c>
      <c r="E388" s="217" t="s">
        <v>19</v>
      </c>
      <c r="F388" s="218" t="s">
        <v>154</v>
      </c>
      <c r="G388" s="216"/>
      <c r="H388" s="219">
        <v>2</v>
      </c>
      <c r="I388" s="220"/>
      <c r="J388" s="216"/>
      <c r="K388" s="216"/>
      <c r="L388" s="221"/>
      <c r="M388" s="222"/>
      <c r="N388" s="223"/>
      <c r="O388" s="223"/>
      <c r="P388" s="223"/>
      <c r="Q388" s="223"/>
      <c r="R388" s="223"/>
      <c r="S388" s="223"/>
      <c r="T388" s="224"/>
      <c r="AT388" s="225" t="s">
        <v>147</v>
      </c>
      <c r="AU388" s="225" t="s">
        <v>143</v>
      </c>
      <c r="AV388" s="15" t="s">
        <v>142</v>
      </c>
      <c r="AW388" s="15" t="s">
        <v>33</v>
      </c>
      <c r="AX388" s="15" t="s">
        <v>79</v>
      </c>
      <c r="AY388" s="225" t="s">
        <v>134</v>
      </c>
    </row>
    <row r="389" spans="1:65" s="2" customFormat="1" ht="16.5" customHeight="1">
      <c r="A389" s="36"/>
      <c r="B389" s="37"/>
      <c r="C389" s="175" t="s">
        <v>408</v>
      </c>
      <c r="D389" s="175" t="s">
        <v>137</v>
      </c>
      <c r="E389" s="176" t="s">
        <v>409</v>
      </c>
      <c r="F389" s="177" t="s">
        <v>410</v>
      </c>
      <c r="G389" s="178" t="s">
        <v>374</v>
      </c>
      <c r="H389" s="179">
        <v>3</v>
      </c>
      <c r="I389" s="180"/>
      <c r="J389" s="181">
        <f>ROUND(I389*H389,2)</f>
        <v>0</v>
      </c>
      <c r="K389" s="177" t="s">
        <v>141</v>
      </c>
      <c r="L389" s="41"/>
      <c r="M389" s="182" t="s">
        <v>19</v>
      </c>
      <c r="N389" s="183" t="s">
        <v>43</v>
      </c>
      <c r="O389" s="66"/>
      <c r="P389" s="184">
        <f>O389*H389</f>
        <v>0</v>
      </c>
      <c r="Q389" s="184">
        <v>0</v>
      </c>
      <c r="R389" s="184">
        <f>Q389*H389</f>
        <v>0</v>
      </c>
      <c r="S389" s="184">
        <v>1.56E-3</v>
      </c>
      <c r="T389" s="185">
        <f>S389*H389</f>
        <v>4.6800000000000001E-3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186" t="s">
        <v>286</v>
      </c>
      <c r="AT389" s="186" t="s">
        <v>137</v>
      </c>
      <c r="AU389" s="186" t="s">
        <v>143</v>
      </c>
      <c r="AY389" s="19" t="s">
        <v>134</v>
      </c>
      <c r="BE389" s="187">
        <f>IF(N389="základní",J389,0)</f>
        <v>0</v>
      </c>
      <c r="BF389" s="187">
        <f>IF(N389="snížená",J389,0)</f>
        <v>0</v>
      </c>
      <c r="BG389" s="187">
        <f>IF(N389="zákl. přenesená",J389,0)</f>
        <v>0</v>
      </c>
      <c r="BH389" s="187">
        <f>IF(N389="sníž. přenesená",J389,0)</f>
        <v>0</v>
      </c>
      <c r="BI389" s="187">
        <f>IF(N389="nulová",J389,0)</f>
        <v>0</v>
      </c>
      <c r="BJ389" s="19" t="s">
        <v>143</v>
      </c>
      <c r="BK389" s="187">
        <f>ROUND(I389*H389,2)</f>
        <v>0</v>
      </c>
      <c r="BL389" s="19" t="s">
        <v>286</v>
      </c>
      <c r="BM389" s="186" t="s">
        <v>411</v>
      </c>
    </row>
    <row r="390" spans="1:65" s="2" customFormat="1">
      <c r="A390" s="36"/>
      <c r="B390" s="37"/>
      <c r="C390" s="38"/>
      <c r="D390" s="188" t="s">
        <v>145</v>
      </c>
      <c r="E390" s="38"/>
      <c r="F390" s="189" t="s">
        <v>412</v>
      </c>
      <c r="G390" s="38"/>
      <c r="H390" s="38"/>
      <c r="I390" s="190"/>
      <c r="J390" s="38"/>
      <c r="K390" s="38"/>
      <c r="L390" s="41"/>
      <c r="M390" s="191"/>
      <c r="N390" s="192"/>
      <c r="O390" s="66"/>
      <c r="P390" s="66"/>
      <c r="Q390" s="66"/>
      <c r="R390" s="66"/>
      <c r="S390" s="66"/>
      <c r="T390" s="67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9" t="s">
        <v>145</v>
      </c>
      <c r="AU390" s="19" t="s">
        <v>143</v>
      </c>
    </row>
    <row r="391" spans="1:65" s="13" customFormat="1">
      <c r="B391" s="193"/>
      <c r="C391" s="194"/>
      <c r="D391" s="195" t="s">
        <v>147</v>
      </c>
      <c r="E391" s="196" t="s">
        <v>19</v>
      </c>
      <c r="F391" s="197" t="s">
        <v>285</v>
      </c>
      <c r="G391" s="194"/>
      <c r="H391" s="196" t="s">
        <v>19</v>
      </c>
      <c r="I391" s="198"/>
      <c r="J391" s="194"/>
      <c r="K391" s="194"/>
      <c r="L391" s="199"/>
      <c r="M391" s="200"/>
      <c r="N391" s="201"/>
      <c r="O391" s="201"/>
      <c r="P391" s="201"/>
      <c r="Q391" s="201"/>
      <c r="R391" s="201"/>
      <c r="S391" s="201"/>
      <c r="T391" s="202"/>
      <c r="AT391" s="203" t="s">
        <v>147</v>
      </c>
      <c r="AU391" s="203" t="s">
        <v>143</v>
      </c>
      <c r="AV391" s="13" t="s">
        <v>79</v>
      </c>
      <c r="AW391" s="13" t="s">
        <v>33</v>
      </c>
      <c r="AX391" s="13" t="s">
        <v>71</v>
      </c>
      <c r="AY391" s="203" t="s">
        <v>134</v>
      </c>
    </row>
    <row r="392" spans="1:65" s="14" customFormat="1">
      <c r="B392" s="204"/>
      <c r="C392" s="205"/>
      <c r="D392" s="195" t="s">
        <v>147</v>
      </c>
      <c r="E392" s="206" t="s">
        <v>19</v>
      </c>
      <c r="F392" s="207" t="s">
        <v>413</v>
      </c>
      <c r="G392" s="205"/>
      <c r="H392" s="208">
        <v>3</v>
      </c>
      <c r="I392" s="209"/>
      <c r="J392" s="205"/>
      <c r="K392" s="205"/>
      <c r="L392" s="210"/>
      <c r="M392" s="211"/>
      <c r="N392" s="212"/>
      <c r="O392" s="212"/>
      <c r="P392" s="212"/>
      <c r="Q392" s="212"/>
      <c r="R392" s="212"/>
      <c r="S392" s="212"/>
      <c r="T392" s="213"/>
      <c r="AT392" s="214" t="s">
        <v>147</v>
      </c>
      <c r="AU392" s="214" t="s">
        <v>143</v>
      </c>
      <c r="AV392" s="14" t="s">
        <v>143</v>
      </c>
      <c r="AW392" s="14" t="s">
        <v>33</v>
      </c>
      <c r="AX392" s="14" t="s">
        <v>71</v>
      </c>
      <c r="AY392" s="214" t="s">
        <v>134</v>
      </c>
    </row>
    <row r="393" spans="1:65" s="15" customFormat="1">
      <c r="B393" s="215"/>
      <c r="C393" s="216"/>
      <c r="D393" s="195" t="s">
        <v>147</v>
      </c>
      <c r="E393" s="217" t="s">
        <v>19</v>
      </c>
      <c r="F393" s="218" t="s">
        <v>154</v>
      </c>
      <c r="G393" s="216"/>
      <c r="H393" s="219">
        <v>3</v>
      </c>
      <c r="I393" s="220"/>
      <c r="J393" s="216"/>
      <c r="K393" s="216"/>
      <c r="L393" s="221"/>
      <c r="M393" s="222"/>
      <c r="N393" s="223"/>
      <c r="O393" s="223"/>
      <c r="P393" s="223"/>
      <c r="Q393" s="223"/>
      <c r="R393" s="223"/>
      <c r="S393" s="223"/>
      <c r="T393" s="224"/>
      <c r="AT393" s="225" t="s">
        <v>147</v>
      </c>
      <c r="AU393" s="225" t="s">
        <v>143</v>
      </c>
      <c r="AV393" s="15" t="s">
        <v>142</v>
      </c>
      <c r="AW393" s="15" t="s">
        <v>33</v>
      </c>
      <c r="AX393" s="15" t="s">
        <v>79</v>
      </c>
      <c r="AY393" s="225" t="s">
        <v>134</v>
      </c>
    </row>
    <row r="394" spans="1:65" s="2" customFormat="1" ht="16.5" customHeight="1">
      <c r="A394" s="36"/>
      <c r="B394" s="37"/>
      <c r="C394" s="175" t="s">
        <v>414</v>
      </c>
      <c r="D394" s="175" t="s">
        <v>137</v>
      </c>
      <c r="E394" s="176" t="s">
        <v>415</v>
      </c>
      <c r="F394" s="177" t="s">
        <v>416</v>
      </c>
      <c r="G394" s="178" t="s">
        <v>247</v>
      </c>
      <c r="H394" s="179">
        <v>3</v>
      </c>
      <c r="I394" s="180"/>
      <c r="J394" s="181">
        <f>ROUND(I394*H394,2)</f>
        <v>0</v>
      </c>
      <c r="K394" s="177" t="s">
        <v>141</v>
      </c>
      <c r="L394" s="41"/>
      <c r="M394" s="182" t="s">
        <v>19</v>
      </c>
      <c r="N394" s="183" t="s">
        <v>43</v>
      </c>
      <c r="O394" s="66"/>
      <c r="P394" s="184">
        <f>O394*H394</f>
        <v>0</v>
      </c>
      <c r="Q394" s="184">
        <v>0</v>
      </c>
      <c r="R394" s="184">
        <f>Q394*H394</f>
        <v>0</v>
      </c>
      <c r="S394" s="184">
        <v>8.4999999999999995E-4</v>
      </c>
      <c r="T394" s="185">
        <f>S394*H394</f>
        <v>2.5499999999999997E-3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186" t="s">
        <v>286</v>
      </c>
      <c r="AT394" s="186" t="s">
        <v>137</v>
      </c>
      <c r="AU394" s="186" t="s">
        <v>143</v>
      </c>
      <c r="AY394" s="19" t="s">
        <v>134</v>
      </c>
      <c r="BE394" s="187">
        <f>IF(N394="základní",J394,0)</f>
        <v>0</v>
      </c>
      <c r="BF394" s="187">
        <f>IF(N394="snížená",J394,0)</f>
        <v>0</v>
      </c>
      <c r="BG394" s="187">
        <f>IF(N394="zákl. přenesená",J394,0)</f>
        <v>0</v>
      </c>
      <c r="BH394" s="187">
        <f>IF(N394="sníž. přenesená",J394,0)</f>
        <v>0</v>
      </c>
      <c r="BI394" s="187">
        <f>IF(N394="nulová",J394,0)</f>
        <v>0</v>
      </c>
      <c r="BJ394" s="19" t="s">
        <v>143</v>
      </c>
      <c r="BK394" s="187">
        <f>ROUND(I394*H394,2)</f>
        <v>0</v>
      </c>
      <c r="BL394" s="19" t="s">
        <v>286</v>
      </c>
      <c r="BM394" s="186" t="s">
        <v>417</v>
      </c>
    </row>
    <row r="395" spans="1:65" s="2" customFormat="1">
      <c r="A395" s="36"/>
      <c r="B395" s="37"/>
      <c r="C395" s="38"/>
      <c r="D395" s="188" t="s">
        <v>145</v>
      </c>
      <c r="E395" s="38"/>
      <c r="F395" s="189" t="s">
        <v>418</v>
      </c>
      <c r="G395" s="38"/>
      <c r="H395" s="38"/>
      <c r="I395" s="190"/>
      <c r="J395" s="38"/>
      <c r="K395" s="38"/>
      <c r="L395" s="41"/>
      <c r="M395" s="191"/>
      <c r="N395" s="192"/>
      <c r="O395" s="66"/>
      <c r="P395" s="66"/>
      <c r="Q395" s="66"/>
      <c r="R395" s="66"/>
      <c r="S395" s="66"/>
      <c r="T395" s="67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T395" s="19" t="s">
        <v>145</v>
      </c>
      <c r="AU395" s="19" t="s">
        <v>143</v>
      </c>
    </row>
    <row r="396" spans="1:65" s="13" customFormat="1">
      <c r="B396" s="193"/>
      <c r="C396" s="194"/>
      <c r="D396" s="195" t="s">
        <v>147</v>
      </c>
      <c r="E396" s="196" t="s">
        <v>19</v>
      </c>
      <c r="F396" s="197" t="s">
        <v>285</v>
      </c>
      <c r="G396" s="194"/>
      <c r="H396" s="196" t="s">
        <v>19</v>
      </c>
      <c r="I396" s="198"/>
      <c r="J396" s="194"/>
      <c r="K396" s="194"/>
      <c r="L396" s="199"/>
      <c r="M396" s="200"/>
      <c r="N396" s="201"/>
      <c r="O396" s="201"/>
      <c r="P396" s="201"/>
      <c r="Q396" s="201"/>
      <c r="R396" s="201"/>
      <c r="S396" s="201"/>
      <c r="T396" s="202"/>
      <c r="AT396" s="203" t="s">
        <v>147</v>
      </c>
      <c r="AU396" s="203" t="s">
        <v>143</v>
      </c>
      <c r="AV396" s="13" t="s">
        <v>79</v>
      </c>
      <c r="AW396" s="13" t="s">
        <v>33</v>
      </c>
      <c r="AX396" s="13" t="s">
        <v>71</v>
      </c>
      <c r="AY396" s="203" t="s">
        <v>134</v>
      </c>
    </row>
    <row r="397" spans="1:65" s="14" customFormat="1">
      <c r="B397" s="204"/>
      <c r="C397" s="205"/>
      <c r="D397" s="195" t="s">
        <v>147</v>
      </c>
      <c r="E397" s="206" t="s">
        <v>19</v>
      </c>
      <c r="F397" s="207" t="s">
        <v>413</v>
      </c>
      <c r="G397" s="205"/>
      <c r="H397" s="208">
        <v>3</v>
      </c>
      <c r="I397" s="209"/>
      <c r="J397" s="205"/>
      <c r="K397" s="205"/>
      <c r="L397" s="210"/>
      <c r="M397" s="211"/>
      <c r="N397" s="212"/>
      <c r="O397" s="212"/>
      <c r="P397" s="212"/>
      <c r="Q397" s="212"/>
      <c r="R397" s="212"/>
      <c r="S397" s="212"/>
      <c r="T397" s="213"/>
      <c r="AT397" s="214" t="s">
        <v>147</v>
      </c>
      <c r="AU397" s="214" t="s">
        <v>143</v>
      </c>
      <c r="AV397" s="14" t="s">
        <v>143</v>
      </c>
      <c r="AW397" s="14" t="s">
        <v>33</v>
      </c>
      <c r="AX397" s="14" t="s">
        <v>71</v>
      </c>
      <c r="AY397" s="214" t="s">
        <v>134</v>
      </c>
    </row>
    <row r="398" spans="1:65" s="15" customFormat="1">
      <c r="B398" s="215"/>
      <c r="C398" s="216"/>
      <c r="D398" s="195" t="s">
        <v>147</v>
      </c>
      <c r="E398" s="217" t="s">
        <v>19</v>
      </c>
      <c r="F398" s="218" t="s">
        <v>154</v>
      </c>
      <c r="G398" s="216"/>
      <c r="H398" s="219">
        <v>3</v>
      </c>
      <c r="I398" s="220"/>
      <c r="J398" s="216"/>
      <c r="K398" s="216"/>
      <c r="L398" s="221"/>
      <c r="M398" s="222"/>
      <c r="N398" s="223"/>
      <c r="O398" s="223"/>
      <c r="P398" s="223"/>
      <c r="Q398" s="223"/>
      <c r="R398" s="223"/>
      <c r="S398" s="223"/>
      <c r="T398" s="224"/>
      <c r="AT398" s="225" t="s">
        <v>147</v>
      </c>
      <c r="AU398" s="225" t="s">
        <v>143</v>
      </c>
      <c r="AV398" s="15" t="s">
        <v>142</v>
      </c>
      <c r="AW398" s="15" t="s">
        <v>33</v>
      </c>
      <c r="AX398" s="15" t="s">
        <v>79</v>
      </c>
      <c r="AY398" s="225" t="s">
        <v>134</v>
      </c>
    </row>
    <row r="399" spans="1:65" s="12" customFormat="1" ht="22.9" customHeight="1">
      <c r="B399" s="159"/>
      <c r="C399" s="160"/>
      <c r="D399" s="161" t="s">
        <v>70</v>
      </c>
      <c r="E399" s="173" t="s">
        <v>419</v>
      </c>
      <c r="F399" s="173" t="s">
        <v>420</v>
      </c>
      <c r="G399" s="160"/>
      <c r="H399" s="160"/>
      <c r="I399" s="163"/>
      <c r="J399" s="174">
        <f>BK399</f>
        <v>0</v>
      </c>
      <c r="K399" s="160"/>
      <c r="L399" s="165"/>
      <c r="M399" s="166"/>
      <c r="N399" s="167"/>
      <c r="O399" s="167"/>
      <c r="P399" s="168">
        <f>SUM(P400:P447)</f>
        <v>0</v>
      </c>
      <c r="Q399" s="167"/>
      <c r="R399" s="168">
        <f>SUM(R400:R447)</f>
        <v>0.88680419999999993</v>
      </c>
      <c r="S399" s="167"/>
      <c r="T399" s="169">
        <f>SUM(T400:T447)</f>
        <v>0.61447319999999994</v>
      </c>
      <c r="AR399" s="170" t="s">
        <v>143</v>
      </c>
      <c r="AT399" s="171" t="s">
        <v>70</v>
      </c>
      <c r="AU399" s="171" t="s">
        <v>79</v>
      </c>
      <c r="AY399" s="170" t="s">
        <v>134</v>
      </c>
      <c r="BK399" s="172">
        <f>SUM(BK400:BK447)</f>
        <v>0</v>
      </c>
    </row>
    <row r="400" spans="1:65" s="2" customFormat="1" ht="24.2" customHeight="1">
      <c r="A400" s="36"/>
      <c r="B400" s="37"/>
      <c r="C400" s="175" t="s">
        <v>421</v>
      </c>
      <c r="D400" s="175" t="s">
        <v>137</v>
      </c>
      <c r="E400" s="176" t="s">
        <v>422</v>
      </c>
      <c r="F400" s="177" t="s">
        <v>423</v>
      </c>
      <c r="G400" s="178" t="s">
        <v>157</v>
      </c>
      <c r="H400" s="179">
        <v>38.94</v>
      </c>
      <c r="I400" s="180"/>
      <c r="J400" s="181">
        <f>ROUND(I400*H400,2)</f>
        <v>0</v>
      </c>
      <c r="K400" s="177" t="s">
        <v>141</v>
      </c>
      <c r="L400" s="41"/>
      <c r="M400" s="182" t="s">
        <v>19</v>
      </c>
      <c r="N400" s="183" t="s">
        <v>43</v>
      </c>
      <c r="O400" s="66"/>
      <c r="P400" s="184">
        <f>O400*H400</f>
        <v>0</v>
      </c>
      <c r="Q400" s="184">
        <v>2.265E-2</v>
      </c>
      <c r="R400" s="184">
        <f>Q400*H400</f>
        <v>0.88199099999999997</v>
      </c>
      <c r="S400" s="184">
        <v>0</v>
      </c>
      <c r="T400" s="185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186" t="s">
        <v>286</v>
      </c>
      <c r="AT400" s="186" t="s">
        <v>137</v>
      </c>
      <c r="AU400" s="186" t="s">
        <v>143</v>
      </c>
      <c r="AY400" s="19" t="s">
        <v>134</v>
      </c>
      <c r="BE400" s="187">
        <f>IF(N400="základní",J400,0)</f>
        <v>0</v>
      </c>
      <c r="BF400" s="187">
        <f>IF(N400="snížená",J400,0)</f>
        <v>0</v>
      </c>
      <c r="BG400" s="187">
        <f>IF(N400="zákl. přenesená",J400,0)</f>
        <v>0</v>
      </c>
      <c r="BH400" s="187">
        <f>IF(N400="sníž. přenesená",J400,0)</f>
        <v>0</v>
      </c>
      <c r="BI400" s="187">
        <f>IF(N400="nulová",J400,0)</f>
        <v>0</v>
      </c>
      <c r="BJ400" s="19" t="s">
        <v>143</v>
      </c>
      <c r="BK400" s="187">
        <f>ROUND(I400*H400,2)</f>
        <v>0</v>
      </c>
      <c r="BL400" s="19" t="s">
        <v>286</v>
      </c>
      <c r="BM400" s="186" t="s">
        <v>424</v>
      </c>
    </row>
    <row r="401" spans="1:65" s="2" customFormat="1">
      <c r="A401" s="36"/>
      <c r="B401" s="37"/>
      <c r="C401" s="38"/>
      <c r="D401" s="188" t="s">
        <v>145</v>
      </c>
      <c r="E401" s="38"/>
      <c r="F401" s="189" t="s">
        <v>425</v>
      </c>
      <c r="G401" s="38"/>
      <c r="H401" s="38"/>
      <c r="I401" s="190"/>
      <c r="J401" s="38"/>
      <c r="K401" s="38"/>
      <c r="L401" s="41"/>
      <c r="M401" s="191"/>
      <c r="N401" s="192"/>
      <c r="O401" s="66"/>
      <c r="P401" s="66"/>
      <c r="Q401" s="66"/>
      <c r="R401" s="66"/>
      <c r="S401" s="66"/>
      <c r="T401" s="67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9" t="s">
        <v>145</v>
      </c>
      <c r="AU401" s="19" t="s">
        <v>143</v>
      </c>
    </row>
    <row r="402" spans="1:65" s="13" customFormat="1">
      <c r="B402" s="193"/>
      <c r="C402" s="194"/>
      <c r="D402" s="195" t="s">
        <v>147</v>
      </c>
      <c r="E402" s="196" t="s">
        <v>19</v>
      </c>
      <c r="F402" s="197" t="s">
        <v>148</v>
      </c>
      <c r="G402" s="194"/>
      <c r="H402" s="196" t="s">
        <v>19</v>
      </c>
      <c r="I402" s="198"/>
      <c r="J402" s="194"/>
      <c r="K402" s="194"/>
      <c r="L402" s="199"/>
      <c r="M402" s="200"/>
      <c r="N402" s="201"/>
      <c r="O402" s="201"/>
      <c r="P402" s="201"/>
      <c r="Q402" s="201"/>
      <c r="R402" s="201"/>
      <c r="S402" s="201"/>
      <c r="T402" s="202"/>
      <c r="AT402" s="203" t="s">
        <v>147</v>
      </c>
      <c r="AU402" s="203" t="s">
        <v>143</v>
      </c>
      <c r="AV402" s="13" t="s">
        <v>79</v>
      </c>
      <c r="AW402" s="13" t="s">
        <v>33</v>
      </c>
      <c r="AX402" s="13" t="s">
        <v>71</v>
      </c>
      <c r="AY402" s="203" t="s">
        <v>134</v>
      </c>
    </row>
    <row r="403" spans="1:65" s="13" customFormat="1">
      <c r="B403" s="193"/>
      <c r="C403" s="194"/>
      <c r="D403" s="195" t="s">
        <v>147</v>
      </c>
      <c r="E403" s="196" t="s">
        <v>19</v>
      </c>
      <c r="F403" s="197" t="s">
        <v>205</v>
      </c>
      <c r="G403" s="194"/>
      <c r="H403" s="196" t="s">
        <v>19</v>
      </c>
      <c r="I403" s="198"/>
      <c r="J403" s="194"/>
      <c r="K403" s="194"/>
      <c r="L403" s="199"/>
      <c r="M403" s="200"/>
      <c r="N403" s="201"/>
      <c r="O403" s="201"/>
      <c r="P403" s="201"/>
      <c r="Q403" s="201"/>
      <c r="R403" s="201"/>
      <c r="S403" s="201"/>
      <c r="T403" s="202"/>
      <c r="AT403" s="203" t="s">
        <v>147</v>
      </c>
      <c r="AU403" s="203" t="s">
        <v>143</v>
      </c>
      <c r="AV403" s="13" t="s">
        <v>79</v>
      </c>
      <c r="AW403" s="13" t="s">
        <v>33</v>
      </c>
      <c r="AX403" s="13" t="s">
        <v>71</v>
      </c>
      <c r="AY403" s="203" t="s">
        <v>134</v>
      </c>
    </row>
    <row r="404" spans="1:65" s="14" customFormat="1">
      <c r="B404" s="204"/>
      <c r="C404" s="205"/>
      <c r="D404" s="195" t="s">
        <v>147</v>
      </c>
      <c r="E404" s="206" t="s">
        <v>19</v>
      </c>
      <c r="F404" s="207" t="s">
        <v>426</v>
      </c>
      <c r="G404" s="205"/>
      <c r="H404" s="208">
        <v>8.0500000000000007</v>
      </c>
      <c r="I404" s="209"/>
      <c r="J404" s="205"/>
      <c r="K404" s="205"/>
      <c r="L404" s="210"/>
      <c r="M404" s="211"/>
      <c r="N404" s="212"/>
      <c r="O404" s="212"/>
      <c r="P404" s="212"/>
      <c r="Q404" s="212"/>
      <c r="R404" s="212"/>
      <c r="S404" s="212"/>
      <c r="T404" s="213"/>
      <c r="AT404" s="214" t="s">
        <v>147</v>
      </c>
      <c r="AU404" s="214" t="s">
        <v>143</v>
      </c>
      <c r="AV404" s="14" t="s">
        <v>143</v>
      </c>
      <c r="AW404" s="14" t="s">
        <v>33</v>
      </c>
      <c r="AX404" s="14" t="s">
        <v>71</v>
      </c>
      <c r="AY404" s="214" t="s">
        <v>134</v>
      </c>
    </row>
    <row r="405" spans="1:65" s="13" customFormat="1">
      <c r="B405" s="193"/>
      <c r="C405" s="194"/>
      <c r="D405" s="195" t="s">
        <v>147</v>
      </c>
      <c r="E405" s="196" t="s">
        <v>19</v>
      </c>
      <c r="F405" s="197" t="s">
        <v>185</v>
      </c>
      <c r="G405" s="194"/>
      <c r="H405" s="196" t="s">
        <v>19</v>
      </c>
      <c r="I405" s="198"/>
      <c r="J405" s="194"/>
      <c r="K405" s="194"/>
      <c r="L405" s="199"/>
      <c r="M405" s="200"/>
      <c r="N405" s="201"/>
      <c r="O405" s="201"/>
      <c r="P405" s="201"/>
      <c r="Q405" s="201"/>
      <c r="R405" s="201"/>
      <c r="S405" s="201"/>
      <c r="T405" s="202"/>
      <c r="AT405" s="203" t="s">
        <v>147</v>
      </c>
      <c r="AU405" s="203" t="s">
        <v>143</v>
      </c>
      <c r="AV405" s="13" t="s">
        <v>79</v>
      </c>
      <c r="AW405" s="13" t="s">
        <v>33</v>
      </c>
      <c r="AX405" s="13" t="s">
        <v>71</v>
      </c>
      <c r="AY405" s="203" t="s">
        <v>134</v>
      </c>
    </row>
    <row r="406" spans="1:65" s="14" customFormat="1">
      <c r="B406" s="204"/>
      <c r="C406" s="205"/>
      <c r="D406" s="195" t="s">
        <v>147</v>
      </c>
      <c r="E406" s="206" t="s">
        <v>19</v>
      </c>
      <c r="F406" s="207" t="s">
        <v>368</v>
      </c>
      <c r="G406" s="205"/>
      <c r="H406" s="208">
        <v>1.07</v>
      </c>
      <c r="I406" s="209"/>
      <c r="J406" s="205"/>
      <c r="K406" s="205"/>
      <c r="L406" s="210"/>
      <c r="M406" s="211"/>
      <c r="N406" s="212"/>
      <c r="O406" s="212"/>
      <c r="P406" s="212"/>
      <c r="Q406" s="212"/>
      <c r="R406" s="212"/>
      <c r="S406" s="212"/>
      <c r="T406" s="213"/>
      <c r="AT406" s="214" t="s">
        <v>147</v>
      </c>
      <c r="AU406" s="214" t="s">
        <v>143</v>
      </c>
      <c r="AV406" s="14" t="s">
        <v>143</v>
      </c>
      <c r="AW406" s="14" t="s">
        <v>33</v>
      </c>
      <c r="AX406" s="14" t="s">
        <v>71</v>
      </c>
      <c r="AY406" s="214" t="s">
        <v>134</v>
      </c>
    </row>
    <row r="407" spans="1:65" s="13" customFormat="1">
      <c r="B407" s="193"/>
      <c r="C407" s="194"/>
      <c r="D407" s="195" t="s">
        <v>147</v>
      </c>
      <c r="E407" s="196" t="s">
        <v>19</v>
      </c>
      <c r="F407" s="197" t="s">
        <v>152</v>
      </c>
      <c r="G407" s="194"/>
      <c r="H407" s="196" t="s">
        <v>19</v>
      </c>
      <c r="I407" s="198"/>
      <c r="J407" s="194"/>
      <c r="K407" s="194"/>
      <c r="L407" s="199"/>
      <c r="M407" s="200"/>
      <c r="N407" s="201"/>
      <c r="O407" s="201"/>
      <c r="P407" s="201"/>
      <c r="Q407" s="201"/>
      <c r="R407" s="201"/>
      <c r="S407" s="201"/>
      <c r="T407" s="202"/>
      <c r="AT407" s="203" t="s">
        <v>147</v>
      </c>
      <c r="AU407" s="203" t="s">
        <v>143</v>
      </c>
      <c r="AV407" s="13" t="s">
        <v>79</v>
      </c>
      <c r="AW407" s="13" t="s">
        <v>33</v>
      </c>
      <c r="AX407" s="13" t="s">
        <v>71</v>
      </c>
      <c r="AY407" s="203" t="s">
        <v>134</v>
      </c>
    </row>
    <row r="408" spans="1:65" s="14" customFormat="1">
      <c r="B408" s="204"/>
      <c r="C408" s="205"/>
      <c r="D408" s="195" t="s">
        <v>147</v>
      </c>
      <c r="E408" s="206" t="s">
        <v>19</v>
      </c>
      <c r="F408" s="207" t="s">
        <v>427</v>
      </c>
      <c r="G408" s="205"/>
      <c r="H408" s="208">
        <v>9.7200000000000006</v>
      </c>
      <c r="I408" s="209"/>
      <c r="J408" s="205"/>
      <c r="K408" s="205"/>
      <c r="L408" s="210"/>
      <c r="M408" s="211"/>
      <c r="N408" s="212"/>
      <c r="O408" s="212"/>
      <c r="P408" s="212"/>
      <c r="Q408" s="212"/>
      <c r="R408" s="212"/>
      <c r="S408" s="212"/>
      <c r="T408" s="213"/>
      <c r="AT408" s="214" t="s">
        <v>147</v>
      </c>
      <c r="AU408" s="214" t="s">
        <v>143</v>
      </c>
      <c r="AV408" s="14" t="s">
        <v>143</v>
      </c>
      <c r="AW408" s="14" t="s">
        <v>33</v>
      </c>
      <c r="AX408" s="14" t="s">
        <v>71</v>
      </c>
      <c r="AY408" s="214" t="s">
        <v>134</v>
      </c>
    </row>
    <row r="409" spans="1:65" s="13" customFormat="1">
      <c r="B409" s="193"/>
      <c r="C409" s="194"/>
      <c r="D409" s="195" t="s">
        <v>147</v>
      </c>
      <c r="E409" s="196" t="s">
        <v>19</v>
      </c>
      <c r="F409" s="197" t="s">
        <v>149</v>
      </c>
      <c r="G409" s="194"/>
      <c r="H409" s="196" t="s">
        <v>19</v>
      </c>
      <c r="I409" s="198"/>
      <c r="J409" s="194"/>
      <c r="K409" s="194"/>
      <c r="L409" s="199"/>
      <c r="M409" s="200"/>
      <c r="N409" s="201"/>
      <c r="O409" s="201"/>
      <c r="P409" s="201"/>
      <c r="Q409" s="201"/>
      <c r="R409" s="201"/>
      <c r="S409" s="201"/>
      <c r="T409" s="202"/>
      <c r="AT409" s="203" t="s">
        <v>147</v>
      </c>
      <c r="AU409" s="203" t="s">
        <v>143</v>
      </c>
      <c r="AV409" s="13" t="s">
        <v>79</v>
      </c>
      <c r="AW409" s="13" t="s">
        <v>33</v>
      </c>
      <c r="AX409" s="13" t="s">
        <v>71</v>
      </c>
      <c r="AY409" s="203" t="s">
        <v>134</v>
      </c>
    </row>
    <row r="410" spans="1:65" s="14" customFormat="1">
      <c r="B410" s="204"/>
      <c r="C410" s="205"/>
      <c r="D410" s="195" t="s">
        <v>147</v>
      </c>
      <c r="E410" s="206" t="s">
        <v>19</v>
      </c>
      <c r="F410" s="207" t="s">
        <v>280</v>
      </c>
      <c r="G410" s="205"/>
      <c r="H410" s="208">
        <v>6.75</v>
      </c>
      <c r="I410" s="209"/>
      <c r="J410" s="205"/>
      <c r="K410" s="205"/>
      <c r="L410" s="210"/>
      <c r="M410" s="211"/>
      <c r="N410" s="212"/>
      <c r="O410" s="212"/>
      <c r="P410" s="212"/>
      <c r="Q410" s="212"/>
      <c r="R410" s="212"/>
      <c r="S410" s="212"/>
      <c r="T410" s="213"/>
      <c r="AT410" s="214" t="s">
        <v>147</v>
      </c>
      <c r="AU410" s="214" t="s">
        <v>143</v>
      </c>
      <c r="AV410" s="14" t="s">
        <v>143</v>
      </c>
      <c r="AW410" s="14" t="s">
        <v>33</v>
      </c>
      <c r="AX410" s="14" t="s">
        <v>71</v>
      </c>
      <c r="AY410" s="214" t="s">
        <v>134</v>
      </c>
    </row>
    <row r="411" spans="1:65" s="13" customFormat="1">
      <c r="B411" s="193"/>
      <c r="C411" s="194"/>
      <c r="D411" s="195" t="s">
        <v>147</v>
      </c>
      <c r="E411" s="196" t="s">
        <v>19</v>
      </c>
      <c r="F411" s="197" t="s">
        <v>174</v>
      </c>
      <c r="G411" s="194"/>
      <c r="H411" s="196" t="s">
        <v>19</v>
      </c>
      <c r="I411" s="198"/>
      <c r="J411" s="194"/>
      <c r="K411" s="194"/>
      <c r="L411" s="199"/>
      <c r="M411" s="200"/>
      <c r="N411" s="201"/>
      <c r="O411" s="201"/>
      <c r="P411" s="201"/>
      <c r="Q411" s="201"/>
      <c r="R411" s="201"/>
      <c r="S411" s="201"/>
      <c r="T411" s="202"/>
      <c r="AT411" s="203" t="s">
        <v>147</v>
      </c>
      <c r="AU411" s="203" t="s">
        <v>143</v>
      </c>
      <c r="AV411" s="13" t="s">
        <v>79</v>
      </c>
      <c r="AW411" s="13" t="s">
        <v>33</v>
      </c>
      <c r="AX411" s="13" t="s">
        <v>71</v>
      </c>
      <c r="AY411" s="203" t="s">
        <v>134</v>
      </c>
    </row>
    <row r="412" spans="1:65" s="14" customFormat="1">
      <c r="B412" s="204"/>
      <c r="C412" s="205"/>
      <c r="D412" s="195" t="s">
        <v>147</v>
      </c>
      <c r="E412" s="206" t="s">
        <v>19</v>
      </c>
      <c r="F412" s="207" t="s">
        <v>428</v>
      </c>
      <c r="G412" s="205"/>
      <c r="H412" s="208">
        <v>12.2</v>
      </c>
      <c r="I412" s="209"/>
      <c r="J412" s="205"/>
      <c r="K412" s="205"/>
      <c r="L412" s="210"/>
      <c r="M412" s="211"/>
      <c r="N412" s="212"/>
      <c r="O412" s="212"/>
      <c r="P412" s="212"/>
      <c r="Q412" s="212"/>
      <c r="R412" s="212"/>
      <c r="S412" s="212"/>
      <c r="T412" s="213"/>
      <c r="AT412" s="214" t="s">
        <v>147</v>
      </c>
      <c r="AU412" s="214" t="s">
        <v>143</v>
      </c>
      <c r="AV412" s="14" t="s">
        <v>143</v>
      </c>
      <c r="AW412" s="14" t="s">
        <v>33</v>
      </c>
      <c r="AX412" s="14" t="s">
        <v>71</v>
      </c>
      <c r="AY412" s="214" t="s">
        <v>134</v>
      </c>
    </row>
    <row r="413" spans="1:65" s="13" customFormat="1">
      <c r="B413" s="193"/>
      <c r="C413" s="194"/>
      <c r="D413" s="195" t="s">
        <v>147</v>
      </c>
      <c r="E413" s="196" t="s">
        <v>19</v>
      </c>
      <c r="F413" s="197" t="s">
        <v>229</v>
      </c>
      <c r="G413" s="194"/>
      <c r="H413" s="196" t="s">
        <v>19</v>
      </c>
      <c r="I413" s="198"/>
      <c r="J413" s="194"/>
      <c r="K413" s="194"/>
      <c r="L413" s="199"/>
      <c r="M413" s="200"/>
      <c r="N413" s="201"/>
      <c r="O413" s="201"/>
      <c r="P413" s="201"/>
      <c r="Q413" s="201"/>
      <c r="R413" s="201"/>
      <c r="S413" s="201"/>
      <c r="T413" s="202"/>
      <c r="AT413" s="203" t="s">
        <v>147</v>
      </c>
      <c r="AU413" s="203" t="s">
        <v>143</v>
      </c>
      <c r="AV413" s="13" t="s">
        <v>79</v>
      </c>
      <c r="AW413" s="13" t="s">
        <v>33</v>
      </c>
      <c r="AX413" s="13" t="s">
        <v>71</v>
      </c>
      <c r="AY413" s="203" t="s">
        <v>134</v>
      </c>
    </row>
    <row r="414" spans="1:65" s="14" customFormat="1">
      <c r="B414" s="204"/>
      <c r="C414" s="205"/>
      <c r="D414" s="195" t="s">
        <v>147</v>
      </c>
      <c r="E414" s="206" t="s">
        <v>19</v>
      </c>
      <c r="F414" s="207" t="s">
        <v>429</v>
      </c>
      <c r="G414" s="205"/>
      <c r="H414" s="208">
        <v>1.1499999999999999</v>
      </c>
      <c r="I414" s="209"/>
      <c r="J414" s="205"/>
      <c r="K414" s="205"/>
      <c r="L414" s="210"/>
      <c r="M414" s="211"/>
      <c r="N414" s="212"/>
      <c r="O414" s="212"/>
      <c r="P414" s="212"/>
      <c r="Q414" s="212"/>
      <c r="R414" s="212"/>
      <c r="S414" s="212"/>
      <c r="T414" s="213"/>
      <c r="AT414" s="214" t="s">
        <v>147</v>
      </c>
      <c r="AU414" s="214" t="s">
        <v>143</v>
      </c>
      <c r="AV414" s="14" t="s">
        <v>143</v>
      </c>
      <c r="AW414" s="14" t="s">
        <v>33</v>
      </c>
      <c r="AX414" s="14" t="s">
        <v>71</v>
      </c>
      <c r="AY414" s="214" t="s">
        <v>134</v>
      </c>
    </row>
    <row r="415" spans="1:65" s="15" customFormat="1">
      <c r="B415" s="215"/>
      <c r="C415" s="216"/>
      <c r="D415" s="195" t="s">
        <v>147</v>
      </c>
      <c r="E415" s="217" t="s">
        <v>19</v>
      </c>
      <c r="F415" s="218" t="s">
        <v>154</v>
      </c>
      <c r="G415" s="216"/>
      <c r="H415" s="219">
        <v>38.940000000000005</v>
      </c>
      <c r="I415" s="220"/>
      <c r="J415" s="216"/>
      <c r="K415" s="216"/>
      <c r="L415" s="221"/>
      <c r="M415" s="222"/>
      <c r="N415" s="223"/>
      <c r="O415" s="223"/>
      <c r="P415" s="223"/>
      <c r="Q415" s="223"/>
      <c r="R415" s="223"/>
      <c r="S415" s="223"/>
      <c r="T415" s="224"/>
      <c r="AT415" s="225" t="s">
        <v>147</v>
      </c>
      <c r="AU415" s="225" t="s">
        <v>143</v>
      </c>
      <c r="AV415" s="15" t="s">
        <v>142</v>
      </c>
      <c r="AW415" s="15" t="s">
        <v>33</v>
      </c>
      <c r="AX415" s="15" t="s">
        <v>79</v>
      </c>
      <c r="AY415" s="225" t="s">
        <v>134</v>
      </c>
    </row>
    <row r="416" spans="1:65" s="2" customFormat="1" ht="24.2" customHeight="1">
      <c r="A416" s="36"/>
      <c r="B416" s="37"/>
      <c r="C416" s="175" t="s">
        <v>430</v>
      </c>
      <c r="D416" s="175" t="s">
        <v>137</v>
      </c>
      <c r="E416" s="176" t="s">
        <v>431</v>
      </c>
      <c r="F416" s="177" t="s">
        <v>432</v>
      </c>
      <c r="G416" s="178" t="s">
        <v>157</v>
      </c>
      <c r="H416" s="179">
        <v>38.94</v>
      </c>
      <c r="I416" s="180"/>
      <c r="J416" s="181">
        <f>ROUND(I416*H416,2)</f>
        <v>0</v>
      </c>
      <c r="K416" s="177" t="s">
        <v>141</v>
      </c>
      <c r="L416" s="41"/>
      <c r="M416" s="182" t="s">
        <v>19</v>
      </c>
      <c r="N416" s="183" t="s">
        <v>43</v>
      </c>
      <c r="O416" s="66"/>
      <c r="P416" s="184">
        <f>O416*H416</f>
        <v>0</v>
      </c>
      <c r="Q416" s="184">
        <v>0</v>
      </c>
      <c r="R416" s="184">
        <f>Q416*H416</f>
        <v>0</v>
      </c>
      <c r="S416" s="184">
        <v>1.5779999999999999E-2</v>
      </c>
      <c r="T416" s="185">
        <f>S416*H416</f>
        <v>0.61447319999999994</v>
      </c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R416" s="186" t="s">
        <v>286</v>
      </c>
      <c r="AT416" s="186" t="s">
        <v>137</v>
      </c>
      <c r="AU416" s="186" t="s">
        <v>143</v>
      </c>
      <c r="AY416" s="19" t="s">
        <v>134</v>
      </c>
      <c r="BE416" s="187">
        <f>IF(N416="základní",J416,0)</f>
        <v>0</v>
      </c>
      <c r="BF416" s="187">
        <f>IF(N416="snížená",J416,0)</f>
        <v>0</v>
      </c>
      <c r="BG416" s="187">
        <f>IF(N416="zákl. přenesená",J416,0)</f>
        <v>0</v>
      </c>
      <c r="BH416" s="187">
        <f>IF(N416="sníž. přenesená",J416,0)</f>
        <v>0</v>
      </c>
      <c r="BI416" s="187">
        <f>IF(N416="nulová",J416,0)</f>
        <v>0</v>
      </c>
      <c r="BJ416" s="19" t="s">
        <v>143</v>
      </c>
      <c r="BK416" s="187">
        <f>ROUND(I416*H416,2)</f>
        <v>0</v>
      </c>
      <c r="BL416" s="19" t="s">
        <v>286</v>
      </c>
      <c r="BM416" s="186" t="s">
        <v>433</v>
      </c>
    </row>
    <row r="417" spans="1:65" s="2" customFormat="1">
      <c r="A417" s="36"/>
      <c r="B417" s="37"/>
      <c r="C417" s="38"/>
      <c r="D417" s="188" t="s">
        <v>145</v>
      </c>
      <c r="E417" s="38"/>
      <c r="F417" s="189" t="s">
        <v>434</v>
      </c>
      <c r="G417" s="38"/>
      <c r="H417" s="38"/>
      <c r="I417" s="190"/>
      <c r="J417" s="38"/>
      <c r="K417" s="38"/>
      <c r="L417" s="41"/>
      <c r="M417" s="191"/>
      <c r="N417" s="192"/>
      <c r="O417" s="66"/>
      <c r="P417" s="66"/>
      <c r="Q417" s="66"/>
      <c r="R417" s="66"/>
      <c r="S417" s="66"/>
      <c r="T417" s="67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T417" s="19" t="s">
        <v>145</v>
      </c>
      <c r="AU417" s="19" t="s">
        <v>143</v>
      </c>
    </row>
    <row r="418" spans="1:65" s="13" customFormat="1">
      <c r="B418" s="193"/>
      <c r="C418" s="194"/>
      <c r="D418" s="195" t="s">
        <v>147</v>
      </c>
      <c r="E418" s="196" t="s">
        <v>19</v>
      </c>
      <c r="F418" s="197" t="s">
        <v>279</v>
      </c>
      <c r="G418" s="194"/>
      <c r="H418" s="196" t="s">
        <v>19</v>
      </c>
      <c r="I418" s="198"/>
      <c r="J418" s="194"/>
      <c r="K418" s="194"/>
      <c r="L418" s="199"/>
      <c r="M418" s="200"/>
      <c r="N418" s="201"/>
      <c r="O418" s="201"/>
      <c r="P418" s="201"/>
      <c r="Q418" s="201"/>
      <c r="R418" s="201"/>
      <c r="S418" s="201"/>
      <c r="T418" s="202"/>
      <c r="AT418" s="203" t="s">
        <v>147</v>
      </c>
      <c r="AU418" s="203" t="s">
        <v>143</v>
      </c>
      <c r="AV418" s="13" t="s">
        <v>79</v>
      </c>
      <c r="AW418" s="13" t="s">
        <v>33</v>
      </c>
      <c r="AX418" s="13" t="s">
        <v>71</v>
      </c>
      <c r="AY418" s="203" t="s">
        <v>134</v>
      </c>
    </row>
    <row r="419" spans="1:65" s="13" customFormat="1">
      <c r="B419" s="193"/>
      <c r="C419" s="194"/>
      <c r="D419" s="195" t="s">
        <v>147</v>
      </c>
      <c r="E419" s="196" t="s">
        <v>19</v>
      </c>
      <c r="F419" s="197" t="s">
        <v>205</v>
      </c>
      <c r="G419" s="194"/>
      <c r="H419" s="196" t="s">
        <v>19</v>
      </c>
      <c r="I419" s="198"/>
      <c r="J419" s="194"/>
      <c r="K419" s="194"/>
      <c r="L419" s="199"/>
      <c r="M419" s="200"/>
      <c r="N419" s="201"/>
      <c r="O419" s="201"/>
      <c r="P419" s="201"/>
      <c r="Q419" s="201"/>
      <c r="R419" s="201"/>
      <c r="S419" s="201"/>
      <c r="T419" s="202"/>
      <c r="AT419" s="203" t="s">
        <v>147</v>
      </c>
      <c r="AU419" s="203" t="s">
        <v>143</v>
      </c>
      <c r="AV419" s="13" t="s">
        <v>79</v>
      </c>
      <c r="AW419" s="13" t="s">
        <v>33</v>
      </c>
      <c r="AX419" s="13" t="s">
        <v>71</v>
      </c>
      <c r="AY419" s="203" t="s">
        <v>134</v>
      </c>
    </row>
    <row r="420" spans="1:65" s="14" customFormat="1">
      <c r="B420" s="204"/>
      <c r="C420" s="205"/>
      <c r="D420" s="195" t="s">
        <v>147</v>
      </c>
      <c r="E420" s="206" t="s">
        <v>19</v>
      </c>
      <c r="F420" s="207" t="s">
        <v>426</v>
      </c>
      <c r="G420" s="205"/>
      <c r="H420" s="208">
        <v>8.0500000000000007</v>
      </c>
      <c r="I420" s="209"/>
      <c r="J420" s="205"/>
      <c r="K420" s="205"/>
      <c r="L420" s="210"/>
      <c r="M420" s="211"/>
      <c r="N420" s="212"/>
      <c r="O420" s="212"/>
      <c r="P420" s="212"/>
      <c r="Q420" s="212"/>
      <c r="R420" s="212"/>
      <c r="S420" s="212"/>
      <c r="T420" s="213"/>
      <c r="AT420" s="214" t="s">
        <v>147</v>
      </c>
      <c r="AU420" s="214" t="s">
        <v>143</v>
      </c>
      <c r="AV420" s="14" t="s">
        <v>143</v>
      </c>
      <c r="AW420" s="14" t="s">
        <v>33</v>
      </c>
      <c r="AX420" s="14" t="s">
        <v>71</v>
      </c>
      <c r="AY420" s="214" t="s">
        <v>134</v>
      </c>
    </row>
    <row r="421" spans="1:65" s="13" customFormat="1">
      <c r="B421" s="193"/>
      <c r="C421" s="194"/>
      <c r="D421" s="195" t="s">
        <v>147</v>
      </c>
      <c r="E421" s="196" t="s">
        <v>19</v>
      </c>
      <c r="F421" s="197" t="s">
        <v>185</v>
      </c>
      <c r="G421" s="194"/>
      <c r="H421" s="196" t="s">
        <v>19</v>
      </c>
      <c r="I421" s="198"/>
      <c r="J421" s="194"/>
      <c r="K421" s="194"/>
      <c r="L421" s="199"/>
      <c r="M421" s="200"/>
      <c r="N421" s="201"/>
      <c r="O421" s="201"/>
      <c r="P421" s="201"/>
      <c r="Q421" s="201"/>
      <c r="R421" s="201"/>
      <c r="S421" s="201"/>
      <c r="T421" s="202"/>
      <c r="AT421" s="203" t="s">
        <v>147</v>
      </c>
      <c r="AU421" s="203" t="s">
        <v>143</v>
      </c>
      <c r="AV421" s="13" t="s">
        <v>79</v>
      </c>
      <c r="AW421" s="13" t="s">
        <v>33</v>
      </c>
      <c r="AX421" s="13" t="s">
        <v>71</v>
      </c>
      <c r="AY421" s="203" t="s">
        <v>134</v>
      </c>
    </row>
    <row r="422" spans="1:65" s="14" customFormat="1">
      <c r="B422" s="204"/>
      <c r="C422" s="205"/>
      <c r="D422" s="195" t="s">
        <v>147</v>
      </c>
      <c r="E422" s="206" t="s">
        <v>19</v>
      </c>
      <c r="F422" s="207" t="s">
        <v>368</v>
      </c>
      <c r="G422" s="205"/>
      <c r="H422" s="208">
        <v>1.07</v>
      </c>
      <c r="I422" s="209"/>
      <c r="J422" s="205"/>
      <c r="K422" s="205"/>
      <c r="L422" s="210"/>
      <c r="M422" s="211"/>
      <c r="N422" s="212"/>
      <c r="O422" s="212"/>
      <c r="P422" s="212"/>
      <c r="Q422" s="212"/>
      <c r="R422" s="212"/>
      <c r="S422" s="212"/>
      <c r="T422" s="213"/>
      <c r="AT422" s="214" t="s">
        <v>147</v>
      </c>
      <c r="AU422" s="214" t="s">
        <v>143</v>
      </c>
      <c r="AV422" s="14" t="s">
        <v>143</v>
      </c>
      <c r="AW422" s="14" t="s">
        <v>33</v>
      </c>
      <c r="AX422" s="14" t="s">
        <v>71</v>
      </c>
      <c r="AY422" s="214" t="s">
        <v>134</v>
      </c>
    </row>
    <row r="423" spans="1:65" s="13" customFormat="1">
      <c r="B423" s="193"/>
      <c r="C423" s="194"/>
      <c r="D423" s="195" t="s">
        <v>147</v>
      </c>
      <c r="E423" s="196" t="s">
        <v>19</v>
      </c>
      <c r="F423" s="197" t="s">
        <v>302</v>
      </c>
      <c r="G423" s="194"/>
      <c r="H423" s="196" t="s">
        <v>19</v>
      </c>
      <c r="I423" s="198"/>
      <c r="J423" s="194"/>
      <c r="K423" s="194"/>
      <c r="L423" s="199"/>
      <c r="M423" s="200"/>
      <c r="N423" s="201"/>
      <c r="O423" s="201"/>
      <c r="P423" s="201"/>
      <c r="Q423" s="201"/>
      <c r="R423" s="201"/>
      <c r="S423" s="201"/>
      <c r="T423" s="202"/>
      <c r="AT423" s="203" t="s">
        <v>147</v>
      </c>
      <c r="AU423" s="203" t="s">
        <v>143</v>
      </c>
      <c r="AV423" s="13" t="s">
        <v>79</v>
      </c>
      <c r="AW423" s="13" t="s">
        <v>33</v>
      </c>
      <c r="AX423" s="13" t="s">
        <v>71</v>
      </c>
      <c r="AY423" s="203" t="s">
        <v>134</v>
      </c>
    </row>
    <row r="424" spans="1:65" s="14" customFormat="1">
      <c r="B424" s="204"/>
      <c r="C424" s="205"/>
      <c r="D424" s="195" t="s">
        <v>147</v>
      </c>
      <c r="E424" s="206" t="s">
        <v>19</v>
      </c>
      <c r="F424" s="207" t="s">
        <v>427</v>
      </c>
      <c r="G424" s="205"/>
      <c r="H424" s="208">
        <v>9.7200000000000006</v>
      </c>
      <c r="I424" s="209"/>
      <c r="J424" s="205"/>
      <c r="K424" s="205"/>
      <c r="L424" s="210"/>
      <c r="M424" s="211"/>
      <c r="N424" s="212"/>
      <c r="O424" s="212"/>
      <c r="P424" s="212"/>
      <c r="Q424" s="212"/>
      <c r="R424" s="212"/>
      <c r="S424" s="212"/>
      <c r="T424" s="213"/>
      <c r="AT424" s="214" t="s">
        <v>147</v>
      </c>
      <c r="AU424" s="214" t="s">
        <v>143</v>
      </c>
      <c r="AV424" s="14" t="s">
        <v>143</v>
      </c>
      <c r="AW424" s="14" t="s">
        <v>33</v>
      </c>
      <c r="AX424" s="14" t="s">
        <v>71</v>
      </c>
      <c r="AY424" s="214" t="s">
        <v>134</v>
      </c>
    </row>
    <row r="425" spans="1:65" s="13" customFormat="1">
      <c r="B425" s="193"/>
      <c r="C425" s="194"/>
      <c r="D425" s="195" t="s">
        <v>147</v>
      </c>
      <c r="E425" s="196" t="s">
        <v>19</v>
      </c>
      <c r="F425" s="197" t="s">
        <v>149</v>
      </c>
      <c r="G425" s="194"/>
      <c r="H425" s="196" t="s">
        <v>19</v>
      </c>
      <c r="I425" s="198"/>
      <c r="J425" s="194"/>
      <c r="K425" s="194"/>
      <c r="L425" s="199"/>
      <c r="M425" s="200"/>
      <c r="N425" s="201"/>
      <c r="O425" s="201"/>
      <c r="P425" s="201"/>
      <c r="Q425" s="201"/>
      <c r="R425" s="201"/>
      <c r="S425" s="201"/>
      <c r="T425" s="202"/>
      <c r="AT425" s="203" t="s">
        <v>147</v>
      </c>
      <c r="AU425" s="203" t="s">
        <v>143</v>
      </c>
      <c r="AV425" s="13" t="s">
        <v>79</v>
      </c>
      <c r="AW425" s="13" t="s">
        <v>33</v>
      </c>
      <c r="AX425" s="13" t="s">
        <v>71</v>
      </c>
      <c r="AY425" s="203" t="s">
        <v>134</v>
      </c>
    </row>
    <row r="426" spans="1:65" s="14" customFormat="1">
      <c r="B426" s="204"/>
      <c r="C426" s="205"/>
      <c r="D426" s="195" t="s">
        <v>147</v>
      </c>
      <c r="E426" s="206" t="s">
        <v>19</v>
      </c>
      <c r="F426" s="207" t="s">
        <v>280</v>
      </c>
      <c r="G426" s="205"/>
      <c r="H426" s="208">
        <v>6.75</v>
      </c>
      <c r="I426" s="209"/>
      <c r="J426" s="205"/>
      <c r="K426" s="205"/>
      <c r="L426" s="210"/>
      <c r="M426" s="211"/>
      <c r="N426" s="212"/>
      <c r="O426" s="212"/>
      <c r="P426" s="212"/>
      <c r="Q426" s="212"/>
      <c r="R426" s="212"/>
      <c r="S426" s="212"/>
      <c r="T426" s="213"/>
      <c r="AT426" s="214" t="s">
        <v>147</v>
      </c>
      <c r="AU426" s="214" t="s">
        <v>143</v>
      </c>
      <c r="AV426" s="14" t="s">
        <v>143</v>
      </c>
      <c r="AW426" s="14" t="s">
        <v>33</v>
      </c>
      <c r="AX426" s="14" t="s">
        <v>71</v>
      </c>
      <c r="AY426" s="214" t="s">
        <v>134</v>
      </c>
    </row>
    <row r="427" spans="1:65" s="13" customFormat="1">
      <c r="B427" s="193"/>
      <c r="C427" s="194"/>
      <c r="D427" s="195" t="s">
        <v>147</v>
      </c>
      <c r="E427" s="196" t="s">
        <v>19</v>
      </c>
      <c r="F427" s="197" t="s">
        <v>435</v>
      </c>
      <c r="G427" s="194"/>
      <c r="H427" s="196" t="s">
        <v>19</v>
      </c>
      <c r="I427" s="198"/>
      <c r="J427" s="194"/>
      <c r="K427" s="194"/>
      <c r="L427" s="199"/>
      <c r="M427" s="200"/>
      <c r="N427" s="201"/>
      <c r="O427" s="201"/>
      <c r="P427" s="201"/>
      <c r="Q427" s="201"/>
      <c r="R427" s="201"/>
      <c r="S427" s="201"/>
      <c r="T427" s="202"/>
      <c r="AT427" s="203" t="s">
        <v>147</v>
      </c>
      <c r="AU427" s="203" t="s">
        <v>143</v>
      </c>
      <c r="AV427" s="13" t="s">
        <v>79</v>
      </c>
      <c r="AW427" s="13" t="s">
        <v>33</v>
      </c>
      <c r="AX427" s="13" t="s">
        <v>71</v>
      </c>
      <c r="AY427" s="203" t="s">
        <v>134</v>
      </c>
    </row>
    <row r="428" spans="1:65" s="14" customFormat="1">
      <c r="B428" s="204"/>
      <c r="C428" s="205"/>
      <c r="D428" s="195" t="s">
        <v>147</v>
      </c>
      <c r="E428" s="206" t="s">
        <v>19</v>
      </c>
      <c r="F428" s="207" t="s">
        <v>428</v>
      </c>
      <c r="G428" s="205"/>
      <c r="H428" s="208">
        <v>12.2</v>
      </c>
      <c r="I428" s="209"/>
      <c r="J428" s="205"/>
      <c r="K428" s="205"/>
      <c r="L428" s="210"/>
      <c r="M428" s="211"/>
      <c r="N428" s="212"/>
      <c r="O428" s="212"/>
      <c r="P428" s="212"/>
      <c r="Q428" s="212"/>
      <c r="R428" s="212"/>
      <c r="S428" s="212"/>
      <c r="T428" s="213"/>
      <c r="AT428" s="214" t="s">
        <v>147</v>
      </c>
      <c r="AU428" s="214" t="s">
        <v>143</v>
      </c>
      <c r="AV428" s="14" t="s">
        <v>143</v>
      </c>
      <c r="AW428" s="14" t="s">
        <v>33</v>
      </c>
      <c r="AX428" s="14" t="s">
        <v>71</v>
      </c>
      <c r="AY428" s="214" t="s">
        <v>134</v>
      </c>
    </row>
    <row r="429" spans="1:65" s="13" customFormat="1">
      <c r="B429" s="193"/>
      <c r="C429" s="194"/>
      <c r="D429" s="195" t="s">
        <v>147</v>
      </c>
      <c r="E429" s="196" t="s">
        <v>19</v>
      </c>
      <c r="F429" s="197" t="s">
        <v>229</v>
      </c>
      <c r="G429" s="194"/>
      <c r="H429" s="196" t="s">
        <v>19</v>
      </c>
      <c r="I429" s="198"/>
      <c r="J429" s="194"/>
      <c r="K429" s="194"/>
      <c r="L429" s="199"/>
      <c r="M429" s="200"/>
      <c r="N429" s="201"/>
      <c r="O429" s="201"/>
      <c r="P429" s="201"/>
      <c r="Q429" s="201"/>
      <c r="R429" s="201"/>
      <c r="S429" s="201"/>
      <c r="T429" s="202"/>
      <c r="AT429" s="203" t="s">
        <v>147</v>
      </c>
      <c r="AU429" s="203" t="s">
        <v>143</v>
      </c>
      <c r="AV429" s="13" t="s">
        <v>79</v>
      </c>
      <c r="AW429" s="13" t="s">
        <v>33</v>
      </c>
      <c r="AX429" s="13" t="s">
        <v>71</v>
      </c>
      <c r="AY429" s="203" t="s">
        <v>134</v>
      </c>
    </row>
    <row r="430" spans="1:65" s="14" customFormat="1">
      <c r="B430" s="204"/>
      <c r="C430" s="205"/>
      <c r="D430" s="195" t="s">
        <v>147</v>
      </c>
      <c r="E430" s="206" t="s">
        <v>19</v>
      </c>
      <c r="F430" s="207" t="s">
        <v>429</v>
      </c>
      <c r="G430" s="205"/>
      <c r="H430" s="208">
        <v>1.1499999999999999</v>
      </c>
      <c r="I430" s="209"/>
      <c r="J430" s="205"/>
      <c r="K430" s="205"/>
      <c r="L430" s="210"/>
      <c r="M430" s="211"/>
      <c r="N430" s="212"/>
      <c r="O430" s="212"/>
      <c r="P430" s="212"/>
      <c r="Q430" s="212"/>
      <c r="R430" s="212"/>
      <c r="S430" s="212"/>
      <c r="T430" s="213"/>
      <c r="AT430" s="214" t="s">
        <v>147</v>
      </c>
      <c r="AU430" s="214" t="s">
        <v>143</v>
      </c>
      <c r="AV430" s="14" t="s">
        <v>143</v>
      </c>
      <c r="AW430" s="14" t="s">
        <v>33</v>
      </c>
      <c r="AX430" s="14" t="s">
        <v>71</v>
      </c>
      <c r="AY430" s="214" t="s">
        <v>134</v>
      </c>
    </row>
    <row r="431" spans="1:65" s="15" customFormat="1">
      <c r="B431" s="215"/>
      <c r="C431" s="216"/>
      <c r="D431" s="195" t="s">
        <v>147</v>
      </c>
      <c r="E431" s="217" t="s">
        <v>19</v>
      </c>
      <c r="F431" s="218" t="s">
        <v>154</v>
      </c>
      <c r="G431" s="216"/>
      <c r="H431" s="219">
        <v>38.940000000000005</v>
      </c>
      <c r="I431" s="220"/>
      <c r="J431" s="216"/>
      <c r="K431" s="216"/>
      <c r="L431" s="221"/>
      <c r="M431" s="222"/>
      <c r="N431" s="223"/>
      <c r="O431" s="223"/>
      <c r="P431" s="223"/>
      <c r="Q431" s="223"/>
      <c r="R431" s="223"/>
      <c r="S431" s="223"/>
      <c r="T431" s="224"/>
      <c r="AT431" s="225" t="s">
        <v>147</v>
      </c>
      <c r="AU431" s="225" t="s">
        <v>143</v>
      </c>
      <c r="AV431" s="15" t="s">
        <v>142</v>
      </c>
      <c r="AW431" s="15" t="s">
        <v>33</v>
      </c>
      <c r="AX431" s="15" t="s">
        <v>79</v>
      </c>
      <c r="AY431" s="225" t="s">
        <v>134</v>
      </c>
    </row>
    <row r="432" spans="1:65" s="2" customFormat="1" ht="16.5" customHeight="1">
      <c r="A432" s="36"/>
      <c r="B432" s="37"/>
      <c r="C432" s="175" t="s">
        <v>436</v>
      </c>
      <c r="D432" s="175" t="s">
        <v>137</v>
      </c>
      <c r="E432" s="176" t="s">
        <v>437</v>
      </c>
      <c r="F432" s="177" t="s">
        <v>438</v>
      </c>
      <c r="G432" s="178" t="s">
        <v>157</v>
      </c>
      <c r="H432" s="179">
        <v>26.74</v>
      </c>
      <c r="I432" s="180"/>
      <c r="J432" s="181">
        <f>ROUND(I432*H432,2)</f>
        <v>0</v>
      </c>
      <c r="K432" s="177" t="s">
        <v>141</v>
      </c>
      <c r="L432" s="41"/>
      <c r="M432" s="182" t="s">
        <v>19</v>
      </c>
      <c r="N432" s="183" t="s">
        <v>43</v>
      </c>
      <c r="O432" s="66"/>
      <c r="P432" s="184">
        <f>O432*H432</f>
        <v>0</v>
      </c>
      <c r="Q432" s="184">
        <v>1.8000000000000001E-4</v>
      </c>
      <c r="R432" s="184">
        <f>Q432*H432</f>
        <v>4.8132000000000001E-3</v>
      </c>
      <c r="S432" s="184">
        <v>0</v>
      </c>
      <c r="T432" s="185">
        <f>S432*H432</f>
        <v>0</v>
      </c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R432" s="186" t="s">
        <v>286</v>
      </c>
      <c r="AT432" s="186" t="s">
        <v>137</v>
      </c>
      <c r="AU432" s="186" t="s">
        <v>143</v>
      </c>
      <c r="AY432" s="19" t="s">
        <v>134</v>
      </c>
      <c r="BE432" s="187">
        <f>IF(N432="základní",J432,0)</f>
        <v>0</v>
      </c>
      <c r="BF432" s="187">
        <f>IF(N432="snížená",J432,0)</f>
        <v>0</v>
      </c>
      <c r="BG432" s="187">
        <f>IF(N432="zákl. přenesená",J432,0)</f>
        <v>0</v>
      </c>
      <c r="BH432" s="187">
        <f>IF(N432="sníž. přenesená",J432,0)</f>
        <v>0</v>
      </c>
      <c r="BI432" s="187">
        <f>IF(N432="nulová",J432,0)</f>
        <v>0</v>
      </c>
      <c r="BJ432" s="19" t="s">
        <v>143</v>
      </c>
      <c r="BK432" s="187">
        <f>ROUND(I432*H432,2)</f>
        <v>0</v>
      </c>
      <c r="BL432" s="19" t="s">
        <v>286</v>
      </c>
      <c r="BM432" s="186" t="s">
        <v>439</v>
      </c>
    </row>
    <row r="433" spans="1:65" s="2" customFormat="1">
      <c r="A433" s="36"/>
      <c r="B433" s="37"/>
      <c r="C433" s="38"/>
      <c r="D433" s="188" t="s">
        <v>145</v>
      </c>
      <c r="E433" s="38"/>
      <c r="F433" s="189" t="s">
        <v>440</v>
      </c>
      <c r="G433" s="38"/>
      <c r="H433" s="38"/>
      <c r="I433" s="190"/>
      <c r="J433" s="38"/>
      <c r="K433" s="38"/>
      <c r="L433" s="41"/>
      <c r="M433" s="191"/>
      <c r="N433" s="192"/>
      <c r="O433" s="66"/>
      <c r="P433" s="66"/>
      <c r="Q433" s="66"/>
      <c r="R433" s="66"/>
      <c r="S433" s="66"/>
      <c r="T433" s="67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T433" s="19" t="s">
        <v>145</v>
      </c>
      <c r="AU433" s="19" t="s">
        <v>143</v>
      </c>
    </row>
    <row r="434" spans="1:65" s="13" customFormat="1">
      <c r="B434" s="193"/>
      <c r="C434" s="194"/>
      <c r="D434" s="195" t="s">
        <v>147</v>
      </c>
      <c r="E434" s="196" t="s">
        <v>19</v>
      </c>
      <c r="F434" s="197" t="s">
        <v>279</v>
      </c>
      <c r="G434" s="194"/>
      <c r="H434" s="196" t="s">
        <v>19</v>
      </c>
      <c r="I434" s="198"/>
      <c r="J434" s="194"/>
      <c r="K434" s="194"/>
      <c r="L434" s="199"/>
      <c r="M434" s="200"/>
      <c r="N434" s="201"/>
      <c r="O434" s="201"/>
      <c r="P434" s="201"/>
      <c r="Q434" s="201"/>
      <c r="R434" s="201"/>
      <c r="S434" s="201"/>
      <c r="T434" s="202"/>
      <c r="AT434" s="203" t="s">
        <v>147</v>
      </c>
      <c r="AU434" s="203" t="s">
        <v>143</v>
      </c>
      <c r="AV434" s="13" t="s">
        <v>79</v>
      </c>
      <c r="AW434" s="13" t="s">
        <v>33</v>
      </c>
      <c r="AX434" s="13" t="s">
        <v>71</v>
      </c>
      <c r="AY434" s="203" t="s">
        <v>134</v>
      </c>
    </row>
    <row r="435" spans="1:65" s="13" customFormat="1">
      <c r="B435" s="193"/>
      <c r="C435" s="194"/>
      <c r="D435" s="195" t="s">
        <v>147</v>
      </c>
      <c r="E435" s="196" t="s">
        <v>19</v>
      </c>
      <c r="F435" s="197" t="s">
        <v>205</v>
      </c>
      <c r="G435" s="194"/>
      <c r="H435" s="196" t="s">
        <v>19</v>
      </c>
      <c r="I435" s="198"/>
      <c r="J435" s="194"/>
      <c r="K435" s="194"/>
      <c r="L435" s="199"/>
      <c r="M435" s="200"/>
      <c r="N435" s="201"/>
      <c r="O435" s="201"/>
      <c r="P435" s="201"/>
      <c r="Q435" s="201"/>
      <c r="R435" s="201"/>
      <c r="S435" s="201"/>
      <c r="T435" s="202"/>
      <c r="AT435" s="203" t="s">
        <v>147</v>
      </c>
      <c r="AU435" s="203" t="s">
        <v>143</v>
      </c>
      <c r="AV435" s="13" t="s">
        <v>79</v>
      </c>
      <c r="AW435" s="13" t="s">
        <v>33</v>
      </c>
      <c r="AX435" s="13" t="s">
        <v>71</v>
      </c>
      <c r="AY435" s="203" t="s">
        <v>134</v>
      </c>
    </row>
    <row r="436" spans="1:65" s="14" customFormat="1">
      <c r="B436" s="204"/>
      <c r="C436" s="205"/>
      <c r="D436" s="195" t="s">
        <v>147</v>
      </c>
      <c r="E436" s="206" t="s">
        <v>19</v>
      </c>
      <c r="F436" s="207" t="s">
        <v>426</v>
      </c>
      <c r="G436" s="205"/>
      <c r="H436" s="208">
        <v>8.0500000000000007</v>
      </c>
      <c r="I436" s="209"/>
      <c r="J436" s="205"/>
      <c r="K436" s="205"/>
      <c r="L436" s="210"/>
      <c r="M436" s="211"/>
      <c r="N436" s="212"/>
      <c r="O436" s="212"/>
      <c r="P436" s="212"/>
      <c r="Q436" s="212"/>
      <c r="R436" s="212"/>
      <c r="S436" s="212"/>
      <c r="T436" s="213"/>
      <c r="AT436" s="214" t="s">
        <v>147</v>
      </c>
      <c r="AU436" s="214" t="s">
        <v>143</v>
      </c>
      <c r="AV436" s="14" t="s">
        <v>143</v>
      </c>
      <c r="AW436" s="14" t="s">
        <v>33</v>
      </c>
      <c r="AX436" s="14" t="s">
        <v>71</v>
      </c>
      <c r="AY436" s="214" t="s">
        <v>134</v>
      </c>
    </row>
    <row r="437" spans="1:65" s="13" customFormat="1">
      <c r="B437" s="193"/>
      <c r="C437" s="194"/>
      <c r="D437" s="195" t="s">
        <v>147</v>
      </c>
      <c r="E437" s="196" t="s">
        <v>19</v>
      </c>
      <c r="F437" s="197" t="s">
        <v>185</v>
      </c>
      <c r="G437" s="194"/>
      <c r="H437" s="196" t="s">
        <v>19</v>
      </c>
      <c r="I437" s="198"/>
      <c r="J437" s="194"/>
      <c r="K437" s="194"/>
      <c r="L437" s="199"/>
      <c r="M437" s="200"/>
      <c r="N437" s="201"/>
      <c r="O437" s="201"/>
      <c r="P437" s="201"/>
      <c r="Q437" s="201"/>
      <c r="R437" s="201"/>
      <c r="S437" s="201"/>
      <c r="T437" s="202"/>
      <c r="AT437" s="203" t="s">
        <v>147</v>
      </c>
      <c r="AU437" s="203" t="s">
        <v>143</v>
      </c>
      <c r="AV437" s="13" t="s">
        <v>79</v>
      </c>
      <c r="AW437" s="13" t="s">
        <v>33</v>
      </c>
      <c r="AX437" s="13" t="s">
        <v>71</v>
      </c>
      <c r="AY437" s="203" t="s">
        <v>134</v>
      </c>
    </row>
    <row r="438" spans="1:65" s="14" customFormat="1">
      <c r="B438" s="204"/>
      <c r="C438" s="205"/>
      <c r="D438" s="195" t="s">
        <v>147</v>
      </c>
      <c r="E438" s="206" t="s">
        <v>19</v>
      </c>
      <c r="F438" s="207" t="s">
        <v>368</v>
      </c>
      <c r="G438" s="205"/>
      <c r="H438" s="208">
        <v>1.07</v>
      </c>
      <c r="I438" s="209"/>
      <c r="J438" s="205"/>
      <c r="K438" s="205"/>
      <c r="L438" s="210"/>
      <c r="M438" s="211"/>
      <c r="N438" s="212"/>
      <c r="O438" s="212"/>
      <c r="P438" s="212"/>
      <c r="Q438" s="212"/>
      <c r="R438" s="212"/>
      <c r="S438" s="212"/>
      <c r="T438" s="213"/>
      <c r="AT438" s="214" t="s">
        <v>147</v>
      </c>
      <c r="AU438" s="214" t="s">
        <v>143</v>
      </c>
      <c r="AV438" s="14" t="s">
        <v>143</v>
      </c>
      <c r="AW438" s="14" t="s">
        <v>33</v>
      </c>
      <c r="AX438" s="14" t="s">
        <v>71</v>
      </c>
      <c r="AY438" s="214" t="s">
        <v>134</v>
      </c>
    </row>
    <row r="439" spans="1:65" s="13" customFormat="1">
      <c r="B439" s="193"/>
      <c r="C439" s="194"/>
      <c r="D439" s="195" t="s">
        <v>147</v>
      </c>
      <c r="E439" s="196" t="s">
        <v>19</v>
      </c>
      <c r="F439" s="197" t="s">
        <v>302</v>
      </c>
      <c r="G439" s="194"/>
      <c r="H439" s="196" t="s">
        <v>19</v>
      </c>
      <c r="I439" s="198"/>
      <c r="J439" s="194"/>
      <c r="K439" s="194"/>
      <c r="L439" s="199"/>
      <c r="M439" s="200"/>
      <c r="N439" s="201"/>
      <c r="O439" s="201"/>
      <c r="P439" s="201"/>
      <c r="Q439" s="201"/>
      <c r="R439" s="201"/>
      <c r="S439" s="201"/>
      <c r="T439" s="202"/>
      <c r="AT439" s="203" t="s">
        <v>147</v>
      </c>
      <c r="AU439" s="203" t="s">
        <v>143</v>
      </c>
      <c r="AV439" s="13" t="s">
        <v>79</v>
      </c>
      <c r="AW439" s="13" t="s">
        <v>33</v>
      </c>
      <c r="AX439" s="13" t="s">
        <v>71</v>
      </c>
      <c r="AY439" s="203" t="s">
        <v>134</v>
      </c>
    </row>
    <row r="440" spans="1:65" s="14" customFormat="1">
      <c r="B440" s="204"/>
      <c r="C440" s="205"/>
      <c r="D440" s="195" t="s">
        <v>147</v>
      </c>
      <c r="E440" s="206" t="s">
        <v>19</v>
      </c>
      <c r="F440" s="207" t="s">
        <v>427</v>
      </c>
      <c r="G440" s="205"/>
      <c r="H440" s="208">
        <v>9.7200000000000006</v>
      </c>
      <c r="I440" s="209"/>
      <c r="J440" s="205"/>
      <c r="K440" s="205"/>
      <c r="L440" s="210"/>
      <c r="M440" s="211"/>
      <c r="N440" s="212"/>
      <c r="O440" s="212"/>
      <c r="P440" s="212"/>
      <c r="Q440" s="212"/>
      <c r="R440" s="212"/>
      <c r="S440" s="212"/>
      <c r="T440" s="213"/>
      <c r="AT440" s="214" t="s">
        <v>147</v>
      </c>
      <c r="AU440" s="214" t="s">
        <v>143</v>
      </c>
      <c r="AV440" s="14" t="s">
        <v>143</v>
      </c>
      <c r="AW440" s="14" t="s">
        <v>33</v>
      </c>
      <c r="AX440" s="14" t="s">
        <v>71</v>
      </c>
      <c r="AY440" s="214" t="s">
        <v>134</v>
      </c>
    </row>
    <row r="441" spans="1:65" s="13" customFormat="1">
      <c r="B441" s="193"/>
      <c r="C441" s="194"/>
      <c r="D441" s="195" t="s">
        <v>147</v>
      </c>
      <c r="E441" s="196" t="s">
        <v>19</v>
      </c>
      <c r="F441" s="197" t="s">
        <v>149</v>
      </c>
      <c r="G441" s="194"/>
      <c r="H441" s="196" t="s">
        <v>19</v>
      </c>
      <c r="I441" s="198"/>
      <c r="J441" s="194"/>
      <c r="K441" s="194"/>
      <c r="L441" s="199"/>
      <c r="M441" s="200"/>
      <c r="N441" s="201"/>
      <c r="O441" s="201"/>
      <c r="P441" s="201"/>
      <c r="Q441" s="201"/>
      <c r="R441" s="201"/>
      <c r="S441" s="201"/>
      <c r="T441" s="202"/>
      <c r="AT441" s="203" t="s">
        <v>147</v>
      </c>
      <c r="AU441" s="203" t="s">
        <v>143</v>
      </c>
      <c r="AV441" s="13" t="s">
        <v>79</v>
      </c>
      <c r="AW441" s="13" t="s">
        <v>33</v>
      </c>
      <c r="AX441" s="13" t="s">
        <v>71</v>
      </c>
      <c r="AY441" s="203" t="s">
        <v>134</v>
      </c>
    </row>
    <row r="442" spans="1:65" s="14" customFormat="1">
      <c r="B442" s="204"/>
      <c r="C442" s="205"/>
      <c r="D442" s="195" t="s">
        <v>147</v>
      </c>
      <c r="E442" s="206" t="s">
        <v>19</v>
      </c>
      <c r="F442" s="207" t="s">
        <v>280</v>
      </c>
      <c r="G442" s="205"/>
      <c r="H442" s="208">
        <v>6.75</v>
      </c>
      <c r="I442" s="209"/>
      <c r="J442" s="205"/>
      <c r="K442" s="205"/>
      <c r="L442" s="210"/>
      <c r="M442" s="211"/>
      <c r="N442" s="212"/>
      <c r="O442" s="212"/>
      <c r="P442" s="212"/>
      <c r="Q442" s="212"/>
      <c r="R442" s="212"/>
      <c r="S442" s="212"/>
      <c r="T442" s="213"/>
      <c r="AT442" s="214" t="s">
        <v>147</v>
      </c>
      <c r="AU442" s="214" t="s">
        <v>143</v>
      </c>
      <c r="AV442" s="14" t="s">
        <v>143</v>
      </c>
      <c r="AW442" s="14" t="s">
        <v>33</v>
      </c>
      <c r="AX442" s="14" t="s">
        <v>71</v>
      </c>
      <c r="AY442" s="214" t="s">
        <v>134</v>
      </c>
    </row>
    <row r="443" spans="1:65" s="13" customFormat="1">
      <c r="B443" s="193"/>
      <c r="C443" s="194"/>
      <c r="D443" s="195" t="s">
        <v>147</v>
      </c>
      <c r="E443" s="196" t="s">
        <v>19</v>
      </c>
      <c r="F443" s="197" t="s">
        <v>229</v>
      </c>
      <c r="G443" s="194"/>
      <c r="H443" s="196" t="s">
        <v>19</v>
      </c>
      <c r="I443" s="198"/>
      <c r="J443" s="194"/>
      <c r="K443" s="194"/>
      <c r="L443" s="199"/>
      <c r="M443" s="200"/>
      <c r="N443" s="201"/>
      <c r="O443" s="201"/>
      <c r="P443" s="201"/>
      <c r="Q443" s="201"/>
      <c r="R443" s="201"/>
      <c r="S443" s="201"/>
      <c r="T443" s="202"/>
      <c r="AT443" s="203" t="s">
        <v>147</v>
      </c>
      <c r="AU443" s="203" t="s">
        <v>143</v>
      </c>
      <c r="AV443" s="13" t="s">
        <v>79</v>
      </c>
      <c r="AW443" s="13" t="s">
        <v>33</v>
      </c>
      <c r="AX443" s="13" t="s">
        <v>71</v>
      </c>
      <c r="AY443" s="203" t="s">
        <v>134</v>
      </c>
    </row>
    <row r="444" spans="1:65" s="14" customFormat="1">
      <c r="B444" s="204"/>
      <c r="C444" s="205"/>
      <c r="D444" s="195" t="s">
        <v>147</v>
      </c>
      <c r="E444" s="206" t="s">
        <v>19</v>
      </c>
      <c r="F444" s="207" t="s">
        <v>429</v>
      </c>
      <c r="G444" s="205"/>
      <c r="H444" s="208">
        <v>1.1499999999999999</v>
      </c>
      <c r="I444" s="209"/>
      <c r="J444" s="205"/>
      <c r="K444" s="205"/>
      <c r="L444" s="210"/>
      <c r="M444" s="211"/>
      <c r="N444" s="212"/>
      <c r="O444" s="212"/>
      <c r="P444" s="212"/>
      <c r="Q444" s="212"/>
      <c r="R444" s="212"/>
      <c r="S444" s="212"/>
      <c r="T444" s="213"/>
      <c r="AT444" s="214" t="s">
        <v>147</v>
      </c>
      <c r="AU444" s="214" t="s">
        <v>143</v>
      </c>
      <c r="AV444" s="14" t="s">
        <v>143</v>
      </c>
      <c r="AW444" s="14" t="s">
        <v>33</v>
      </c>
      <c r="AX444" s="14" t="s">
        <v>71</v>
      </c>
      <c r="AY444" s="214" t="s">
        <v>134</v>
      </c>
    </row>
    <row r="445" spans="1:65" s="15" customFormat="1">
      <c r="B445" s="215"/>
      <c r="C445" s="216"/>
      <c r="D445" s="195" t="s">
        <v>147</v>
      </c>
      <c r="E445" s="217" t="s">
        <v>19</v>
      </c>
      <c r="F445" s="218" t="s">
        <v>154</v>
      </c>
      <c r="G445" s="216"/>
      <c r="H445" s="219">
        <v>26.740000000000002</v>
      </c>
      <c r="I445" s="220"/>
      <c r="J445" s="216"/>
      <c r="K445" s="216"/>
      <c r="L445" s="221"/>
      <c r="M445" s="222"/>
      <c r="N445" s="223"/>
      <c r="O445" s="223"/>
      <c r="P445" s="223"/>
      <c r="Q445" s="223"/>
      <c r="R445" s="223"/>
      <c r="S445" s="223"/>
      <c r="T445" s="224"/>
      <c r="AT445" s="225" t="s">
        <v>147</v>
      </c>
      <c r="AU445" s="225" t="s">
        <v>143</v>
      </c>
      <c r="AV445" s="15" t="s">
        <v>142</v>
      </c>
      <c r="AW445" s="15" t="s">
        <v>33</v>
      </c>
      <c r="AX445" s="15" t="s">
        <v>79</v>
      </c>
      <c r="AY445" s="225" t="s">
        <v>134</v>
      </c>
    </row>
    <row r="446" spans="1:65" s="2" customFormat="1" ht="24.2" customHeight="1">
      <c r="A446" s="36"/>
      <c r="B446" s="37"/>
      <c r="C446" s="175" t="s">
        <v>441</v>
      </c>
      <c r="D446" s="175" t="s">
        <v>137</v>
      </c>
      <c r="E446" s="176" t="s">
        <v>442</v>
      </c>
      <c r="F446" s="177" t="s">
        <v>443</v>
      </c>
      <c r="G446" s="178" t="s">
        <v>333</v>
      </c>
      <c r="H446" s="179">
        <v>0.88700000000000001</v>
      </c>
      <c r="I446" s="180"/>
      <c r="J446" s="181">
        <f>ROUND(I446*H446,2)</f>
        <v>0</v>
      </c>
      <c r="K446" s="177" t="s">
        <v>141</v>
      </c>
      <c r="L446" s="41"/>
      <c r="M446" s="182" t="s">
        <v>19</v>
      </c>
      <c r="N446" s="183" t="s">
        <v>43</v>
      </c>
      <c r="O446" s="66"/>
      <c r="P446" s="184">
        <f>O446*H446</f>
        <v>0</v>
      </c>
      <c r="Q446" s="184">
        <v>0</v>
      </c>
      <c r="R446" s="184">
        <f>Q446*H446</f>
        <v>0</v>
      </c>
      <c r="S446" s="184">
        <v>0</v>
      </c>
      <c r="T446" s="185">
        <f>S446*H446</f>
        <v>0</v>
      </c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R446" s="186" t="s">
        <v>286</v>
      </c>
      <c r="AT446" s="186" t="s">
        <v>137</v>
      </c>
      <c r="AU446" s="186" t="s">
        <v>143</v>
      </c>
      <c r="AY446" s="19" t="s">
        <v>134</v>
      </c>
      <c r="BE446" s="187">
        <f>IF(N446="základní",J446,0)</f>
        <v>0</v>
      </c>
      <c r="BF446" s="187">
        <f>IF(N446="snížená",J446,0)</f>
        <v>0</v>
      </c>
      <c r="BG446" s="187">
        <f>IF(N446="zákl. přenesená",J446,0)</f>
        <v>0</v>
      </c>
      <c r="BH446" s="187">
        <f>IF(N446="sníž. přenesená",J446,0)</f>
        <v>0</v>
      </c>
      <c r="BI446" s="187">
        <f>IF(N446="nulová",J446,0)</f>
        <v>0</v>
      </c>
      <c r="BJ446" s="19" t="s">
        <v>143</v>
      </c>
      <c r="BK446" s="187">
        <f>ROUND(I446*H446,2)</f>
        <v>0</v>
      </c>
      <c r="BL446" s="19" t="s">
        <v>286</v>
      </c>
      <c r="BM446" s="186" t="s">
        <v>444</v>
      </c>
    </row>
    <row r="447" spans="1:65" s="2" customFormat="1">
      <c r="A447" s="36"/>
      <c r="B447" s="37"/>
      <c r="C447" s="38"/>
      <c r="D447" s="188" t="s">
        <v>145</v>
      </c>
      <c r="E447" s="38"/>
      <c r="F447" s="189" t="s">
        <v>445</v>
      </c>
      <c r="G447" s="38"/>
      <c r="H447" s="38"/>
      <c r="I447" s="190"/>
      <c r="J447" s="38"/>
      <c r="K447" s="38"/>
      <c r="L447" s="41"/>
      <c r="M447" s="191"/>
      <c r="N447" s="192"/>
      <c r="O447" s="66"/>
      <c r="P447" s="66"/>
      <c r="Q447" s="66"/>
      <c r="R447" s="66"/>
      <c r="S447" s="66"/>
      <c r="T447" s="67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T447" s="19" t="s">
        <v>145</v>
      </c>
      <c r="AU447" s="19" t="s">
        <v>143</v>
      </c>
    </row>
    <row r="448" spans="1:65" s="12" customFormat="1" ht="22.9" customHeight="1">
      <c r="B448" s="159"/>
      <c r="C448" s="160"/>
      <c r="D448" s="161" t="s">
        <v>70</v>
      </c>
      <c r="E448" s="173" t="s">
        <v>446</v>
      </c>
      <c r="F448" s="173" t="s">
        <v>447</v>
      </c>
      <c r="G448" s="160"/>
      <c r="H448" s="160"/>
      <c r="I448" s="163"/>
      <c r="J448" s="174">
        <f>BK448</f>
        <v>0</v>
      </c>
      <c r="K448" s="160"/>
      <c r="L448" s="165"/>
      <c r="M448" s="166"/>
      <c r="N448" s="167"/>
      <c r="O448" s="167"/>
      <c r="P448" s="168">
        <f>SUM(P449:P472)</f>
        <v>0</v>
      </c>
      <c r="Q448" s="167"/>
      <c r="R448" s="168">
        <f>SUM(R449:R472)</f>
        <v>1.4268098000000002</v>
      </c>
      <c r="S448" s="167"/>
      <c r="T448" s="169">
        <f>SUM(T449:T472)</f>
        <v>0</v>
      </c>
      <c r="AR448" s="170" t="s">
        <v>143</v>
      </c>
      <c r="AT448" s="171" t="s">
        <v>70</v>
      </c>
      <c r="AU448" s="171" t="s">
        <v>79</v>
      </c>
      <c r="AY448" s="170" t="s">
        <v>134</v>
      </c>
      <c r="BK448" s="172">
        <f>SUM(BK449:BK472)</f>
        <v>0</v>
      </c>
    </row>
    <row r="449" spans="1:65" s="2" customFormat="1" ht="24.2" customHeight="1">
      <c r="A449" s="36"/>
      <c r="B449" s="37"/>
      <c r="C449" s="175" t="s">
        <v>448</v>
      </c>
      <c r="D449" s="175" t="s">
        <v>137</v>
      </c>
      <c r="E449" s="176" t="s">
        <v>449</v>
      </c>
      <c r="F449" s="177" t="s">
        <v>450</v>
      </c>
      <c r="G449" s="178" t="s">
        <v>157</v>
      </c>
      <c r="H449" s="179">
        <v>101.7</v>
      </c>
      <c r="I449" s="180"/>
      <c r="J449" s="181">
        <f>ROUND(I449*H449,2)</f>
        <v>0</v>
      </c>
      <c r="K449" s="177" t="s">
        <v>141</v>
      </c>
      <c r="L449" s="41"/>
      <c r="M449" s="182" t="s">
        <v>19</v>
      </c>
      <c r="N449" s="183" t="s">
        <v>43</v>
      </c>
      <c r="O449" s="66"/>
      <c r="P449" s="184">
        <f>O449*H449</f>
        <v>0</v>
      </c>
      <c r="Q449" s="184">
        <v>1.2200000000000001E-2</v>
      </c>
      <c r="R449" s="184">
        <f>Q449*H449</f>
        <v>1.2407400000000002</v>
      </c>
      <c r="S449" s="184">
        <v>0</v>
      </c>
      <c r="T449" s="185">
        <f>S449*H449</f>
        <v>0</v>
      </c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R449" s="186" t="s">
        <v>286</v>
      </c>
      <c r="AT449" s="186" t="s">
        <v>137</v>
      </c>
      <c r="AU449" s="186" t="s">
        <v>143</v>
      </c>
      <c r="AY449" s="19" t="s">
        <v>134</v>
      </c>
      <c r="BE449" s="187">
        <f>IF(N449="základní",J449,0)</f>
        <v>0</v>
      </c>
      <c r="BF449" s="187">
        <f>IF(N449="snížená",J449,0)</f>
        <v>0</v>
      </c>
      <c r="BG449" s="187">
        <f>IF(N449="zákl. přenesená",J449,0)</f>
        <v>0</v>
      </c>
      <c r="BH449" s="187">
        <f>IF(N449="sníž. přenesená",J449,0)</f>
        <v>0</v>
      </c>
      <c r="BI449" s="187">
        <f>IF(N449="nulová",J449,0)</f>
        <v>0</v>
      </c>
      <c r="BJ449" s="19" t="s">
        <v>143</v>
      </c>
      <c r="BK449" s="187">
        <f>ROUND(I449*H449,2)</f>
        <v>0</v>
      </c>
      <c r="BL449" s="19" t="s">
        <v>286</v>
      </c>
      <c r="BM449" s="186" t="s">
        <v>451</v>
      </c>
    </row>
    <row r="450" spans="1:65" s="2" customFormat="1">
      <c r="A450" s="36"/>
      <c r="B450" s="37"/>
      <c r="C450" s="38"/>
      <c r="D450" s="188" t="s">
        <v>145</v>
      </c>
      <c r="E450" s="38"/>
      <c r="F450" s="189" t="s">
        <v>452</v>
      </c>
      <c r="G450" s="38"/>
      <c r="H450" s="38"/>
      <c r="I450" s="190"/>
      <c r="J450" s="38"/>
      <c r="K450" s="38"/>
      <c r="L450" s="41"/>
      <c r="M450" s="191"/>
      <c r="N450" s="192"/>
      <c r="O450" s="66"/>
      <c r="P450" s="66"/>
      <c r="Q450" s="66"/>
      <c r="R450" s="66"/>
      <c r="S450" s="66"/>
      <c r="T450" s="67"/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T450" s="19" t="s">
        <v>145</v>
      </c>
      <c r="AU450" s="19" t="s">
        <v>143</v>
      </c>
    </row>
    <row r="451" spans="1:65" s="13" customFormat="1">
      <c r="B451" s="193"/>
      <c r="C451" s="194"/>
      <c r="D451" s="195" t="s">
        <v>147</v>
      </c>
      <c r="E451" s="196" t="s">
        <v>19</v>
      </c>
      <c r="F451" s="197" t="s">
        <v>148</v>
      </c>
      <c r="G451" s="194"/>
      <c r="H451" s="196" t="s">
        <v>19</v>
      </c>
      <c r="I451" s="198"/>
      <c r="J451" s="194"/>
      <c r="K451" s="194"/>
      <c r="L451" s="199"/>
      <c r="M451" s="200"/>
      <c r="N451" s="201"/>
      <c r="O451" s="201"/>
      <c r="P451" s="201"/>
      <c r="Q451" s="201"/>
      <c r="R451" s="201"/>
      <c r="S451" s="201"/>
      <c r="T451" s="202"/>
      <c r="AT451" s="203" t="s">
        <v>147</v>
      </c>
      <c r="AU451" s="203" t="s">
        <v>143</v>
      </c>
      <c r="AV451" s="13" t="s">
        <v>79</v>
      </c>
      <c r="AW451" s="13" t="s">
        <v>33</v>
      </c>
      <c r="AX451" s="13" t="s">
        <v>71</v>
      </c>
      <c r="AY451" s="203" t="s">
        <v>134</v>
      </c>
    </row>
    <row r="452" spans="1:65" s="14" customFormat="1">
      <c r="B452" s="204"/>
      <c r="C452" s="205"/>
      <c r="D452" s="195" t="s">
        <v>147</v>
      </c>
      <c r="E452" s="206" t="s">
        <v>19</v>
      </c>
      <c r="F452" s="207" t="s">
        <v>453</v>
      </c>
      <c r="G452" s="205"/>
      <c r="H452" s="208">
        <v>101.7</v>
      </c>
      <c r="I452" s="209"/>
      <c r="J452" s="205"/>
      <c r="K452" s="205"/>
      <c r="L452" s="210"/>
      <c r="M452" s="211"/>
      <c r="N452" s="212"/>
      <c r="O452" s="212"/>
      <c r="P452" s="212"/>
      <c r="Q452" s="212"/>
      <c r="R452" s="212"/>
      <c r="S452" s="212"/>
      <c r="T452" s="213"/>
      <c r="AT452" s="214" t="s">
        <v>147</v>
      </c>
      <c r="AU452" s="214" t="s">
        <v>143</v>
      </c>
      <c r="AV452" s="14" t="s">
        <v>143</v>
      </c>
      <c r="AW452" s="14" t="s">
        <v>33</v>
      </c>
      <c r="AX452" s="14" t="s">
        <v>71</v>
      </c>
      <c r="AY452" s="214" t="s">
        <v>134</v>
      </c>
    </row>
    <row r="453" spans="1:65" s="15" customFormat="1">
      <c r="B453" s="215"/>
      <c r="C453" s="216"/>
      <c r="D453" s="195" t="s">
        <v>147</v>
      </c>
      <c r="E453" s="217" t="s">
        <v>19</v>
      </c>
      <c r="F453" s="218" t="s">
        <v>154</v>
      </c>
      <c r="G453" s="216"/>
      <c r="H453" s="219">
        <v>101.7</v>
      </c>
      <c r="I453" s="220"/>
      <c r="J453" s="216"/>
      <c r="K453" s="216"/>
      <c r="L453" s="221"/>
      <c r="M453" s="222"/>
      <c r="N453" s="223"/>
      <c r="O453" s="223"/>
      <c r="P453" s="223"/>
      <c r="Q453" s="223"/>
      <c r="R453" s="223"/>
      <c r="S453" s="223"/>
      <c r="T453" s="224"/>
      <c r="AT453" s="225" t="s">
        <v>147</v>
      </c>
      <c r="AU453" s="225" t="s">
        <v>143</v>
      </c>
      <c r="AV453" s="15" t="s">
        <v>142</v>
      </c>
      <c r="AW453" s="15" t="s">
        <v>33</v>
      </c>
      <c r="AX453" s="15" t="s">
        <v>79</v>
      </c>
      <c r="AY453" s="225" t="s">
        <v>134</v>
      </c>
    </row>
    <row r="454" spans="1:65" s="2" customFormat="1" ht="24.2" customHeight="1">
      <c r="A454" s="36"/>
      <c r="B454" s="37"/>
      <c r="C454" s="175" t="s">
        <v>454</v>
      </c>
      <c r="D454" s="175" t="s">
        <v>137</v>
      </c>
      <c r="E454" s="176" t="s">
        <v>455</v>
      </c>
      <c r="F454" s="177" t="s">
        <v>456</v>
      </c>
      <c r="G454" s="178" t="s">
        <v>157</v>
      </c>
      <c r="H454" s="179">
        <v>7.82</v>
      </c>
      <c r="I454" s="180"/>
      <c r="J454" s="181">
        <f>ROUND(I454*H454,2)</f>
        <v>0</v>
      </c>
      <c r="K454" s="177" t="s">
        <v>141</v>
      </c>
      <c r="L454" s="41"/>
      <c r="M454" s="182" t="s">
        <v>19</v>
      </c>
      <c r="N454" s="183" t="s">
        <v>43</v>
      </c>
      <c r="O454" s="66"/>
      <c r="P454" s="184">
        <f>O454*H454</f>
        <v>0</v>
      </c>
      <c r="Q454" s="184">
        <v>1.259E-2</v>
      </c>
      <c r="R454" s="184">
        <f>Q454*H454</f>
        <v>9.8453800000000008E-2</v>
      </c>
      <c r="S454" s="184">
        <v>0</v>
      </c>
      <c r="T454" s="185">
        <f>S454*H454</f>
        <v>0</v>
      </c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R454" s="186" t="s">
        <v>286</v>
      </c>
      <c r="AT454" s="186" t="s">
        <v>137</v>
      </c>
      <c r="AU454" s="186" t="s">
        <v>143</v>
      </c>
      <c r="AY454" s="19" t="s">
        <v>134</v>
      </c>
      <c r="BE454" s="187">
        <f>IF(N454="základní",J454,0)</f>
        <v>0</v>
      </c>
      <c r="BF454" s="187">
        <f>IF(N454="snížená",J454,0)</f>
        <v>0</v>
      </c>
      <c r="BG454" s="187">
        <f>IF(N454="zákl. přenesená",J454,0)</f>
        <v>0</v>
      </c>
      <c r="BH454" s="187">
        <f>IF(N454="sníž. přenesená",J454,0)</f>
        <v>0</v>
      </c>
      <c r="BI454" s="187">
        <f>IF(N454="nulová",J454,0)</f>
        <v>0</v>
      </c>
      <c r="BJ454" s="19" t="s">
        <v>143</v>
      </c>
      <c r="BK454" s="187">
        <f>ROUND(I454*H454,2)</f>
        <v>0</v>
      </c>
      <c r="BL454" s="19" t="s">
        <v>286</v>
      </c>
      <c r="BM454" s="186" t="s">
        <v>457</v>
      </c>
    </row>
    <row r="455" spans="1:65" s="2" customFormat="1">
      <c r="A455" s="36"/>
      <c r="B455" s="37"/>
      <c r="C455" s="38"/>
      <c r="D455" s="188" t="s">
        <v>145</v>
      </c>
      <c r="E455" s="38"/>
      <c r="F455" s="189" t="s">
        <v>458</v>
      </c>
      <c r="G455" s="38"/>
      <c r="H455" s="38"/>
      <c r="I455" s="190"/>
      <c r="J455" s="38"/>
      <c r="K455" s="38"/>
      <c r="L455" s="41"/>
      <c r="M455" s="191"/>
      <c r="N455" s="192"/>
      <c r="O455" s="66"/>
      <c r="P455" s="66"/>
      <c r="Q455" s="66"/>
      <c r="R455" s="66"/>
      <c r="S455" s="66"/>
      <c r="T455" s="67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T455" s="19" t="s">
        <v>145</v>
      </c>
      <c r="AU455" s="19" t="s">
        <v>143</v>
      </c>
    </row>
    <row r="456" spans="1:65" s="13" customFormat="1">
      <c r="B456" s="193"/>
      <c r="C456" s="194"/>
      <c r="D456" s="195" t="s">
        <v>147</v>
      </c>
      <c r="E456" s="196" t="s">
        <v>19</v>
      </c>
      <c r="F456" s="197" t="s">
        <v>148</v>
      </c>
      <c r="G456" s="194"/>
      <c r="H456" s="196" t="s">
        <v>19</v>
      </c>
      <c r="I456" s="198"/>
      <c r="J456" s="194"/>
      <c r="K456" s="194"/>
      <c r="L456" s="199"/>
      <c r="M456" s="200"/>
      <c r="N456" s="201"/>
      <c r="O456" s="201"/>
      <c r="P456" s="201"/>
      <c r="Q456" s="201"/>
      <c r="R456" s="201"/>
      <c r="S456" s="201"/>
      <c r="T456" s="202"/>
      <c r="AT456" s="203" t="s">
        <v>147</v>
      </c>
      <c r="AU456" s="203" t="s">
        <v>143</v>
      </c>
      <c r="AV456" s="13" t="s">
        <v>79</v>
      </c>
      <c r="AW456" s="13" t="s">
        <v>33</v>
      </c>
      <c r="AX456" s="13" t="s">
        <v>71</v>
      </c>
      <c r="AY456" s="203" t="s">
        <v>134</v>
      </c>
    </row>
    <row r="457" spans="1:65" s="14" customFormat="1">
      <c r="B457" s="204"/>
      <c r="C457" s="205"/>
      <c r="D457" s="195" t="s">
        <v>147</v>
      </c>
      <c r="E457" s="206" t="s">
        <v>19</v>
      </c>
      <c r="F457" s="207" t="s">
        <v>459</v>
      </c>
      <c r="G457" s="205"/>
      <c r="H457" s="208">
        <v>7.82</v>
      </c>
      <c r="I457" s="209"/>
      <c r="J457" s="205"/>
      <c r="K457" s="205"/>
      <c r="L457" s="210"/>
      <c r="M457" s="211"/>
      <c r="N457" s="212"/>
      <c r="O457" s="212"/>
      <c r="P457" s="212"/>
      <c r="Q457" s="212"/>
      <c r="R457" s="212"/>
      <c r="S457" s="212"/>
      <c r="T457" s="213"/>
      <c r="AT457" s="214" t="s">
        <v>147</v>
      </c>
      <c r="AU457" s="214" t="s">
        <v>143</v>
      </c>
      <c r="AV457" s="14" t="s">
        <v>143</v>
      </c>
      <c r="AW457" s="14" t="s">
        <v>33</v>
      </c>
      <c r="AX457" s="14" t="s">
        <v>71</v>
      </c>
      <c r="AY457" s="214" t="s">
        <v>134</v>
      </c>
    </row>
    <row r="458" spans="1:65" s="15" customFormat="1">
      <c r="B458" s="215"/>
      <c r="C458" s="216"/>
      <c r="D458" s="195" t="s">
        <v>147</v>
      </c>
      <c r="E458" s="217" t="s">
        <v>19</v>
      </c>
      <c r="F458" s="218" t="s">
        <v>154</v>
      </c>
      <c r="G458" s="216"/>
      <c r="H458" s="219">
        <v>7.82</v>
      </c>
      <c r="I458" s="220"/>
      <c r="J458" s="216"/>
      <c r="K458" s="216"/>
      <c r="L458" s="221"/>
      <c r="M458" s="222"/>
      <c r="N458" s="223"/>
      <c r="O458" s="223"/>
      <c r="P458" s="223"/>
      <c r="Q458" s="223"/>
      <c r="R458" s="223"/>
      <c r="S458" s="223"/>
      <c r="T458" s="224"/>
      <c r="AT458" s="225" t="s">
        <v>147</v>
      </c>
      <c r="AU458" s="225" t="s">
        <v>143</v>
      </c>
      <c r="AV458" s="15" t="s">
        <v>142</v>
      </c>
      <c r="AW458" s="15" t="s">
        <v>33</v>
      </c>
      <c r="AX458" s="15" t="s">
        <v>79</v>
      </c>
      <c r="AY458" s="225" t="s">
        <v>134</v>
      </c>
    </row>
    <row r="459" spans="1:65" s="2" customFormat="1" ht="24.2" customHeight="1">
      <c r="A459" s="36"/>
      <c r="B459" s="37"/>
      <c r="C459" s="175" t="s">
        <v>460</v>
      </c>
      <c r="D459" s="175" t="s">
        <v>137</v>
      </c>
      <c r="E459" s="176" t="s">
        <v>461</v>
      </c>
      <c r="F459" s="177" t="s">
        <v>462</v>
      </c>
      <c r="G459" s="178" t="s">
        <v>157</v>
      </c>
      <c r="H459" s="179">
        <v>109.52</v>
      </c>
      <c r="I459" s="180"/>
      <c r="J459" s="181">
        <f>ROUND(I459*H459,2)</f>
        <v>0</v>
      </c>
      <c r="K459" s="177" t="s">
        <v>141</v>
      </c>
      <c r="L459" s="41"/>
      <c r="M459" s="182" t="s">
        <v>19</v>
      </c>
      <c r="N459" s="183" t="s">
        <v>43</v>
      </c>
      <c r="O459" s="66"/>
      <c r="P459" s="184">
        <f>O459*H459</f>
        <v>0</v>
      </c>
      <c r="Q459" s="184">
        <v>1E-4</v>
      </c>
      <c r="R459" s="184">
        <f>Q459*H459</f>
        <v>1.0952E-2</v>
      </c>
      <c r="S459" s="184">
        <v>0</v>
      </c>
      <c r="T459" s="185">
        <f>S459*H459</f>
        <v>0</v>
      </c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R459" s="186" t="s">
        <v>286</v>
      </c>
      <c r="AT459" s="186" t="s">
        <v>137</v>
      </c>
      <c r="AU459" s="186" t="s">
        <v>143</v>
      </c>
      <c r="AY459" s="19" t="s">
        <v>134</v>
      </c>
      <c r="BE459" s="187">
        <f>IF(N459="základní",J459,0)</f>
        <v>0</v>
      </c>
      <c r="BF459" s="187">
        <f>IF(N459="snížená",J459,0)</f>
        <v>0</v>
      </c>
      <c r="BG459" s="187">
        <f>IF(N459="zákl. přenesená",J459,0)</f>
        <v>0</v>
      </c>
      <c r="BH459" s="187">
        <f>IF(N459="sníž. přenesená",J459,0)</f>
        <v>0</v>
      </c>
      <c r="BI459" s="187">
        <f>IF(N459="nulová",J459,0)</f>
        <v>0</v>
      </c>
      <c r="BJ459" s="19" t="s">
        <v>143</v>
      </c>
      <c r="BK459" s="187">
        <f>ROUND(I459*H459,2)</f>
        <v>0</v>
      </c>
      <c r="BL459" s="19" t="s">
        <v>286</v>
      </c>
      <c r="BM459" s="186" t="s">
        <v>463</v>
      </c>
    </row>
    <row r="460" spans="1:65" s="2" customFormat="1">
      <c r="A460" s="36"/>
      <c r="B460" s="37"/>
      <c r="C460" s="38"/>
      <c r="D460" s="188" t="s">
        <v>145</v>
      </c>
      <c r="E460" s="38"/>
      <c r="F460" s="189" t="s">
        <v>464</v>
      </c>
      <c r="G460" s="38"/>
      <c r="H460" s="38"/>
      <c r="I460" s="190"/>
      <c r="J460" s="38"/>
      <c r="K460" s="38"/>
      <c r="L460" s="41"/>
      <c r="M460" s="191"/>
      <c r="N460" s="192"/>
      <c r="O460" s="66"/>
      <c r="P460" s="66"/>
      <c r="Q460" s="66"/>
      <c r="R460" s="66"/>
      <c r="S460" s="66"/>
      <c r="T460" s="67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T460" s="19" t="s">
        <v>145</v>
      </c>
      <c r="AU460" s="19" t="s">
        <v>143</v>
      </c>
    </row>
    <row r="461" spans="1:65" s="13" customFormat="1">
      <c r="B461" s="193"/>
      <c r="C461" s="194"/>
      <c r="D461" s="195" t="s">
        <v>147</v>
      </c>
      <c r="E461" s="196" t="s">
        <v>19</v>
      </c>
      <c r="F461" s="197" t="s">
        <v>148</v>
      </c>
      <c r="G461" s="194"/>
      <c r="H461" s="196" t="s">
        <v>19</v>
      </c>
      <c r="I461" s="198"/>
      <c r="J461" s="194"/>
      <c r="K461" s="194"/>
      <c r="L461" s="199"/>
      <c r="M461" s="200"/>
      <c r="N461" s="201"/>
      <c r="O461" s="201"/>
      <c r="P461" s="201"/>
      <c r="Q461" s="201"/>
      <c r="R461" s="201"/>
      <c r="S461" s="201"/>
      <c r="T461" s="202"/>
      <c r="AT461" s="203" t="s">
        <v>147</v>
      </c>
      <c r="AU461" s="203" t="s">
        <v>143</v>
      </c>
      <c r="AV461" s="13" t="s">
        <v>79</v>
      </c>
      <c r="AW461" s="13" t="s">
        <v>33</v>
      </c>
      <c r="AX461" s="13" t="s">
        <v>71</v>
      </c>
      <c r="AY461" s="203" t="s">
        <v>134</v>
      </c>
    </row>
    <row r="462" spans="1:65" s="14" customFormat="1">
      <c r="B462" s="204"/>
      <c r="C462" s="205"/>
      <c r="D462" s="195" t="s">
        <v>147</v>
      </c>
      <c r="E462" s="206" t="s">
        <v>19</v>
      </c>
      <c r="F462" s="207" t="s">
        <v>453</v>
      </c>
      <c r="G462" s="205"/>
      <c r="H462" s="208">
        <v>101.7</v>
      </c>
      <c r="I462" s="209"/>
      <c r="J462" s="205"/>
      <c r="K462" s="205"/>
      <c r="L462" s="210"/>
      <c r="M462" s="211"/>
      <c r="N462" s="212"/>
      <c r="O462" s="212"/>
      <c r="P462" s="212"/>
      <c r="Q462" s="212"/>
      <c r="R462" s="212"/>
      <c r="S462" s="212"/>
      <c r="T462" s="213"/>
      <c r="AT462" s="214" t="s">
        <v>147</v>
      </c>
      <c r="AU462" s="214" t="s">
        <v>143</v>
      </c>
      <c r="AV462" s="14" t="s">
        <v>143</v>
      </c>
      <c r="AW462" s="14" t="s">
        <v>33</v>
      </c>
      <c r="AX462" s="14" t="s">
        <v>71</v>
      </c>
      <c r="AY462" s="214" t="s">
        <v>134</v>
      </c>
    </row>
    <row r="463" spans="1:65" s="14" customFormat="1">
      <c r="B463" s="204"/>
      <c r="C463" s="205"/>
      <c r="D463" s="195" t="s">
        <v>147</v>
      </c>
      <c r="E463" s="206" t="s">
        <v>19</v>
      </c>
      <c r="F463" s="207" t="s">
        <v>459</v>
      </c>
      <c r="G463" s="205"/>
      <c r="H463" s="208">
        <v>7.82</v>
      </c>
      <c r="I463" s="209"/>
      <c r="J463" s="205"/>
      <c r="K463" s="205"/>
      <c r="L463" s="210"/>
      <c r="M463" s="211"/>
      <c r="N463" s="212"/>
      <c r="O463" s="212"/>
      <c r="P463" s="212"/>
      <c r="Q463" s="212"/>
      <c r="R463" s="212"/>
      <c r="S463" s="212"/>
      <c r="T463" s="213"/>
      <c r="AT463" s="214" t="s">
        <v>147</v>
      </c>
      <c r="AU463" s="214" t="s">
        <v>143</v>
      </c>
      <c r="AV463" s="14" t="s">
        <v>143</v>
      </c>
      <c r="AW463" s="14" t="s">
        <v>33</v>
      </c>
      <c r="AX463" s="14" t="s">
        <v>71</v>
      </c>
      <c r="AY463" s="214" t="s">
        <v>134</v>
      </c>
    </row>
    <row r="464" spans="1:65" s="15" customFormat="1">
      <c r="B464" s="215"/>
      <c r="C464" s="216"/>
      <c r="D464" s="195" t="s">
        <v>147</v>
      </c>
      <c r="E464" s="217" t="s">
        <v>19</v>
      </c>
      <c r="F464" s="218" t="s">
        <v>154</v>
      </c>
      <c r="G464" s="216"/>
      <c r="H464" s="219">
        <v>109.52000000000001</v>
      </c>
      <c r="I464" s="220"/>
      <c r="J464" s="216"/>
      <c r="K464" s="216"/>
      <c r="L464" s="221"/>
      <c r="M464" s="222"/>
      <c r="N464" s="223"/>
      <c r="O464" s="223"/>
      <c r="P464" s="223"/>
      <c r="Q464" s="223"/>
      <c r="R464" s="223"/>
      <c r="S464" s="223"/>
      <c r="T464" s="224"/>
      <c r="AT464" s="225" t="s">
        <v>147</v>
      </c>
      <c r="AU464" s="225" t="s">
        <v>143</v>
      </c>
      <c r="AV464" s="15" t="s">
        <v>142</v>
      </c>
      <c r="AW464" s="15" t="s">
        <v>33</v>
      </c>
      <c r="AX464" s="15" t="s">
        <v>79</v>
      </c>
      <c r="AY464" s="225" t="s">
        <v>134</v>
      </c>
    </row>
    <row r="465" spans="1:65" s="2" customFormat="1" ht="21.75" customHeight="1">
      <c r="A465" s="36"/>
      <c r="B465" s="37"/>
      <c r="C465" s="175" t="s">
        <v>465</v>
      </c>
      <c r="D465" s="175" t="s">
        <v>137</v>
      </c>
      <c r="E465" s="176" t="s">
        <v>466</v>
      </c>
      <c r="F465" s="177" t="s">
        <v>467</v>
      </c>
      <c r="G465" s="178" t="s">
        <v>157</v>
      </c>
      <c r="H465" s="179">
        <v>109.52</v>
      </c>
      <c r="I465" s="180"/>
      <c r="J465" s="181">
        <f>ROUND(I465*H465,2)</f>
        <v>0</v>
      </c>
      <c r="K465" s="177" t="s">
        <v>141</v>
      </c>
      <c r="L465" s="41"/>
      <c r="M465" s="182" t="s">
        <v>19</v>
      </c>
      <c r="N465" s="183" t="s">
        <v>43</v>
      </c>
      <c r="O465" s="66"/>
      <c r="P465" s="184">
        <f>O465*H465</f>
        <v>0</v>
      </c>
      <c r="Q465" s="184">
        <v>6.9999999999999999E-4</v>
      </c>
      <c r="R465" s="184">
        <f>Q465*H465</f>
        <v>7.6663999999999996E-2</v>
      </c>
      <c r="S465" s="184">
        <v>0</v>
      </c>
      <c r="T465" s="185">
        <f>S465*H465</f>
        <v>0</v>
      </c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R465" s="186" t="s">
        <v>286</v>
      </c>
      <c r="AT465" s="186" t="s">
        <v>137</v>
      </c>
      <c r="AU465" s="186" t="s">
        <v>143</v>
      </c>
      <c r="AY465" s="19" t="s">
        <v>134</v>
      </c>
      <c r="BE465" s="187">
        <f>IF(N465="základní",J465,0)</f>
        <v>0</v>
      </c>
      <c r="BF465" s="187">
        <f>IF(N465="snížená",J465,0)</f>
        <v>0</v>
      </c>
      <c r="BG465" s="187">
        <f>IF(N465="zákl. přenesená",J465,0)</f>
        <v>0</v>
      </c>
      <c r="BH465" s="187">
        <f>IF(N465="sníž. přenesená",J465,0)</f>
        <v>0</v>
      </c>
      <c r="BI465" s="187">
        <f>IF(N465="nulová",J465,0)</f>
        <v>0</v>
      </c>
      <c r="BJ465" s="19" t="s">
        <v>143</v>
      </c>
      <c r="BK465" s="187">
        <f>ROUND(I465*H465,2)</f>
        <v>0</v>
      </c>
      <c r="BL465" s="19" t="s">
        <v>286</v>
      </c>
      <c r="BM465" s="186" t="s">
        <v>468</v>
      </c>
    </row>
    <row r="466" spans="1:65" s="2" customFormat="1">
      <c r="A466" s="36"/>
      <c r="B466" s="37"/>
      <c r="C466" s="38"/>
      <c r="D466" s="188" t="s">
        <v>145</v>
      </c>
      <c r="E466" s="38"/>
      <c r="F466" s="189" t="s">
        <v>469</v>
      </c>
      <c r="G466" s="38"/>
      <c r="H466" s="38"/>
      <c r="I466" s="190"/>
      <c r="J466" s="38"/>
      <c r="K466" s="38"/>
      <c r="L466" s="41"/>
      <c r="M466" s="191"/>
      <c r="N466" s="192"/>
      <c r="O466" s="66"/>
      <c r="P466" s="66"/>
      <c r="Q466" s="66"/>
      <c r="R466" s="66"/>
      <c r="S466" s="66"/>
      <c r="T466" s="67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T466" s="19" t="s">
        <v>145</v>
      </c>
      <c r="AU466" s="19" t="s">
        <v>143</v>
      </c>
    </row>
    <row r="467" spans="1:65" s="13" customFormat="1">
      <c r="B467" s="193"/>
      <c r="C467" s="194"/>
      <c r="D467" s="195" t="s">
        <v>147</v>
      </c>
      <c r="E467" s="196" t="s">
        <v>19</v>
      </c>
      <c r="F467" s="197" t="s">
        <v>148</v>
      </c>
      <c r="G467" s="194"/>
      <c r="H467" s="196" t="s">
        <v>19</v>
      </c>
      <c r="I467" s="198"/>
      <c r="J467" s="194"/>
      <c r="K467" s="194"/>
      <c r="L467" s="199"/>
      <c r="M467" s="200"/>
      <c r="N467" s="201"/>
      <c r="O467" s="201"/>
      <c r="P467" s="201"/>
      <c r="Q467" s="201"/>
      <c r="R467" s="201"/>
      <c r="S467" s="201"/>
      <c r="T467" s="202"/>
      <c r="AT467" s="203" t="s">
        <v>147</v>
      </c>
      <c r="AU467" s="203" t="s">
        <v>143</v>
      </c>
      <c r="AV467" s="13" t="s">
        <v>79</v>
      </c>
      <c r="AW467" s="13" t="s">
        <v>33</v>
      </c>
      <c r="AX467" s="13" t="s">
        <v>71</v>
      </c>
      <c r="AY467" s="203" t="s">
        <v>134</v>
      </c>
    </row>
    <row r="468" spans="1:65" s="14" customFormat="1">
      <c r="B468" s="204"/>
      <c r="C468" s="205"/>
      <c r="D468" s="195" t="s">
        <v>147</v>
      </c>
      <c r="E468" s="206" t="s">
        <v>19</v>
      </c>
      <c r="F468" s="207" t="s">
        <v>453</v>
      </c>
      <c r="G468" s="205"/>
      <c r="H468" s="208">
        <v>101.7</v>
      </c>
      <c r="I468" s="209"/>
      <c r="J468" s="205"/>
      <c r="K468" s="205"/>
      <c r="L468" s="210"/>
      <c r="M468" s="211"/>
      <c r="N468" s="212"/>
      <c r="O468" s="212"/>
      <c r="P468" s="212"/>
      <c r="Q468" s="212"/>
      <c r="R468" s="212"/>
      <c r="S468" s="212"/>
      <c r="T468" s="213"/>
      <c r="AT468" s="214" t="s">
        <v>147</v>
      </c>
      <c r="AU468" s="214" t="s">
        <v>143</v>
      </c>
      <c r="AV468" s="14" t="s">
        <v>143</v>
      </c>
      <c r="AW468" s="14" t="s">
        <v>33</v>
      </c>
      <c r="AX468" s="14" t="s">
        <v>71</v>
      </c>
      <c r="AY468" s="214" t="s">
        <v>134</v>
      </c>
    </row>
    <row r="469" spans="1:65" s="14" customFormat="1">
      <c r="B469" s="204"/>
      <c r="C469" s="205"/>
      <c r="D469" s="195" t="s">
        <v>147</v>
      </c>
      <c r="E469" s="206" t="s">
        <v>19</v>
      </c>
      <c r="F469" s="207" t="s">
        <v>459</v>
      </c>
      <c r="G469" s="205"/>
      <c r="H469" s="208">
        <v>7.82</v>
      </c>
      <c r="I469" s="209"/>
      <c r="J469" s="205"/>
      <c r="K469" s="205"/>
      <c r="L469" s="210"/>
      <c r="M469" s="211"/>
      <c r="N469" s="212"/>
      <c r="O469" s="212"/>
      <c r="P469" s="212"/>
      <c r="Q469" s="212"/>
      <c r="R469" s="212"/>
      <c r="S469" s="212"/>
      <c r="T469" s="213"/>
      <c r="AT469" s="214" t="s">
        <v>147</v>
      </c>
      <c r="AU469" s="214" t="s">
        <v>143</v>
      </c>
      <c r="AV469" s="14" t="s">
        <v>143</v>
      </c>
      <c r="AW469" s="14" t="s">
        <v>33</v>
      </c>
      <c r="AX469" s="14" t="s">
        <v>71</v>
      </c>
      <c r="AY469" s="214" t="s">
        <v>134</v>
      </c>
    </row>
    <row r="470" spans="1:65" s="15" customFormat="1">
      <c r="B470" s="215"/>
      <c r="C470" s="216"/>
      <c r="D470" s="195" t="s">
        <v>147</v>
      </c>
      <c r="E470" s="217" t="s">
        <v>19</v>
      </c>
      <c r="F470" s="218" t="s">
        <v>154</v>
      </c>
      <c r="G470" s="216"/>
      <c r="H470" s="219">
        <v>109.52000000000001</v>
      </c>
      <c r="I470" s="220"/>
      <c r="J470" s="216"/>
      <c r="K470" s="216"/>
      <c r="L470" s="221"/>
      <c r="M470" s="222"/>
      <c r="N470" s="223"/>
      <c r="O470" s="223"/>
      <c r="P470" s="223"/>
      <c r="Q470" s="223"/>
      <c r="R470" s="223"/>
      <c r="S470" s="223"/>
      <c r="T470" s="224"/>
      <c r="AT470" s="225" t="s">
        <v>147</v>
      </c>
      <c r="AU470" s="225" t="s">
        <v>143</v>
      </c>
      <c r="AV470" s="15" t="s">
        <v>142</v>
      </c>
      <c r="AW470" s="15" t="s">
        <v>33</v>
      </c>
      <c r="AX470" s="15" t="s">
        <v>79</v>
      </c>
      <c r="AY470" s="225" t="s">
        <v>134</v>
      </c>
    </row>
    <row r="471" spans="1:65" s="2" customFormat="1" ht="37.9" customHeight="1">
      <c r="A471" s="36"/>
      <c r="B471" s="37"/>
      <c r="C471" s="175" t="s">
        <v>470</v>
      </c>
      <c r="D471" s="175" t="s">
        <v>137</v>
      </c>
      <c r="E471" s="176" t="s">
        <v>471</v>
      </c>
      <c r="F471" s="177" t="s">
        <v>472</v>
      </c>
      <c r="G471" s="178" t="s">
        <v>333</v>
      </c>
      <c r="H471" s="179">
        <v>1.427</v>
      </c>
      <c r="I471" s="180"/>
      <c r="J471" s="181">
        <f>ROUND(I471*H471,2)</f>
        <v>0</v>
      </c>
      <c r="K471" s="177" t="s">
        <v>141</v>
      </c>
      <c r="L471" s="41"/>
      <c r="M471" s="182" t="s">
        <v>19</v>
      </c>
      <c r="N471" s="183" t="s">
        <v>43</v>
      </c>
      <c r="O471" s="66"/>
      <c r="P471" s="184">
        <f>O471*H471</f>
        <v>0</v>
      </c>
      <c r="Q471" s="184">
        <v>0</v>
      </c>
      <c r="R471" s="184">
        <f>Q471*H471</f>
        <v>0</v>
      </c>
      <c r="S471" s="184">
        <v>0</v>
      </c>
      <c r="T471" s="185">
        <f>S471*H471</f>
        <v>0</v>
      </c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R471" s="186" t="s">
        <v>286</v>
      </c>
      <c r="AT471" s="186" t="s">
        <v>137</v>
      </c>
      <c r="AU471" s="186" t="s">
        <v>143</v>
      </c>
      <c r="AY471" s="19" t="s">
        <v>134</v>
      </c>
      <c r="BE471" s="187">
        <f>IF(N471="základní",J471,0)</f>
        <v>0</v>
      </c>
      <c r="BF471" s="187">
        <f>IF(N471="snížená",J471,0)</f>
        <v>0</v>
      </c>
      <c r="BG471" s="187">
        <f>IF(N471="zákl. přenesená",J471,0)</f>
        <v>0</v>
      </c>
      <c r="BH471" s="187">
        <f>IF(N471="sníž. přenesená",J471,0)</f>
        <v>0</v>
      </c>
      <c r="BI471" s="187">
        <f>IF(N471="nulová",J471,0)</f>
        <v>0</v>
      </c>
      <c r="BJ471" s="19" t="s">
        <v>143</v>
      </c>
      <c r="BK471" s="187">
        <f>ROUND(I471*H471,2)</f>
        <v>0</v>
      </c>
      <c r="BL471" s="19" t="s">
        <v>286</v>
      </c>
      <c r="BM471" s="186" t="s">
        <v>473</v>
      </c>
    </row>
    <row r="472" spans="1:65" s="2" customFormat="1">
      <c r="A472" s="36"/>
      <c r="B472" s="37"/>
      <c r="C472" s="38"/>
      <c r="D472" s="188" t="s">
        <v>145</v>
      </c>
      <c r="E472" s="38"/>
      <c r="F472" s="189" t="s">
        <v>474</v>
      </c>
      <c r="G472" s="38"/>
      <c r="H472" s="38"/>
      <c r="I472" s="190"/>
      <c r="J472" s="38"/>
      <c r="K472" s="38"/>
      <c r="L472" s="41"/>
      <c r="M472" s="191"/>
      <c r="N472" s="192"/>
      <c r="O472" s="66"/>
      <c r="P472" s="66"/>
      <c r="Q472" s="66"/>
      <c r="R472" s="66"/>
      <c r="S472" s="66"/>
      <c r="T472" s="67"/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T472" s="19" t="s">
        <v>145</v>
      </c>
      <c r="AU472" s="19" t="s">
        <v>143</v>
      </c>
    </row>
    <row r="473" spans="1:65" s="12" customFormat="1" ht="22.9" customHeight="1">
      <c r="B473" s="159"/>
      <c r="C473" s="160"/>
      <c r="D473" s="161" t="s">
        <v>70</v>
      </c>
      <c r="E473" s="173" t="s">
        <v>475</v>
      </c>
      <c r="F473" s="173" t="s">
        <v>476</v>
      </c>
      <c r="G473" s="160"/>
      <c r="H473" s="160"/>
      <c r="I473" s="163"/>
      <c r="J473" s="174">
        <f>BK473</f>
        <v>0</v>
      </c>
      <c r="K473" s="160"/>
      <c r="L473" s="165"/>
      <c r="M473" s="166"/>
      <c r="N473" s="167"/>
      <c r="O473" s="167"/>
      <c r="P473" s="168">
        <f>SUM(P474:P675)</f>
        <v>0</v>
      </c>
      <c r="Q473" s="167"/>
      <c r="R473" s="168">
        <f>SUM(R474:R675)</f>
        <v>0.16926999999999992</v>
      </c>
      <c r="S473" s="167"/>
      <c r="T473" s="169">
        <f>SUM(T474:T675)</f>
        <v>0.7272320000000001</v>
      </c>
      <c r="AR473" s="170" t="s">
        <v>143</v>
      </c>
      <c r="AT473" s="171" t="s">
        <v>70</v>
      </c>
      <c r="AU473" s="171" t="s">
        <v>79</v>
      </c>
      <c r="AY473" s="170" t="s">
        <v>134</v>
      </c>
      <c r="BK473" s="172">
        <f>SUM(BK474:BK675)</f>
        <v>0</v>
      </c>
    </row>
    <row r="474" spans="1:65" s="2" customFormat="1" ht="16.5" customHeight="1">
      <c r="A474" s="36"/>
      <c r="B474" s="37"/>
      <c r="C474" s="175" t="s">
        <v>477</v>
      </c>
      <c r="D474" s="175" t="s">
        <v>137</v>
      </c>
      <c r="E474" s="176" t="s">
        <v>478</v>
      </c>
      <c r="F474" s="177" t="s">
        <v>479</v>
      </c>
      <c r="G474" s="178" t="s">
        <v>157</v>
      </c>
      <c r="H474" s="179">
        <v>5.1550000000000002</v>
      </c>
      <c r="I474" s="180"/>
      <c r="J474" s="181">
        <f>ROUND(I474*H474,2)</f>
        <v>0</v>
      </c>
      <c r="K474" s="177" t="s">
        <v>266</v>
      </c>
      <c r="L474" s="41"/>
      <c r="M474" s="182" t="s">
        <v>19</v>
      </c>
      <c r="N474" s="183" t="s">
        <v>43</v>
      </c>
      <c r="O474" s="66"/>
      <c r="P474" s="184">
        <f>O474*H474</f>
        <v>0</v>
      </c>
      <c r="Q474" s="184">
        <v>0</v>
      </c>
      <c r="R474" s="184">
        <f>Q474*H474</f>
        <v>0</v>
      </c>
      <c r="S474" s="184">
        <v>0</v>
      </c>
      <c r="T474" s="185">
        <f>S474*H474</f>
        <v>0</v>
      </c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R474" s="186" t="s">
        <v>286</v>
      </c>
      <c r="AT474" s="186" t="s">
        <v>137</v>
      </c>
      <c r="AU474" s="186" t="s">
        <v>143</v>
      </c>
      <c r="AY474" s="19" t="s">
        <v>134</v>
      </c>
      <c r="BE474" s="187">
        <f>IF(N474="základní",J474,0)</f>
        <v>0</v>
      </c>
      <c r="BF474" s="187">
        <f>IF(N474="snížená",J474,0)</f>
        <v>0</v>
      </c>
      <c r="BG474" s="187">
        <f>IF(N474="zákl. přenesená",J474,0)</f>
        <v>0</v>
      </c>
      <c r="BH474" s="187">
        <f>IF(N474="sníž. přenesená",J474,0)</f>
        <v>0</v>
      </c>
      <c r="BI474" s="187">
        <f>IF(N474="nulová",J474,0)</f>
        <v>0</v>
      </c>
      <c r="BJ474" s="19" t="s">
        <v>143</v>
      </c>
      <c r="BK474" s="187">
        <f>ROUND(I474*H474,2)</f>
        <v>0</v>
      </c>
      <c r="BL474" s="19" t="s">
        <v>286</v>
      </c>
      <c r="BM474" s="186" t="s">
        <v>480</v>
      </c>
    </row>
    <row r="475" spans="1:65" s="2" customFormat="1" ht="39">
      <c r="A475" s="36"/>
      <c r="B475" s="37"/>
      <c r="C475" s="38"/>
      <c r="D475" s="195" t="s">
        <v>481</v>
      </c>
      <c r="E475" s="38"/>
      <c r="F475" s="236" t="s">
        <v>482</v>
      </c>
      <c r="G475" s="38"/>
      <c r="H475" s="38"/>
      <c r="I475" s="190"/>
      <c r="J475" s="38"/>
      <c r="K475" s="38"/>
      <c r="L475" s="41"/>
      <c r="M475" s="191"/>
      <c r="N475" s="192"/>
      <c r="O475" s="66"/>
      <c r="P475" s="66"/>
      <c r="Q475" s="66"/>
      <c r="R475" s="66"/>
      <c r="S475" s="66"/>
      <c r="T475" s="67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T475" s="19" t="s">
        <v>481</v>
      </c>
      <c r="AU475" s="19" t="s">
        <v>143</v>
      </c>
    </row>
    <row r="476" spans="1:65" s="13" customFormat="1">
      <c r="B476" s="193"/>
      <c r="C476" s="194"/>
      <c r="D476" s="195" t="s">
        <v>147</v>
      </c>
      <c r="E476" s="196" t="s">
        <v>19</v>
      </c>
      <c r="F476" s="197" t="s">
        <v>148</v>
      </c>
      <c r="G476" s="194"/>
      <c r="H476" s="196" t="s">
        <v>19</v>
      </c>
      <c r="I476" s="198"/>
      <c r="J476" s="194"/>
      <c r="K476" s="194"/>
      <c r="L476" s="199"/>
      <c r="M476" s="200"/>
      <c r="N476" s="201"/>
      <c r="O476" s="201"/>
      <c r="P476" s="201"/>
      <c r="Q476" s="201"/>
      <c r="R476" s="201"/>
      <c r="S476" s="201"/>
      <c r="T476" s="202"/>
      <c r="AT476" s="203" t="s">
        <v>147</v>
      </c>
      <c r="AU476" s="203" t="s">
        <v>143</v>
      </c>
      <c r="AV476" s="13" t="s">
        <v>79</v>
      </c>
      <c r="AW476" s="13" t="s">
        <v>33</v>
      </c>
      <c r="AX476" s="13" t="s">
        <v>71</v>
      </c>
      <c r="AY476" s="203" t="s">
        <v>134</v>
      </c>
    </row>
    <row r="477" spans="1:65" s="13" customFormat="1">
      <c r="B477" s="193"/>
      <c r="C477" s="194"/>
      <c r="D477" s="195" t="s">
        <v>147</v>
      </c>
      <c r="E477" s="196" t="s">
        <v>19</v>
      </c>
      <c r="F477" s="197" t="s">
        <v>483</v>
      </c>
      <c r="G477" s="194"/>
      <c r="H477" s="196" t="s">
        <v>19</v>
      </c>
      <c r="I477" s="198"/>
      <c r="J477" s="194"/>
      <c r="K477" s="194"/>
      <c r="L477" s="199"/>
      <c r="M477" s="200"/>
      <c r="N477" s="201"/>
      <c r="O477" s="201"/>
      <c r="P477" s="201"/>
      <c r="Q477" s="201"/>
      <c r="R477" s="201"/>
      <c r="S477" s="201"/>
      <c r="T477" s="202"/>
      <c r="AT477" s="203" t="s">
        <v>147</v>
      </c>
      <c r="AU477" s="203" t="s">
        <v>143</v>
      </c>
      <c r="AV477" s="13" t="s">
        <v>79</v>
      </c>
      <c r="AW477" s="13" t="s">
        <v>33</v>
      </c>
      <c r="AX477" s="13" t="s">
        <v>71</v>
      </c>
      <c r="AY477" s="203" t="s">
        <v>134</v>
      </c>
    </row>
    <row r="478" spans="1:65" s="14" customFormat="1">
      <c r="B478" s="204"/>
      <c r="C478" s="205"/>
      <c r="D478" s="195" t="s">
        <v>147</v>
      </c>
      <c r="E478" s="206" t="s">
        <v>19</v>
      </c>
      <c r="F478" s="207" t="s">
        <v>484</v>
      </c>
      <c r="G478" s="205"/>
      <c r="H478" s="208">
        <v>5.1550000000000002</v>
      </c>
      <c r="I478" s="209"/>
      <c r="J478" s="205"/>
      <c r="K478" s="205"/>
      <c r="L478" s="210"/>
      <c r="M478" s="211"/>
      <c r="N478" s="212"/>
      <c r="O478" s="212"/>
      <c r="P478" s="212"/>
      <c r="Q478" s="212"/>
      <c r="R478" s="212"/>
      <c r="S478" s="212"/>
      <c r="T478" s="213"/>
      <c r="AT478" s="214" t="s">
        <v>147</v>
      </c>
      <c r="AU478" s="214" t="s">
        <v>143</v>
      </c>
      <c r="AV478" s="14" t="s">
        <v>143</v>
      </c>
      <c r="AW478" s="14" t="s">
        <v>33</v>
      </c>
      <c r="AX478" s="14" t="s">
        <v>71</v>
      </c>
      <c r="AY478" s="214" t="s">
        <v>134</v>
      </c>
    </row>
    <row r="479" spans="1:65" s="15" customFormat="1">
      <c r="B479" s="215"/>
      <c r="C479" s="216"/>
      <c r="D479" s="195" t="s">
        <v>147</v>
      </c>
      <c r="E479" s="217" t="s">
        <v>19</v>
      </c>
      <c r="F479" s="218" t="s">
        <v>154</v>
      </c>
      <c r="G479" s="216"/>
      <c r="H479" s="219">
        <v>5.1550000000000002</v>
      </c>
      <c r="I479" s="220"/>
      <c r="J479" s="216"/>
      <c r="K479" s="216"/>
      <c r="L479" s="221"/>
      <c r="M479" s="222"/>
      <c r="N479" s="223"/>
      <c r="O479" s="223"/>
      <c r="P479" s="223"/>
      <c r="Q479" s="223"/>
      <c r="R479" s="223"/>
      <c r="S479" s="223"/>
      <c r="T479" s="224"/>
      <c r="AT479" s="225" t="s">
        <v>147</v>
      </c>
      <c r="AU479" s="225" t="s">
        <v>143</v>
      </c>
      <c r="AV479" s="15" t="s">
        <v>142</v>
      </c>
      <c r="AW479" s="15" t="s">
        <v>33</v>
      </c>
      <c r="AX479" s="15" t="s">
        <v>79</v>
      </c>
      <c r="AY479" s="225" t="s">
        <v>134</v>
      </c>
    </row>
    <row r="480" spans="1:65" s="2" customFormat="1" ht="16.5" customHeight="1">
      <c r="A480" s="36"/>
      <c r="B480" s="37"/>
      <c r="C480" s="175" t="s">
        <v>485</v>
      </c>
      <c r="D480" s="175" t="s">
        <v>137</v>
      </c>
      <c r="E480" s="176" t="s">
        <v>486</v>
      </c>
      <c r="F480" s="177" t="s">
        <v>487</v>
      </c>
      <c r="G480" s="178" t="s">
        <v>157</v>
      </c>
      <c r="H480" s="179">
        <v>10.176</v>
      </c>
      <c r="I480" s="180"/>
      <c r="J480" s="181">
        <f>ROUND(I480*H480,2)</f>
        <v>0</v>
      </c>
      <c r="K480" s="177" t="s">
        <v>266</v>
      </c>
      <c r="L480" s="41"/>
      <c r="M480" s="182" t="s">
        <v>19</v>
      </c>
      <c r="N480" s="183" t="s">
        <v>43</v>
      </c>
      <c r="O480" s="66"/>
      <c r="P480" s="184">
        <f>O480*H480</f>
        <v>0</v>
      </c>
      <c r="Q480" s="184">
        <v>0</v>
      </c>
      <c r="R480" s="184">
        <f>Q480*H480</f>
        <v>0</v>
      </c>
      <c r="S480" s="184">
        <v>0</v>
      </c>
      <c r="T480" s="185">
        <f>S480*H480</f>
        <v>0</v>
      </c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R480" s="186" t="s">
        <v>286</v>
      </c>
      <c r="AT480" s="186" t="s">
        <v>137</v>
      </c>
      <c r="AU480" s="186" t="s">
        <v>143</v>
      </c>
      <c r="AY480" s="19" t="s">
        <v>134</v>
      </c>
      <c r="BE480" s="187">
        <f>IF(N480="základní",J480,0)</f>
        <v>0</v>
      </c>
      <c r="BF480" s="187">
        <f>IF(N480="snížená",J480,0)</f>
        <v>0</v>
      </c>
      <c r="BG480" s="187">
        <f>IF(N480="zákl. přenesená",J480,0)</f>
        <v>0</v>
      </c>
      <c r="BH480" s="187">
        <f>IF(N480="sníž. přenesená",J480,0)</f>
        <v>0</v>
      </c>
      <c r="BI480" s="187">
        <f>IF(N480="nulová",J480,0)</f>
        <v>0</v>
      </c>
      <c r="BJ480" s="19" t="s">
        <v>143</v>
      </c>
      <c r="BK480" s="187">
        <f>ROUND(I480*H480,2)</f>
        <v>0</v>
      </c>
      <c r="BL480" s="19" t="s">
        <v>286</v>
      </c>
      <c r="BM480" s="186" t="s">
        <v>488</v>
      </c>
    </row>
    <row r="481" spans="1:65" s="2" customFormat="1" ht="39">
      <c r="A481" s="36"/>
      <c r="B481" s="37"/>
      <c r="C481" s="38"/>
      <c r="D481" s="195" t="s">
        <v>481</v>
      </c>
      <c r="E481" s="38"/>
      <c r="F481" s="236" t="s">
        <v>482</v>
      </c>
      <c r="G481" s="38"/>
      <c r="H481" s="38"/>
      <c r="I481" s="190"/>
      <c r="J481" s="38"/>
      <c r="K481" s="38"/>
      <c r="L481" s="41"/>
      <c r="M481" s="191"/>
      <c r="N481" s="192"/>
      <c r="O481" s="66"/>
      <c r="P481" s="66"/>
      <c r="Q481" s="66"/>
      <c r="R481" s="66"/>
      <c r="S481" s="66"/>
      <c r="T481" s="67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T481" s="19" t="s">
        <v>481</v>
      </c>
      <c r="AU481" s="19" t="s">
        <v>143</v>
      </c>
    </row>
    <row r="482" spans="1:65" s="13" customFormat="1">
      <c r="B482" s="193"/>
      <c r="C482" s="194"/>
      <c r="D482" s="195" t="s">
        <v>147</v>
      </c>
      <c r="E482" s="196" t="s">
        <v>19</v>
      </c>
      <c r="F482" s="197" t="s">
        <v>148</v>
      </c>
      <c r="G482" s="194"/>
      <c r="H482" s="196" t="s">
        <v>19</v>
      </c>
      <c r="I482" s="198"/>
      <c r="J482" s="194"/>
      <c r="K482" s="194"/>
      <c r="L482" s="199"/>
      <c r="M482" s="200"/>
      <c r="N482" s="201"/>
      <c r="O482" s="201"/>
      <c r="P482" s="201"/>
      <c r="Q482" s="201"/>
      <c r="R482" s="201"/>
      <c r="S482" s="201"/>
      <c r="T482" s="202"/>
      <c r="AT482" s="203" t="s">
        <v>147</v>
      </c>
      <c r="AU482" s="203" t="s">
        <v>143</v>
      </c>
      <c r="AV482" s="13" t="s">
        <v>79</v>
      </c>
      <c r="AW482" s="13" t="s">
        <v>33</v>
      </c>
      <c r="AX482" s="13" t="s">
        <v>71</v>
      </c>
      <c r="AY482" s="203" t="s">
        <v>134</v>
      </c>
    </row>
    <row r="483" spans="1:65" s="13" customFormat="1">
      <c r="B483" s="193"/>
      <c r="C483" s="194"/>
      <c r="D483" s="195" t="s">
        <v>147</v>
      </c>
      <c r="E483" s="196" t="s">
        <v>19</v>
      </c>
      <c r="F483" s="197" t="s">
        <v>489</v>
      </c>
      <c r="G483" s="194"/>
      <c r="H483" s="196" t="s">
        <v>19</v>
      </c>
      <c r="I483" s="198"/>
      <c r="J483" s="194"/>
      <c r="K483" s="194"/>
      <c r="L483" s="199"/>
      <c r="M483" s="200"/>
      <c r="N483" s="201"/>
      <c r="O483" s="201"/>
      <c r="P483" s="201"/>
      <c r="Q483" s="201"/>
      <c r="R483" s="201"/>
      <c r="S483" s="201"/>
      <c r="T483" s="202"/>
      <c r="AT483" s="203" t="s">
        <v>147</v>
      </c>
      <c r="AU483" s="203" t="s">
        <v>143</v>
      </c>
      <c r="AV483" s="13" t="s">
        <v>79</v>
      </c>
      <c r="AW483" s="13" t="s">
        <v>33</v>
      </c>
      <c r="AX483" s="13" t="s">
        <v>71</v>
      </c>
      <c r="AY483" s="203" t="s">
        <v>134</v>
      </c>
    </row>
    <row r="484" spans="1:65" s="14" customFormat="1">
      <c r="B484" s="204"/>
      <c r="C484" s="205"/>
      <c r="D484" s="195" t="s">
        <v>147</v>
      </c>
      <c r="E484" s="206" t="s">
        <v>19</v>
      </c>
      <c r="F484" s="207" t="s">
        <v>490</v>
      </c>
      <c r="G484" s="205"/>
      <c r="H484" s="208">
        <v>10.176</v>
      </c>
      <c r="I484" s="209"/>
      <c r="J484" s="205"/>
      <c r="K484" s="205"/>
      <c r="L484" s="210"/>
      <c r="M484" s="211"/>
      <c r="N484" s="212"/>
      <c r="O484" s="212"/>
      <c r="P484" s="212"/>
      <c r="Q484" s="212"/>
      <c r="R484" s="212"/>
      <c r="S484" s="212"/>
      <c r="T484" s="213"/>
      <c r="AT484" s="214" t="s">
        <v>147</v>
      </c>
      <c r="AU484" s="214" t="s">
        <v>143</v>
      </c>
      <c r="AV484" s="14" t="s">
        <v>143</v>
      </c>
      <c r="AW484" s="14" t="s">
        <v>33</v>
      </c>
      <c r="AX484" s="14" t="s">
        <v>71</v>
      </c>
      <c r="AY484" s="214" t="s">
        <v>134</v>
      </c>
    </row>
    <row r="485" spans="1:65" s="15" customFormat="1">
      <c r="B485" s="215"/>
      <c r="C485" s="216"/>
      <c r="D485" s="195" t="s">
        <v>147</v>
      </c>
      <c r="E485" s="217" t="s">
        <v>19</v>
      </c>
      <c r="F485" s="218" t="s">
        <v>154</v>
      </c>
      <c r="G485" s="216"/>
      <c r="H485" s="219">
        <v>10.176</v>
      </c>
      <c r="I485" s="220"/>
      <c r="J485" s="216"/>
      <c r="K485" s="216"/>
      <c r="L485" s="221"/>
      <c r="M485" s="222"/>
      <c r="N485" s="223"/>
      <c r="O485" s="223"/>
      <c r="P485" s="223"/>
      <c r="Q485" s="223"/>
      <c r="R485" s="223"/>
      <c r="S485" s="223"/>
      <c r="T485" s="224"/>
      <c r="AT485" s="225" t="s">
        <v>147</v>
      </c>
      <c r="AU485" s="225" t="s">
        <v>143</v>
      </c>
      <c r="AV485" s="15" t="s">
        <v>142</v>
      </c>
      <c r="AW485" s="15" t="s">
        <v>33</v>
      </c>
      <c r="AX485" s="15" t="s">
        <v>79</v>
      </c>
      <c r="AY485" s="225" t="s">
        <v>134</v>
      </c>
    </row>
    <row r="486" spans="1:65" s="2" customFormat="1" ht="16.5" customHeight="1">
      <c r="A486" s="36"/>
      <c r="B486" s="37"/>
      <c r="C486" s="175" t="s">
        <v>491</v>
      </c>
      <c r="D486" s="175" t="s">
        <v>137</v>
      </c>
      <c r="E486" s="176" t="s">
        <v>492</v>
      </c>
      <c r="F486" s="177" t="s">
        <v>493</v>
      </c>
      <c r="G486" s="178" t="s">
        <v>157</v>
      </c>
      <c r="H486" s="179">
        <v>1.52</v>
      </c>
      <c r="I486" s="180"/>
      <c r="J486" s="181">
        <f>ROUND(I486*H486,2)</f>
        <v>0</v>
      </c>
      <c r="K486" s="177" t="s">
        <v>266</v>
      </c>
      <c r="L486" s="41"/>
      <c r="M486" s="182" t="s">
        <v>19</v>
      </c>
      <c r="N486" s="183" t="s">
        <v>43</v>
      </c>
      <c r="O486" s="66"/>
      <c r="P486" s="184">
        <f>O486*H486</f>
        <v>0</v>
      </c>
      <c r="Q486" s="184">
        <v>0</v>
      </c>
      <c r="R486" s="184">
        <f>Q486*H486</f>
        <v>0</v>
      </c>
      <c r="S486" s="184">
        <v>0</v>
      </c>
      <c r="T486" s="185">
        <f>S486*H486</f>
        <v>0</v>
      </c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R486" s="186" t="s">
        <v>286</v>
      </c>
      <c r="AT486" s="186" t="s">
        <v>137</v>
      </c>
      <c r="AU486" s="186" t="s">
        <v>143</v>
      </c>
      <c r="AY486" s="19" t="s">
        <v>134</v>
      </c>
      <c r="BE486" s="187">
        <f>IF(N486="základní",J486,0)</f>
        <v>0</v>
      </c>
      <c r="BF486" s="187">
        <f>IF(N486="snížená",J486,0)</f>
        <v>0</v>
      </c>
      <c r="BG486" s="187">
        <f>IF(N486="zákl. přenesená",J486,0)</f>
        <v>0</v>
      </c>
      <c r="BH486" s="187">
        <f>IF(N486="sníž. přenesená",J486,0)</f>
        <v>0</v>
      </c>
      <c r="BI486" s="187">
        <f>IF(N486="nulová",J486,0)</f>
        <v>0</v>
      </c>
      <c r="BJ486" s="19" t="s">
        <v>143</v>
      </c>
      <c r="BK486" s="187">
        <f>ROUND(I486*H486,2)</f>
        <v>0</v>
      </c>
      <c r="BL486" s="19" t="s">
        <v>286</v>
      </c>
      <c r="BM486" s="186" t="s">
        <v>494</v>
      </c>
    </row>
    <row r="487" spans="1:65" s="2" customFormat="1" ht="39">
      <c r="A487" s="36"/>
      <c r="B487" s="37"/>
      <c r="C487" s="38"/>
      <c r="D487" s="195" t="s">
        <v>481</v>
      </c>
      <c r="E487" s="38"/>
      <c r="F487" s="236" t="s">
        <v>482</v>
      </c>
      <c r="G487" s="38"/>
      <c r="H487" s="38"/>
      <c r="I487" s="190"/>
      <c r="J487" s="38"/>
      <c r="K487" s="38"/>
      <c r="L487" s="41"/>
      <c r="M487" s="191"/>
      <c r="N487" s="192"/>
      <c r="O487" s="66"/>
      <c r="P487" s="66"/>
      <c r="Q487" s="66"/>
      <c r="R487" s="66"/>
      <c r="S487" s="66"/>
      <c r="T487" s="67"/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T487" s="19" t="s">
        <v>481</v>
      </c>
      <c r="AU487" s="19" t="s">
        <v>143</v>
      </c>
    </row>
    <row r="488" spans="1:65" s="13" customFormat="1">
      <c r="B488" s="193"/>
      <c r="C488" s="194"/>
      <c r="D488" s="195" t="s">
        <v>147</v>
      </c>
      <c r="E488" s="196" t="s">
        <v>19</v>
      </c>
      <c r="F488" s="197" t="s">
        <v>148</v>
      </c>
      <c r="G488" s="194"/>
      <c r="H488" s="196" t="s">
        <v>19</v>
      </c>
      <c r="I488" s="198"/>
      <c r="J488" s="194"/>
      <c r="K488" s="194"/>
      <c r="L488" s="199"/>
      <c r="M488" s="200"/>
      <c r="N488" s="201"/>
      <c r="O488" s="201"/>
      <c r="P488" s="201"/>
      <c r="Q488" s="201"/>
      <c r="R488" s="201"/>
      <c r="S488" s="201"/>
      <c r="T488" s="202"/>
      <c r="AT488" s="203" t="s">
        <v>147</v>
      </c>
      <c r="AU488" s="203" t="s">
        <v>143</v>
      </c>
      <c r="AV488" s="13" t="s">
        <v>79</v>
      </c>
      <c r="AW488" s="13" t="s">
        <v>33</v>
      </c>
      <c r="AX488" s="13" t="s">
        <v>71</v>
      </c>
      <c r="AY488" s="203" t="s">
        <v>134</v>
      </c>
    </row>
    <row r="489" spans="1:65" s="13" customFormat="1">
      <c r="B489" s="193"/>
      <c r="C489" s="194"/>
      <c r="D489" s="195" t="s">
        <v>147</v>
      </c>
      <c r="E489" s="196" t="s">
        <v>19</v>
      </c>
      <c r="F489" s="197" t="s">
        <v>495</v>
      </c>
      <c r="G489" s="194"/>
      <c r="H489" s="196" t="s">
        <v>19</v>
      </c>
      <c r="I489" s="198"/>
      <c r="J489" s="194"/>
      <c r="K489" s="194"/>
      <c r="L489" s="199"/>
      <c r="M489" s="200"/>
      <c r="N489" s="201"/>
      <c r="O489" s="201"/>
      <c r="P489" s="201"/>
      <c r="Q489" s="201"/>
      <c r="R489" s="201"/>
      <c r="S489" s="201"/>
      <c r="T489" s="202"/>
      <c r="AT489" s="203" t="s">
        <v>147</v>
      </c>
      <c r="AU489" s="203" t="s">
        <v>143</v>
      </c>
      <c r="AV489" s="13" t="s">
        <v>79</v>
      </c>
      <c r="AW489" s="13" t="s">
        <v>33</v>
      </c>
      <c r="AX489" s="13" t="s">
        <v>71</v>
      </c>
      <c r="AY489" s="203" t="s">
        <v>134</v>
      </c>
    </row>
    <row r="490" spans="1:65" s="14" customFormat="1">
      <c r="B490" s="204"/>
      <c r="C490" s="205"/>
      <c r="D490" s="195" t="s">
        <v>147</v>
      </c>
      <c r="E490" s="206" t="s">
        <v>19</v>
      </c>
      <c r="F490" s="207" t="s">
        <v>496</v>
      </c>
      <c r="G490" s="205"/>
      <c r="H490" s="208">
        <v>1.52</v>
      </c>
      <c r="I490" s="209"/>
      <c r="J490" s="205"/>
      <c r="K490" s="205"/>
      <c r="L490" s="210"/>
      <c r="M490" s="211"/>
      <c r="N490" s="212"/>
      <c r="O490" s="212"/>
      <c r="P490" s="212"/>
      <c r="Q490" s="212"/>
      <c r="R490" s="212"/>
      <c r="S490" s="212"/>
      <c r="T490" s="213"/>
      <c r="AT490" s="214" t="s">
        <v>147</v>
      </c>
      <c r="AU490" s="214" t="s">
        <v>143</v>
      </c>
      <c r="AV490" s="14" t="s">
        <v>143</v>
      </c>
      <c r="AW490" s="14" t="s">
        <v>33</v>
      </c>
      <c r="AX490" s="14" t="s">
        <v>71</v>
      </c>
      <c r="AY490" s="214" t="s">
        <v>134</v>
      </c>
    </row>
    <row r="491" spans="1:65" s="15" customFormat="1">
      <c r="B491" s="215"/>
      <c r="C491" s="216"/>
      <c r="D491" s="195" t="s">
        <v>147</v>
      </c>
      <c r="E491" s="217" t="s">
        <v>19</v>
      </c>
      <c r="F491" s="218" t="s">
        <v>154</v>
      </c>
      <c r="G491" s="216"/>
      <c r="H491" s="219">
        <v>1.52</v>
      </c>
      <c r="I491" s="220"/>
      <c r="J491" s="216"/>
      <c r="K491" s="216"/>
      <c r="L491" s="221"/>
      <c r="M491" s="222"/>
      <c r="N491" s="223"/>
      <c r="O491" s="223"/>
      <c r="P491" s="223"/>
      <c r="Q491" s="223"/>
      <c r="R491" s="223"/>
      <c r="S491" s="223"/>
      <c r="T491" s="224"/>
      <c r="AT491" s="225" t="s">
        <v>147</v>
      </c>
      <c r="AU491" s="225" t="s">
        <v>143</v>
      </c>
      <c r="AV491" s="15" t="s">
        <v>142</v>
      </c>
      <c r="AW491" s="15" t="s">
        <v>33</v>
      </c>
      <c r="AX491" s="15" t="s">
        <v>79</v>
      </c>
      <c r="AY491" s="225" t="s">
        <v>134</v>
      </c>
    </row>
    <row r="492" spans="1:65" s="2" customFormat="1" ht="16.5" customHeight="1">
      <c r="A492" s="36"/>
      <c r="B492" s="37"/>
      <c r="C492" s="175" t="s">
        <v>497</v>
      </c>
      <c r="D492" s="175" t="s">
        <v>137</v>
      </c>
      <c r="E492" s="176" t="s">
        <v>498</v>
      </c>
      <c r="F492" s="177" t="s">
        <v>499</v>
      </c>
      <c r="G492" s="178" t="s">
        <v>157</v>
      </c>
      <c r="H492" s="179">
        <v>1.486</v>
      </c>
      <c r="I492" s="180"/>
      <c r="J492" s="181">
        <f>ROUND(I492*H492,2)</f>
        <v>0</v>
      </c>
      <c r="K492" s="177" t="s">
        <v>266</v>
      </c>
      <c r="L492" s="41"/>
      <c r="M492" s="182" t="s">
        <v>19</v>
      </c>
      <c r="N492" s="183" t="s">
        <v>43</v>
      </c>
      <c r="O492" s="66"/>
      <c r="P492" s="184">
        <f>O492*H492</f>
        <v>0</v>
      </c>
      <c r="Q492" s="184">
        <v>0</v>
      </c>
      <c r="R492" s="184">
        <f>Q492*H492</f>
        <v>0</v>
      </c>
      <c r="S492" s="184">
        <v>0</v>
      </c>
      <c r="T492" s="185">
        <f>S492*H492</f>
        <v>0</v>
      </c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R492" s="186" t="s">
        <v>286</v>
      </c>
      <c r="AT492" s="186" t="s">
        <v>137</v>
      </c>
      <c r="AU492" s="186" t="s">
        <v>143</v>
      </c>
      <c r="AY492" s="19" t="s">
        <v>134</v>
      </c>
      <c r="BE492" s="187">
        <f>IF(N492="základní",J492,0)</f>
        <v>0</v>
      </c>
      <c r="BF492" s="187">
        <f>IF(N492="snížená",J492,0)</f>
        <v>0</v>
      </c>
      <c r="BG492" s="187">
        <f>IF(N492="zákl. přenesená",J492,0)</f>
        <v>0</v>
      </c>
      <c r="BH492" s="187">
        <f>IF(N492="sníž. přenesená",J492,0)</f>
        <v>0</v>
      </c>
      <c r="BI492" s="187">
        <f>IF(N492="nulová",J492,0)</f>
        <v>0</v>
      </c>
      <c r="BJ492" s="19" t="s">
        <v>143</v>
      </c>
      <c r="BK492" s="187">
        <f>ROUND(I492*H492,2)</f>
        <v>0</v>
      </c>
      <c r="BL492" s="19" t="s">
        <v>286</v>
      </c>
      <c r="BM492" s="186" t="s">
        <v>500</v>
      </c>
    </row>
    <row r="493" spans="1:65" s="2" customFormat="1" ht="39">
      <c r="A493" s="36"/>
      <c r="B493" s="37"/>
      <c r="C493" s="38"/>
      <c r="D493" s="195" t="s">
        <v>481</v>
      </c>
      <c r="E493" s="38"/>
      <c r="F493" s="236" t="s">
        <v>482</v>
      </c>
      <c r="G493" s="38"/>
      <c r="H493" s="38"/>
      <c r="I493" s="190"/>
      <c r="J493" s="38"/>
      <c r="K493" s="38"/>
      <c r="L493" s="41"/>
      <c r="M493" s="191"/>
      <c r="N493" s="192"/>
      <c r="O493" s="66"/>
      <c r="P493" s="66"/>
      <c r="Q493" s="66"/>
      <c r="R493" s="66"/>
      <c r="S493" s="66"/>
      <c r="T493" s="67"/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T493" s="19" t="s">
        <v>481</v>
      </c>
      <c r="AU493" s="19" t="s">
        <v>143</v>
      </c>
    </row>
    <row r="494" spans="1:65" s="13" customFormat="1">
      <c r="B494" s="193"/>
      <c r="C494" s="194"/>
      <c r="D494" s="195" t="s">
        <v>147</v>
      </c>
      <c r="E494" s="196" t="s">
        <v>19</v>
      </c>
      <c r="F494" s="197" t="s">
        <v>148</v>
      </c>
      <c r="G494" s="194"/>
      <c r="H494" s="196" t="s">
        <v>19</v>
      </c>
      <c r="I494" s="198"/>
      <c r="J494" s="194"/>
      <c r="K494" s="194"/>
      <c r="L494" s="199"/>
      <c r="M494" s="200"/>
      <c r="N494" s="201"/>
      <c r="O494" s="201"/>
      <c r="P494" s="201"/>
      <c r="Q494" s="201"/>
      <c r="R494" s="201"/>
      <c r="S494" s="201"/>
      <c r="T494" s="202"/>
      <c r="AT494" s="203" t="s">
        <v>147</v>
      </c>
      <c r="AU494" s="203" t="s">
        <v>143</v>
      </c>
      <c r="AV494" s="13" t="s">
        <v>79</v>
      </c>
      <c r="AW494" s="13" t="s">
        <v>33</v>
      </c>
      <c r="AX494" s="13" t="s">
        <v>71</v>
      </c>
      <c r="AY494" s="203" t="s">
        <v>134</v>
      </c>
    </row>
    <row r="495" spans="1:65" s="13" customFormat="1">
      <c r="B495" s="193"/>
      <c r="C495" s="194"/>
      <c r="D495" s="195" t="s">
        <v>147</v>
      </c>
      <c r="E495" s="196" t="s">
        <v>19</v>
      </c>
      <c r="F495" s="197" t="s">
        <v>501</v>
      </c>
      <c r="G495" s="194"/>
      <c r="H495" s="196" t="s">
        <v>19</v>
      </c>
      <c r="I495" s="198"/>
      <c r="J495" s="194"/>
      <c r="K495" s="194"/>
      <c r="L495" s="199"/>
      <c r="M495" s="200"/>
      <c r="N495" s="201"/>
      <c r="O495" s="201"/>
      <c r="P495" s="201"/>
      <c r="Q495" s="201"/>
      <c r="R495" s="201"/>
      <c r="S495" s="201"/>
      <c r="T495" s="202"/>
      <c r="AT495" s="203" t="s">
        <v>147</v>
      </c>
      <c r="AU495" s="203" t="s">
        <v>143</v>
      </c>
      <c r="AV495" s="13" t="s">
        <v>79</v>
      </c>
      <c r="AW495" s="13" t="s">
        <v>33</v>
      </c>
      <c r="AX495" s="13" t="s">
        <v>71</v>
      </c>
      <c r="AY495" s="203" t="s">
        <v>134</v>
      </c>
    </row>
    <row r="496" spans="1:65" s="14" customFormat="1">
      <c r="B496" s="204"/>
      <c r="C496" s="205"/>
      <c r="D496" s="195" t="s">
        <v>147</v>
      </c>
      <c r="E496" s="206" t="s">
        <v>19</v>
      </c>
      <c r="F496" s="207" t="s">
        <v>502</v>
      </c>
      <c r="G496" s="205"/>
      <c r="H496" s="208">
        <v>1.486</v>
      </c>
      <c r="I496" s="209"/>
      <c r="J496" s="205"/>
      <c r="K496" s="205"/>
      <c r="L496" s="210"/>
      <c r="M496" s="211"/>
      <c r="N496" s="212"/>
      <c r="O496" s="212"/>
      <c r="P496" s="212"/>
      <c r="Q496" s="212"/>
      <c r="R496" s="212"/>
      <c r="S496" s="212"/>
      <c r="T496" s="213"/>
      <c r="AT496" s="214" t="s">
        <v>147</v>
      </c>
      <c r="AU496" s="214" t="s">
        <v>143</v>
      </c>
      <c r="AV496" s="14" t="s">
        <v>143</v>
      </c>
      <c r="AW496" s="14" t="s">
        <v>33</v>
      </c>
      <c r="AX496" s="14" t="s">
        <v>71</v>
      </c>
      <c r="AY496" s="214" t="s">
        <v>134</v>
      </c>
    </row>
    <row r="497" spans="1:65" s="15" customFormat="1">
      <c r="B497" s="215"/>
      <c r="C497" s="216"/>
      <c r="D497" s="195" t="s">
        <v>147</v>
      </c>
      <c r="E497" s="217" t="s">
        <v>19</v>
      </c>
      <c r="F497" s="218" t="s">
        <v>154</v>
      </c>
      <c r="G497" s="216"/>
      <c r="H497" s="219">
        <v>1.486</v>
      </c>
      <c r="I497" s="220"/>
      <c r="J497" s="216"/>
      <c r="K497" s="216"/>
      <c r="L497" s="221"/>
      <c r="M497" s="222"/>
      <c r="N497" s="223"/>
      <c r="O497" s="223"/>
      <c r="P497" s="223"/>
      <c r="Q497" s="223"/>
      <c r="R497" s="223"/>
      <c r="S497" s="223"/>
      <c r="T497" s="224"/>
      <c r="AT497" s="225" t="s">
        <v>147</v>
      </c>
      <c r="AU497" s="225" t="s">
        <v>143</v>
      </c>
      <c r="AV497" s="15" t="s">
        <v>142</v>
      </c>
      <c r="AW497" s="15" t="s">
        <v>33</v>
      </c>
      <c r="AX497" s="15" t="s">
        <v>79</v>
      </c>
      <c r="AY497" s="225" t="s">
        <v>134</v>
      </c>
    </row>
    <row r="498" spans="1:65" s="2" customFormat="1" ht="16.5" customHeight="1">
      <c r="A498" s="36"/>
      <c r="B498" s="37"/>
      <c r="C498" s="175" t="s">
        <v>503</v>
      </c>
      <c r="D498" s="175" t="s">
        <v>137</v>
      </c>
      <c r="E498" s="176" t="s">
        <v>504</v>
      </c>
      <c r="F498" s="177" t="s">
        <v>505</v>
      </c>
      <c r="G498" s="178" t="s">
        <v>157</v>
      </c>
      <c r="H498" s="179">
        <v>13.76</v>
      </c>
      <c r="I498" s="180"/>
      <c r="J498" s="181">
        <f>ROUND(I498*H498,2)</f>
        <v>0</v>
      </c>
      <c r="K498" s="177" t="s">
        <v>141</v>
      </c>
      <c r="L498" s="41"/>
      <c r="M498" s="182" t="s">
        <v>19</v>
      </c>
      <c r="N498" s="183" t="s">
        <v>43</v>
      </c>
      <c r="O498" s="66"/>
      <c r="P498" s="184">
        <f>O498*H498</f>
        <v>0</v>
      </c>
      <c r="Q498" s="184">
        <v>0</v>
      </c>
      <c r="R498" s="184">
        <f>Q498*H498</f>
        <v>0</v>
      </c>
      <c r="S498" s="184">
        <v>1.695E-2</v>
      </c>
      <c r="T498" s="185">
        <f>S498*H498</f>
        <v>0.23323199999999999</v>
      </c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R498" s="186" t="s">
        <v>286</v>
      </c>
      <c r="AT498" s="186" t="s">
        <v>137</v>
      </c>
      <c r="AU498" s="186" t="s">
        <v>143</v>
      </c>
      <c r="AY498" s="19" t="s">
        <v>134</v>
      </c>
      <c r="BE498" s="187">
        <f>IF(N498="základní",J498,0)</f>
        <v>0</v>
      </c>
      <c r="BF498" s="187">
        <f>IF(N498="snížená",J498,0)</f>
        <v>0</v>
      </c>
      <c r="BG498" s="187">
        <f>IF(N498="zákl. přenesená",J498,0)</f>
        <v>0</v>
      </c>
      <c r="BH498" s="187">
        <f>IF(N498="sníž. přenesená",J498,0)</f>
        <v>0</v>
      </c>
      <c r="BI498" s="187">
        <f>IF(N498="nulová",J498,0)</f>
        <v>0</v>
      </c>
      <c r="BJ498" s="19" t="s">
        <v>143</v>
      </c>
      <c r="BK498" s="187">
        <f>ROUND(I498*H498,2)</f>
        <v>0</v>
      </c>
      <c r="BL498" s="19" t="s">
        <v>286</v>
      </c>
      <c r="BM498" s="186" t="s">
        <v>506</v>
      </c>
    </row>
    <row r="499" spans="1:65" s="2" customFormat="1">
      <c r="A499" s="36"/>
      <c r="B499" s="37"/>
      <c r="C499" s="38"/>
      <c r="D499" s="188" t="s">
        <v>145</v>
      </c>
      <c r="E499" s="38"/>
      <c r="F499" s="189" t="s">
        <v>507</v>
      </c>
      <c r="G499" s="38"/>
      <c r="H499" s="38"/>
      <c r="I499" s="190"/>
      <c r="J499" s="38"/>
      <c r="K499" s="38"/>
      <c r="L499" s="41"/>
      <c r="M499" s="191"/>
      <c r="N499" s="192"/>
      <c r="O499" s="66"/>
      <c r="P499" s="66"/>
      <c r="Q499" s="66"/>
      <c r="R499" s="66"/>
      <c r="S499" s="66"/>
      <c r="T499" s="67"/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T499" s="19" t="s">
        <v>145</v>
      </c>
      <c r="AU499" s="19" t="s">
        <v>143</v>
      </c>
    </row>
    <row r="500" spans="1:65" s="13" customFormat="1">
      <c r="B500" s="193"/>
      <c r="C500" s="194"/>
      <c r="D500" s="195" t="s">
        <v>147</v>
      </c>
      <c r="E500" s="196" t="s">
        <v>19</v>
      </c>
      <c r="F500" s="197" t="s">
        <v>279</v>
      </c>
      <c r="G500" s="194"/>
      <c r="H500" s="196" t="s">
        <v>19</v>
      </c>
      <c r="I500" s="198"/>
      <c r="J500" s="194"/>
      <c r="K500" s="194"/>
      <c r="L500" s="199"/>
      <c r="M500" s="200"/>
      <c r="N500" s="201"/>
      <c r="O500" s="201"/>
      <c r="P500" s="201"/>
      <c r="Q500" s="201"/>
      <c r="R500" s="201"/>
      <c r="S500" s="201"/>
      <c r="T500" s="202"/>
      <c r="AT500" s="203" t="s">
        <v>147</v>
      </c>
      <c r="AU500" s="203" t="s">
        <v>143</v>
      </c>
      <c r="AV500" s="13" t="s">
        <v>79</v>
      </c>
      <c r="AW500" s="13" t="s">
        <v>33</v>
      </c>
      <c r="AX500" s="13" t="s">
        <v>71</v>
      </c>
      <c r="AY500" s="203" t="s">
        <v>134</v>
      </c>
    </row>
    <row r="501" spans="1:65" s="13" customFormat="1">
      <c r="B501" s="193"/>
      <c r="C501" s="194"/>
      <c r="D501" s="195" t="s">
        <v>147</v>
      </c>
      <c r="E501" s="196" t="s">
        <v>19</v>
      </c>
      <c r="F501" s="197" t="s">
        <v>221</v>
      </c>
      <c r="G501" s="194"/>
      <c r="H501" s="196" t="s">
        <v>19</v>
      </c>
      <c r="I501" s="198"/>
      <c r="J501" s="194"/>
      <c r="K501" s="194"/>
      <c r="L501" s="199"/>
      <c r="M501" s="200"/>
      <c r="N501" s="201"/>
      <c r="O501" s="201"/>
      <c r="P501" s="201"/>
      <c r="Q501" s="201"/>
      <c r="R501" s="201"/>
      <c r="S501" s="201"/>
      <c r="T501" s="202"/>
      <c r="AT501" s="203" t="s">
        <v>147</v>
      </c>
      <c r="AU501" s="203" t="s">
        <v>143</v>
      </c>
      <c r="AV501" s="13" t="s">
        <v>79</v>
      </c>
      <c r="AW501" s="13" t="s">
        <v>33</v>
      </c>
      <c r="AX501" s="13" t="s">
        <v>71</v>
      </c>
      <c r="AY501" s="203" t="s">
        <v>134</v>
      </c>
    </row>
    <row r="502" spans="1:65" s="14" customFormat="1">
      <c r="B502" s="204"/>
      <c r="C502" s="205"/>
      <c r="D502" s="195" t="s">
        <v>147</v>
      </c>
      <c r="E502" s="206" t="s">
        <v>19</v>
      </c>
      <c r="F502" s="207" t="s">
        <v>508</v>
      </c>
      <c r="G502" s="205"/>
      <c r="H502" s="208">
        <v>13.76</v>
      </c>
      <c r="I502" s="209"/>
      <c r="J502" s="205"/>
      <c r="K502" s="205"/>
      <c r="L502" s="210"/>
      <c r="M502" s="211"/>
      <c r="N502" s="212"/>
      <c r="O502" s="212"/>
      <c r="P502" s="212"/>
      <c r="Q502" s="212"/>
      <c r="R502" s="212"/>
      <c r="S502" s="212"/>
      <c r="T502" s="213"/>
      <c r="AT502" s="214" t="s">
        <v>147</v>
      </c>
      <c r="AU502" s="214" t="s">
        <v>143</v>
      </c>
      <c r="AV502" s="14" t="s">
        <v>143</v>
      </c>
      <c r="AW502" s="14" t="s">
        <v>33</v>
      </c>
      <c r="AX502" s="14" t="s">
        <v>71</v>
      </c>
      <c r="AY502" s="214" t="s">
        <v>134</v>
      </c>
    </row>
    <row r="503" spans="1:65" s="15" customFormat="1">
      <c r="B503" s="215"/>
      <c r="C503" s="216"/>
      <c r="D503" s="195" t="s">
        <v>147</v>
      </c>
      <c r="E503" s="217" t="s">
        <v>19</v>
      </c>
      <c r="F503" s="218" t="s">
        <v>154</v>
      </c>
      <c r="G503" s="216"/>
      <c r="H503" s="219">
        <v>13.76</v>
      </c>
      <c r="I503" s="220"/>
      <c r="J503" s="216"/>
      <c r="K503" s="216"/>
      <c r="L503" s="221"/>
      <c r="M503" s="222"/>
      <c r="N503" s="223"/>
      <c r="O503" s="223"/>
      <c r="P503" s="223"/>
      <c r="Q503" s="223"/>
      <c r="R503" s="223"/>
      <c r="S503" s="223"/>
      <c r="T503" s="224"/>
      <c r="AT503" s="225" t="s">
        <v>147</v>
      </c>
      <c r="AU503" s="225" t="s">
        <v>143</v>
      </c>
      <c r="AV503" s="15" t="s">
        <v>142</v>
      </c>
      <c r="AW503" s="15" t="s">
        <v>33</v>
      </c>
      <c r="AX503" s="15" t="s">
        <v>79</v>
      </c>
      <c r="AY503" s="225" t="s">
        <v>134</v>
      </c>
    </row>
    <row r="504" spans="1:65" s="2" customFormat="1" ht="24.2" customHeight="1">
      <c r="A504" s="36"/>
      <c r="B504" s="37"/>
      <c r="C504" s="175" t="s">
        <v>509</v>
      </c>
      <c r="D504" s="175" t="s">
        <v>137</v>
      </c>
      <c r="E504" s="176" t="s">
        <v>510</v>
      </c>
      <c r="F504" s="177" t="s">
        <v>511</v>
      </c>
      <c r="G504" s="178" t="s">
        <v>247</v>
      </c>
      <c r="H504" s="179">
        <v>2</v>
      </c>
      <c r="I504" s="180"/>
      <c r="J504" s="181">
        <f>ROUND(I504*H504,2)</f>
        <v>0</v>
      </c>
      <c r="K504" s="177" t="s">
        <v>141</v>
      </c>
      <c r="L504" s="41"/>
      <c r="M504" s="182" t="s">
        <v>19</v>
      </c>
      <c r="N504" s="183" t="s">
        <v>43</v>
      </c>
      <c r="O504" s="66"/>
      <c r="P504" s="184">
        <f>O504*H504</f>
        <v>0</v>
      </c>
      <c r="Q504" s="184">
        <v>0</v>
      </c>
      <c r="R504" s="184">
        <f>Q504*H504</f>
        <v>0</v>
      </c>
      <c r="S504" s="184">
        <v>0</v>
      </c>
      <c r="T504" s="185">
        <f>S504*H504</f>
        <v>0</v>
      </c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R504" s="186" t="s">
        <v>286</v>
      </c>
      <c r="AT504" s="186" t="s">
        <v>137</v>
      </c>
      <c r="AU504" s="186" t="s">
        <v>143</v>
      </c>
      <c r="AY504" s="19" t="s">
        <v>134</v>
      </c>
      <c r="BE504" s="187">
        <f>IF(N504="základní",J504,0)</f>
        <v>0</v>
      </c>
      <c r="BF504" s="187">
        <f>IF(N504="snížená",J504,0)</f>
        <v>0</v>
      </c>
      <c r="BG504" s="187">
        <f>IF(N504="zákl. přenesená",J504,0)</f>
        <v>0</v>
      </c>
      <c r="BH504" s="187">
        <f>IF(N504="sníž. přenesená",J504,0)</f>
        <v>0</v>
      </c>
      <c r="BI504" s="187">
        <f>IF(N504="nulová",J504,0)</f>
        <v>0</v>
      </c>
      <c r="BJ504" s="19" t="s">
        <v>143</v>
      </c>
      <c r="BK504" s="187">
        <f>ROUND(I504*H504,2)</f>
        <v>0</v>
      </c>
      <c r="BL504" s="19" t="s">
        <v>286</v>
      </c>
      <c r="BM504" s="186" t="s">
        <v>512</v>
      </c>
    </row>
    <row r="505" spans="1:65" s="2" customFormat="1">
      <c r="A505" s="36"/>
      <c r="B505" s="37"/>
      <c r="C505" s="38"/>
      <c r="D505" s="188" t="s">
        <v>145</v>
      </c>
      <c r="E505" s="38"/>
      <c r="F505" s="189" t="s">
        <v>513</v>
      </c>
      <c r="G505" s="38"/>
      <c r="H505" s="38"/>
      <c r="I505" s="190"/>
      <c r="J505" s="38"/>
      <c r="K505" s="38"/>
      <c r="L505" s="41"/>
      <c r="M505" s="191"/>
      <c r="N505" s="192"/>
      <c r="O505" s="66"/>
      <c r="P505" s="66"/>
      <c r="Q505" s="66"/>
      <c r="R505" s="66"/>
      <c r="S505" s="66"/>
      <c r="T505" s="67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T505" s="19" t="s">
        <v>145</v>
      </c>
      <c r="AU505" s="19" t="s">
        <v>143</v>
      </c>
    </row>
    <row r="506" spans="1:65" s="13" customFormat="1">
      <c r="B506" s="193"/>
      <c r="C506" s="194"/>
      <c r="D506" s="195" t="s">
        <v>147</v>
      </c>
      <c r="E506" s="196" t="s">
        <v>19</v>
      </c>
      <c r="F506" s="197" t="s">
        <v>148</v>
      </c>
      <c r="G506" s="194"/>
      <c r="H506" s="196" t="s">
        <v>19</v>
      </c>
      <c r="I506" s="198"/>
      <c r="J506" s="194"/>
      <c r="K506" s="194"/>
      <c r="L506" s="199"/>
      <c r="M506" s="200"/>
      <c r="N506" s="201"/>
      <c r="O506" s="201"/>
      <c r="P506" s="201"/>
      <c r="Q506" s="201"/>
      <c r="R506" s="201"/>
      <c r="S506" s="201"/>
      <c r="T506" s="202"/>
      <c r="AT506" s="203" t="s">
        <v>147</v>
      </c>
      <c r="AU506" s="203" t="s">
        <v>143</v>
      </c>
      <c r="AV506" s="13" t="s">
        <v>79</v>
      </c>
      <c r="AW506" s="13" t="s">
        <v>33</v>
      </c>
      <c r="AX506" s="13" t="s">
        <v>71</v>
      </c>
      <c r="AY506" s="203" t="s">
        <v>134</v>
      </c>
    </row>
    <row r="507" spans="1:65" s="13" customFormat="1">
      <c r="B507" s="193"/>
      <c r="C507" s="194"/>
      <c r="D507" s="195" t="s">
        <v>147</v>
      </c>
      <c r="E507" s="196" t="s">
        <v>19</v>
      </c>
      <c r="F507" s="197" t="s">
        <v>514</v>
      </c>
      <c r="G507" s="194"/>
      <c r="H507" s="196" t="s">
        <v>19</v>
      </c>
      <c r="I507" s="198"/>
      <c r="J507" s="194"/>
      <c r="K507" s="194"/>
      <c r="L507" s="199"/>
      <c r="M507" s="200"/>
      <c r="N507" s="201"/>
      <c r="O507" s="201"/>
      <c r="P507" s="201"/>
      <c r="Q507" s="201"/>
      <c r="R507" s="201"/>
      <c r="S507" s="201"/>
      <c r="T507" s="202"/>
      <c r="AT507" s="203" t="s">
        <v>147</v>
      </c>
      <c r="AU507" s="203" t="s">
        <v>143</v>
      </c>
      <c r="AV507" s="13" t="s">
        <v>79</v>
      </c>
      <c r="AW507" s="13" t="s">
        <v>33</v>
      </c>
      <c r="AX507" s="13" t="s">
        <v>71</v>
      </c>
      <c r="AY507" s="203" t="s">
        <v>134</v>
      </c>
    </row>
    <row r="508" spans="1:65" s="14" customFormat="1">
      <c r="B508" s="204"/>
      <c r="C508" s="205"/>
      <c r="D508" s="195" t="s">
        <v>147</v>
      </c>
      <c r="E508" s="206" t="s">
        <v>19</v>
      </c>
      <c r="F508" s="207" t="s">
        <v>79</v>
      </c>
      <c r="G508" s="205"/>
      <c r="H508" s="208">
        <v>1</v>
      </c>
      <c r="I508" s="209"/>
      <c r="J508" s="205"/>
      <c r="K508" s="205"/>
      <c r="L508" s="210"/>
      <c r="M508" s="211"/>
      <c r="N508" s="212"/>
      <c r="O508" s="212"/>
      <c r="P508" s="212"/>
      <c r="Q508" s="212"/>
      <c r="R508" s="212"/>
      <c r="S508" s="212"/>
      <c r="T508" s="213"/>
      <c r="AT508" s="214" t="s">
        <v>147</v>
      </c>
      <c r="AU508" s="214" t="s">
        <v>143</v>
      </c>
      <c r="AV508" s="14" t="s">
        <v>143</v>
      </c>
      <c r="AW508" s="14" t="s">
        <v>33</v>
      </c>
      <c r="AX508" s="14" t="s">
        <v>71</v>
      </c>
      <c r="AY508" s="214" t="s">
        <v>134</v>
      </c>
    </row>
    <row r="509" spans="1:65" s="13" customFormat="1">
      <c r="B509" s="193"/>
      <c r="C509" s="194"/>
      <c r="D509" s="195" t="s">
        <v>147</v>
      </c>
      <c r="E509" s="196" t="s">
        <v>19</v>
      </c>
      <c r="F509" s="197" t="s">
        <v>515</v>
      </c>
      <c r="G509" s="194"/>
      <c r="H509" s="196" t="s">
        <v>19</v>
      </c>
      <c r="I509" s="198"/>
      <c r="J509" s="194"/>
      <c r="K509" s="194"/>
      <c r="L509" s="199"/>
      <c r="M509" s="200"/>
      <c r="N509" s="201"/>
      <c r="O509" s="201"/>
      <c r="P509" s="201"/>
      <c r="Q509" s="201"/>
      <c r="R509" s="201"/>
      <c r="S509" s="201"/>
      <c r="T509" s="202"/>
      <c r="AT509" s="203" t="s">
        <v>147</v>
      </c>
      <c r="AU509" s="203" t="s">
        <v>143</v>
      </c>
      <c r="AV509" s="13" t="s">
        <v>79</v>
      </c>
      <c r="AW509" s="13" t="s">
        <v>33</v>
      </c>
      <c r="AX509" s="13" t="s">
        <v>71</v>
      </c>
      <c r="AY509" s="203" t="s">
        <v>134</v>
      </c>
    </row>
    <row r="510" spans="1:65" s="14" customFormat="1">
      <c r="B510" s="204"/>
      <c r="C510" s="205"/>
      <c r="D510" s="195" t="s">
        <v>147</v>
      </c>
      <c r="E510" s="206" t="s">
        <v>19</v>
      </c>
      <c r="F510" s="207" t="s">
        <v>79</v>
      </c>
      <c r="G510" s="205"/>
      <c r="H510" s="208">
        <v>1</v>
      </c>
      <c r="I510" s="209"/>
      <c r="J510" s="205"/>
      <c r="K510" s="205"/>
      <c r="L510" s="210"/>
      <c r="M510" s="211"/>
      <c r="N510" s="212"/>
      <c r="O510" s="212"/>
      <c r="P510" s="212"/>
      <c r="Q510" s="212"/>
      <c r="R510" s="212"/>
      <c r="S510" s="212"/>
      <c r="T510" s="213"/>
      <c r="AT510" s="214" t="s">
        <v>147</v>
      </c>
      <c r="AU510" s="214" t="s">
        <v>143</v>
      </c>
      <c r="AV510" s="14" t="s">
        <v>143</v>
      </c>
      <c r="AW510" s="14" t="s">
        <v>33</v>
      </c>
      <c r="AX510" s="14" t="s">
        <v>71</v>
      </c>
      <c r="AY510" s="214" t="s">
        <v>134</v>
      </c>
    </row>
    <row r="511" spans="1:65" s="15" customFormat="1">
      <c r="B511" s="215"/>
      <c r="C511" s="216"/>
      <c r="D511" s="195" t="s">
        <v>147</v>
      </c>
      <c r="E511" s="217" t="s">
        <v>19</v>
      </c>
      <c r="F511" s="218" t="s">
        <v>154</v>
      </c>
      <c r="G511" s="216"/>
      <c r="H511" s="219">
        <v>2</v>
      </c>
      <c r="I511" s="220"/>
      <c r="J511" s="216"/>
      <c r="K511" s="216"/>
      <c r="L511" s="221"/>
      <c r="M511" s="222"/>
      <c r="N511" s="223"/>
      <c r="O511" s="223"/>
      <c r="P511" s="223"/>
      <c r="Q511" s="223"/>
      <c r="R511" s="223"/>
      <c r="S511" s="223"/>
      <c r="T511" s="224"/>
      <c r="AT511" s="225" t="s">
        <v>147</v>
      </c>
      <c r="AU511" s="225" t="s">
        <v>143</v>
      </c>
      <c r="AV511" s="15" t="s">
        <v>142</v>
      </c>
      <c r="AW511" s="15" t="s">
        <v>33</v>
      </c>
      <c r="AX511" s="15" t="s">
        <v>79</v>
      </c>
      <c r="AY511" s="225" t="s">
        <v>134</v>
      </c>
    </row>
    <row r="512" spans="1:65" s="2" customFormat="1" ht="16.5" customHeight="1">
      <c r="A512" s="36"/>
      <c r="B512" s="37"/>
      <c r="C512" s="226" t="s">
        <v>516</v>
      </c>
      <c r="D512" s="226" t="s">
        <v>252</v>
      </c>
      <c r="E512" s="227" t="s">
        <v>517</v>
      </c>
      <c r="F512" s="228" t="s">
        <v>518</v>
      </c>
      <c r="G512" s="229" t="s">
        <v>247</v>
      </c>
      <c r="H512" s="230">
        <v>1</v>
      </c>
      <c r="I512" s="231"/>
      <c r="J512" s="232">
        <f>ROUND(I512*H512,2)</f>
        <v>0</v>
      </c>
      <c r="K512" s="228" t="s">
        <v>141</v>
      </c>
      <c r="L512" s="233"/>
      <c r="M512" s="234" t="s">
        <v>19</v>
      </c>
      <c r="N512" s="235" t="s">
        <v>43</v>
      </c>
      <c r="O512" s="66"/>
      <c r="P512" s="184">
        <f>O512*H512</f>
        <v>0</v>
      </c>
      <c r="Q512" s="184">
        <v>1.7500000000000002E-2</v>
      </c>
      <c r="R512" s="184">
        <f>Q512*H512</f>
        <v>1.7500000000000002E-2</v>
      </c>
      <c r="S512" s="184">
        <v>0</v>
      </c>
      <c r="T512" s="185">
        <f>S512*H512</f>
        <v>0</v>
      </c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R512" s="186" t="s">
        <v>397</v>
      </c>
      <c r="AT512" s="186" t="s">
        <v>252</v>
      </c>
      <c r="AU512" s="186" t="s">
        <v>143</v>
      </c>
      <c r="AY512" s="19" t="s">
        <v>134</v>
      </c>
      <c r="BE512" s="187">
        <f>IF(N512="základní",J512,0)</f>
        <v>0</v>
      </c>
      <c r="BF512" s="187">
        <f>IF(N512="snížená",J512,0)</f>
        <v>0</v>
      </c>
      <c r="BG512" s="187">
        <f>IF(N512="zákl. přenesená",J512,0)</f>
        <v>0</v>
      </c>
      <c r="BH512" s="187">
        <f>IF(N512="sníž. přenesená",J512,0)</f>
        <v>0</v>
      </c>
      <c r="BI512" s="187">
        <f>IF(N512="nulová",J512,0)</f>
        <v>0</v>
      </c>
      <c r="BJ512" s="19" t="s">
        <v>143</v>
      </c>
      <c r="BK512" s="187">
        <f>ROUND(I512*H512,2)</f>
        <v>0</v>
      </c>
      <c r="BL512" s="19" t="s">
        <v>286</v>
      </c>
      <c r="BM512" s="186" t="s">
        <v>519</v>
      </c>
    </row>
    <row r="513" spans="1:65" s="13" customFormat="1">
      <c r="B513" s="193"/>
      <c r="C513" s="194"/>
      <c r="D513" s="195" t="s">
        <v>147</v>
      </c>
      <c r="E513" s="196" t="s">
        <v>19</v>
      </c>
      <c r="F513" s="197" t="s">
        <v>148</v>
      </c>
      <c r="G513" s="194"/>
      <c r="H513" s="196" t="s">
        <v>19</v>
      </c>
      <c r="I513" s="198"/>
      <c r="J513" s="194"/>
      <c r="K513" s="194"/>
      <c r="L513" s="199"/>
      <c r="M513" s="200"/>
      <c r="N513" s="201"/>
      <c r="O513" s="201"/>
      <c r="P513" s="201"/>
      <c r="Q513" s="201"/>
      <c r="R513" s="201"/>
      <c r="S513" s="201"/>
      <c r="T513" s="202"/>
      <c r="AT513" s="203" t="s">
        <v>147</v>
      </c>
      <c r="AU513" s="203" t="s">
        <v>143</v>
      </c>
      <c r="AV513" s="13" t="s">
        <v>79</v>
      </c>
      <c r="AW513" s="13" t="s">
        <v>33</v>
      </c>
      <c r="AX513" s="13" t="s">
        <v>71</v>
      </c>
      <c r="AY513" s="203" t="s">
        <v>134</v>
      </c>
    </row>
    <row r="514" spans="1:65" s="13" customFormat="1">
      <c r="B514" s="193"/>
      <c r="C514" s="194"/>
      <c r="D514" s="195" t="s">
        <v>147</v>
      </c>
      <c r="E514" s="196" t="s">
        <v>19</v>
      </c>
      <c r="F514" s="197" t="s">
        <v>515</v>
      </c>
      <c r="G514" s="194"/>
      <c r="H514" s="196" t="s">
        <v>19</v>
      </c>
      <c r="I514" s="198"/>
      <c r="J514" s="194"/>
      <c r="K514" s="194"/>
      <c r="L514" s="199"/>
      <c r="M514" s="200"/>
      <c r="N514" s="201"/>
      <c r="O514" s="201"/>
      <c r="P514" s="201"/>
      <c r="Q514" s="201"/>
      <c r="R514" s="201"/>
      <c r="S514" s="201"/>
      <c r="T514" s="202"/>
      <c r="AT514" s="203" t="s">
        <v>147</v>
      </c>
      <c r="AU514" s="203" t="s">
        <v>143</v>
      </c>
      <c r="AV514" s="13" t="s">
        <v>79</v>
      </c>
      <c r="AW514" s="13" t="s">
        <v>33</v>
      </c>
      <c r="AX514" s="13" t="s">
        <v>71</v>
      </c>
      <c r="AY514" s="203" t="s">
        <v>134</v>
      </c>
    </row>
    <row r="515" spans="1:65" s="14" customFormat="1">
      <c r="B515" s="204"/>
      <c r="C515" s="205"/>
      <c r="D515" s="195" t="s">
        <v>147</v>
      </c>
      <c r="E515" s="206" t="s">
        <v>19</v>
      </c>
      <c r="F515" s="207" t="s">
        <v>79</v>
      </c>
      <c r="G515" s="205"/>
      <c r="H515" s="208">
        <v>1</v>
      </c>
      <c r="I515" s="209"/>
      <c r="J515" s="205"/>
      <c r="K515" s="205"/>
      <c r="L515" s="210"/>
      <c r="M515" s="211"/>
      <c r="N515" s="212"/>
      <c r="O515" s="212"/>
      <c r="P515" s="212"/>
      <c r="Q515" s="212"/>
      <c r="R515" s="212"/>
      <c r="S515" s="212"/>
      <c r="T515" s="213"/>
      <c r="AT515" s="214" t="s">
        <v>147</v>
      </c>
      <c r="AU515" s="214" t="s">
        <v>143</v>
      </c>
      <c r="AV515" s="14" t="s">
        <v>143</v>
      </c>
      <c r="AW515" s="14" t="s">
        <v>33</v>
      </c>
      <c r="AX515" s="14" t="s">
        <v>71</v>
      </c>
      <c r="AY515" s="214" t="s">
        <v>134</v>
      </c>
    </row>
    <row r="516" spans="1:65" s="15" customFormat="1">
      <c r="B516" s="215"/>
      <c r="C516" s="216"/>
      <c r="D516" s="195" t="s">
        <v>147</v>
      </c>
      <c r="E516" s="217" t="s">
        <v>19</v>
      </c>
      <c r="F516" s="218" t="s">
        <v>154</v>
      </c>
      <c r="G516" s="216"/>
      <c r="H516" s="219">
        <v>1</v>
      </c>
      <c r="I516" s="220"/>
      <c r="J516" s="216"/>
      <c r="K516" s="216"/>
      <c r="L516" s="221"/>
      <c r="M516" s="222"/>
      <c r="N516" s="223"/>
      <c r="O516" s="223"/>
      <c r="P516" s="223"/>
      <c r="Q516" s="223"/>
      <c r="R516" s="223"/>
      <c r="S516" s="223"/>
      <c r="T516" s="224"/>
      <c r="AT516" s="225" t="s">
        <v>147</v>
      </c>
      <c r="AU516" s="225" t="s">
        <v>143</v>
      </c>
      <c r="AV516" s="15" t="s">
        <v>142</v>
      </c>
      <c r="AW516" s="15" t="s">
        <v>33</v>
      </c>
      <c r="AX516" s="15" t="s">
        <v>79</v>
      </c>
      <c r="AY516" s="225" t="s">
        <v>134</v>
      </c>
    </row>
    <row r="517" spans="1:65" s="2" customFormat="1" ht="16.5" customHeight="1">
      <c r="A517" s="36"/>
      <c r="B517" s="37"/>
      <c r="C517" s="226" t="s">
        <v>520</v>
      </c>
      <c r="D517" s="226" t="s">
        <v>252</v>
      </c>
      <c r="E517" s="227" t="s">
        <v>521</v>
      </c>
      <c r="F517" s="228" t="s">
        <v>522</v>
      </c>
      <c r="G517" s="229" t="s">
        <v>247</v>
      </c>
      <c r="H517" s="230">
        <v>1</v>
      </c>
      <c r="I517" s="231"/>
      <c r="J517" s="232">
        <f>ROUND(I517*H517,2)</f>
        <v>0</v>
      </c>
      <c r="K517" s="228" t="s">
        <v>141</v>
      </c>
      <c r="L517" s="233"/>
      <c r="M517" s="234" t="s">
        <v>19</v>
      </c>
      <c r="N517" s="235" t="s">
        <v>43</v>
      </c>
      <c r="O517" s="66"/>
      <c r="P517" s="184">
        <f>O517*H517</f>
        <v>0</v>
      </c>
      <c r="Q517" s="184">
        <v>1.6E-2</v>
      </c>
      <c r="R517" s="184">
        <f>Q517*H517</f>
        <v>1.6E-2</v>
      </c>
      <c r="S517" s="184">
        <v>0</v>
      </c>
      <c r="T517" s="185">
        <f>S517*H517</f>
        <v>0</v>
      </c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R517" s="186" t="s">
        <v>397</v>
      </c>
      <c r="AT517" s="186" t="s">
        <v>252</v>
      </c>
      <c r="AU517" s="186" t="s">
        <v>143</v>
      </c>
      <c r="AY517" s="19" t="s">
        <v>134</v>
      </c>
      <c r="BE517" s="187">
        <f>IF(N517="základní",J517,0)</f>
        <v>0</v>
      </c>
      <c r="BF517" s="187">
        <f>IF(N517="snížená",J517,0)</f>
        <v>0</v>
      </c>
      <c r="BG517" s="187">
        <f>IF(N517="zákl. přenesená",J517,0)</f>
        <v>0</v>
      </c>
      <c r="BH517" s="187">
        <f>IF(N517="sníž. přenesená",J517,0)</f>
        <v>0</v>
      </c>
      <c r="BI517" s="187">
        <f>IF(N517="nulová",J517,0)</f>
        <v>0</v>
      </c>
      <c r="BJ517" s="19" t="s">
        <v>143</v>
      </c>
      <c r="BK517" s="187">
        <f>ROUND(I517*H517,2)</f>
        <v>0</v>
      </c>
      <c r="BL517" s="19" t="s">
        <v>286</v>
      </c>
      <c r="BM517" s="186" t="s">
        <v>523</v>
      </c>
    </row>
    <row r="518" spans="1:65" s="13" customFormat="1">
      <c r="B518" s="193"/>
      <c r="C518" s="194"/>
      <c r="D518" s="195" t="s">
        <v>147</v>
      </c>
      <c r="E518" s="196" t="s">
        <v>19</v>
      </c>
      <c r="F518" s="197" t="s">
        <v>148</v>
      </c>
      <c r="G518" s="194"/>
      <c r="H518" s="196" t="s">
        <v>19</v>
      </c>
      <c r="I518" s="198"/>
      <c r="J518" s="194"/>
      <c r="K518" s="194"/>
      <c r="L518" s="199"/>
      <c r="M518" s="200"/>
      <c r="N518" s="201"/>
      <c r="O518" s="201"/>
      <c r="P518" s="201"/>
      <c r="Q518" s="201"/>
      <c r="R518" s="201"/>
      <c r="S518" s="201"/>
      <c r="T518" s="202"/>
      <c r="AT518" s="203" t="s">
        <v>147</v>
      </c>
      <c r="AU518" s="203" t="s">
        <v>143</v>
      </c>
      <c r="AV518" s="13" t="s">
        <v>79</v>
      </c>
      <c r="AW518" s="13" t="s">
        <v>33</v>
      </c>
      <c r="AX518" s="13" t="s">
        <v>71</v>
      </c>
      <c r="AY518" s="203" t="s">
        <v>134</v>
      </c>
    </row>
    <row r="519" spans="1:65" s="13" customFormat="1">
      <c r="B519" s="193"/>
      <c r="C519" s="194"/>
      <c r="D519" s="195" t="s">
        <v>147</v>
      </c>
      <c r="E519" s="196" t="s">
        <v>19</v>
      </c>
      <c r="F519" s="197" t="s">
        <v>514</v>
      </c>
      <c r="G519" s="194"/>
      <c r="H519" s="196" t="s">
        <v>19</v>
      </c>
      <c r="I519" s="198"/>
      <c r="J519" s="194"/>
      <c r="K519" s="194"/>
      <c r="L519" s="199"/>
      <c r="M519" s="200"/>
      <c r="N519" s="201"/>
      <c r="O519" s="201"/>
      <c r="P519" s="201"/>
      <c r="Q519" s="201"/>
      <c r="R519" s="201"/>
      <c r="S519" s="201"/>
      <c r="T519" s="202"/>
      <c r="AT519" s="203" t="s">
        <v>147</v>
      </c>
      <c r="AU519" s="203" t="s">
        <v>143</v>
      </c>
      <c r="AV519" s="13" t="s">
        <v>79</v>
      </c>
      <c r="AW519" s="13" t="s">
        <v>33</v>
      </c>
      <c r="AX519" s="13" t="s">
        <v>71</v>
      </c>
      <c r="AY519" s="203" t="s">
        <v>134</v>
      </c>
    </row>
    <row r="520" spans="1:65" s="14" customFormat="1">
      <c r="B520" s="204"/>
      <c r="C520" s="205"/>
      <c r="D520" s="195" t="s">
        <v>147</v>
      </c>
      <c r="E520" s="206" t="s">
        <v>19</v>
      </c>
      <c r="F520" s="207" t="s">
        <v>79</v>
      </c>
      <c r="G520" s="205"/>
      <c r="H520" s="208">
        <v>1</v>
      </c>
      <c r="I520" s="209"/>
      <c r="J520" s="205"/>
      <c r="K520" s="205"/>
      <c r="L520" s="210"/>
      <c r="M520" s="211"/>
      <c r="N520" s="212"/>
      <c r="O520" s="212"/>
      <c r="P520" s="212"/>
      <c r="Q520" s="212"/>
      <c r="R520" s="212"/>
      <c r="S520" s="212"/>
      <c r="T520" s="213"/>
      <c r="AT520" s="214" t="s">
        <v>147</v>
      </c>
      <c r="AU520" s="214" t="s">
        <v>143</v>
      </c>
      <c r="AV520" s="14" t="s">
        <v>143</v>
      </c>
      <c r="AW520" s="14" t="s">
        <v>33</v>
      </c>
      <c r="AX520" s="14" t="s">
        <v>71</v>
      </c>
      <c r="AY520" s="214" t="s">
        <v>134</v>
      </c>
    </row>
    <row r="521" spans="1:65" s="15" customFormat="1">
      <c r="B521" s="215"/>
      <c r="C521" s="216"/>
      <c r="D521" s="195" t="s">
        <v>147</v>
      </c>
      <c r="E521" s="217" t="s">
        <v>19</v>
      </c>
      <c r="F521" s="218" t="s">
        <v>154</v>
      </c>
      <c r="G521" s="216"/>
      <c r="H521" s="219">
        <v>1</v>
      </c>
      <c r="I521" s="220"/>
      <c r="J521" s="216"/>
      <c r="K521" s="216"/>
      <c r="L521" s="221"/>
      <c r="M521" s="222"/>
      <c r="N521" s="223"/>
      <c r="O521" s="223"/>
      <c r="P521" s="223"/>
      <c r="Q521" s="223"/>
      <c r="R521" s="223"/>
      <c r="S521" s="223"/>
      <c r="T521" s="224"/>
      <c r="AT521" s="225" t="s">
        <v>147</v>
      </c>
      <c r="AU521" s="225" t="s">
        <v>143</v>
      </c>
      <c r="AV521" s="15" t="s">
        <v>142</v>
      </c>
      <c r="AW521" s="15" t="s">
        <v>33</v>
      </c>
      <c r="AX521" s="15" t="s">
        <v>79</v>
      </c>
      <c r="AY521" s="225" t="s">
        <v>134</v>
      </c>
    </row>
    <row r="522" spans="1:65" s="2" customFormat="1" ht="24.2" customHeight="1">
      <c r="A522" s="36"/>
      <c r="B522" s="37"/>
      <c r="C522" s="175" t="s">
        <v>524</v>
      </c>
      <c r="D522" s="175" t="s">
        <v>137</v>
      </c>
      <c r="E522" s="176" t="s">
        <v>525</v>
      </c>
      <c r="F522" s="177" t="s">
        <v>526</v>
      </c>
      <c r="G522" s="178" t="s">
        <v>247</v>
      </c>
      <c r="H522" s="179">
        <v>1</v>
      </c>
      <c r="I522" s="180"/>
      <c r="J522" s="181">
        <f>ROUND(I522*H522,2)</f>
        <v>0</v>
      </c>
      <c r="K522" s="177" t="s">
        <v>141</v>
      </c>
      <c r="L522" s="41"/>
      <c r="M522" s="182" t="s">
        <v>19</v>
      </c>
      <c r="N522" s="183" t="s">
        <v>43</v>
      </c>
      <c r="O522" s="66"/>
      <c r="P522" s="184">
        <f>O522*H522</f>
        <v>0</v>
      </c>
      <c r="Q522" s="184">
        <v>9.2000000000000003E-4</v>
      </c>
      <c r="R522" s="184">
        <f>Q522*H522</f>
        <v>9.2000000000000003E-4</v>
      </c>
      <c r="S522" s="184">
        <v>0</v>
      </c>
      <c r="T522" s="185">
        <f>S522*H522</f>
        <v>0</v>
      </c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R522" s="186" t="s">
        <v>286</v>
      </c>
      <c r="AT522" s="186" t="s">
        <v>137</v>
      </c>
      <c r="AU522" s="186" t="s">
        <v>143</v>
      </c>
      <c r="AY522" s="19" t="s">
        <v>134</v>
      </c>
      <c r="BE522" s="187">
        <f>IF(N522="základní",J522,0)</f>
        <v>0</v>
      </c>
      <c r="BF522" s="187">
        <f>IF(N522="snížená",J522,0)</f>
        <v>0</v>
      </c>
      <c r="BG522" s="187">
        <f>IF(N522="zákl. přenesená",J522,0)</f>
        <v>0</v>
      </c>
      <c r="BH522" s="187">
        <f>IF(N522="sníž. přenesená",J522,0)</f>
        <v>0</v>
      </c>
      <c r="BI522" s="187">
        <f>IF(N522="nulová",J522,0)</f>
        <v>0</v>
      </c>
      <c r="BJ522" s="19" t="s">
        <v>143</v>
      </c>
      <c r="BK522" s="187">
        <f>ROUND(I522*H522,2)</f>
        <v>0</v>
      </c>
      <c r="BL522" s="19" t="s">
        <v>286</v>
      </c>
      <c r="BM522" s="186" t="s">
        <v>527</v>
      </c>
    </row>
    <row r="523" spans="1:65" s="2" customFormat="1">
      <c r="A523" s="36"/>
      <c r="B523" s="37"/>
      <c r="C523" s="38"/>
      <c r="D523" s="188" t="s">
        <v>145</v>
      </c>
      <c r="E523" s="38"/>
      <c r="F523" s="189" t="s">
        <v>528</v>
      </c>
      <c r="G523" s="38"/>
      <c r="H523" s="38"/>
      <c r="I523" s="190"/>
      <c r="J523" s="38"/>
      <c r="K523" s="38"/>
      <c r="L523" s="41"/>
      <c r="M523" s="191"/>
      <c r="N523" s="192"/>
      <c r="O523" s="66"/>
      <c r="P523" s="66"/>
      <c r="Q523" s="66"/>
      <c r="R523" s="66"/>
      <c r="S523" s="66"/>
      <c r="T523" s="67"/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T523" s="19" t="s">
        <v>145</v>
      </c>
      <c r="AU523" s="19" t="s">
        <v>143</v>
      </c>
    </row>
    <row r="524" spans="1:65" s="13" customFormat="1">
      <c r="B524" s="193"/>
      <c r="C524" s="194"/>
      <c r="D524" s="195" t="s">
        <v>147</v>
      </c>
      <c r="E524" s="196" t="s">
        <v>19</v>
      </c>
      <c r="F524" s="197" t="s">
        <v>148</v>
      </c>
      <c r="G524" s="194"/>
      <c r="H524" s="196" t="s">
        <v>19</v>
      </c>
      <c r="I524" s="198"/>
      <c r="J524" s="194"/>
      <c r="K524" s="194"/>
      <c r="L524" s="199"/>
      <c r="M524" s="200"/>
      <c r="N524" s="201"/>
      <c r="O524" s="201"/>
      <c r="P524" s="201"/>
      <c r="Q524" s="201"/>
      <c r="R524" s="201"/>
      <c r="S524" s="201"/>
      <c r="T524" s="202"/>
      <c r="AT524" s="203" t="s">
        <v>147</v>
      </c>
      <c r="AU524" s="203" t="s">
        <v>143</v>
      </c>
      <c r="AV524" s="13" t="s">
        <v>79</v>
      </c>
      <c r="AW524" s="13" t="s">
        <v>33</v>
      </c>
      <c r="AX524" s="13" t="s">
        <v>71</v>
      </c>
      <c r="AY524" s="203" t="s">
        <v>134</v>
      </c>
    </row>
    <row r="525" spans="1:65" s="13" customFormat="1">
      <c r="B525" s="193"/>
      <c r="C525" s="194"/>
      <c r="D525" s="195" t="s">
        <v>147</v>
      </c>
      <c r="E525" s="196" t="s">
        <v>19</v>
      </c>
      <c r="F525" s="197" t="s">
        <v>529</v>
      </c>
      <c r="G525" s="194"/>
      <c r="H525" s="196" t="s">
        <v>19</v>
      </c>
      <c r="I525" s="198"/>
      <c r="J525" s="194"/>
      <c r="K525" s="194"/>
      <c r="L525" s="199"/>
      <c r="M525" s="200"/>
      <c r="N525" s="201"/>
      <c r="O525" s="201"/>
      <c r="P525" s="201"/>
      <c r="Q525" s="201"/>
      <c r="R525" s="201"/>
      <c r="S525" s="201"/>
      <c r="T525" s="202"/>
      <c r="AT525" s="203" t="s">
        <v>147</v>
      </c>
      <c r="AU525" s="203" t="s">
        <v>143</v>
      </c>
      <c r="AV525" s="13" t="s">
        <v>79</v>
      </c>
      <c r="AW525" s="13" t="s">
        <v>33</v>
      </c>
      <c r="AX525" s="13" t="s">
        <v>71</v>
      </c>
      <c r="AY525" s="203" t="s">
        <v>134</v>
      </c>
    </row>
    <row r="526" spans="1:65" s="14" customFormat="1">
      <c r="B526" s="204"/>
      <c r="C526" s="205"/>
      <c r="D526" s="195" t="s">
        <v>147</v>
      </c>
      <c r="E526" s="206" t="s">
        <v>19</v>
      </c>
      <c r="F526" s="207" t="s">
        <v>79</v>
      </c>
      <c r="G526" s="205"/>
      <c r="H526" s="208">
        <v>1</v>
      </c>
      <c r="I526" s="209"/>
      <c r="J526" s="205"/>
      <c r="K526" s="205"/>
      <c r="L526" s="210"/>
      <c r="M526" s="211"/>
      <c r="N526" s="212"/>
      <c r="O526" s="212"/>
      <c r="P526" s="212"/>
      <c r="Q526" s="212"/>
      <c r="R526" s="212"/>
      <c r="S526" s="212"/>
      <c r="T526" s="213"/>
      <c r="AT526" s="214" t="s">
        <v>147</v>
      </c>
      <c r="AU526" s="214" t="s">
        <v>143</v>
      </c>
      <c r="AV526" s="14" t="s">
        <v>143</v>
      </c>
      <c r="AW526" s="14" t="s">
        <v>33</v>
      </c>
      <c r="AX526" s="14" t="s">
        <v>71</v>
      </c>
      <c r="AY526" s="214" t="s">
        <v>134</v>
      </c>
    </row>
    <row r="527" spans="1:65" s="15" customFormat="1">
      <c r="B527" s="215"/>
      <c r="C527" s="216"/>
      <c r="D527" s="195" t="s">
        <v>147</v>
      </c>
      <c r="E527" s="217" t="s">
        <v>19</v>
      </c>
      <c r="F527" s="218" t="s">
        <v>154</v>
      </c>
      <c r="G527" s="216"/>
      <c r="H527" s="219">
        <v>1</v>
      </c>
      <c r="I527" s="220"/>
      <c r="J527" s="216"/>
      <c r="K527" s="216"/>
      <c r="L527" s="221"/>
      <c r="M527" s="222"/>
      <c r="N527" s="223"/>
      <c r="O527" s="223"/>
      <c r="P527" s="223"/>
      <c r="Q527" s="223"/>
      <c r="R527" s="223"/>
      <c r="S527" s="223"/>
      <c r="T527" s="224"/>
      <c r="AT527" s="225" t="s">
        <v>147</v>
      </c>
      <c r="AU527" s="225" t="s">
        <v>143</v>
      </c>
      <c r="AV527" s="15" t="s">
        <v>142</v>
      </c>
      <c r="AW527" s="15" t="s">
        <v>33</v>
      </c>
      <c r="AX527" s="15" t="s">
        <v>79</v>
      </c>
      <c r="AY527" s="225" t="s">
        <v>134</v>
      </c>
    </row>
    <row r="528" spans="1:65" s="2" customFormat="1" ht="24.2" customHeight="1">
      <c r="A528" s="36"/>
      <c r="B528" s="37"/>
      <c r="C528" s="226" t="s">
        <v>530</v>
      </c>
      <c r="D528" s="226" t="s">
        <v>252</v>
      </c>
      <c r="E528" s="227" t="s">
        <v>531</v>
      </c>
      <c r="F528" s="228" t="s">
        <v>532</v>
      </c>
      <c r="G528" s="229" t="s">
        <v>247</v>
      </c>
      <c r="H528" s="230">
        <v>1</v>
      </c>
      <c r="I528" s="231"/>
      <c r="J528" s="232">
        <f>ROUND(I528*H528,2)</f>
        <v>0</v>
      </c>
      <c r="K528" s="228" t="s">
        <v>266</v>
      </c>
      <c r="L528" s="233"/>
      <c r="M528" s="234" t="s">
        <v>19</v>
      </c>
      <c r="N528" s="235" t="s">
        <v>43</v>
      </c>
      <c r="O528" s="66"/>
      <c r="P528" s="184">
        <f>O528*H528</f>
        <v>0</v>
      </c>
      <c r="Q528" s="184">
        <v>7.0800000000000002E-2</v>
      </c>
      <c r="R528" s="184">
        <f>Q528*H528</f>
        <v>7.0800000000000002E-2</v>
      </c>
      <c r="S528" s="184">
        <v>0</v>
      </c>
      <c r="T528" s="185">
        <f>S528*H528</f>
        <v>0</v>
      </c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R528" s="186" t="s">
        <v>397</v>
      </c>
      <c r="AT528" s="186" t="s">
        <v>252</v>
      </c>
      <c r="AU528" s="186" t="s">
        <v>143</v>
      </c>
      <c r="AY528" s="19" t="s">
        <v>134</v>
      </c>
      <c r="BE528" s="187">
        <f>IF(N528="základní",J528,0)</f>
        <v>0</v>
      </c>
      <c r="BF528" s="187">
        <f>IF(N528="snížená",J528,0)</f>
        <v>0</v>
      </c>
      <c r="BG528" s="187">
        <f>IF(N528="zákl. přenesená",J528,0)</f>
        <v>0</v>
      </c>
      <c r="BH528" s="187">
        <f>IF(N528="sníž. přenesená",J528,0)</f>
        <v>0</v>
      </c>
      <c r="BI528" s="187">
        <f>IF(N528="nulová",J528,0)</f>
        <v>0</v>
      </c>
      <c r="BJ528" s="19" t="s">
        <v>143</v>
      </c>
      <c r="BK528" s="187">
        <f>ROUND(I528*H528,2)</f>
        <v>0</v>
      </c>
      <c r="BL528" s="19" t="s">
        <v>286</v>
      </c>
      <c r="BM528" s="186" t="s">
        <v>533</v>
      </c>
    </row>
    <row r="529" spans="1:65" s="13" customFormat="1">
      <c r="B529" s="193"/>
      <c r="C529" s="194"/>
      <c r="D529" s="195" t="s">
        <v>147</v>
      </c>
      <c r="E529" s="196" t="s">
        <v>19</v>
      </c>
      <c r="F529" s="197" t="s">
        <v>148</v>
      </c>
      <c r="G529" s="194"/>
      <c r="H529" s="196" t="s">
        <v>19</v>
      </c>
      <c r="I529" s="198"/>
      <c r="J529" s="194"/>
      <c r="K529" s="194"/>
      <c r="L529" s="199"/>
      <c r="M529" s="200"/>
      <c r="N529" s="201"/>
      <c r="O529" s="201"/>
      <c r="P529" s="201"/>
      <c r="Q529" s="201"/>
      <c r="R529" s="201"/>
      <c r="S529" s="201"/>
      <c r="T529" s="202"/>
      <c r="AT529" s="203" t="s">
        <v>147</v>
      </c>
      <c r="AU529" s="203" t="s">
        <v>143</v>
      </c>
      <c r="AV529" s="13" t="s">
        <v>79</v>
      </c>
      <c r="AW529" s="13" t="s">
        <v>33</v>
      </c>
      <c r="AX529" s="13" t="s">
        <v>71</v>
      </c>
      <c r="AY529" s="203" t="s">
        <v>134</v>
      </c>
    </row>
    <row r="530" spans="1:65" s="13" customFormat="1">
      <c r="B530" s="193"/>
      <c r="C530" s="194"/>
      <c r="D530" s="195" t="s">
        <v>147</v>
      </c>
      <c r="E530" s="196" t="s">
        <v>19</v>
      </c>
      <c r="F530" s="197" t="s">
        <v>529</v>
      </c>
      <c r="G530" s="194"/>
      <c r="H530" s="196" t="s">
        <v>19</v>
      </c>
      <c r="I530" s="198"/>
      <c r="J530" s="194"/>
      <c r="K530" s="194"/>
      <c r="L530" s="199"/>
      <c r="M530" s="200"/>
      <c r="N530" s="201"/>
      <c r="O530" s="201"/>
      <c r="P530" s="201"/>
      <c r="Q530" s="201"/>
      <c r="R530" s="201"/>
      <c r="S530" s="201"/>
      <c r="T530" s="202"/>
      <c r="AT530" s="203" t="s">
        <v>147</v>
      </c>
      <c r="AU530" s="203" t="s">
        <v>143</v>
      </c>
      <c r="AV530" s="13" t="s">
        <v>79</v>
      </c>
      <c r="AW530" s="13" t="s">
        <v>33</v>
      </c>
      <c r="AX530" s="13" t="s">
        <v>71</v>
      </c>
      <c r="AY530" s="203" t="s">
        <v>134</v>
      </c>
    </row>
    <row r="531" spans="1:65" s="14" customFormat="1">
      <c r="B531" s="204"/>
      <c r="C531" s="205"/>
      <c r="D531" s="195" t="s">
        <v>147</v>
      </c>
      <c r="E531" s="206" t="s">
        <v>19</v>
      </c>
      <c r="F531" s="207" t="s">
        <v>79</v>
      </c>
      <c r="G531" s="205"/>
      <c r="H531" s="208">
        <v>1</v>
      </c>
      <c r="I531" s="209"/>
      <c r="J531" s="205"/>
      <c r="K531" s="205"/>
      <c r="L531" s="210"/>
      <c r="M531" s="211"/>
      <c r="N531" s="212"/>
      <c r="O531" s="212"/>
      <c r="P531" s="212"/>
      <c r="Q531" s="212"/>
      <c r="R531" s="212"/>
      <c r="S531" s="212"/>
      <c r="T531" s="213"/>
      <c r="AT531" s="214" t="s">
        <v>147</v>
      </c>
      <c r="AU531" s="214" t="s">
        <v>143</v>
      </c>
      <c r="AV531" s="14" t="s">
        <v>143</v>
      </c>
      <c r="AW531" s="14" t="s">
        <v>33</v>
      </c>
      <c r="AX531" s="14" t="s">
        <v>71</v>
      </c>
      <c r="AY531" s="214" t="s">
        <v>134</v>
      </c>
    </row>
    <row r="532" spans="1:65" s="15" customFormat="1">
      <c r="B532" s="215"/>
      <c r="C532" s="216"/>
      <c r="D532" s="195" t="s">
        <v>147</v>
      </c>
      <c r="E532" s="217" t="s">
        <v>19</v>
      </c>
      <c r="F532" s="218" t="s">
        <v>154</v>
      </c>
      <c r="G532" s="216"/>
      <c r="H532" s="219">
        <v>1</v>
      </c>
      <c r="I532" s="220"/>
      <c r="J532" s="216"/>
      <c r="K532" s="216"/>
      <c r="L532" s="221"/>
      <c r="M532" s="222"/>
      <c r="N532" s="223"/>
      <c r="O532" s="223"/>
      <c r="P532" s="223"/>
      <c r="Q532" s="223"/>
      <c r="R532" s="223"/>
      <c r="S532" s="223"/>
      <c r="T532" s="224"/>
      <c r="AT532" s="225" t="s">
        <v>147</v>
      </c>
      <c r="AU532" s="225" t="s">
        <v>143</v>
      </c>
      <c r="AV532" s="15" t="s">
        <v>142</v>
      </c>
      <c r="AW532" s="15" t="s">
        <v>33</v>
      </c>
      <c r="AX532" s="15" t="s">
        <v>79</v>
      </c>
      <c r="AY532" s="225" t="s">
        <v>134</v>
      </c>
    </row>
    <row r="533" spans="1:65" s="2" customFormat="1" ht="16.5" customHeight="1">
      <c r="A533" s="36"/>
      <c r="B533" s="37"/>
      <c r="C533" s="175" t="s">
        <v>534</v>
      </c>
      <c r="D533" s="175" t="s">
        <v>137</v>
      </c>
      <c r="E533" s="176" t="s">
        <v>535</v>
      </c>
      <c r="F533" s="177" t="s">
        <v>536</v>
      </c>
      <c r="G533" s="178" t="s">
        <v>247</v>
      </c>
      <c r="H533" s="179">
        <v>2</v>
      </c>
      <c r="I533" s="180"/>
      <c r="J533" s="181">
        <f>ROUND(I533*H533,2)</f>
        <v>0</v>
      </c>
      <c r="K533" s="177" t="s">
        <v>141</v>
      </c>
      <c r="L533" s="41"/>
      <c r="M533" s="182" t="s">
        <v>19</v>
      </c>
      <c r="N533" s="183" t="s">
        <v>43</v>
      </c>
      <c r="O533" s="66"/>
      <c r="P533" s="184">
        <f>O533*H533</f>
        <v>0</v>
      </c>
      <c r="Q533" s="184">
        <v>0</v>
      </c>
      <c r="R533" s="184">
        <f>Q533*H533</f>
        <v>0</v>
      </c>
      <c r="S533" s="184">
        <v>0</v>
      </c>
      <c r="T533" s="185">
        <f>S533*H533</f>
        <v>0</v>
      </c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R533" s="186" t="s">
        <v>286</v>
      </c>
      <c r="AT533" s="186" t="s">
        <v>137</v>
      </c>
      <c r="AU533" s="186" t="s">
        <v>143</v>
      </c>
      <c r="AY533" s="19" t="s">
        <v>134</v>
      </c>
      <c r="BE533" s="187">
        <f>IF(N533="základní",J533,0)</f>
        <v>0</v>
      </c>
      <c r="BF533" s="187">
        <f>IF(N533="snížená",J533,0)</f>
        <v>0</v>
      </c>
      <c r="BG533" s="187">
        <f>IF(N533="zákl. přenesená",J533,0)</f>
        <v>0</v>
      </c>
      <c r="BH533" s="187">
        <f>IF(N533="sníž. přenesená",J533,0)</f>
        <v>0</v>
      </c>
      <c r="BI533" s="187">
        <f>IF(N533="nulová",J533,0)</f>
        <v>0</v>
      </c>
      <c r="BJ533" s="19" t="s">
        <v>143</v>
      </c>
      <c r="BK533" s="187">
        <f>ROUND(I533*H533,2)</f>
        <v>0</v>
      </c>
      <c r="BL533" s="19" t="s">
        <v>286</v>
      </c>
      <c r="BM533" s="186" t="s">
        <v>537</v>
      </c>
    </row>
    <row r="534" spans="1:65" s="2" customFormat="1">
      <c r="A534" s="36"/>
      <c r="B534" s="37"/>
      <c r="C534" s="38"/>
      <c r="D534" s="188" t="s">
        <v>145</v>
      </c>
      <c r="E534" s="38"/>
      <c r="F534" s="189" t="s">
        <v>538</v>
      </c>
      <c r="G534" s="38"/>
      <c r="H534" s="38"/>
      <c r="I534" s="190"/>
      <c r="J534" s="38"/>
      <c r="K534" s="38"/>
      <c r="L534" s="41"/>
      <c r="M534" s="191"/>
      <c r="N534" s="192"/>
      <c r="O534" s="66"/>
      <c r="P534" s="66"/>
      <c r="Q534" s="66"/>
      <c r="R534" s="66"/>
      <c r="S534" s="66"/>
      <c r="T534" s="67"/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T534" s="19" t="s">
        <v>145</v>
      </c>
      <c r="AU534" s="19" t="s">
        <v>143</v>
      </c>
    </row>
    <row r="535" spans="1:65" s="13" customFormat="1">
      <c r="B535" s="193"/>
      <c r="C535" s="194"/>
      <c r="D535" s="195" t="s">
        <v>147</v>
      </c>
      <c r="E535" s="196" t="s">
        <v>19</v>
      </c>
      <c r="F535" s="197" t="s">
        <v>148</v>
      </c>
      <c r="G535" s="194"/>
      <c r="H535" s="196" t="s">
        <v>19</v>
      </c>
      <c r="I535" s="198"/>
      <c r="J535" s="194"/>
      <c r="K535" s="194"/>
      <c r="L535" s="199"/>
      <c r="M535" s="200"/>
      <c r="N535" s="201"/>
      <c r="O535" s="201"/>
      <c r="P535" s="201"/>
      <c r="Q535" s="201"/>
      <c r="R535" s="201"/>
      <c r="S535" s="201"/>
      <c r="T535" s="202"/>
      <c r="AT535" s="203" t="s">
        <v>147</v>
      </c>
      <c r="AU535" s="203" t="s">
        <v>143</v>
      </c>
      <c r="AV535" s="13" t="s">
        <v>79</v>
      </c>
      <c r="AW535" s="13" t="s">
        <v>33</v>
      </c>
      <c r="AX535" s="13" t="s">
        <v>71</v>
      </c>
      <c r="AY535" s="203" t="s">
        <v>134</v>
      </c>
    </row>
    <row r="536" spans="1:65" s="13" customFormat="1">
      <c r="B536" s="193"/>
      <c r="C536" s="194"/>
      <c r="D536" s="195" t="s">
        <v>147</v>
      </c>
      <c r="E536" s="196" t="s">
        <v>19</v>
      </c>
      <c r="F536" s="197" t="s">
        <v>514</v>
      </c>
      <c r="G536" s="194"/>
      <c r="H536" s="196" t="s">
        <v>19</v>
      </c>
      <c r="I536" s="198"/>
      <c r="J536" s="194"/>
      <c r="K536" s="194"/>
      <c r="L536" s="199"/>
      <c r="M536" s="200"/>
      <c r="N536" s="201"/>
      <c r="O536" s="201"/>
      <c r="P536" s="201"/>
      <c r="Q536" s="201"/>
      <c r="R536" s="201"/>
      <c r="S536" s="201"/>
      <c r="T536" s="202"/>
      <c r="AT536" s="203" t="s">
        <v>147</v>
      </c>
      <c r="AU536" s="203" t="s">
        <v>143</v>
      </c>
      <c r="AV536" s="13" t="s">
        <v>79</v>
      </c>
      <c r="AW536" s="13" t="s">
        <v>33</v>
      </c>
      <c r="AX536" s="13" t="s">
        <v>71</v>
      </c>
      <c r="AY536" s="203" t="s">
        <v>134</v>
      </c>
    </row>
    <row r="537" spans="1:65" s="14" customFormat="1">
      <c r="B537" s="204"/>
      <c r="C537" s="205"/>
      <c r="D537" s="195" t="s">
        <v>147</v>
      </c>
      <c r="E537" s="206" t="s">
        <v>19</v>
      </c>
      <c r="F537" s="207" t="s">
        <v>79</v>
      </c>
      <c r="G537" s="205"/>
      <c r="H537" s="208">
        <v>1</v>
      </c>
      <c r="I537" s="209"/>
      <c r="J537" s="205"/>
      <c r="K537" s="205"/>
      <c r="L537" s="210"/>
      <c r="M537" s="211"/>
      <c r="N537" s="212"/>
      <c r="O537" s="212"/>
      <c r="P537" s="212"/>
      <c r="Q537" s="212"/>
      <c r="R537" s="212"/>
      <c r="S537" s="212"/>
      <c r="T537" s="213"/>
      <c r="AT537" s="214" t="s">
        <v>147</v>
      </c>
      <c r="AU537" s="214" t="s">
        <v>143</v>
      </c>
      <c r="AV537" s="14" t="s">
        <v>143</v>
      </c>
      <c r="AW537" s="14" t="s">
        <v>33</v>
      </c>
      <c r="AX537" s="14" t="s">
        <v>71</v>
      </c>
      <c r="AY537" s="214" t="s">
        <v>134</v>
      </c>
    </row>
    <row r="538" spans="1:65" s="13" customFormat="1">
      <c r="B538" s="193"/>
      <c r="C538" s="194"/>
      <c r="D538" s="195" t="s">
        <v>147</v>
      </c>
      <c r="E538" s="196" t="s">
        <v>19</v>
      </c>
      <c r="F538" s="197" t="s">
        <v>515</v>
      </c>
      <c r="G538" s="194"/>
      <c r="H538" s="196" t="s">
        <v>19</v>
      </c>
      <c r="I538" s="198"/>
      <c r="J538" s="194"/>
      <c r="K538" s="194"/>
      <c r="L538" s="199"/>
      <c r="M538" s="200"/>
      <c r="N538" s="201"/>
      <c r="O538" s="201"/>
      <c r="P538" s="201"/>
      <c r="Q538" s="201"/>
      <c r="R538" s="201"/>
      <c r="S538" s="201"/>
      <c r="T538" s="202"/>
      <c r="AT538" s="203" t="s">
        <v>147</v>
      </c>
      <c r="AU538" s="203" t="s">
        <v>143</v>
      </c>
      <c r="AV538" s="13" t="s">
        <v>79</v>
      </c>
      <c r="AW538" s="13" t="s">
        <v>33</v>
      </c>
      <c r="AX538" s="13" t="s">
        <v>71</v>
      </c>
      <c r="AY538" s="203" t="s">
        <v>134</v>
      </c>
    </row>
    <row r="539" spans="1:65" s="14" customFormat="1">
      <c r="B539" s="204"/>
      <c r="C539" s="205"/>
      <c r="D539" s="195" t="s">
        <v>147</v>
      </c>
      <c r="E539" s="206" t="s">
        <v>19</v>
      </c>
      <c r="F539" s="207" t="s">
        <v>79</v>
      </c>
      <c r="G539" s="205"/>
      <c r="H539" s="208">
        <v>1</v>
      </c>
      <c r="I539" s="209"/>
      <c r="J539" s="205"/>
      <c r="K539" s="205"/>
      <c r="L539" s="210"/>
      <c r="M539" s="211"/>
      <c r="N539" s="212"/>
      <c r="O539" s="212"/>
      <c r="P539" s="212"/>
      <c r="Q539" s="212"/>
      <c r="R539" s="212"/>
      <c r="S539" s="212"/>
      <c r="T539" s="213"/>
      <c r="AT539" s="214" t="s">
        <v>147</v>
      </c>
      <c r="AU539" s="214" t="s">
        <v>143</v>
      </c>
      <c r="AV539" s="14" t="s">
        <v>143</v>
      </c>
      <c r="AW539" s="14" t="s">
        <v>33</v>
      </c>
      <c r="AX539" s="14" t="s">
        <v>71</v>
      </c>
      <c r="AY539" s="214" t="s">
        <v>134</v>
      </c>
    </row>
    <row r="540" spans="1:65" s="15" customFormat="1">
      <c r="B540" s="215"/>
      <c r="C540" s="216"/>
      <c r="D540" s="195" t="s">
        <v>147</v>
      </c>
      <c r="E540" s="217" t="s">
        <v>19</v>
      </c>
      <c r="F540" s="218" t="s">
        <v>154</v>
      </c>
      <c r="G540" s="216"/>
      <c r="H540" s="219">
        <v>2</v>
      </c>
      <c r="I540" s="220"/>
      <c r="J540" s="216"/>
      <c r="K540" s="216"/>
      <c r="L540" s="221"/>
      <c r="M540" s="222"/>
      <c r="N540" s="223"/>
      <c r="O540" s="223"/>
      <c r="P540" s="223"/>
      <c r="Q540" s="223"/>
      <c r="R540" s="223"/>
      <c r="S540" s="223"/>
      <c r="T540" s="224"/>
      <c r="AT540" s="225" t="s">
        <v>147</v>
      </c>
      <c r="AU540" s="225" t="s">
        <v>143</v>
      </c>
      <c r="AV540" s="15" t="s">
        <v>142</v>
      </c>
      <c r="AW540" s="15" t="s">
        <v>33</v>
      </c>
      <c r="AX540" s="15" t="s">
        <v>79</v>
      </c>
      <c r="AY540" s="225" t="s">
        <v>134</v>
      </c>
    </row>
    <row r="541" spans="1:65" s="2" customFormat="1" ht="16.5" customHeight="1">
      <c r="A541" s="36"/>
      <c r="B541" s="37"/>
      <c r="C541" s="226" t="s">
        <v>539</v>
      </c>
      <c r="D541" s="226" t="s">
        <v>252</v>
      </c>
      <c r="E541" s="227" t="s">
        <v>540</v>
      </c>
      <c r="F541" s="228" t="s">
        <v>541</v>
      </c>
      <c r="G541" s="229" t="s">
        <v>247</v>
      </c>
      <c r="H541" s="230">
        <v>1</v>
      </c>
      <c r="I541" s="231"/>
      <c r="J541" s="232">
        <f>ROUND(I541*H541,2)</f>
        <v>0</v>
      </c>
      <c r="K541" s="228" t="s">
        <v>141</v>
      </c>
      <c r="L541" s="233"/>
      <c r="M541" s="234" t="s">
        <v>19</v>
      </c>
      <c r="N541" s="235" t="s">
        <v>43</v>
      </c>
      <c r="O541" s="66"/>
      <c r="P541" s="184">
        <f>O541*H541</f>
        <v>0</v>
      </c>
      <c r="Q541" s="184">
        <v>1.4999999999999999E-4</v>
      </c>
      <c r="R541" s="184">
        <f>Q541*H541</f>
        <v>1.4999999999999999E-4</v>
      </c>
      <c r="S541" s="184">
        <v>0</v>
      </c>
      <c r="T541" s="185">
        <f>S541*H541</f>
        <v>0</v>
      </c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R541" s="186" t="s">
        <v>397</v>
      </c>
      <c r="AT541" s="186" t="s">
        <v>252</v>
      </c>
      <c r="AU541" s="186" t="s">
        <v>143</v>
      </c>
      <c r="AY541" s="19" t="s">
        <v>134</v>
      </c>
      <c r="BE541" s="187">
        <f>IF(N541="základní",J541,0)</f>
        <v>0</v>
      </c>
      <c r="BF541" s="187">
        <f>IF(N541="snížená",J541,0)</f>
        <v>0</v>
      </c>
      <c r="BG541" s="187">
        <f>IF(N541="zákl. přenesená",J541,0)</f>
        <v>0</v>
      </c>
      <c r="BH541" s="187">
        <f>IF(N541="sníž. přenesená",J541,0)</f>
        <v>0</v>
      </c>
      <c r="BI541" s="187">
        <f>IF(N541="nulová",J541,0)</f>
        <v>0</v>
      </c>
      <c r="BJ541" s="19" t="s">
        <v>143</v>
      </c>
      <c r="BK541" s="187">
        <f>ROUND(I541*H541,2)</f>
        <v>0</v>
      </c>
      <c r="BL541" s="19" t="s">
        <v>286</v>
      </c>
      <c r="BM541" s="186" t="s">
        <v>542</v>
      </c>
    </row>
    <row r="542" spans="1:65" s="13" customFormat="1">
      <c r="B542" s="193"/>
      <c r="C542" s="194"/>
      <c r="D542" s="195" t="s">
        <v>147</v>
      </c>
      <c r="E542" s="196" t="s">
        <v>19</v>
      </c>
      <c r="F542" s="197" t="s">
        <v>148</v>
      </c>
      <c r="G542" s="194"/>
      <c r="H542" s="196" t="s">
        <v>19</v>
      </c>
      <c r="I542" s="198"/>
      <c r="J542" s="194"/>
      <c r="K542" s="194"/>
      <c r="L542" s="199"/>
      <c r="M542" s="200"/>
      <c r="N542" s="201"/>
      <c r="O542" s="201"/>
      <c r="P542" s="201"/>
      <c r="Q542" s="201"/>
      <c r="R542" s="201"/>
      <c r="S542" s="201"/>
      <c r="T542" s="202"/>
      <c r="AT542" s="203" t="s">
        <v>147</v>
      </c>
      <c r="AU542" s="203" t="s">
        <v>143</v>
      </c>
      <c r="AV542" s="13" t="s">
        <v>79</v>
      </c>
      <c r="AW542" s="13" t="s">
        <v>33</v>
      </c>
      <c r="AX542" s="13" t="s">
        <v>71</v>
      </c>
      <c r="AY542" s="203" t="s">
        <v>134</v>
      </c>
    </row>
    <row r="543" spans="1:65" s="13" customFormat="1">
      <c r="B543" s="193"/>
      <c r="C543" s="194"/>
      <c r="D543" s="195" t="s">
        <v>147</v>
      </c>
      <c r="E543" s="196" t="s">
        <v>19</v>
      </c>
      <c r="F543" s="197" t="s">
        <v>514</v>
      </c>
      <c r="G543" s="194"/>
      <c r="H543" s="196" t="s">
        <v>19</v>
      </c>
      <c r="I543" s="198"/>
      <c r="J543" s="194"/>
      <c r="K543" s="194"/>
      <c r="L543" s="199"/>
      <c r="M543" s="200"/>
      <c r="N543" s="201"/>
      <c r="O543" s="201"/>
      <c r="P543" s="201"/>
      <c r="Q543" s="201"/>
      <c r="R543" s="201"/>
      <c r="S543" s="201"/>
      <c r="T543" s="202"/>
      <c r="AT543" s="203" t="s">
        <v>147</v>
      </c>
      <c r="AU543" s="203" t="s">
        <v>143</v>
      </c>
      <c r="AV543" s="13" t="s">
        <v>79</v>
      </c>
      <c r="AW543" s="13" t="s">
        <v>33</v>
      </c>
      <c r="AX543" s="13" t="s">
        <v>71</v>
      </c>
      <c r="AY543" s="203" t="s">
        <v>134</v>
      </c>
    </row>
    <row r="544" spans="1:65" s="14" customFormat="1">
      <c r="B544" s="204"/>
      <c r="C544" s="205"/>
      <c r="D544" s="195" t="s">
        <v>147</v>
      </c>
      <c r="E544" s="206" t="s">
        <v>19</v>
      </c>
      <c r="F544" s="207" t="s">
        <v>79</v>
      </c>
      <c r="G544" s="205"/>
      <c r="H544" s="208">
        <v>1</v>
      </c>
      <c r="I544" s="209"/>
      <c r="J544" s="205"/>
      <c r="K544" s="205"/>
      <c r="L544" s="210"/>
      <c r="M544" s="211"/>
      <c r="N544" s="212"/>
      <c r="O544" s="212"/>
      <c r="P544" s="212"/>
      <c r="Q544" s="212"/>
      <c r="R544" s="212"/>
      <c r="S544" s="212"/>
      <c r="T544" s="213"/>
      <c r="AT544" s="214" t="s">
        <v>147</v>
      </c>
      <c r="AU544" s="214" t="s">
        <v>143</v>
      </c>
      <c r="AV544" s="14" t="s">
        <v>143</v>
      </c>
      <c r="AW544" s="14" t="s">
        <v>33</v>
      </c>
      <c r="AX544" s="14" t="s">
        <v>71</v>
      </c>
      <c r="AY544" s="214" t="s">
        <v>134</v>
      </c>
    </row>
    <row r="545" spans="1:65" s="15" customFormat="1">
      <c r="B545" s="215"/>
      <c r="C545" s="216"/>
      <c r="D545" s="195" t="s">
        <v>147</v>
      </c>
      <c r="E545" s="217" t="s">
        <v>19</v>
      </c>
      <c r="F545" s="218" t="s">
        <v>154</v>
      </c>
      <c r="G545" s="216"/>
      <c r="H545" s="219">
        <v>1</v>
      </c>
      <c r="I545" s="220"/>
      <c r="J545" s="216"/>
      <c r="K545" s="216"/>
      <c r="L545" s="221"/>
      <c r="M545" s="222"/>
      <c r="N545" s="223"/>
      <c r="O545" s="223"/>
      <c r="P545" s="223"/>
      <c r="Q545" s="223"/>
      <c r="R545" s="223"/>
      <c r="S545" s="223"/>
      <c r="T545" s="224"/>
      <c r="AT545" s="225" t="s">
        <v>147</v>
      </c>
      <c r="AU545" s="225" t="s">
        <v>143</v>
      </c>
      <c r="AV545" s="15" t="s">
        <v>142</v>
      </c>
      <c r="AW545" s="15" t="s">
        <v>33</v>
      </c>
      <c r="AX545" s="15" t="s">
        <v>79</v>
      </c>
      <c r="AY545" s="225" t="s">
        <v>134</v>
      </c>
    </row>
    <row r="546" spans="1:65" s="2" customFormat="1" ht="16.5" customHeight="1">
      <c r="A546" s="36"/>
      <c r="B546" s="37"/>
      <c r="C546" s="226" t="s">
        <v>543</v>
      </c>
      <c r="D546" s="226" t="s">
        <v>252</v>
      </c>
      <c r="E546" s="227" t="s">
        <v>544</v>
      </c>
      <c r="F546" s="228" t="s">
        <v>545</v>
      </c>
      <c r="G546" s="229" t="s">
        <v>247</v>
      </c>
      <c r="H546" s="230">
        <v>1</v>
      </c>
      <c r="I546" s="231"/>
      <c r="J546" s="232">
        <f>ROUND(I546*H546,2)</f>
        <v>0</v>
      </c>
      <c r="K546" s="228" t="s">
        <v>141</v>
      </c>
      <c r="L546" s="233"/>
      <c r="M546" s="234" t="s">
        <v>19</v>
      </c>
      <c r="N546" s="235" t="s">
        <v>43</v>
      </c>
      <c r="O546" s="66"/>
      <c r="P546" s="184">
        <f>O546*H546</f>
        <v>0</v>
      </c>
      <c r="Q546" s="184">
        <v>1.4999999999999999E-4</v>
      </c>
      <c r="R546" s="184">
        <f>Q546*H546</f>
        <v>1.4999999999999999E-4</v>
      </c>
      <c r="S546" s="184">
        <v>0</v>
      </c>
      <c r="T546" s="185">
        <f>S546*H546</f>
        <v>0</v>
      </c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R546" s="186" t="s">
        <v>397</v>
      </c>
      <c r="AT546" s="186" t="s">
        <v>252</v>
      </c>
      <c r="AU546" s="186" t="s">
        <v>143</v>
      </c>
      <c r="AY546" s="19" t="s">
        <v>134</v>
      </c>
      <c r="BE546" s="187">
        <f>IF(N546="základní",J546,0)</f>
        <v>0</v>
      </c>
      <c r="BF546" s="187">
        <f>IF(N546="snížená",J546,0)</f>
        <v>0</v>
      </c>
      <c r="BG546" s="187">
        <f>IF(N546="zákl. přenesená",J546,0)</f>
        <v>0</v>
      </c>
      <c r="BH546" s="187">
        <f>IF(N546="sníž. přenesená",J546,0)</f>
        <v>0</v>
      </c>
      <c r="BI546" s="187">
        <f>IF(N546="nulová",J546,0)</f>
        <v>0</v>
      </c>
      <c r="BJ546" s="19" t="s">
        <v>143</v>
      </c>
      <c r="BK546" s="187">
        <f>ROUND(I546*H546,2)</f>
        <v>0</v>
      </c>
      <c r="BL546" s="19" t="s">
        <v>286</v>
      </c>
      <c r="BM546" s="186" t="s">
        <v>546</v>
      </c>
    </row>
    <row r="547" spans="1:65" s="13" customFormat="1">
      <c r="B547" s="193"/>
      <c r="C547" s="194"/>
      <c r="D547" s="195" t="s">
        <v>147</v>
      </c>
      <c r="E547" s="196" t="s">
        <v>19</v>
      </c>
      <c r="F547" s="197" t="s">
        <v>148</v>
      </c>
      <c r="G547" s="194"/>
      <c r="H547" s="196" t="s">
        <v>19</v>
      </c>
      <c r="I547" s="198"/>
      <c r="J547" s="194"/>
      <c r="K547" s="194"/>
      <c r="L547" s="199"/>
      <c r="M547" s="200"/>
      <c r="N547" s="201"/>
      <c r="O547" s="201"/>
      <c r="P547" s="201"/>
      <c r="Q547" s="201"/>
      <c r="R547" s="201"/>
      <c r="S547" s="201"/>
      <c r="T547" s="202"/>
      <c r="AT547" s="203" t="s">
        <v>147</v>
      </c>
      <c r="AU547" s="203" t="s">
        <v>143</v>
      </c>
      <c r="AV547" s="13" t="s">
        <v>79</v>
      </c>
      <c r="AW547" s="13" t="s">
        <v>33</v>
      </c>
      <c r="AX547" s="13" t="s">
        <v>71</v>
      </c>
      <c r="AY547" s="203" t="s">
        <v>134</v>
      </c>
    </row>
    <row r="548" spans="1:65" s="13" customFormat="1">
      <c r="B548" s="193"/>
      <c r="C548" s="194"/>
      <c r="D548" s="195" t="s">
        <v>147</v>
      </c>
      <c r="E548" s="196" t="s">
        <v>19</v>
      </c>
      <c r="F548" s="197" t="s">
        <v>515</v>
      </c>
      <c r="G548" s="194"/>
      <c r="H548" s="196" t="s">
        <v>19</v>
      </c>
      <c r="I548" s="198"/>
      <c r="J548" s="194"/>
      <c r="K548" s="194"/>
      <c r="L548" s="199"/>
      <c r="M548" s="200"/>
      <c r="N548" s="201"/>
      <c r="O548" s="201"/>
      <c r="P548" s="201"/>
      <c r="Q548" s="201"/>
      <c r="R548" s="201"/>
      <c r="S548" s="201"/>
      <c r="T548" s="202"/>
      <c r="AT548" s="203" t="s">
        <v>147</v>
      </c>
      <c r="AU548" s="203" t="s">
        <v>143</v>
      </c>
      <c r="AV548" s="13" t="s">
        <v>79</v>
      </c>
      <c r="AW548" s="13" t="s">
        <v>33</v>
      </c>
      <c r="AX548" s="13" t="s">
        <v>71</v>
      </c>
      <c r="AY548" s="203" t="s">
        <v>134</v>
      </c>
    </row>
    <row r="549" spans="1:65" s="14" customFormat="1">
      <c r="B549" s="204"/>
      <c r="C549" s="205"/>
      <c r="D549" s="195" t="s">
        <v>147</v>
      </c>
      <c r="E549" s="206" t="s">
        <v>19</v>
      </c>
      <c r="F549" s="207" t="s">
        <v>79</v>
      </c>
      <c r="G549" s="205"/>
      <c r="H549" s="208">
        <v>1</v>
      </c>
      <c r="I549" s="209"/>
      <c r="J549" s="205"/>
      <c r="K549" s="205"/>
      <c r="L549" s="210"/>
      <c r="M549" s="211"/>
      <c r="N549" s="212"/>
      <c r="O549" s="212"/>
      <c r="P549" s="212"/>
      <c r="Q549" s="212"/>
      <c r="R549" s="212"/>
      <c r="S549" s="212"/>
      <c r="T549" s="213"/>
      <c r="AT549" s="214" t="s">
        <v>147</v>
      </c>
      <c r="AU549" s="214" t="s">
        <v>143</v>
      </c>
      <c r="AV549" s="14" t="s">
        <v>143</v>
      </c>
      <c r="AW549" s="14" t="s">
        <v>33</v>
      </c>
      <c r="AX549" s="14" t="s">
        <v>71</v>
      </c>
      <c r="AY549" s="214" t="s">
        <v>134</v>
      </c>
    </row>
    <row r="550" spans="1:65" s="15" customFormat="1">
      <c r="B550" s="215"/>
      <c r="C550" s="216"/>
      <c r="D550" s="195" t="s">
        <v>147</v>
      </c>
      <c r="E550" s="217" t="s">
        <v>19</v>
      </c>
      <c r="F550" s="218" t="s">
        <v>154</v>
      </c>
      <c r="G550" s="216"/>
      <c r="H550" s="219">
        <v>1</v>
      </c>
      <c r="I550" s="220"/>
      <c r="J550" s="216"/>
      <c r="K550" s="216"/>
      <c r="L550" s="221"/>
      <c r="M550" s="222"/>
      <c r="N550" s="223"/>
      <c r="O550" s="223"/>
      <c r="P550" s="223"/>
      <c r="Q550" s="223"/>
      <c r="R550" s="223"/>
      <c r="S550" s="223"/>
      <c r="T550" s="224"/>
      <c r="AT550" s="225" t="s">
        <v>147</v>
      </c>
      <c r="AU550" s="225" t="s">
        <v>143</v>
      </c>
      <c r="AV550" s="15" t="s">
        <v>142</v>
      </c>
      <c r="AW550" s="15" t="s">
        <v>33</v>
      </c>
      <c r="AX550" s="15" t="s">
        <v>79</v>
      </c>
      <c r="AY550" s="225" t="s">
        <v>134</v>
      </c>
    </row>
    <row r="551" spans="1:65" s="2" customFormat="1" ht="16.5" customHeight="1">
      <c r="A551" s="36"/>
      <c r="B551" s="37"/>
      <c r="C551" s="175" t="s">
        <v>547</v>
      </c>
      <c r="D551" s="175" t="s">
        <v>137</v>
      </c>
      <c r="E551" s="176" t="s">
        <v>548</v>
      </c>
      <c r="F551" s="177" t="s">
        <v>549</v>
      </c>
      <c r="G551" s="178" t="s">
        <v>247</v>
      </c>
      <c r="H551" s="179">
        <v>2</v>
      </c>
      <c r="I551" s="180"/>
      <c r="J551" s="181">
        <f>ROUND(I551*H551,2)</f>
        <v>0</v>
      </c>
      <c r="K551" s="177" t="s">
        <v>141</v>
      </c>
      <c r="L551" s="41"/>
      <c r="M551" s="182" t="s">
        <v>19</v>
      </c>
      <c r="N551" s="183" t="s">
        <v>43</v>
      </c>
      <c r="O551" s="66"/>
      <c r="P551" s="184">
        <f>O551*H551</f>
        <v>0</v>
      </c>
      <c r="Q551" s="184">
        <v>0</v>
      </c>
      <c r="R551" s="184">
        <f>Q551*H551</f>
        <v>0</v>
      </c>
      <c r="S551" s="184">
        <v>0</v>
      </c>
      <c r="T551" s="185">
        <f>S551*H551</f>
        <v>0</v>
      </c>
      <c r="U551" s="36"/>
      <c r="V551" s="36"/>
      <c r="W551" s="36"/>
      <c r="X551" s="36"/>
      <c r="Y551" s="36"/>
      <c r="Z551" s="36"/>
      <c r="AA551" s="36"/>
      <c r="AB551" s="36"/>
      <c r="AC551" s="36"/>
      <c r="AD551" s="36"/>
      <c r="AE551" s="36"/>
      <c r="AR551" s="186" t="s">
        <v>286</v>
      </c>
      <c r="AT551" s="186" t="s">
        <v>137</v>
      </c>
      <c r="AU551" s="186" t="s">
        <v>143</v>
      </c>
      <c r="AY551" s="19" t="s">
        <v>134</v>
      </c>
      <c r="BE551" s="187">
        <f>IF(N551="základní",J551,0)</f>
        <v>0</v>
      </c>
      <c r="BF551" s="187">
        <f>IF(N551="snížená",J551,0)</f>
        <v>0</v>
      </c>
      <c r="BG551" s="187">
        <f>IF(N551="zákl. přenesená",J551,0)</f>
        <v>0</v>
      </c>
      <c r="BH551" s="187">
        <f>IF(N551="sníž. přenesená",J551,0)</f>
        <v>0</v>
      </c>
      <c r="BI551" s="187">
        <f>IF(N551="nulová",J551,0)</f>
        <v>0</v>
      </c>
      <c r="BJ551" s="19" t="s">
        <v>143</v>
      </c>
      <c r="BK551" s="187">
        <f>ROUND(I551*H551,2)</f>
        <v>0</v>
      </c>
      <c r="BL551" s="19" t="s">
        <v>286</v>
      </c>
      <c r="BM551" s="186" t="s">
        <v>550</v>
      </c>
    </row>
    <row r="552" spans="1:65" s="2" customFormat="1">
      <c r="A552" s="36"/>
      <c r="B552" s="37"/>
      <c r="C552" s="38"/>
      <c r="D552" s="188" t="s">
        <v>145</v>
      </c>
      <c r="E552" s="38"/>
      <c r="F552" s="189" t="s">
        <v>551</v>
      </c>
      <c r="G552" s="38"/>
      <c r="H552" s="38"/>
      <c r="I552" s="190"/>
      <c r="J552" s="38"/>
      <c r="K552" s="38"/>
      <c r="L552" s="41"/>
      <c r="M552" s="191"/>
      <c r="N552" s="192"/>
      <c r="O552" s="66"/>
      <c r="P552" s="66"/>
      <c r="Q552" s="66"/>
      <c r="R552" s="66"/>
      <c r="S552" s="66"/>
      <c r="T552" s="67"/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T552" s="19" t="s">
        <v>145</v>
      </c>
      <c r="AU552" s="19" t="s">
        <v>143</v>
      </c>
    </row>
    <row r="553" spans="1:65" s="13" customFormat="1">
      <c r="B553" s="193"/>
      <c r="C553" s="194"/>
      <c r="D553" s="195" t="s">
        <v>147</v>
      </c>
      <c r="E553" s="196" t="s">
        <v>19</v>
      </c>
      <c r="F553" s="197" t="s">
        <v>148</v>
      </c>
      <c r="G553" s="194"/>
      <c r="H553" s="196" t="s">
        <v>19</v>
      </c>
      <c r="I553" s="198"/>
      <c r="J553" s="194"/>
      <c r="K553" s="194"/>
      <c r="L553" s="199"/>
      <c r="M553" s="200"/>
      <c r="N553" s="201"/>
      <c r="O553" s="201"/>
      <c r="P553" s="201"/>
      <c r="Q553" s="201"/>
      <c r="R553" s="201"/>
      <c r="S553" s="201"/>
      <c r="T553" s="202"/>
      <c r="AT553" s="203" t="s">
        <v>147</v>
      </c>
      <c r="AU553" s="203" t="s">
        <v>143</v>
      </c>
      <c r="AV553" s="13" t="s">
        <v>79</v>
      </c>
      <c r="AW553" s="13" t="s">
        <v>33</v>
      </c>
      <c r="AX553" s="13" t="s">
        <v>71</v>
      </c>
      <c r="AY553" s="203" t="s">
        <v>134</v>
      </c>
    </row>
    <row r="554" spans="1:65" s="13" customFormat="1">
      <c r="B554" s="193"/>
      <c r="C554" s="194"/>
      <c r="D554" s="195" t="s">
        <v>147</v>
      </c>
      <c r="E554" s="196" t="s">
        <v>19</v>
      </c>
      <c r="F554" s="197" t="s">
        <v>514</v>
      </c>
      <c r="G554" s="194"/>
      <c r="H554" s="196" t="s">
        <v>19</v>
      </c>
      <c r="I554" s="198"/>
      <c r="J554" s="194"/>
      <c r="K554" s="194"/>
      <c r="L554" s="199"/>
      <c r="M554" s="200"/>
      <c r="N554" s="201"/>
      <c r="O554" s="201"/>
      <c r="P554" s="201"/>
      <c r="Q554" s="201"/>
      <c r="R554" s="201"/>
      <c r="S554" s="201"/>
      <c r="T554" s="202"/>
      <c r="AT554" s="203" t="s">
        <v>147</v>
      </c>
      <c r="AU554" s="203" t="s">
        <v>143</v>
      </c>
      <c r="AV554" s="13" t="s">
        <v>79</v>
      </c>
      <c r="AW554" s="13" t="s">
        <v>33</v>
      </c>
      <c r="AX554" s="13" t="s">
        <v>71</v>
      </c>
      <c r="AY554" s="203" t="s">
        <v>134</v>
      </c>
    </row>
    <row r="555" spans="1:65" s="14" customFormat="1">
      <c r="B555" s="204"/>
      <c r="C555" s="205"/>
      <c r="D555" s="195" t="s">
        <v>147</v>
      </c>
      <c r="E555" s="206" t="s">
        <v>19</v>
      </c>
      <c r="F555" s="207" t="s">
        <v>79</v>
      </c>
      <c r="G555" s="205"/>
      <c r="H555" s="208">
        <v>1</v>
      </c>
      <c r="I555" s="209"/>
      <c r="J555" s="205"/>
      <c r="K555" s="205"/>
      <c r="L555" s="210"/>
      <c r="M555" s="211"/>
      <c r="N555" s="212"/>
      <c r="O555" s="212"/>
      <c r="P555" s="212"/>
      <c r="Q555" s="212"/>
      <c r="R555" s="212"/>
      <c r="S555" s="212"/>
      <c r="T555" s="213"/>
      <c r="AT555" s="214" t="s">
        <v>147</v>
      </c>
      <c r="AU555" s="214" t="s">
        <v>143</v>
      </c>
      <c r="AV555" s="14" t="s">
        <v>143</v>
      </c>
      <c r="AW555" s="14" t="s">
        <v>33</v>
      </c>
      <c r="AX555" s="14" t="s">
        <v>71</v>
      </c>
      <c r="AY555" s="214" t="s">
        <v>134</v>
      </c>
    </row>
    <row r="556" spans="1:65" s="13" customFormat="1">
      <c r="B556" s="193"/>
      <c r="C556" s="194"/>
      <c r="D556" s="195" t="s">
        <v>147</v>
      </c>
      <c r="E556" s="196" t="s">
        <v>19</v>
      </c>
      <c r="F556" s="197" t="s">
        <v>515</v>
      </c>
      <c r="G556" s="194"/>
      <c r="H556" s="196" t="s">
        <v>19</v>
      </c>
      <c r="I556" s="198"/>
      <c r="J556" s="194"/>
      <c r="K556" s="194"/>
      <c r="L556" s="199"/>
      <c r="M556" s="200"/>
      <c r="N556" s="201"/>
      <c r="O556" s="201"/>
      <c r="P556" s="201"/>
      <c r="Q556" s="201"/>
      <c r="R556" s="201"/>
      <c r="S556" s="201"/>
      <c r="T556" s="202"/>
      <c r="AT556" s="203" t="s">
        <v>147</v>
      </c>
      <c r="AU556" s="203" t="s">
        <v>143</v>
      </c>
      <c r="AV556" s="13" t="s">
        <v>79</v>
      </c>
      <c r="AW556" s="13" t="s">
        <v>33</v>
      </c>
      <c r="AX556" s="13" t="s">
        <v>71</v>
      </c>
      <c r="AY556" s="203" t="s">
        <v>134</v>
      </c>
    </row>
    <row r="557" spans="1:65" s="14" customFormat="1">
      <c r="B557" s="204"/>
      <c r="C557" s="205"/>
      <c r="D557" s="195" t="s">
        <v>147</v>
      </c>
      <c r="E557" s="206" t="s">
        <v>19</v>
      </c>
      <c r="F557" s="207" t="s">
        <v>79</v>
      </c>
      <c r="G557" s="205"/>
      <c r="H557" s="208">
        <v>1</v>
      </c>
      <c r="I557" s="209"/>
      <c r="J557" s="205"/>
      <c r="K557" s="205"/>
      <c r="L557" s="210"/>
      <c r="M557" s="211"/>
      <c r="N557" s="212"/>
      <c r="O557" s="212"/>
      <c r="P557" s="212"/>
      <c r="Q557" s="212"/>
      <c r="R557" s="212"/>
      <c r="S557" s="212"/>
      <c r="T557" s="213"/>
      <c r="AT557" s="214" t="s">
        <v>147</v>
      </c>
      <c r="AU557" s="214" t="s">
        <v>143</v>
      </c>
      <c r="AV557" s="14" t="s">
        <v>143</v>
      </c>
      <c r="AW557" s="14" t="s">
        <v>33</v>
      </c>
      <c r="AX557" s="14" t="s">
        <v>71</v>
      </c>
      <c r="AY557" s="214" t="s">
        <v>134</v>
      </c>
    </row>
    <row r="558" spans="1:65" s="15" customFormat="1">
      <c r="B558" s="215"/>
      <c r="C558" s="216"/>
      <c r="D558" s="195" t="s">
        <v>147</v>
      </c>
      <c r="E558" s="217" t="s">
        <v>19</v>
      </c>
      <c r="F558" s="218" t="s">
        <v>154</v>
      </c>
      <c r="G558" s="216"/>
      <c r="H558" s="219">
        <v>2</v>
      </c>
      <c r="I558" s="220"/>
      <c r="J558" s="216"/>
      <c r="K558" s="216"/>
      <c r="L558" s="221"/>
      <c r="M558" s="222"/>
      <c r="N558" s="223"/>
      <c r="O558" s="223"/>
      <c r="P558" s="223"/>
      <c r="Q558" s="223"/>
      <c r="R558" s="223"/>
      <c r="S558" s="223"/>
      <c r="T558" s="224"/>
      <c r="AT558" s="225" t="s">
        <v>147</v>
      </c>
      <c r="AU558" s="225" t="s">
        <v>143</v>
      </c>
      <c r="AV558" s="15" t="s">
        <v>142</v>
      </c>
      <c r="AW558" s="15" t="s">
        <v>33</v>
      </c>
      <c r="AX558" s="15" t="s">
        <v>79</v>
      </c>
      <c r="AY558" s="225" t="s">
        <v>134</v>
      </c>
    </row>
    <row r="559" spans="1:65" s="2" customFormat="1" ht="16.5" customHeight="1">
      <c r="A559" s="36"/>
      <c r="B559" s="37"/>
      <c r="C559" s="226" t="s">
        <v>552</v>
      </c>
      <c r="D559" s="226" t="s">
        <v>252</v>
      </c>
      <c r="E559" s="227" t="s">
        <v>553</v>
      </c>
      <c r="F559" s="228" t="s">
        <v>554</v>
      </c>
      <c r="G559" s="229" t="s">
        <v>247</v>
      </c>
      <c r="H559" s="230">
        <v>2</v>
      </c>
      <c r="I559" s="231"/>
      <c r="J559" s="232">
        <f>ROUND(I559*H559,2)</f>
        <v>0</v>
      </c>
      <c r="K559" s="228" t="s">
        <v>141</v>
      </c>
      <c r="L559" s="233"/>
      <c r="M559" s="234" t="s">
        <v>19</v>
      </c>
      <c r="N559" s="235" t="s">
        <v>43</v>
      </c>
      <c r="O559" s="66"/>
      <c r="P559" s="184">
        <f>O559*H559</f>
        <v>0</v>
      </c>
      <c r="Q559" s="184">
        <v>2.2000000000000001E-3</v>
      </c>
      <c r="R559" s="184">
        <f>Q559*H559</f>
        <v>4.4000000000000003E-3</v>
      </c>
      <c r="S559" s="184">
        <v>0</v>
      </c>
      <c r="T559" s="185">
        <f>S559*H559</f>
        <v>0</v>
      </c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R559" s="186" t="s">
        <v>397</v>
      </c>
      <c r="AT559" s="186" t="s">
        <v>252</v>
      </c>
      <c r="AU559" s="186" t="s">
        <v>143</v>
      </c>
      <c r="AY559" s="19" t="s">
        <v>134</v>
      </c>
      <c r="BE559" s="187">
        <f>IF(N559="základní",J559,0)</f>
        <v>0</v>
      </c>
      <c r="BF559" s="187">
        <f>IF(N559="snížená",J559,0)</f>
        <v>0</v>
      </c>
      <c r="BG559" s="187">
        <f>IF(N559="zákl. přenesená",J559,0)</f>
        <v>0</v>
      </c>
      <c r="BH559" s="187">
        <f>IF(N559="sníž. přenesená",J559,0)</f>
        <v>0</v>
      </c>
      <c r="BI559" s="187">
        <f>IF(N559="nulová",J559,0)</f>
        <v>0</v>
      </c>
      <c r="BJ559" s="19" t="s">
        <v>143</v>
      </c>
      <c r="BK559" s="187">
        <f>ROUND(I559*H559,2)</f>
        <v>0</v>
      </c>
      <c r="BL559" s="19" t="s">
        <v>286</v>
      </c>
      <c r="BM559" s="186" t="s">
        <v>555</v>
      </c>
    </row>
    <row r="560" spans="1:65" s="13" customFormat="1">
      <c r="B560" s="193"/>
      <c r="C560" s="194"/>
      <c r="D560" s="195" t="s">
        <v>147</v>
      </c>
      <c r="E560" s="196" t="s">
        <v>19</v>
      </c>
      <c r="F560" s="197" t="s">
        <v>148</v>
      </c>
      <c r="G560" s="194"/>
      <c r="H560" s="196" t="s">
        <v>19</v>
      </c>
      <c r="I560" s="198"/>
      <c r="J560" s="194"/>
      <c r="K560" s="194"/>
      <c r="L560" s="199"/>
      <c r="M560" s="200"/>
      <c r="N560" s="201"/>
      <c r="O560" s="201"/>
      <c r="P560" s="201"/>
      <c r="Q560" s="201"/>
      <c r="R560" s="201"/>
      <c r="S560" s="201"/>
      <c r="T560" s="202"/>
      <c r="AT560" s="203" t="s">
        <v>147</v>
      </c>
      <c r="AU560" s="203" t="s">
        <v>143</v>
      </c>
      <c r="AV560" s="13" t="s">
        <v>79</v>
      </c>
      <c r="AW560" s="13" t="s">
        <v>33</v>
      </c>
      <c r="AX560" s="13" t="s">
        <v>71</v>
      </c>
      <c r="AY560" s="203" t="s">
        <v>134</v>
      </c>
    </row>
    <row r="561" spans="1:65" s="13" customFormat="1">
      <c r="B561" s="193"/>
      <c r="C561" s="194"/>
      <c r="D561" s="195" t="s">
        <v>147</v>
      </c>
      <c r="E561" s="196" t="s">
        <v>19</v>
      </c>
      <c r="F561" s="197" t="s">
        <v>514</v>
      </c>
      <c r="G561" s="194"/>
      <c r="H561" s="196" t="s">
        <v>19</v>
      </c>
      <c r="I561" s="198"/>
      <c r="J561" s="194"/>
      <c r="K561" s="194"/>
      <c r="L561" s="199"/>
      <c r="M561" s="200"/>
      <c r="N561" s="201"/>
      <c r="O561" s="201"/>
      <c r="P561" s="201"/>
      <c r="Q561" s="201"/>
      <c r="R561" s="201"/>
      <c r="S561" s="201"/>
      <c r="T561" s="202"/>
      <c r="AT561" s="203" t="s">
        <v>147</v>
      </c>
      <c r="AU561" s="203" t="s">
        <v>143</v>
      </c>
      <c r="AV561" s="13" t="s">
        <v>79</v>
      </c>
      <c r="AW561" s="13" t="s">
        <v>33</v>
      </c>
      <c r="AX561" s="13" t="s">
        <v>71</v>
      </c>
      <c r="AY561" s="203" t="s">
        <v>134</v>
      </c>
    </row>
    <row r="562" spans="1:65" s="14" customFormat="1">
      <c r="B562" s="204"/>
      <c r="C562" s="205"/>
      <c r="D562" s="195" t="s">
        <v>147</v>
      </c>
      <c r="E562" s="206" t="s">
        <v>19</v>
      </c>
      <c r="F562" s="207" t="s">
        <v>79</v>
      </c>
      <c r="G562" s="205"/>
      <c r="H562" s="208">
        <v>1</v>
      </c>
      <c r="I562" s="209"/>
      <c r="J562" s="205"/>
      <c r="K562" s="205"/>
      <c r="L562" s="210"/>
      <c r="M562" s="211"/>
      <c r="N562" s="212"/>
      <c r="O562" s="212"/>
      <c r="P562" s="212"/>
      <c r="Q562" s="212"/>
      <c r="R562" s="212"/>
      <c r="S562" s="212"/>
      <c r="T562" s="213"/>
      <c r="AT562" s="214" t="s">
        <v>147</v>
      </c>
      <c r="AU562" s="214" t="s">
        <v>143</v>
      </c>
      <c r="AV562" s="14" t="s">
        <v>143</v>
      </c>
      <c r="AW562" s="14" t="s">
        <v>33</v>
      </c>
      <c r="AX562" s="14" t="s">
        <v>71</v>
      </c>
      <c r="AY562" s="214" t="s">
        <v>134</v>
      </c>
    </row>
    <row r="563" spans="1:65" s="13" customFormat="1">
      <c r="B563" s="193"/>
      <c r="C563" s="194"/>
      <c r="D563" s="195" t="s">
        <v>147</v>
      </c>
      <c r="E563" s="196" t="s">
        <v>19</v>
      </c>
      <c r="F563" s="197" t="s">
        <v>515</v>
      </c>
      <c r="G563" s="194"/>
      <c r="H563" s="196" t="s">
        <v>19</v>
      </c>
      <c r="I563" s="198"/>
      <c r="J563" s="194"/>
      <c r="K563" s="194"/>
      <c r="L563" s="199"/>
      <c r="M563" s="200"/>
      <c r="N563" s="201"/>
      <c r="O563" s="201"/>
      <c r="P563" s="201"/>
      <c r="Q563" s="201"/>
      <c r="R563" s="201"/>
      <c r="S563" s="201"/>
      <c r="T563" s="202"/>
      <c r="AT563" s="203" t="s">
        <v>147</v>
      </c>
      <c r="AU563" s="203" t="s">
        <v>143</v>
      </c>
      <c r="AV563" s="13" t="s">
        <v>79</v>
      </c>
      <c r="AW563" s="13" t="s">
        <v>33</v>
      </c>
      <c r="AX563" s="13" t="s">
        <v>71</v>
      </c>
      <c r="AY563" s="203" t="s">
        <v>134</v>
      </c>
    </row>
    <row r="564" spans="1:65" s="14" customFormat="1">
      <c r="B564" s="204"/>
      <c r="C564" s="205"/>
      <c r="D564" s="195" t="s">
        <v>147</v>
      </c>
      <c r="E564" s="206" t="s">
        <v>19</v>
      </c>
      <c r="F564" s="207" t="s">
        <v>79</v>
      </c>
      <c r="G564" s="205"/>
      <c r="H564" s="208">
        <v>1</v>
      </c>
      <c r="I564" s="209"/>
      <c r="J564" s="205"/>
      <c r="K564" s="205"/>
      <c r="L564" s="210"/>
      <c r="M564" s="211"/>
      <c r="N564" s="212"/>
      <c r="O564" s="212"/>
      <c r="P564" s="212"/>
      <c r="Q564" s="212"/>
      <c r="R564" s="212"/>
      <c r="S564" s="212"/>
      <c r="T564" s="213"/>
      <c r="AT564" s="214" t="s">
        <v>147</v>
      </c>
      <c r="AU564" s="214" t="s">
        <v>143</v>
      </c>
      <c r="AV564" s="14" t="s">
        <v>143</v>
      </c>
      <c r="AW564" s="14" t="s">
        <v>33</v>
      </c>
      <c r="AX564" s="14" t="s">
        <v>71</v>
      </c>
      <c r="AY564" s="214" t="s">
        <v>134</v>
      </c>
    </row>
    <row r="565" spans="1:65" s="15" customFormat="1">
      <c r="B565" s="215"/>
      <c r="C565" s="216"/>
      <c r="D565" s="195" t="s">
        <v>147</v>
      </c>
      <c r="E565" s="217" t="s">
        <v>19</v>
      </c>
      <c r="F565" s="218" t="s">
        <v>154</v>
      </c>
      <c r="G565" s="216"/>
      <c r="H565" s="219">
        <v>2</v>
      </c>
      <c r="I565" s="220"/>
      <c r="J565" s="216"/>
      <c r="K565" s="216"/>
      <c r="L565" s="221"/>
      <c r="M565" s="222"/>
      <c r="N565" s="223"/>
      <c r="O565" s="223"/>
      <c r="P565" s="223"/>
      <c r="Q565" s="223"/>
      <c r="R565" s="223"/>
      <c r="S565" s="223"/>
      <c r="T565" s="224"/>
      <c r="AT565" s="225" t="s">
        <v>147</v>
      </c>
      <c r="AU565" s="225" t="s">
        <v>143</v>
      </c>
      <c r="AV565" s="15" t="s">
        <v>142</v>
      </c>
      <c r="AW565" s="15" t="s">
        <v>33</v>
      </c>
      <c r="AX565" s="15" t="s">
        <v>79</v>
      </c>
      <c r="AY565" s="225" t="s">
        <v>134</v>
      </c>
    </row>
    <row r="566" spans="1:65" s="2" customFormat="1" ht="16.5" customHeight="1">
      <c r="A566" s="36"/>
      <c r="B566" s="37"/>
      <c r="C566" s="226" t="s">
        <v>556</v>
      </c>
      <c r="D566" s="226" t="s">
        <v>252</v>
      </c>
      <c r="E566" s="227" t="s">
        <v>557</v>
      </c>
      <c r="F566" s="228" t="s">
        <v>558</v>
      </c>
      <c r="G566" s="229" t="s">
        <v>247</v>
      </c>
      <c r="H566" s="230">
        <v>1</v>
      </c>
      <c r="I566" s="231"/>
      <c r="J566" s="232">
        <f>ROUND(I566*H566,2)</f>
        <v>0</v>
      </c>
      <c r="K566" s="228" t="s">
        <v>141</v>
      </c>
      <c r="L566" s="233"/>
      <c r="M566" s="234" t="s">
        <v>19</v>
      </c>
      <c r="N566" s="235" t="s">
        <v>43</v>
      </c>
      <c r="O566" s="66"/>
      <c r="P566" s="184">
        <f>O566*H566</f>
        <v>0</v>
      </c>
      <c r="Q566" s="184">
        <v>2.2000000000000001E-3</v>
      </c>
      <c r="R566" s="184">
        <f>Q566*H566</f>
        <v>2.2000000000000001E-3</v>
      </c>
      <c r="S566" s="184">
        <v>0</v>
      </c>
      <c r="T566" s="185">
        <f>S566*H566</f>
        <v>0</v>
      </c>
      <c r="U566" s="36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  <c r="AR566" s="186" t="s">
        <v>397</v>
      </c>
      <c r="AT566" s="186" t="s">
        <v>252</v>
      </c>
      <c r="AU566" s="186" t="s">
        <v>143</v>
      </c>
      <c r="AY566" s="19" t="s">
        <v>134</v>
      </c>
      <c r="BE566" s="187">
        <f>IF(N566="základní",J566,0)</f>
        <v>0</v>
      </c>
      <c r="BF566" s="187">
        <f>IF(N566="snížená",J566,0)</f>
        <v>0</v>
      </c>
      <c r="BG566" s="187">
        <f>IF(N566="zákl. přenesená",J566,0)</f>
        <v>0</v>
      </c>
      <c r="BH566" s="187">
        <f>IF(N566="sníž. přenesená",J566,0)</f>
        <v>0</v>
      </c>
      <c r="BI566" s="187">
        <f>IF(N566="nulová",J566,0)</f>
        <v>0</v>
      </c>
      <c r="BJ566" s="19" t="s">
        <v>143</v>
      </c>
      <c r="BK566" s="187">
        <f>ROUND(I566*H566,2)</f>
        <v>0</v>
      </c>
      <c r="BL566" s="19" t="s">
        <v>286</v>
      </c>
      <c r="BM566" s="186" t="s">
        <v>559</v>
      </c>
    </row>
    <row r="567" spans="1:65" s="13" customFormat="1">
      <c r="B567" s="193"/>
      <c r="C567" s="194"/>
      <c r="D567" s="195" t="s">
        <v>147</v>
      </c>
      <c r="E567" s="196" t="s">
        <v>19</v>
      </c>
      <c r="F567" s="197" t="s">
        <v>148</v>
      </c>
      <c r="G567" s="194"/>
      <c r="H567" s="196" t="s">
        <v>19</v>
      </c>
      <c r="I567" s="198"/>
      <c r="J567" s="194"/>
      <c r="K567" s="194"/>
      <c r="L567" s="199"/>
      <c r="M567" s="200"/>
      <c r="N567" s="201"/>
      <c r="O567" s="201"/>
      <c r="P567" s="201"/>
      <c r="Q567" s="201"/>
      <c r="R567" s="201"/>
      <c r="S567" s="201"/>
      <c r="T567" s="202"/>
      <c r="AT567" s="203" t="s">
        <v>147</v>
      </c>
      <c r="AU567" s="203" t="s">
        <v>143</v>
      </c>
      <c r="AV567" s="13" t="s">
        <v>79</v>
      </c>
      <c r="AW567" s="13" t="s">
        <v>33</v>
      </c>
      <c r="AX567" s="13" t="s">
        <v>71</v>
      </c>
      <c r="AY567" s="203" t="s">
        <v>134</v>
      </c>
    </row>
    <row r="568" spans="1:65" s="13" customFormat="1">
      <c r="B568" s="193"/>
      <c r="C568" s="194"/>
      <c r="D568" s="195" t="s">
        <v>147</v>
      </c>
      <c r="E568" s="196" t="s">
        <v>19</v>
      </c>
      <c r="F568" s="197" t="s">
        <v>515</v>
      </c>
      <c r="G568" s="194"/>
      <c r="H568" s="196" t="s">
        <v>19</v>
      </c>
      <c r="I568" s="198"/>
      <c r="J568" s="194"/>
      <c r="K568" s="194"/>
      <c r="L568" s="199"/>
      <c r="M568" s="200"/>
      <c r="N568" s="201"/>
      <c r="O568" s="201"/>
      <c r="P568" s="201"/>
      <c r="Q568" s="201"/>
      <c r="R568" s="201"/>
      <c r="S568" s="201"/>
      <c r="T568" s="202"/>
      <c r="AT568" s="203" t="s">
        <v>147</v>
      </c>
      <c r="AU568" s="203" t="s">
        <v>143</v>
      </c>
      <c r="AV568" s="13" t="s">
        <v>79</v>
      </c>
      <c r="AW568" s="13" t="s">
        <v>33</v>
      </c>
      <c r="AX568" s="13" t="s">
        <v>71</v>
      </c>
      <c r="AY568" s="203" t="s">
        <v>134</v>
      </c>
    </row>
    <row r="569" spans="1:65" s="14" customFormat="1">
      <c r="B569" s="204"/>
      <c r="C569" s="205"/>
      <c r="D569" s="195" t="s">
        <v>147</v>
      </c>
      <c r="E569" s="206" t="s">
        <v>19</v>
      </c>
      <c r="F569" s="207" t="s">
        <v>79</v>
      </c>
      <c r="G569" s="205"/>
      <c r="H569" s="208">
        <v>1</v>
      </c>
      <c r="I569" s="209"/>
      <c r="J569" s="205"/>
      <c r="K569" s="205"/>
      <c r="L569" s="210"/>
      <c r="M569" s="211"/>
      <c r="N569" s="212"/>
      <c r="O569" s="212"/>
      <c r="P569" s="212"/>
      <c r="Q569" s="212"/>
      <c r="R569" s="212"/>
      <c r="S569" s="212"/>
      <c r="T569" s="213"/>
      <c r="AT569" s="214" t="s">
        <v>147</v>
      </c>
      <c r="AU569" s="214" t="s">
        <v>143</v>
      </c>
      <c r="AV569" s="14" t="s">
        <v>143</v>
      </c>
      <c r="AW569" s="14" t="s">
        <v>33</v>
      </c>
      <c r="AX569" s="14" t="s">
        <v>71</v>
      </c>
      <c r="AY569" s="214" t="s">
        <v>134</v>
      </c>
    </row>
    <row r="570" spans="1:65" s="15" customFormat="1">
      <c r="B570" s="215"/>
      <c r="C570" s="216"/>
      <c r="D570" s="195" t="s">
        <v>147</v>
      </c>
      <c r="E570" s="217" t="s">
        <v>19</v>
      </c>
      <c r="F570" s="218" t="s">
        <v>154</v>
      </c>
      <c r="G570" s="216"/>
      <c r="H570" s="219">
        <v>1</v>
      </c>
      <c r="I570" s="220"/>
      <c r="J570" s="216"/>
      <c r="K570" s="216"/>
      <c r="L570" s="221"/>
      <c r="M570" s="222"/>
      <c r="N570" s="223"/>
      <c r="O570" s="223"/>
      <c r="P570" s="223"/>
      <c r="Q570" s="223"/>
      <c r="R570" s="223"/>
      <c r="S570" s="223"/>
      <c r="T570" s="224"/>
      <c r="AT570" s="225" t="s">
        <v>147</v>
      </c>
      <c r="AU570" s="225" t="s">
        <v>143</v>
      </c>
      <c r="AV570" s="15" t="s">
        <v>142</v>
      </c>
      <c r="AW570" s="15" t="s">
        <v>33</v>
      </c>
      <c r="AX570" s="15" t="s">
        <v>79</v>
      </c>
      <c r="AY570" s="225" t="s">
        <v>134</v>
      </c>
    </row>
    <row r="571" spans="1:65" s="2" customFormat="1" ht="16.5" customHeight="1">
      <c r="A571" s="36"/>
      <c r="B571" s="37"/>
      <c r="C571" s="226" t="s">
        <v>560</v>
      </c>
      <c r="D571" s="226" t="s">
        <v>252</v>
      </c>
      <c r="E571" s="227" t="s">
        <v>561</v>
      </c>
      <c r="F571" s="228" t="s">
        <v>562</v>
      </c>
      <c r="G571" s="229" t="s">
        <v>247</v>
      </c>
      <c r="H571" s="230">
        <v>1</v>
      </c>
      <c r="I571" s="231"/>
      <c r="J571" s="232">
        <f>ROUND(I571*H571,2)</f>
        <v>0</v>
      </c>
      <c r="K571" s="228" t="s">
        <v>141</v>
      </c>
      <c r="L571" s="233"/>
      <c r="M571" s="234" t="s">
        <v>19</v>
      </c>
      <c r="N571" s="235" t="s">
        <v>43</v>
      </c>
      <c r="O571" s="66"/>
      <c r="P571" s="184">
        <f>O571*H571</f>
        <v>0</v>
      </c>
      <c r="Q571" s="184">
        <v>2.2000000000000001E-3</v>
      </c>
      <c r="R571" s="184">
        <f>Q571*H571</f>
        <v>2.2000000000000001E-3</v>
      </c>
      <c r="S571" s="184">
        <v>0</v>
      </c>
      <c r="T571" s="185">
        <f>S571*H571</f>
        <v>0</v>
      </c>
      <c r="U571" s="36"/>
      <c r="V571" s="36"/>
      <c r="W571" s="36"/>
      <c r="X571" s="36"/>
      <c r="Y571" s="36"/>
      <c r="Z571" s="36"/>
      <c r="AA571" s="36"/>
      <c r="AB571" s="36"/>
      <c r="AC571" s="36"/>
      <c r="AD571" s="36"/>
      <c r="AE571" s="36"/>
      <c r="AR571" s="186" t="s">
        <v>397</v>
      </c>
      <c r="AT571" s="186" t="s">
        <v>252</v>
      </c>
      <c r="AU571" s="186" t="s">
        <v>143</v>
      </c>
      <c r="AY571" s="19" t="s">
        <v>134</v>
      </c>
      <c r="BE571" s="187">
        <f>IF(N571="základní",J571,0)</f>
        <v>0</v>
      </c>
      <c r="BF571" s="187">
        <f>IF(N571="snížená",J571,0)</f>
        <v>0</v>
      </c>
      <c r="BG571" s="187">
        <f>IF(N571="zákl. přenesená",J571,0)</f>
        <v>0</v>
      </c>
      <c r="BH571" s="187">
        <f>IF(N571="sníž. přenesená",J571,0)</f>
        <v>0</v>
      </c>
      <c r="BI571" s="187">
        <f>IF(N571="nulová",J571,0)</f>
        <v>0</v>
      </c>
      <c r="BJ571" s="19" t="s">
        <v>143</v>
      </c>
      <c r="BK571" s="187">
        <f>ROUND(I571*H571,2)</f>
        <v>0</v>
      </c>
      <c r="BL571" s="19" t="s">
        <v>286</v>
      </c>
      <c r="BM571" s="186" t="s">
        <v>563</v>
      </c>
    </row>
    <row r="572" spans="1:65" s="13" customFormat="1">
      <c r="B572" s="193"/>
      <c r="C572" s="194"/>
      <c r="D572" s="195" t="s">
        <v>147</v>
      </c>
      <c r="E572" s="196" t="s">
        <v>19</v>
      </c>
      <c r="F572" s="197" t="s">
        <v>148</v>
      </c>
      <c r="G572" s="194"/>
      <c r="H572" s="196" t="s">
        <v>19</v>
      </c>
      <c r="I572" s="198"/>
      <c r="J572" s="194"/>
      <c r="K572" s="194"/>
      <c r="L572" s="199"/>
      <c r="M572" s="200"/>
      <c r="N572" s="201"/>
      <c r="O572" s="201"/>
      <c r="P572" s="201"/>
      <c r="Q572" s="201"/>
      <c r="R572" s="201"/>
      <c r="S572" s="201"/>
      <c r="T572" s="202"/>
      <c r="AT572" s="203" t="s">
        <v>147</v>
      </c>
      <c r="AU572" s="203" t="s">
        <v>143</v>
      </c>
      <c r="AV572" s="13" t="s">
        <v>79</v>
      </c>
      <c r="AW572" s="13" t="s">
        <v>33</v>
      </c>
      <c r="AX572" s="13" t="s">
        <v>71</v>
      </c>
      <c r="AY572" s="203" t="s">
        <v>134</v>
      </c>
    </row>
    <row r="573" spans="1:65" s="13" customFormat="1">
      <c r="B573" s="193"/>
      <c r="C573" s="194"/>
      <c r="D573" s="195" t="s">
        <v>147</v>
      </c>
      <c r="E573" s="196" t="s">
        <v>19</v>
      </c>
      <c r="F573" s="197" t="s">
        <v>514</v>
      </c>
      <c r="G573" s="194"/>
      <c r="H573" s="196" t="s">
        <v>19</v>
      </c>
      <c r="I573" s="198"/>
      <c r="J573" s="194"/>
      <c r="K573" s="194"/>
      <c r="L573" s="199"/>
      <c r="M573" s="200"/>
      <c r="N573" s="201"/>
      <c r="O573" s="201"/>
      <c r="P573" s="201"/>
      <c r="Q573" s="201"/>
      <c r="R573" s="201"/>
      <c r="S573" s="201"/>
      <c r="T573" s="202"/>
      <c r="AT573" s="203" t="s">
        <v>147</v>
      </c>
      <c r="AU573" s="203" t="s">
        <v>143</v>
      </c>
      <c r="AV573" s="13" t="s">
        <v>79</v>
      </c>
      <c r="AW573" s="13" t="s">
        <v>33</v>
      </c>
      <c r="AX573" s="13" t="s">
        <v>71</v>
      </c>
      <c r="AY573" s="203" t="s">
        <v>134</v>
      </c>
    </row>
    <row r="574" spans="1:65" s="14" customFormat="1">
      <c r="B574" s="204"/>
      <c r="C574" s="205"/>
      <c r="D574" s="195" t="s">
        <v>147</v>
      </c>
      <c r="E574" s="206" t="s">
        <v>19</v>
      </c>
      <c r="F574" s="207" t="s">
        <v>79</v>
      </c>
      <c r="G574" s="205"/>
      <c r="H574" s="208">
        <v>1</v>
      </c>
      <c r="I574" s="209"/>
      <c r="J574" s="205"/>
      <c r="K574" s="205"/>
      <c r="L574" s="210"/>
      <c r="M574" s="211"/>
      <c r="N574" s="212"/>
      <c r="O574" s="212"/>
      <c r="P574" s="212"/>
      <c r="Q574" s="212"/>
      <c r="R574" s="212"/>
      <c r="S574" s="212"/>
      <c r="T574" s="213"/>
      <c r="AT574" s="214" t="s">
        <v>147</v>
      </c>
      <c r="AU574" s="214" t="s">
        <v>143</v>
      </c>
      <c r="AV574" s="14" t="s">
        <v>143</v>
      </c>
      <c r="AW574" s="14" t="s">
        <v>33</v>
      </c>
      <c r="AX574" s="14" t="s">
        <v>71</v>
      </c>
      <c r="AY574" s="214" t="s">
        <v>134</v>
      </c>
    </row>
    <row r="575" spans="1:65" s="15" customFormat="1">
      <c r="B575" s="215"/>
      <c r="C575" s="216"/>
      <c r="D575" s="195" t="s">
        <v>147</v>
      </c>
      <c r="E575" s="217" t="s">
        <v>19</v>
      </c>
      <c r="F575" s="218" t="s">
        <v>154</v>
      </c>
      <c r="G575" s="216"/>
      <c r="H575" s="219">
        <v>1</v>
      </c>
      <c r="I575" s="220"/>
      <c r="J575" s="216"/>
      <c r="K575" s="216"/>
      <c r="L575" s="221"/>
      <c r="M575" s="222"/>
      <c r="N575" s="223"/>
      <c r="O575" s="223"/>
      <c r="P575" s="223"/>
      <c r="Q575" s="223"/>
      <c r="R575" s="223"/>
      <c r="S575" s="223"/>
      <c r="T575" s="224"/>
      <c r="AT575" s="225" t="s">
        <v>147</v>
      </c>
      <c r="AU575" s="225" t="s">
        <v>143</v>
      </c>
      <c r="AV575" s="15" t="s">
        <v>142</v>
      </c>
      <c r="AW575" s="15" t="s">
        <v>33</v>
      </c>
      <c r="AX575" s="15" t="s">
        <v>79</v>
      </c>
      <c r="AY575" s="225" t="s">
        <v>134</v>
      </c>
    </row>
    <row r="576" spans="1:65" s="2" customFormat="1" ht="16.5" customHeight="1">
      <c r="A576" s="36"/>
      <c r="B576" s="37"/>
      <c r="C576" s="175" t="s">
        <v>564</v>
      </c>
      <c r="D576" s="175" t="s">
        <v>137</v>
      </c>
      <c r="E576" s="176" t="s">
        <v>565</v>
      </c>
      <c r="F576" s="177" t="s">
        <v>566</v>
      </c>
      <c r="G576" s="178" t="s">
        <v>247</v>
      </c>
      <c r="H576" s="179">
        <v>1</v>
      </c>
      <c r="I576" s="180"/>
      <c r="J576" s="181">
        <f>ROUND(I576*H576,2)</f>
        <v>0</v>
      </c>
      <c r="K576" s="177" t="s">
        <v>141</v>
      </c>
      <c r="L576" s="41"/>
      <c r="M576" s="182" t="s">
        <v>19</v>
      </c>
      <c r="N576" s="183" t="s">
        <v>43</v>
      </c>
      <c r="O576" s="66"/>
      <c r="P576" s="184">
        <f>O576*H576</f>
        <v>0</v>
      </c>
      <c r="Q576" s="184">
        <v>0</v>
      </c>
      <c r="R576" s="184">
        <f>Q576*H576</f>
        <v>0</v>
      </c>
      <c r="S576" s="184">
        <v>0</v>
      </c>
      <c r="T576" s="185">
        <f>S576*H576</f>
        <v>0</v>
      </c>
      <c r="U576" s="36"/>
      <c r="V576" s="36"/>
      <c r="W576" s="36"/>
      <c r="X576" s="36"/>
      <c r="Y576" s="36"/>
      <c r="Z576" s="36"/>
      <c r="AA576" s="36"/>
      <c r="AB576" s="36"/>
      <c r="AC576" s="36"/>
      <c r="AD576" s="36"/>
      <c r="AE576" s="36"/>
      <c r="AR576" s="186" t="s">
        <v>286</v>
      </c>
      <c r="AT576" s="186" t="s">
        <v>137</v>
      </c>
      <c r="AU576" s="186" t="s">
        <v>143</v>
      </c>
      <c r="AY576" s="19" t="s">
        <v>134</v>
      </c>
      <c r="BE576" s="187">
        <f>IF(N576="základní",J576,0)</f>
        <v>0</v>
      </c>
      <c r="BF576" s="187">
        <f>IF(N576="snížená",J576,0)</f>
        <v>0</v>
      </c>
      <c r="BG576" s="187">
        <f>IF(N576="zákl. přenesená",J576,0)</f>
        <v>0</v>
      </c>
      <c r="BH576" s="187">
        <f>IF(N576="sníž. přenesená",J576,0)</f>
        <v>0</v>
      </c>
      <c r="BI576" s="187">
        <f>IF(N576="nulová",J576,0)</f>
        <v>0</v>
      </c>
      <c r="BJ576" s="19" t="s">
        <v>143</v>
      </c>
      <c r="BK576" s="187">
        <f>ROUND(I576*H576,2)</f>
        <v>0</v>
      </c>
      <c r="BL576" s="19" t="s">
        <v>286</v>
      </c>
      <c r="BM576" s="186" t="s">
        <v>567</v>
      </c>
    </row>
    <row r="577" spans="1:65" s="2" customFormat="1">
      <c r="A577" s="36"/>
      <c r="B577" s="37"/>
      <c r="C577" s="38"/>
      <c r="D577" s="188" t="s">
        <v>145</v>
      </c>
      <c r="E577" s="38"/>
      <c r="F577" s="189" t="s">
        <v>568</v>
      </c>
      <c r="G577" s="38"/>
      <c r="H577" s="38"/>
      <c r="I577" s="190"/>
      <c r="J577" s="38"/>
      <c r="K577" s="38"/>
      <c r="L577" s="41"/>
      <c r="M577" s="191"/>
      <c r="N577" s="192"/>
      <c r="O577" s="66"/>
      <c r="P577" s="66"/>
      <c r="Q577" s="66"/>
      <c r="R577" s="66"/>
      <c r="S577" s="66"/>
      <c r="T577" s="67"/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T577" s="19" t="s">
        <v>145</v>
      </c>
      <c r="AU577" s="19" t="s">
        <v>143</v>
      </c>
    </row>
    <row r="578" spans="1:65" s="13" customFormat="1">
      <c r="B578" s="193"/>
      <c r="C578" s="194"/>
      <c r="D578" s="195" t="s">
        <v>147</v>
      </c>
      <c r="E578" s="196" t="s">
        <v>19</v>
      </c>
      <c r="F578" s="197" t="s">
        <v>529</v>
      </c>
      <c r="G578" s="194"/>
      <c r="H578" s="196" t="s">
        <v>19</v>
      </c>
      <c r="I578" s="198"/>
      <c r="J578" s="194"/>
      <c r="K578" s="194"/>
      <c r="L578" s="199"/>
      <c r="M578" s="200"/>
      <c r="N578" s="201"/>
      <c r="O578" s="201"/>
      <c r="P578" s="201"/>
      <c r="Q578" s="201"/>
      <c r="R578" s="201"/>
      <c r="S578" s="201"/>
      <c r="T578" s="202"/>
      <c r="AT578" s="203" t="s">
        <v>147</v>
      </c>
      <c r="AU578" s="203" t="s">
        <v>143</v>
      </c>
      <c r="AV578" s="13" t="s">
        <v>79</v>
      </c>
      <c r="AW578" s="13" t="s">
        <v>33</v>
      </c>
      <c r="AX578" s="13" t="s">
        <v>71</v>
      </c>
      <c r="AY578" s="203" t="s">
        <v>134</v>
      </c>
    </row>
    <row r="579" spans="1:65" s="14" customFormat="1">
      <c r="B579" s="204"/>
      <c r="C579" s="205"/>
      <c r="D579" s="195" t="s">
        <v>147</v>
      </c>
      <c r="E579" s="206" t="s">
        <v>19</v>
      </c>
      <c r="F579" s="207" t="s">
        <v>79</v>
      </c>
      <c r="G579" s="205"/>
      <c r="H579" s="208">
        <v>1</v>
      </c>
      <c r="I579" s="209"/>
      <c r="J579" s="205"/>
      <c r="K579" s="205"/>
      <c r="L579" s="210"/>
      <c r="M579" s="211"/>
      <c r="N579" s="212"/>
      <c r="O579" s="212"/>
      <c r="P579" s="212"/>
      <c r="Q579" s="212"/>
      <c r="R579" s="212"/>
      <c r="S579" s="212"/>
      <c r="T579" s="213"/>
      <c r="AT579" s="214" t="s">
        <v>147</v>
      </c>
      <c r="AU579" s="214" t="s">
        <v>143</v>
      </c>
      <c r="AV579" s="14" t="s">
        <v>143</v>
      </c>
      <c r="AW579" s="14" t="s">
        <v>33</v>
      </c>
      <c r="AX579" s="14" t="s">
        <v>71</v>
      </c>
      <c r="AY579" s="214" t="s">
        <v>134</v>
      </c>
    </row>
    <row r="580" spans="1:65" s="15" customFormat="1">
      <c r="B580" s="215"/>
      <c r="C580" s="216"/>
      <c r="D580" s="195" t="s">
        <v>147</v>
      </c>
      <c r="E580" s="217" t="s">
        <v>19</v>
      </c>
      <c r="F580" s="218" t="s">
        <v>154</v>
      </c>
      <c r="G580" s="216"/>
      <c r="H580" s="219">
        <v>1</v>
      </c>
      <c r="I580" s="220"/>
      <c r="J580" s="216"/>
      <c r="K580" s="216"/>
      <c r="L580" s="221"/>
      <c r="M580" s="222"/>
      <c r="N580" s="223"/>
      <c r="O580" s="223"/>
      <c r="P580" s="223"/>
      <c r="Q580" s="223"/>
      <c r="R580" s="223"/>
      <c r="S580" s="223"/>
      <c r="T580" s="224"/>
      <c r="AT580" s="225" t="s">
        <v>147</v>
      </c>
      <c r="AU580" s="225" t="s">
        <v>143</v>
      </c>
      <c r="AV580" s="15" t="s">
        <v>142</v>
      </c>
      <c r="AW580" s="15" t="s">
        <v>33</v>
      </c>
      <c r="AX580" s="15" t="s">
        <v>79</v>
      </c>
      <c r="AY580" s="225" t="s">
        <v>134</v>
      </c>
    </row>
    <row r="581" spans="1:65" s="2" customFormat="1" ht="16.5" customHeight="1">
      <c r="A581" s="36"/>
      <c r="B581" s="37"/>
      <c r="C581" s="226" t="s">
        <v>569</v>
      </c>
      <c r="D581" s="226" t="s">
        <v>252</v>
      </c>
      <c r="E581" s="227" t="s">
        <v>570</v>
      </c>
      <c r="F581" s="228" t="s">
        <v>571</v>
      </c>
      <c r="G581" s="229" t="s">
        <v>247</v>
      </c>
      <c r="H581" s="230">
        <v>1</v>
      </c>
      <c r="I581" s="231"/>
      <c r="J581" s="232">
        <f>ROUND(I581*H581,2)</f>
        <v>0</v>
      </c>
      <c r="K581" s="228" t="s">
        <v>141</v>
      </c>
      <c r="L581" s="233"/>
      <c r="M581" s="234" t="s">
        <v>19</v>
      </c>
      <c r="N581" s="235" t="s">
        <v>43</v>
      </c>
      <c r="O581" s="66"/>
      <c r="P581" s="184">
        <f>O581*H581</f>
        <v>0</v>
      </c>
      <c r="Q581" s="184">
        <v>2.0000000000000001E-4</v>
      </c>
      <c r="R581" s="184">
        <f>Q581*H581</f>
        <v>2.0000000000000001E-4</v>
      </c>
      <c r="S581" s="184">
        <v>0</v>
      </c>
      <c r="T581" s="185">
        <f>S581*H581</f>
        <v>0</v>
      </c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R581" s="186" t="s">
        <v>397</v>
      </c>
      <c r="AT581" s="186" t="s">
        <v>252</v>
      </c>
      <c r="AU581" s="186" t="s">
        <v>143</v>
      </c>
      <c r="AY581" s="19" t="s">
        <v>134</v>
      </c>
      <c r="BE581" s="187">
        <f>IF(N581="základní",J581,0)</f>
        <v>0</v>
      </c>
      <c r="BF581" s="187">
        <f>IF(N581="snížená",J581,0)</f>
        <v>0</v>
      </c>
      <c r="BG581" s="187">
        <f>IF(N581="zákl. přenesená",J581,0)</f>
        <v>0</v>
      </c>
      <c r="BH581" s="187">
        <f>IF(N581="sníž. přenesená",J581,0)</f>
        <v>0</v>
      </c>
      <c r="BI581" s="187">
        <f>IF(N581="nulová",J581,0)</f>
        <v>0</v>
      </c>
      <c r="BJ581" s="19" t="s">
        <v>143</v>
      </c>
      <c r="BK581" s="187">
        <f>ROUND(I581*H581,2)</f>
        <v>0</v>
      </c>
      <c r="BL581" s="19" t="s">
        <v>286</v>
      </c>
      <c r="BM581" s="186" t="s">
        <v>572</v>
      </c>
    </row>
    <row r="582" spans="1:65" s="13" customFormat="1">
      <c r="B582" s="193"/>
      <c r="C582" s="194"/>
      <c r="D582" s="195" t="s">
        <v>147</v>
      </c>
      <c r="E582" s="196" t="s">
        <v>19</v>
      </c>
      <c r="F582" s="197" t="s">
        <v>529</v>
      </c>
      <c r="G582" s="194"/>
      <c r="H582" s="196" t="s">
        <v>19</v>
      </c>
      <c r="I582" s="198"/>
      <c r="J582" s="194"/>
      <c r="K582" s="194"/>
      <c r="L582" s="199"/>
      <c r="M582" s="200"/>
      <c r="N582" s="201"/>
      <c r="O582" s="201"/>
      <c r="P582" s="201"/>
      <c r="Q582" s="201"/>
      <c r="R582" s="201"/>
      <c r="S582" s="201"/>
      <c r="T582" s="202"/>
      <c r="AT582" s="203" t="s">
        <v>147</v>
      </c>
      <c r="AU582" s="203" t="s">
        <v>143</v>
      </c>
      <c r="AV582" s="13" t="s">
        <v>79</v>
      </c>
      <c r="AW582" s="13" t="s">
        <v>33</v>
      </c>
      <c r="AX582" s="13" t="s">
        <v>71</v>
      </c>
      <c r="AY582" s="203" t="s">
        <v>134</v>
      </c>
    </row>
    <row r="583" spans="1:65" s="14" customFormat="1">
      <c r="B583" s="204"/>
      <c r="C583" s="205"/>
      <c r="D583" s="195" t="s">
        <v>147</v>
      </c>
      <c r="E583" s="206" t="s">
        <v>19</v>
      </c>
      <c r="F583" s="207" t="s">
        <v>79</v>
      </c>
      <c r="G583" s="205"/>
      <c r="H583" s="208">
        <v>1</v>
      </c>
      <c r="I583" s="209"/>
      <c r="J583" s="205"/>
      <c r="K583" s="205"/>
      <c r="L583" s="210"/>
      <c r="M583" s="211"/>
      <c r="N583" s="212"/>
      <c r="O583" s="212"/>
      <c r="P583" s="212"/>
      <c r="Q583" s="212"/>
      <c r="R583" s="212"/>
      <c r="S583" s="212"/>
      <c r="T583" s="213"/>
      <c r="AT583" s="214" t="s">
        <v>147</v>
      </c>
      <c r="AU583" s="214" t="s">
        <v>143</v>
      </c>
      <c r="AV583" s="14" t="s">
        <v>143</v>
      </c>
      <c r="AW583" s="14" t="s">
        <v>33</v>
      </c>
      <c r="AX583" s="14" t="s">
        <v>71</v>
      </c>
      <c r="AY583" s="214" t="s">
        <v>134</v>
      </c>
    </row>
    <row r="584" spans="1:65" s="15" customFormat="1">
      <c r="B584" s="215"/>
      <c r="C584" s="216"/>
      <c r="D584" s="195" t="s">
        <v>147</v>
      </c>
      <c r="E584" s="217" t="s">
        <v>19</v>
      </c>
      <c r="F584" s="218" t="s">
        <v>154</v>
      </c>
      <c r="G584" s="216"/>
      <c r="H584" s="219">
        <v>1</v>
      </c>
      <c r="I584" s="220"/>
      <c r="J584" s="216"/>
      <c r="K584" s="216"/>
      <c r="L584" s="221"/>
      <c r="M584" s="222"/>
      <c r="N584" s="223"/>
      <c r="O584" s="223"/>
      <c r="P584" s="223"/>
      <c r="Q584" s="223"/>
      <c r="R584" s="223"/>
      <c r="S584" s="223"/>
      <c r="T584" s="224"/>
      <c r="AT584" s="225" t="s">
        <v>147</v>
      </c>
      <c r="AU584" s="225" t="s">
        <v>143</v>
      </c>
      <c r="AV584" s="15" t="s">
        <v>142</v>
      </c>
      <c r="AW584" s="15" t="s">
        <v>33</v>
      </c>
      <c r="AX584" s="15" t="s">
        <v>79</v>
      </c>
      <c r="AY584" s="225" t="s">
        <v>134</v>
      </c>
    </row>
    <row r="585" spans="1:65" s="2" customFormat="1" ht="24.2" customHeight="1">
      <c r="A585" s="36"/>
      <c r="B585" s="37"/>
      <c r="C585" s="175" t="s">
        <v>573</v>
      </c>
      <c r="D585" s="175" t="s">
        <v>137</v>
      </c>
      <c r="E585" s="176" t="s">
        <v>574</v>
      </c>
      <c r="F585" s="177" t="s">
        <v>575</v>
      </c>
      <c r="G585" s="178" t="s">
        <v>247</v>
      </c>
      <c r="H585" s="179">
        <v>2</v>
      </c>
      <c r="I585" s="180"/>
      <c r="J585" s="181">
        <f>ROUND(I585*H585,2)</f>
        <v>0</v>
      </c>
      <c r="K585" s="177" t="s">
        <v>141</v>
      </c>
      <c r="L585" s="41"/>
      <c r="M585" s="182" t="s">
        <v>19</v>
      </c>
      <c r="N585" s="183" t="s">
        <v>43</v>
      </c>
      <c r="O585" s="66"/>
      <c r="P585" s="184">
        <f>O585*H585</f>
        <v>0</v>
      </c>
      <c r="Q585" s="184">
        <v>4.6999999999999999E-4</v>
      </c>
      <c r="R585" s="184">
        <f>Q585*H585</f>
        <v>9.3999999999999997E-4</v>
      </c>
      <c r="S585" s="184">
        <v>0</v>
      </c>
      <c r="T585" s="185">
        <f>S585*H585</f>
        <v>0</v>
      </c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R585" s="186" t="s">
        <v>286</v>
      </c>
      <c r="AT585" s="186" t="s">
        <v>137</v>
      </c>
      <c r="AU585" s="186" t="s">
        <v>143</v>
      </c>
      <c r="AY585" s="19" t="s">
        <v>134</v>
      </c>
      <c r="BE585" s="187">
        <f>IF(N585="základní",J585,0)</f>
        <v>0</v>
      </c>
      <c r="BF585" s="187">
        <f>IF(N585="snížená",J585,0)</f>
        <v>0</v>
      </c>
      <c r="BG585" s="187">
        <f>IF(N585="zákl. přenesená",J585,0)</f>
        <v>0</v>
      </c>
      <c r="BH585" s="187">
        <f>IF(N585="sníž. přenesená",J585,0)</f>
        <v>0</v>
      </c>
      <c r="BI585" s="187">
        <f>IF(N585="nulová",J585,0)</f>
        <v>0</v>
      </c>
      <c r="BJ585" s="19" t="s">
        <v>143</v>
      </c>
      <c r="BK585" s="187">
        <f>ROUND(I585*H585,2)</f>
        <v>0</v>
      </c>
      <c r="BL585" s="19" t="s">
        <v>286</v>
      </c>
      <c r="BM585" s="186" t="s">
        <v>576</v>
      </c>
    </row>
    <row r="586" spans="1:65" s="2" customFormat="1">
      <c r="A586" s="36"/>
      <c r="B586" s="37"/>
      <c r="C586" s="38"/>
      <c r="D586" s="188" t="s">
        <v>145</v>
      </c>
      <c r="E586" s="38"/>
      <c r="F586" s="189" t="s">
        <v>577</v>
      </c>
      <c r="G586" s="38"/>
      <c r="H586" s="38"/>
      <c r="I586" s="190"/>
      <c r="J586" s="38"/>
      <c r="K586" s="38"/>
      <c r="L586" s="41"/>
      <c r="M586" s="191"/>
      <c r="N586" s="192"/>
      <c r="O586" s="66"/>
      <c r="P586" s="66"/>
      <c r="Q586" s="66"/>
      <c r="R586" s="66"/>
      <c r="S586" s="66"/>
      <c r="T586" s="67"/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T586" s="19" t="s">
        <v>145</v>
      </c>
      <c r="AU586" s="19" t="s">
        <v>143</v>
      </c>
    </row>
    <row r="587" spans="1:65" s="13" customFormat="1">
      <c r="B587" s="193"/>
      <c r="C587" s="194"/>
      <c r="D587" s="195" t="s">
        <v>147</v>
      </c>
      <c r="E587" s="196" t="s">
        <v>19</v>
      </c>
      <c r="F587" s="197" t="s">
        <v>148</v>
      </c>
      <c r="G587" s="194"/>
      <c r="H587" s="196" t="s">
        <v>19</v>
      </c>
      <c r="I587" s="198"/>
      <c r="J587" s="194"/>
      <c r="K587" s="194"/>
      <c r="L587" s="199"/>
      <c r="M587" s="200"/>
      <c r="N587" s="201"/>
      <c r="O587" s="201"/>
      <c r="P587" s="201"/>
      <c r="Q587" s="201"/>
      <c r="R587" s="201"/>
      <c r="S587" s="201"/>
      <c r="T587" s="202"/>
      <c r="AT587" s="203" t="s">
        <v>147</v>
      </c>
      <c r="AU587" s="203" t="s">
        <v>143</v>
      </c>
      <c r="AV587" s="13" t="s">
        <v>79</v>
      </c>
      <c r="AW587" s="13" t="s">
        <v>33</v>
      </c>
      <c r="AX587" s="13" t="s">
        <v>71</v>
      </c>
      <c r="AY587" s="203" t="s">
        <v>134</v>
      </c>
    </row>
    <row r="588" spans="1:65" s="13" customFormat="1">
      <c r="B588" s="193"/>
      <c r="C588" s="194"/>
      <c r="D588" s="195" t="s">
        <v>147</v>
      </c>
      <c r="E588" s="196" t="s">
        <v>19</v>
      </c>
      <c r="F588" s="197" t="s">
        <v>514</v>
      </c>
      <c r="G588" s="194"/>
      <c r="H588" s="196" t="s">
        <v>19</v>
      </c>
      <c r="I588" s="198"/>
      <c r="J588" s="194"/>
      <c r="K588" s="194"/>
      <c r="L588" s="199"/>
      <c r="M588" s="200"/>
      <c r="N588" s="201"/>
      <c r="O588" s="201"/>
      <c r="P588" s="201"/>
      <c r="Q588" s="201"/>
      <c r="R588" s="201"/>
      <c r="S588" s="201"/>
      <c r="T588" s="202"/>
      <c r="AT588" s="203" t="s">
        <v>147</v>
      </c>
      <c r="AU588" s="203" t="s">
        <v>143</v>
      </c>
      <c r="AV588" s="13" t="s">
        <v>79</v>
      </c>
      <c r="AW588" s="13" t="s">
        <v>33</v>
      </c>
      <c r="AX588" s="13" t="s">
        <v>71</v>
      </c>
      <c r="AY588" s="203" t="s">
        <v>134</v>
      </c>
    </row>
    <row r="589" spans="1:65" s="14" customFormat="1">
      <c r="B589" s="204"/>
      <c r="C589" s="205"/>
      <c r="D589" s="195" t="s">
        <v>147</v>
      </c>
      <c r="E589" s="206" t="s">
        <v>19</v>
      </c>
      <c r="F589" s="207" t="s">
        <v>79</v>
      </c>
      <c r="G589" s="205"/>
      <c r="H589" s="208">
        <v>1</v>
      </c>
      <c r="I589" s="209"/>
      <c r="J589" s="205"/>
      <c r="K589" s="205"/>
      <c r="L589" s="210"/>
      <c r="M589" s="211"/>
      <c r="N589" s="212"/>
      <c r="O589" s="212"/>
      <c r="P589" s="212"/>
      <c r="Q589" s="212"/>
      <c r="R589" s="212"/>
      <c r="S589" s="212"/>
      <c r="T589" s="213"/>
      <c r="AT589" s="214" t="s">
        <v>147</v>
      </c>
      <c r="AU589" s="214" t="s">
        <v>143</v>
      </c>
      <c r="AV589" s="14" t="s">
        <v>143</v>
      </c>
      <c r="AW589" s="14" t="s">
        <v>33</v>
      </c>
      <c r="AX589" s="14" t="s">
        <v>71</v>
      </c>
      <c r="AY589" s="214" t="s">
        <v>134</v>
      </c>
    </row>
    <row r="590" spans="1:65" s="13" customFormat="1">
      <c r="B590" s="193"/>
      <c r="C590" s="194"/>
      <c r="D590" s="195" t="s">
        <v>147</v>
      </c>
      <c r="E590" s="196" t="s">
        <v>19</v>
      </c>
      <c r="F590" s="197" t="s">
        <v>515</v>
      </c>
      <c r="G590" s="194"/>
      <c r="H590" s="196" t="s">
        <v>19</v>
      </c>
      <c r="I590" s="198"/>
      <c r="J590" s="194"/>
      <c r="K590" s="194"/>
      <c r="L590" s="199"/>
      <c r="M590" s="200"/>
      <c r="N590" s="201"/>
      <c r="O590" s="201"/>
      <c r="P590" s="201"/>
      <c r="Q590" s="201"/>
      <c r="R590" s="201"/>
      <c r="S590" s="201"/>
      <c r="T590" s="202"/>
      <c r="AT590" s="203" t="s">
        <v>147</v>
      </c>
      <c r="AU590" s="203" t="s">
        <v>143</v>
      </c>
      <c r="AV590" s="13" t="s">
        <v>79</v>
      </c>
      <c r="AW590" s="13" t="s">
        <v>33</v>
      </c>
      <c r="AX590" s="13" t="s">
        <v>71</v>
      </c>
      <c r="AY590" s="203" t="s">
        <v>134</v>
      </c>
    </row>
    <row r="591" spans="1:65" s="14" customFormat="1">
      <c r="B591" s="204"/>
      <c r="C591" s="205"/>
      <c r="D591" s="195" t="s">
        <v>147</v>
      </c>
      <c r="E591" s="206" t="s">
        <v>19</v>
      </c>
      <c r="F591" s="207" t="s">
        <v>79</v>
      </c>
      <c r="G591" s="205"/>
      <c r="H591" s="208">
        <v>1</v>
      </c>
      <c r="I591" s="209"/>
      <c r="J591" s="205"/>
      <c r="K591" s="205"/>
      <c r="L591" s="210"/>
      <c r="M591" s="211"/>
      <c r="N591" s="212"/>
      <c r="O591" s="212"/>
      <c r="P591" s="212"/>
      <c r="Q591" s="212"/>
      <c r="R591" s="212"/>
      <c r="S591" s="212"/>
      <c r="T591" s="213"/>
      <c r="AT591" s="214" t="s">
        <v>147</v>
      </c>
      <c r="AU591" s="214" t="s">
        <v>143</v>
      </c>
      <c r="AV591" s="14" t="s">
        <v>143</v>
      </c>
      <c r="AW591" s="14" t="s">
        <v>33</v>
      </c>
      <c r="AX591" s="14" t="s">
        <v>71</v>
      </c>
      <c r="AY591" s="214" t="s">
        <v>134</v>
      </c>
    </row>
    <row r="592" spans="1:65" s="15" customFormat="1">
      <c r="B592" s="215"/>
      <c r="C592" s="216"/>
      <c r="D592" s="195" t="s">
        <v>147</v>
      </c>
      <c r="E592" s="217" t="s">
        <v>19</v>
      </c>
      <c r="F592" s="218" t="s">
        <v>154</v>
      </c>
      <c r="G592" s="216"/>
      <c r="H592" s="219">
        <v>2</v>
      </c>
      <c r="I592" s="220"/>
      <c r="J592" s="216"/>
      <c r="K592" s="216"/>
      <c r="L592" s="221"/>
      <c r="M592" s="222"/>
      <c r="N592" s="223"/>
      <c r="O592" s="223"/>
      <c r="P592" s="223"/>
      <c r="Q592" s="223"/>
      <c r="R592" s="223"/>
      <c r="S592" s="223"/>
      <c r="T592" s="224"/>
      <c r="AT592" s="225" t="s">
        <v>147</v>
      </c>
      <c r="AU592" s="225" t="s">
        <v>143</v>
      </c>
      <c r="AV592" s="15" t="s">
        <v>142</v>
      </c>
      <c r="AW592" s="15" t="s">
        <v>33</v>
      </c>
      <c r="AX592" s="15" t="s">
        <v>79</v>
      </c>
      <c r="AY592" s="225" t="s">
        <v>134</v>
      </c>
    </row>
    <row r="593" spans="1:65" s="2" customFormat="1" ht="21.75" customHeight="1">
      <c r="A593" s="36"/>
      <c r="B593" s="37"/>
      <c r="C593" s="226" t="s">
        <v>578</v>
      </c>
      <c r="D593" s="226" t="s">
        <v>252</v>
      </c>
      <c r="E593" s="227" t="s">
        <v>579</v>
      </c>
      <c r="F593" s="228" t="s">
        <v>580</v>
      </c>
      <c r="G593" s="229" t="s">
        <v>247</v>
      </c>
      <c r="H593" s="230">
        <v>2</v>
      </c>
      <c r="I593" s="231"/>
      <c r="J593" s="232">
        <f>ROUND(I593*H593,2)</f>
        <v>0</v>
      </c>
      <c r="K593" s="228" t="s">
        <v>141</v>
      </c>
      <c r="L593" s="233"/>
      <c r="M593" s="234" t="s">
        <v>19</v>
      </c>
      <c r="N593" s="235" t="s">
        <v>43</v>
      </c>
      <c r="O593" s="66"/>
      <c r="P593" s="184">
        <f>O593*H593</f>
        <v>0</v>
      </c>
      <c r="Q593" s="184">
        <v>1.6E-2</v>
      </c>
      <c r="R593" s="184">
        <f>Q593*H593</f>
        <v>3.2000000000000001E-2</v>
      </c>
      <c r="S593" s="184">
        <v>0</v>
      </c>
      <c r="T593" s="185">
        <f>S593*H593</f>
        <v>0</v>
      </c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R593" s="186" t="s">
        <v>397</v>
      </c>
      <c r="AT593" s="186" t="s">
        <v>252</v>
      </c>
      <c r="AU593" s="186" t="s">
        <v>143</v>
      </c>
      <c r="AY593" s="19" t="s">
        <v>134</v>
      </c>
      <c r="BE593" s="187">
        <f>IF(N593="základní",J593,0)</f>
        <v>0</v>
      </c>
      <c r="BF593" s="187">
        <f>IF(N593="snížená",J593,0)</f>
        <v>0</v>
      </c>
      <c r="BG593" s="187">
        <f>IF(N593="zákl. přenesená",J593,0)</f>
        <v>0</v>
      </c>
      <c r="BH593" s="187">
        <f>IF(N593="sníž. přenesená",J593,0)</f>
        <v>0</v>
      </c>
      <c r="BI593" s="187">
        <f>IF(N593="nulová",J593,0)</f>
        <v>0</v>
      </c>
      <c r="BJ593" s="19" t="s">
        <v>143</v>
      </c>
      <c r="BK593" s="187">
        <f>ROUND(I593*H593,2)</f>
        <v>0</v>
      </c>
      <c r="BL593" s="19" t="s">
        <v>286</v>
      </c>
      <c r="BM593" s="186" t="s">
        <v>581</v>
      </c>
    </row>
    <row r="594" spans="1:65" s="13" customFormat="1">
      <c r="B594" s="193"/>
      <c r="C594" s="194"/>
      <c r="D594" s="195" t="s">
        <v>147</v>
      </c>
      <c r="E594" s="196" t="s">
        <v>19</v>
      </c>
      <c r="F594" s="197" t="s">
        <v>148</v>
      </c>
      <c r="G594" s="194"/>
      <c r="H594" s="196" t="s">
        <v>19</v>
      </c>
      <c r="I594" s="198"/>
      <c r="J594" s="194"/>
      <c r="K594" s="194"/>
      <c r="L594" s="199"/>
      <c r="M594" s="200"/>
      <c r="N594" s="201"/>
      <c r="O594" s="201"/>
      <c r="P594" s="201"/>
      <c r="Q594" s="201"/>
      <c r="R594" s="201"/>
      <c r="S594" s="201"/>
      <c r="T594" s="202"/>
      <c r="AT594" s="203" t="s">
        <v>147</v>
      </c>
      <c r="AU594" s="203" t="s">
        <v>143</v>
      </c>
      <c r="AV594" s="13" t="s">
        <v>79</v>
      </c>
      <c r="AW594" s="13" t="s">
        <v>33</v>
      </c>
      <c r="AX594" s="13" t="s">
        <v>71</v>
      </c>
      <c r="AY594" s="203" t="s">
        <v>134</v>
      </c>
    </row>
    <row r="595" spans="1:65" s="13" customFormat="1">
      <c r="B595" s="193"/>
      <c r="C595" s="194"/>
      <c r="D595" s="195" t="s">
        <v>147</v>
      </c>
      <c r="E595" s="196" t="s">
        <v>19</v>
      </c>
      <c r="F595" s="197" t="s">
        <v>514</v>
      </c>
      <c r="G595" s="194"/>
      <c r="H595" s="196" t="s">
        <v>19</v>
      </c>
      <c r="I595" s="198"/>
      <c r="J595" s="194"/>
      <c r="K595" s="194"/>
      <c r="L595" s="199"/>
      <c r="M595" s="200"/>
      <c r="N595" s="201"/>
      <c r="O595" s="201"/>
      <c r="P595" s="201"/>
      <c r="Q595" s="201"/>
      <c r="R595" s="201"/>
      <c r="S595" s="201"/>
      <c r="T595" s="202"/>
      <c r="AT595" s="203" t="s">
        <v>147</v>
      </c>
      <c r="AU595" s="203" t="s">
        <v>143</v>
      </c>
      <c r="AV595" s="13" t="s">
        <v>79</v>
      </c>
      <c r="AW595" s="13" t="s">
        <v>33</v>
      </c>
      <c r="AX595" s="13" t="s">
        <v>71</v>
      </c>
      <c r="AY595" s="203" t="s">
        <v>134</v>
      </c>
    </row>
    <row r="596" spans="1:65" s="14" customFormat="1">
      <c r="B596" s="204"/>
      <c r="C596" s="205"/>
      <c r="D596" s="195" t="s">
        <v>147</v>
      </c>
      <c r="E596" s="206" t="s">
        <v>19</v>
      </c>
      <c r="F596" s="207" t="s">
        <v>79</v>
      </c>
      <c r="G596" s="205"/>
      <c r="H596" s="208">
        <v>1</v>
      </c>
      <c r="I596" s="209"/>
      <c r="J596" s="205"/>
      <c r="K596" s="205"/>
      <c r="L596" s="210"/>
      <c r="M596" s="211"/>
      <c r="N596" s="212"/>
      <c r="O596" s="212"/>
      <c r="P596" s="212"/>
      <c r="Q596" s="212"/>
      <c r="R596" s="212"/>
      <c r="S596" s="212"/>
      <c r="T596" s="213"/>
      <c r="AT596" s="214" t="s">
        <v>147</v>
      </c>
      <c r="AU596" s="214" t="s">
        <v>143</v>
      </c>
      <c r="AV596" s="14" t="s">
        <v>143</v>
      </c>
      <c r="AW596" s="14" t="s">
        <v>33</v>
      </c>
      <c r="AX596" s="14" t="s">
        <v>71</v>
      </c>
      <c r="AY596" s="214" t="s">
        <v>134</v>
      </c>
    </row>
    <row r="597" spans="1:65" s="13" customFormat="1">
      <c r="B597" s="193"/>
      <c r="C597" s="194"/>
      <c r="D597" s="195" t="s">
        <v>147</v>
      </c>
      <c r="E597" s="196" t="s">
        <v>19</v>
      </c>
      <c r="F597" s="197" t="s">
        <v>515</v>
      </c>
      <c r="G597" s="194"/>
      <c r="H597" s="196" t="s">
        <v>19</v>
      </c>
      <c r="I597" s="198"/>
      <c r="J597" s="194"/>
      <c r="K597" s="194"/>
      <c r="L597" s="199"/>
      <c r="M597" s="200"/>
      <c r="N597" s="201"/>
      <c r="O597" s="201"/>
      <c r="P597" s="201"/>
      <c r="Q597" s="201"/>
      <c r="R597" s="201"/>
      <c r="S597" s="201"/>
      <c r="T597" s="202"/>
      <c r="AT597" s="203" t="s">
        <v>147</v>
      </c>
      <c r="AU597" s="203" t="s">
        <v>143</v>
      </c>
      <c r="AV597" s="13" t="s">
        <v>79</v>
      </c>
      <c r="AW597" s="13" t="s">
        <v>33</v>
      </c>
      <c r="AX597" s="13" t="s">
        <v>71</v>
      </c>
      <c r="AY597" s="203" t="s">
        <v>134</v>
      </c>
    </row>
    <row r="598" spans="1:65" s="14" customFormat="1">
      <c r="B598" s="204"/>
      <c r="C598" s="205"/>
      <c r="D598" s="195" t="s">
        <v>147</v>
      </c>
      <c r="E598" s="206" t="s">
        <v>19</v>
      </c>
      <c r="F598" s="207" t="s">
        <v>79</v>
      </c>
      <c r="G598" s="205"/>
      <c r="H598" s="208">
        <v>1</v>
      </c>
      <c r="I598" s="209"/>
      <c r="J598" s="205"/>
      <c r="K598" s="205"/>
      <c r="L598" s="210"/>
      <c r="M598" s="211"/>
      <c r="N598" s="212"/>
      <c r="O598" s="212"/>
      <c r="P598" s="212"/>
      <c r="Q598" s="212"/>
      <c r="R598" s="212"/>
      <c r="S598" s="212"/>
      <c r="T598" s="213"/>
      <c r="AT598" s="214" t="s">
        <v>147</v>
      </c>
      <c r="AU598" s="214" t="s">
        <v>143</v>
      </c>
      <c r="AV598" s="14" t="s">
        <v>143</v>
      </c>
      <c r="AW598" s="14" t="s">
        <v>33</v>
      </c>
      <c r="AX598" s="14" t="s">
        <v>71</v>
      </c>
      <c r="AY598" s="214" t="s">
        <v>134</v>
      </c>
    </row>
    <row r="599" spans="1:65" s="15" customFormat="1">
      <c r="B599" s="215"/>
      <c r="C599" s="216"/>
      <c r="D599" s="195" t="s">
        <v>147</v>
      </c>
      <c r="E599" s="217" t="s">
        <v>19</v>
      </c>
      <c r="F599" s="218" t="s">
        <v>154</v>
      </c>
      <c r="G599" s="216"/>
      <c r="H599" s="219">
        <v>2</v>
      </c>
      <c r="I599" s="220"/>
      <c r="J599" s="216"/>
      <c r="K599" s="216"/>
      <c r="L599" s="221"/>
      <c r="M599" s="222"/>
      <c r="N599" s="223"/>
      <c r="O599" s="223"/>
      <c r="P599" s="223"/>
      <c r="Q599" s="223"/>
      <c r="R599" s="223"/>
      <c r="S599" s="223"/>
      <c r="T599" s="224"/>
      <c r="AT599" s="225" t="s">
        <v>147</v>
      </c>
      <c r="AU599" s="225" t="s">
        <v>143</v>
      </c>
      <c r="AV599" s="15" t="s">
        <v>142</v>
      </c>
      <c r="AW599" s="15" t="s">
        <v>33</v>
      </c>
      <c r="AX599" s="15" t="s">
        <v>79</v>
      </c>
      <c r="AY599" s="225" t="s">
        <v>134</v>
      </c>
    </row>
    <row r="600" spans="1:65" s="2" customFormat="1" ht="16.5" customHeight="1">
      <c r="A600" s="36"/>
      <c r="B600" s="37"/>
      <c r="C600" s="175" t="s">
        <v>582</v>
      </c>
      <c r="D600" s="175" t="s">
        <v>137</v>
      </c>
      <c r="E600" s="176" t="s">
        <v>583</v>
      </c>
      <c r="F600" s="177" t="s">
        <v>584</v>
      </c>
      <c r="G600" s="178" t="s">
        <v>247</v>
      </c>
      <c r="H600" s="179">
        <v>11</v>
      </c>
      <c r="I600" s="180"/>
      <c r="J600" s="181">
        <f>ROUND(I600*H600,2)</f>
        <v>0</v>
      </c>
      <c r="K600" s="177" t="s">
        <v>141</v>
      </c>
      <c r="L600" s="41"/>
      <c r="M600" s="182" t="s">
        <v>19</v>
      </c>
      <c r="N600" s="183" t="s">
        <v>43</v>
      </c>
      <c r="O600" s="66"/>
      <c r="P600" s="184">
        <f>O600*H600</f>
        <v>0</v>
      </c>
      <c r="Q600" s="184">
        <v>0</v>
      </c>
      <c r="R600" s="184">
        <f>Q600*H600</f>
        <v>0</v>
      </c>
      <c r="S600" s="184">
        <v>2.4E-2</v>
      </c>
      <c r="T600" s="185">
        <f>S600*H600</f>
        <v>0.26400000000000001</v>
      </c>
      <c r="U600" s="36"/>
      <c r="V600" s="36"/>
      <c r="W600" s="36"/>
      <c r="X600" s="36"/>
      <c r="Y600" s="36"/>
      <c r="Z600" s="36"/>
      <c r="AA600" s="36"/>
      <c r="AB600" s="36"/>
      <c r="AC600" s="36"/>
      <c r="AD600" s="36"/>
      <c r="AE600" s="36"/>
      <c r="AR600" s="186" t="s">
        <v>286</v>
      </c>
      <c r="AT600" s="186" t="s">
        <v>137</v>
      </c>
      <c r="AU600" s="186" t="s">
        <v>143</v>
      </c>
      <c r="AY600" s="19" t="s">
        <v>134</v>
      </c>
      <c r="BE600" s="187">
        <f>IF(N600="základní",J600,0)</f>
        <v>0</v>
      </c>
      <c r="BF600" s="187">
        <f>IF(N600="snížená",J600,0)</f>
        <v>0</v>
      </c>
      <c r="BG600" s="187">
        <f>IF(N600="zákl. přenesená",J600,0)</f>
        <v>0</v>
      </c>
      <c r="BH600" s="187">
        <f>IF(N600="sníž. přenesená",J600,0)</f>
        <v>0</v>
      </c>
      <c r="BI600" s="187">
        <f>IF(N600="nulová",J600,0)</f>
        <v>0</v>
      </c>
      <c r="BJ600" s="19" t="s">
        <v>143</v>
      </c>
      <c r="BK600" s="187">
        <f>ROUND(I600*H600,2)</f>
        <v>0</v>
      </c>
      <c r="BL600" s="19" t="s">
        <v>286</v>
      </c>
      <c r="BM600" s="186" t="s">
        <v>585</v>
      </c>
    </row>
    <row r="601" spans="1:65" s="2" customFormat="1">
      <c r="A601" s="36"/>
      <c r="B601" s="37"/>
      <c r="C601" s="38"/>
      <c r="D601" s="188" t="s">
        <v>145</v>
      </c>
      <c r="E601" s="38"/>
      <c r="F601" s="189" t="s">
        <v>586</v>
      </c>
      <c r="G601" s="38"/>
      <c r="H601" s="38"/>
      <c r="I601" s="190"/>
      <c r="J601" s="38"/>
      <c r="K601" s="38"/>
      <c r="L601" s="41"/>
      <c r="M601" s="191"/>
      <c r="N601" s="192"/>
      <c r="O601" s="66"/>
      <c r="P601" s="66"/>
      <c r="Q601" s="66"/>
      <c r="R601" s="66"/>
      <c r="S601" s="66"/>
      <c r="T601" s="67"/>
      <c r="U601" s="36"/>
      <c r="V601" s="36"/>
      <c r="W601" s="36"/>
      <c r="X601" s="36"/>
      <c r="Y601" s="36"/>
      <c r="Z601" s="36"/>
      <c r="AA601" s="36"/>
      <c r="AB601" s="36"/>
      <c r="AC601" s="36"/>
      <c r="AD601" s="36"/>
      <c r="AE601" s="36"/>
      <c r="AT601" s="19" t="s">
        <v>145</v>
      </c>
      <c r="AU601" s="19" t="s">
        <v>143</v>
      </c>
    </row>
    <row r="602" spans="1:65" s="13" customFormat="1">
      <c r="B602" s="193"/>
      <c r="C602" s="194"/>
      <c r="D602" s="195" t="s">
        <v>147</v>
      </c>
      <c r="E602" s="196" t="s">
        <v>19</v>
      </c>
      <c r="F602" s="197" t="s">
        <v>285</v>
      </c>
      <c r="G602" s="194"/>
      <c r="H602" s="196" t="s">
        <v>19</v>
      </c>
      <c r="I602" s="198"/>
      <c r="J602" s="194"/>
      <c r="K602" s="194"/>
      <c r="L602" s="199"/>
      <c r="M602" s="200"/>
      <c r="N602" s="201"/>
      <c r="O602" s="201"/>
      <c r="P602" s="201"/>
      <c r="Q602" s="201"/>
      <c r="R602" s="201"/>
      <c r="S602" s="201"/>
      <c r="T602" s="202"/>
      <c r="AT602" s="203" t="s">
        <v>147</v>
      </c>
      <c r="AU602" s="203" t="s">
        <v>143</v>
      </c>
      <c r="AV602" s="13" t="s">
        <v>79</v>
      </c>
      <c r="AW602" s="13" t="s">
        <v>33</v>
      </c>
      <c r="AX602" s="13" t="s">
        <v>71</v>
      </c>
      <c r="AY602" s="203" t="s">
        <v>134</v>
      </c>
    </row>
    <row r="603" spans="1:65" s="14" customFormat="1">
      <c r="B603" s="204"/>
      <c r="C603" s="205"/>
      <c r="D603" s="195" t="s">
        <v>147</v>
      </c>
      <c r="E603" s="206" t="s">
        <v>19</v>
      </c>
      <c r="F603" s="207" t="s">
        <v>587</v>
      </c>
      <c r="G603" s="205"/>
      <c r="H603" s="208">
        <v>5</v>
      </c>
      <c r="I603" s="209"/>
      <c r="J603" s="205"/>
      <c r="K603" s="205"/>
      <c r="L603" s="210"/>
      <c r="M603" s="211"/>
      <c r="N603" s="212"/>
      <c r="O603" s="212"/>
      <c r="P603" s="212"/>
      <c r="Q603" s="212"/>
      <c r="R603" s="212"/>
      <c r="S603" s="212"/>
      <c r="T603" s="213"/>
      <c r="AT603" s="214" t="s">
        <v>147</v>
      </c>
      <c r="AU603" s="214" t="s">
        <v>143</v>
      </c>
      <c r="AV603" s="14" t="s">
        <v>143</v>
      </c>
      <c r="AW603" s="14" t="s">
        <v>33</v>
      </c>
      <c r="AX603" s="14" t="s">
        <v>71</v>
      </c>
      <c r="AY603" s="214" t="s">
        <v>134</v>
      </c>
    </row>
    <row r="604" spans="1:65" s="14" customFormat="1">
      <c r="B604" s="204"/>
      <c r="C604" s="205"/>
      <c r="D604" s="195" t="s">
        <v>147</v>
      </c>
      <c r="E604" s="206" t="s">
        <v>19</v>
      </c>
      <c r="F604" s="207" t="s">
        <v>407</v>
      </c>
      <c r="G604" s="205"/>
      <c r="H604" s="208">
        <v>2</v>
      </c>
      <c r="I604" s="209"/>
      <c r="J604" s="205"/>
      <c r="K604" s="205"/>
      <c r="L604" s="210"/>
      <c r="M604" s="211"/>
      <c r="N604" s="212"/>
      <c r="O604" s="212"/>
      <c r="P604" s="212"/>
      <c r="Q604" s="212"/>
      <c r="R604" s="212"/>
      <c r="S604" s="212"/>
      <c r="T604" s="213"/>
      <c r="AT604" s="214" t="s">
        <v>147</v>
      </c>
      <c r="AU604" s="214" t="s">
        <v>143</v>
      </c>
      <c r="AV604" s="14" t="s">
        <v>143</v>
      </c>
      <c r="AW604" s="14" t="s">
        <v>33</v>
      </c>
      <c r="AX604" s="14" t="s">
        <v>71</v>
      </c>
      <c r="AY604" s="214" t="s">
        <v>134</v>
      </c>
    </row>
    <row r="605" spans="1:65" s="14" customFormat="1">
      <c r="B605" s="204"/>
      <c r="C605" s="205"/>
      <c r="D605" s="195" t="s">
        <v>147</v>
      </c>
      <c r="E605" s="206" t="s">
        <v>19</v>
      </c>
      <c r="F605" s="207" t="s">
        <v>407</v>
      </c>
      <c r="G605" s="205"/>
      <c r="H605" s="208">
        <v>2</v>
      </c>
      <c r="I605" s="209"/>
      <c r="J605" s="205"/>
      <c r="K605" s="205"/>
      <c r="L605" s="210"/>
      <c r="M605" s="211"/>
      <c r="N605" s="212"/>
      <c r="O605" s="212"/>
      <c r="P605" s="212"/>
      <c r="Q605" s="212"/>
      <c r="R605" s="212"/>
      <c r="S605" s="212"/>
      <c r="T605" s="213"/>
      <c r="AT605" s="214" t="s">
        <v>147</v>
      </c>
      <c r="AU605" s="214" t="s">
        <v>143</v>
      </c>
      <c r="AV605" s="14" t="s">
        <v>143</v>
      </c>
      <c r="AW605" s="14" t="s">
        <v>33</v>
      </c>
      <c r="AX605" s="14" t="s">
        <v>71</v>
      </c>
      <c r="AY605" s="214" t="s">
        <v>134</v>
      </c>
    </row>
    <row r="606" spans="1:65" s="14" customFormat="1">
      <c r="B606" s="204"/>
      <c r="C606" s="205"/>
      <c r="D606" s="195" t="s">
        <v>147</v>
      </c>
      <c r="E606" s="206" t="s">
        <v>19</v>
      </c>
      <c r="F606" s="207" t="s">
        <v>407</v>
      </c>
      <c r="G606" s="205"/>
      <c r="H606" s="208">
        <v>2</v>
      </c>
      <c r="I606" s="209"/>
      <c r="J606" s="205"/>
      <c r="K606" s="205"/>
      <c r="L606" s="210"/>
      <c r="M606" s="211"/>
      <c r="N606" s="212"/>
      <c r="O606" s="212"/>
      <c r="P606" s="212"/>
      <c r="Q606" s="212"/>
      <c r="R606" s="212"/>
      <c r="S606" s="212"/>
      <c r="T606" s="213"/>
      <c r="AT606" s="214" t="s">
        <v>147</v>
      </c>
      <c r="AU606" s="214" t="s">
        <v>143</v>
      </c>
      <c r="AV606" s="14" t="s">
        <v>143</v>
      </c>
      <c r="AW606" s="14" t="s">
        <v>33</v>
      </c>
      <c r="AX606" s="14" t="s">
        <v>71</v>
      </c>
      <c r="AY606" s="214" t="s">
        <v>134</v>
      </c>
    </row>
    <row r="607" spans="1:65" s="15" customFormat="1">
      <c r="B607" s="215"/>
      <c r="C607" s="216"/>
      <c r="D607" s="195" t="s">
        <v>147</v>
      </c>
      <c r="E607" s="217" t="s">
        <v>19</v>
      </c>
      <c r="F607" s="218" t="s">
        <v>154</v>
      </c>
      <c r="G607" s="216"/>
      <c r="H607" s="219">
        <v>11</v>
      </c>
      <c r="I607" s="220"/>
      <c r="J607" s="216"/>
      <c r="K607" s="216"/>
      <c r="L607" s="221"/>
      <c r="M607" s="222"/>
      <c r="N607" s="223"/>
      <c r="O607" s="223"/>
      <c r="P607" s="223"/>
      <c r="Q607" s="223"/>
      <c r="R607" s="223"/>
      <c r="S607" s="223"/>
      <c r="T607" s="224"/>
      <c r="AT607" s="225" t="s">
        <v>147</v>
      </c>
      <c r="AU607" s="225" t="s">
        <v>143</v>
      </c>
      <c r="AV607" s="15" t="s">
        <v>142</v>
      </c>
      <c r="AW607" s="15" t="s">
        <v>33</v>
      </c>
      <c r="AX607" s="15" t="s">
        <v>79</v>
      </c>
      <c r="AY607" s="225" t="s">
        <v>134</v>
      </c>
    </row>
    <row r="608" spans="1:65" s="2" customFormat="1" ht="16.5" customHeight="1">
      <c r="A608" s="36"/>
      <c r="B608" s="37"/>
      <c r="C608" s="175" t="s">
        <v>588</v>
      </c>
      <c r="D608" s="175" t="s">
        <v>137</v>
      </c>
      <c r="E608" s="176" t="s">
        <v>589</v>
      </c>
      <c r="F608" s="177" t="s">
        <v>590</v>
      </c>
      <c r="G608" s="178" t="s">
        <v>247</v>
      </c>
      <c r="H608" s="179">
        <v>2</v>
      </c>
      <c r="I608" s="180"/>
      <c r="J608" s="181">
        <f>ROUND(I608*H608,2)</f>
        <v>0</v>
      </c>
      <c r="K608" s="177" t="s">
        <v>141</v>
      </c>
      <c r="L608" s="41"/>
      <c r="M608" s="182" t="s">
        <v>19</v>
      </c>
      <c r="N608" s="183" t="s">
        <v>43</v>
      </c>
      <c r="O608" s="66"/>
      <c r="P608" s="184">
        <f>O608*H608</f>
        <v>0</v>
      </c>
      <c r="Q608" s="184">
        <v>0</v>
      </c>
      <c r="R608" s="184">
        <f>Q608*H608</f>
        <v>0</v>
      </c>
      <c r="S608" s="184">
        <v>2.8000000000000001E-2</v>
      </c>
      <c r="T608" s="185">
        <f>S608*H608</f>
        <v>5.6000000000000001E-2</v>
      </c>
      <c r="U608" s="36"/>
      <c r="V608" s="36"/>
      <c r="W608" s="36"/>
      <c r="X608" s="36"/>
      <c r="Y608" s="36"/>
      <c r="Z608" s="36"/>
      <c r="AA608" s="36"/>
      <c r="AB608" s="36"/>
      <c r="AC608" s="36"/>
      <c r="AD608" s="36"/>
      <c r="AE608" s="36"/>
      <c r="AR608" s="186" t="s">
        <v>286</v>
      </c>
      <c r="AT608" s="186" t="s">
        <v>137</v>
      </c>
      <c r="AU608" s="186" t="s">
        <v>143</v>
      </c>
      <c r="AY608" s="19" t="s">
        <v>134</v>
      </c>
      <c r="BE608" s="187">
        <f>IF(N608="základní",J608,0)</f>
        <v>0</v>
      </c>
      <c r="BF608" s="187">
        <f>IF(N608="snížená",J608,0)</f>
        <v>0</v>
      </c>
      <c r="BG608" s="187">
        <f>IF(N608="zákl. přenesená",J608,0)</f>
        <v>0</v>
      </c>
      <c r="BH608" s="187">
        <f>IF(N608="sníž. přenesená",J608,0)</f>
        <v>0</v>
      </c>
      <c r="BI608" s="187">
        <f>IF(N608="nulová",J608,0)</f>
        <v>0</v>
      </c>
      <c r="BJ608" s="19" t="s">
        <v>143</v>
      </c>
      <c r="BK608" s="187">
        <f>ROUND(I608*H608,2)</f>
        <v>0</v>
      </c>
      <c r="BL608" s="19" t="s">
        <v>286</v>
      </c>
      <c r="BM608" s="186" t="s">
        <v>591</v>
      </c>
    </row>
    <row r="609" spans="1:65" s="2" customFormat="1">
      <c r="A609" s="36"/>
      <c r="B609" s="37"/>
      <c r="C609" s="38"/>
      <c r="D609" s="188" t="s">
        <v>145</v>
      </c>
      <c r="E609" s="38"/>
      <c r="F609" s="189" t="s">
        <v>592</v>
      </c>
      <c r="G609" s="38"/>
      <c r="H609" s="38"/>
      <c r="I609" s="190"/>
      <c r="J609" s="38"/>
      <c r="K609" s="38"/>
      <c r="L609" s="41"/>
      <c r="M609" s="191"/>
      <c r="N609" s="192"/>
      <c r="O609" s="66"/>
      <c r="P609" s="66"/>
      <c r="Q609" s="66"/>
      <c r="R609" s="66"/>
      <c r="S609" s="66"/>
      <c r="T609" s="67"/>
      <c r="U609" s="36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  <c r="AT609" s="19" t="s">
        <v>145</v>
      </c>
      <c r="AU609" s="19" t="s">
        <v>143</v>
      </c>
    </row>
    <row r="610" spans="1:65" s="13" customFormat="1">
      <c r="B610" s="193"/>
      <c r="C610" s="194"/>
      <c r="D610" s="195" t="s">
        <v>147</v>
      </c>
      <c r="E610" s="196" t="s">
        <v>19</v>
      </c>
      <c r="F610" s="197" t="s">
        <v>285</v>
      </c>
      <c r="G610" s="194"/>
      <c r="H610" s="196" t="s">
        <v>19</v>
      </c>
      <c r="I610" s="198"/>
      <c r="J610" s="194"/>
      <c r="K610" s="194"/>
      <c r="L610" s="199"/>
      <c r="M610" s="200"/>
      <c r="N610" s="201"/>
      <c r="O610" s="201"/>
      <c r="P610" s="201"/>
      <c r="Q610" s="201"/>
      <c r="R610" s="201"/>
      <c r="S610" s="201"/>
      <c r="T610" s="202"/>
      <c r="AT610" s="203" t="s">
        <v>147</v>
      </c>
      <c r="AU610" s="203" t="s">
        <v>143</v>
      </c>
      <c r="AV610" s="13" t="s">
        <v>79</v>
      </c>
      <c r="AW610" s="13" t="s">
        <v>33</v>
      </c>
      <c r="AX610" s="13" t="s">
        <v>71</v>
      </c>
      <c r="AY610" s="203" t="s">
        <v>134</v>
      </c>
    </row>
    <row r="611" spans="1:65" s="14" customFormat="1">
      <c r="B611" s="204"/>
      <c r="C611" s="205"/>
      <c r="D611" s="195" t="s">
        <v>147</v>
      </c>
      <c r="E611" s="206" t="s">
        <v>19</v>
      </c>
      <c r="F611" s="207" t="s">
        <v>407</v>
      </c>
      <c r="G611" s="205"/>
      <c r="H611" s="208">
        <v>2</v>
      </c>
      <c r="I611" s="209"/>
      <c r="J611" s="205"/>
      <c r="K611" s="205"/>
      <c r="L611" s="210"/>
      <c r="M611" s="211"/>
      <c r="N611" s="212"/>
      <c r="O611" s="212"/>
      <c r="P611" s="212"/>
      <c r="Q611" s="212"/>
      <c r="R611" s="212"/>
      <c r="S611" s="212"/>
      <c r="T611" s="213"/>
      <c r="AT611" s="214" t="s">
        <v>147</v>
      </c>
      <c r="AU611" s="214" t="s">
        <v>143</v>
      </c>
      <c r="AV611" s="14" t="s">
        <v>143</v>
      </c>
      <c r="AW611" s="14" t="s">
        <v>33</v>
      </c>
      <c r="AX611" s="14" t="s">
        <v>71</v>
      </c>
      <c r="AY611" s="214" t="s">
        <v>134</v>
      </c>
    </row>
    <row r="612" spans="1:65" s="15" customFormat="1">
      <c r="B612" s="215"/>
      <c r="C612" s="216"/>
      <c r="D612" s="195" t="s">
        <v>147</v>
      </c>
      <c r="E612" s="217" t="s">
        <v>19</v>
      </c>
      <c r="F612" s="218" t="s">
        <v>154</v>
      </c>
      <c r="G612" s="216"/>
      <c r="H612" s="219">
        <v>2</v>
      </c>
      <c r="I612" s="220"/>
      <c r="J612" s="216"/>
      <c r="K612" s="216"/>
      <c r="L612" s="221"/>
      <c r="M612" s="222"/>
      <c r="N612" s="223"/>
      <c r="O612" s="223"/>
      <c r="P612" s="223"/>
      <c r="Q612" s="223"/>
      <c r="R612" s="223"/>
      <c r="S612" s="223"/>
      <c r="T612" s="224"/>
      <c r="AT612" s="225" t="s">
        <v>147</v>
      </c>
      <c r="AU612" s="225" t="s">
        <v>143</v>
      </c>
      <c r="AV612" s="15" t="s">
        <v>142</v>
      </c>
      <c r="AW612" s="15" t="s">
        <v>33</v>
      </c>
      <c r="AX612" s="15" t="s">
        <v>79</v>
      </c>
      <c r="AY612" s="225" t="s">
        <v>134</v>
      </c>
    </row>
    <row r="613" spans="1:65" s="2" customFormat="1" ht="16.5" customHeight="1">
      <c r="A613" s="36"/>
      <c r="B613" s="37"/>
      <c r="C613" s="175" t="s">
        <v>593</v>
      </c>
      <c r="D613" s="175" t="s">
        <v>137</v>
      </c>
      <c r="E613" s="176" t="s">
        <v>594</v>
      </c>
      <c r="F613" s="177" t="s">
        <v>595</v>
      </c>
      <c r="G613" s="178" t="s">
        <v>247</v>
      </c>
      <c r="H613" s="179">
        <v>5</v>
      </c>
      <c r="I613" s="180"/>
      <c r="J613" s="181">
        <f>ROUND(I613*H613,2)</f>
        <v>0</v>
      </c>
      <c r="K613" s="177" t="s">
        <v>141</v>
      </c>
      <c r="L613" s="41"/>
      <c r="M613" s="182" t="s">
        <v>19</v>
      </c>
      <c r="N613" s="183" t="s">
        <v>43</v>
      </c>
      <c r="O613" s="66"/>
      <c r="P613" s="184">
        <f>O613*H613</f>
        <v>0</v>
      </c>
      <c r="Q613" s="184">
        <v>0</v>
      </c>
      <c r="R613" s="184">
        <f>Q613*H613</f>
        <v>0</v>
      </c>
      <c r="S613" s="184">
        <v>0</v>
      </c>
      <c r="T613" s="185">
        <f>S613*H613</f>
        <v>0</v>
      </c>
      <c r="U613" s="36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  <c r="AR613" s="186" t="s">
        <v>286</v>
      </c>
      <c r="AT613" s="186" t="s">
        <v>137</v>
      </c>
      <c r="AU613" s="186" t="s">
        <v>143</v>
      </c>
      <c r="AY613" s="19" t="s">
        <v>134</v>
      </c>
      <c r="BE613" s="187">
        <f>IF(N613="základní",J613,0)</f>
        <v>0</v>
      </c>
      <c r="BF613" s="187">
        <f>IF(N613="snížená",J613,0)</f>
        <v>0</v>
      </c>
      <c r="BG613" s="187">
        <f>IF(N613="zákl. přenesená",J613,0)</f>
        <v>0</v>
      </c>
      <c r="BH613" s="187">
        <f>IF(N613="sníž. přenesená",J613,0)</f>
        <v>0</v>
      </c>
      <c r="BI613" s="187">
        <f>IF(N613="nulová",J613,0)</f>
        <v>0</v>
      </c>
      <c r="BJ613" s="19" t="s">
        <v>143</v>
      </c>
      <c r="BK613" s="187">
        <f>ROUND(I613*H613,2)</f>
        <v>0</v>
      </c>
      <c r="BL613" s="19" t="s">
        <v>286</v>
      </c>
      <c r="BM613" s="186" t="s">
        <v>596</v>
      </c>
    </row>
    <row r="614" spans="1:65" s="2" customFormat="1">
      <c r="A614" s="36"/>
      <c r="B614" s="37"/>
      <c r="C614" s="38"/>
      <c r="D614" s="188" t="s">
        <v>145</v>
      </c>
      <c r="E614" s="38"/>
      <c r="F614" s="189" t="s">
        <v>597</v>
      </c>
      <c r="G614" s="38"/>
      <c r="H614" s="38"/>
      <c r="I614" s="190"/>
      <c r="J614" s="38"/>
      <c r="K614" s="38"/>
      <c r="L614" s="41"/>
      <c r="M614" s="191"/>
      <c r="N614" s="192"/>
      <c r="O614" s="66"/>
      <c r="P614" s="66"/>
      <c r="Q614" s="66"/>
      <c r="R614" s="66"/>
      <c r="S614" s="66"/>
      <c r="T614" s="67"/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T614" s="19" t="s">
        <v>145</v>
      </c>
      <c r="AU614" s="19" t="s">
        <v>143</v>
      </c>
    </row>
    <row r="615" spans="1:65" s="13" customFormat="1">
      <c r="B615" s="193"/>
      <c r="C615" s="194"/>
      <c r="D615" s="195" t="s">
        <v>147</v>
      </c>
      <c r="E615" s="196" t="s">
        <v>19</v>
      </c>
      <c r="F615" s="197" t="s">
        <v>529</v>
      </c>
      <c r="G615" s="194"/>
      <c r="H615" s="196" t="s">
        <v>19</v>
      </c>
      <c r="I615" s="198"/>
      <c r="J615" s="194"/>
      <c r="K615" s="194"/>
      <c r="L615" s="199"/>
      <c r="M615" s="200"/>
      <c r="N615" s="201"/>
      <c r="O615" s="201"/>
      <c r="P615" s="201"/>
      <c r="Q615" s="201"/>
      <c r="R615" s="201"/>
      <c r="S615" s="201"/>
      <c r="T615" s="202"/>
      <c r="AT615" s="203" t="s">
        <v>147</v>
      </c>
      <c r="AU615" s="203" t="s">
        <v>143</v>
      </c>
      <c r="AV615" s="13" t="s">
        <v>79</v>
      </c>
      <c r="AW615" s="13" t="s">
        <v>33</v>
      </c>
      <c r="AX615" s="13" t="s">
        <v>71</v>
      </c>
      <c r="AY615" s="203" t="s">
        <v>134</v>
      </c>
    </row>
    <row r="616" spans="1:65" s="14" customFormat="1">
      <c r="B616" s="204"/>
      <c r="C616" s="205"/>
      <c r="D616" s="195" t="s">
        <v>147</v>
      </c>
      <c r="E616" s="206" t="s">
        <v>19</v>
      </c>
      <c r="F616" s="207" t="s">
        <v>79</v>
      </c>
      <c r="G616" s="205"/>
      <c r="H616" s="208">
        <v>1</v>
      </c>
      <c r="I616" s="209"/>
      <c r="J616" s="205"/>
      <c r="K616" s="205"/>
      <c r="L616" s="210"/>
      <c r="M616" s="211"/>
      <c r="N616" s="212"/>
      <c r="O616" s="212"/>
      <c r="P616" s="212"/>
      <c r="Q616" s="212"/>
      <c r="R616" s="212"/>
      <c r="S616" s="212"/>
      <c r="T616" s="213"/>
      <c r="AT616" s="214" t="s">
        <v>147</v>
      </c>
      <c r="AU616" s="214" t="s">
        <v>143</v>
      </c>
      <c r="AV616" s="14" t="s">
        <v>143</v>
      </c>
      <c r="AW616" s="14" t="s">
        <v>33</v>
      </c>
      <c r="AX616" s="14" t="s">
        <v>71</v>
      </c>
      <c r="AY616" s="214" t="s">
        <v>134</v>
      </c>
    </row>
    <row r="617" spans="1:65" s="13" customFormat="1">
      <c r="B617" s="193"/>
      <c r="C617" s="194"/>
      <c r="D617" s="195" t="s">
        <v>147</v>
      </c>
      <c r="E617" s="196" t="s">
        <v>19</v>
      </c>
      <c r="F617" s="197" t="s">
        <v>598</v>
      </c>
      <c r="G617" s="194"/>
      <c r="H617" s="196" t="s">
        <v>19</v>
      </c>
      <c r="I617" s="198"/>
      <c r="J617" s="194"/>
      <c r="K617" s="194"/>
      <c r="L617" s="199"/>
      <c r="M617" s="200"/>
      <c r="N617" s="201"/>
      <c r="O617" s="201"/>
      <c r="P617" s="201"/>
      <c r="Q617" s="201"/>
      <c r="R617" s="201"/>
      <c r="S617" s="201"/>
      <c r="T617" s="202"/>
      <c r="AT617" s="203" t="s">
        <v>147</v>
      </c>
      <c r="AU617" s="203" t="s">
        <v>143</v>
      </c>
      <c r="AV617" s="13" t="s">
        <v>79</v>
      </c>
      <c r="AW617" s="13" t="s">
        <v>33</v>
      </c>
      <c r="AX617" s="13" t="s">
        <v>71</v>
      </c>
      <c r="AY617" s="203" t="s">
        <v>134</v>
      </c>
    </row>
    <row r="618" spans="1:65" s="14" customFormat="1">
      <c r="B618" s="204"/>
      <c r="C618" s="205"/>
      <c r="D618" s="195" t="s">
        <v>147</v>
      </c>
      <c r="E618" s="206" t="s">
        <v>19</v>
      </c>
      <c r="F618" s="207" t="s">
        <v>79</v>
      </c>
      <c r="G618" s="205"/>
      <c r="H618" s="208">
        <v>1</v>
      </c>
      <c r="I618" s="209"/>
      <c r="J618" s="205"/>
      <c r="K618" s="205"/>
      <c r="L618" s="210"/>
      <c r="M618" s="211"/>
      <c r="N618" s="212"/>
      <c r="O618" s="212"/>
      <c r="P618" s="212"/>
      <c r="Q618" s="212"/>
      <c r="R618" s="212"/>
      <c r="S618" s="212"/>
      <c r="T618" s="213"/>
      <c r="AT618" s="214" t="s">
        <v>147</v>
      </c>
      <c r="AU618" s="214" t="s">
        <v>143</v>
      </c>
      <c r="AV618" s="14" t="s">
        <v>143</v>
      </c>
      <c r="AW618" s="14" t="s">
        <v>33</v>
      </c>
      <c r="AX618" s="14" t="s">
        <v>71</v>
      </c>
      <c r="AY618" s="214" t="s">
        <v>134</v>
      </c>
    </row>
    <row r="619" spans="1:65" s="13" customFormat="1">
      <c r="B619" s="193"/>
      <c r="C619" s="194"/>
      <c r="D619" s="195" t="s">
        <v>147</v>
      </c>
      <c r="E619" s="196" t="s">
        <v>19</v>
      </c>
      <c r="F619" s="197" t="s">
        <v>599</v>
      </c>
      <c r="G619" s="194"/>
      <c r="H619" s="196" t="s">
        <v>19</v>
      </c>
      <c r="I619" s="198"/>
      <c r="J619" s="194"/>
      <c r="K619" s="194"/>
      <c r="L619" s="199"/>
      <c r="M619" s="200"/>
      <c r="N619" s="201"/>
      <c r="O619" s="201"/>
      <c r="P619" s="201"/>
      <c r="Q619" s="201"/>
      <c r="R619" s="201"/>
      <c r="S619" s="201"/>
      <c r="T619" s="202"/>
      <c r="AT619" s="203" t="s">
        <v>147</v>
      </c>
      <c r="AU619" s="203" t="s">
        <v>143</v>
      </c>
      <c r="AV619" s="13" t="s">
        <v>79</v>
      </c>
      <c r="AW619" s="13" t="s">
        <v>33</v>
      </c>
      <c r="AX619" s="13" t="s">
        <v>71</v>
      </c>
      <c r="AY619" s="203" t="s">
        <v>134</v>
      </c>
    </row>
    <row r="620" spans="1:65" s="14" customFormat="1">
      <c r="B620" s="204"/>
      <c r="C620" s="205"/>
      <c r="D620" s="195" t="s">
        <v>147</v>
      </c>
      <c r="E620" s="206" t="s">
        <v>19</v>
      </c>
      <c r="F620" s="207" t="s">
        <v>79</v>
      </c>
      <c r="G620" s="205"/>
      <c r="H620" s="208">
        <v>1</v>
      </c>
      <c r="I620" s="209"/>
      <c r="J620" s="205"/>
      <c r="K620" s="205"/>
      <c r="L620" s="210"/>
      <c r="M620" s="211"/>
      <c r="N620" s="212"/>
      <c r="O620" s="212"/>
      <c r="P620" s="212"/>
      <c r="Q620" s="212"/>
      <c r="R620" s="212"/>
      <c r="S620" s="212"/>
      <c r="T620" s="213"/>
      <c r="AT620" s="214" t="s">
        <v>147</v>
      </c>
      <c r="AU620" s="214" t="s">
        <v>143</v>
      </c>
      <c r="AV620" s="14" t="s">
        <v>143</v>
      </c>
      <c r="AW620" s="14" t="s">
        <v>33</v>
      </c>
      <c r="AX620" s="14" t="s">
        <v>71</v>
      </c>
      <c r="AY620" s="214" t="s">
        <v>134</v>
      </c>
    </row>
    <row r="621" spans="1:65" s="13" customFormat="1">
      <c r="B621" s="193"/>
      <c r="C621" s="194"/>
      <c r="D621" s="195" t="s">
        <v>147</v>
      </c>
      <c r="E621" s="196" t="s">
        <v>19</v>
      </c>
      <c r="F621" s="197" t="s">
        <v>600</v>
      </c>
      <c r="G621" s="194"/>
      <c r="H621" s="196" t="s">
        <v>19</v>
      </c>
      <c r="I621" s="198"/>
      <c r="J621" s="194"/>
      <c r="K621" s="194"/>
      <c r="L621" s="199"/>
      <c r="M621" s="200"/>
      <c r="N621" s="201"/>
      <c r="O621" s="201"/>
      <c r="P621" s="201"/>
      <c r="Q621" s="201"/>
      <c r="R621" s="201"/>
      <c r="S621" s="201"/>
      <c r="T621" s="202"/>
      <c r="AT621" s="203" t="s">
        <v>147</v>
      </c>
      <c r="AU621" s="203" t="s">
        <v>143</v>
      </c>
      <c r="AV621" s="13" t="s">
        <v>79</v>
      </c>
      <c r="AW621" s="13" t="s">
        <v>33</v>
      </c>
      <c r="AX621" s="13" t="s">
        <v>71</v>
      </c>
      <c r="AY621" s="203" t="s">
        <v>134</v>
      </c>
    </row>
    <row r="622" spans="1:65" s="14" customFormat="1">
      <c r="B622" s="204"/>
      <c r="C622" s="205"/>
      <c r="D622" s="195" t="s">
        <v>147</v>
      </c>
      <c r="E622" s="206" t="s">
        <v>19</v>
      </c>
      <c r="F622" s="207" t="s">
        <v>79</v>
      </c>
      <c r="G622" s="205"/>
      <c r="H622" s="208">
        <v>1</v>
      </c>
      <c r="I622" s="209"/>
      <c r="J622" s="205"/>
      <c r="K622" s="205"/>
      <c r="L622" s="210"/>
      <c r="M622" s="211"/>
      <c r="N622" s="212"/>
      <c r="O622" s="212"/>
      <c r="P622" s="212"/>
      <c r="Q622" s="212"/>
      <c r="R622" s="212"/>
      <c r="S622" s="212"/>
      <c r="T622" s="213"/>
      <c r="AT622" s="214" t="s">
        <v>147</v>
      </c>
      <c r="AU622" s="214" t="s">
        <v>143</v>
      </c>
      <c r="AV622" s="14" t="s">
        <v>143</v>
      </c>
      <c r="AW622" s="14" t="s">
        <v>33</v>
      </c>
      <c r="AX622" s="14" t="s">
        <v>71</v>
      </c>
      <c r="AY622" s="214" t="s">
        <v>134</v>
      </c>
    </row>
    <row r="623" spans="1:65" s="13" customFormat="1">
      <c r="B623" s="193"/>
      <c r="C623" s="194"/>
      <c r="D623" s="195" t="s">
        <v>147</v>
      </c>
      <c r="E623" s="196" t="s">
        <v>19</v>
      </c>
      <c r="F623" s="197" t="s">
        <v>601</v>
      </c>
      <c r="G623" s="194"/>
      <c r="H623" s="196" t="s">
        <v>19</v>
      </c>
      <c r="I623" s="198"/>
      <c r="J623" s="194"/>
      <c r="K623" s="194"/>
      <c r="L623" s="199"/>
      <c r="M623" s="200"/>
      <c r="N623" s="201"/>
      <c r="O623" s="201"/>
      <c r="P623" s="201"/>
      <c r="Q623" s="201"/>
      <c r="R623" s="201"/>
      <c r="S623" s="201"/>
      <c r="T623" s="202"/>
      <c r="AT623" s="203" t="s">
        <v>147</v>
      </c>
      <c r="AU623" s="203" t="s">
        <v>143</v>
      </c>
      <c r="AV623" s="13" t="s">
        <v>79</v>
      </c>
      <c r="AW623" s="13" t="s">
        <v>33</v>
      </c>
      <c r="AX623" s="13" t="s">
        <v>71</v>
      </c>
      <c r="AY623" s="203" t="s">
        <v>134</v>
      </c>
    </row>
    <row r="624" spans="1:65" s="14" customFormat="1">
      <c r="B624" s="204"/>
      <c r="C624" s="205"/>
      <c r="D624" s="195" t="s">
        <v>147</v>
      </c>
      <c r="E624" s="206" t="s">
        <v>19</v>
      </c>
      <c r="F624" s="207" t="s">
        <v>79</v>
      </c>
      <c r="G624" s="205"/>
      <c r="H624" s="208">
        <v>1</v>
      </c>
      <c r="I624" s="209"/>
      <c r="J624" s="205"/>
      <c r="K624" s="205"/>
      <c r="L624" s="210"/>
      <c r="M624" s="211"/>
      <c r="N624" s="212"/>
      <c r="O624" s="212"/>
      <c r="P624" s="212"/>
      <c r="Q624" s="212"/>
      <c r="R624" s="212"/>
      <c r="S624" s="212"/>
      <c r="T624" s="213"/>
      <c r="AT624" s="214" t="s">
        <v>147</v>
      </c>
      <c r="AU624" s="214" t="s">
        <v>143</v>
      </c>
      <c r="AV624" s="14" t="s">
        <v>143</v>
      </c>
      <c r="AW624" s="14" t="s">
        <v>33</v>
      </c>
      <c r="AX624" s="14" t="s">
        <v>71</v>
      </c>
      <c r="AY624" s="214" t="s">
        <v>134</v>
      </c>
    </row>
    <row r="625" spans="1:65" s="15" customFormat="1">
      <c r="B625" s="215"/>
      <c r="C625" s="216"/>
      <c r="D625" s="195" t="s">
        <v>147</v>
      </c>
      <c r="E625" s="217" t="s">
        <v>19</v>
      </c>
      <c r="F625" s="218" t="s">
        <v>154</v>
      </c>
      <c r="G625" s="216"/>
      <c r="H625" s="219">
        <v>5</v>
      </c>
      <c r="I625" s="220"/>
      <c r="J625" s="216"/>
      <c r="K625" s="216"/>
      <c r="L625" s="221"/>
      <c r="M625" s="222"/>
      <c r="N625" s="223"/>
      <c r="O625" s="223"/>
      <c r="P625" s="223"/>
      <c r="Q625" s="223"/>
      <c r="R625" s="223"/>
      <c r="S625" s="223"/>
      <c r="T625" s="224"/>
      <c r="AT625" s="225" t="s">
        <v>147</v>
      </c>
      <c r="AU625" s="225" t="s">
        <v>143</v>
      </c>
      <c r="AV625" s="15" t="s">
        <v>142</v>
      </c>
      <c r="AW625" s="15" t="s">
        <v>33</v>
      </c>
      <c r="AX625" s="15" t="s">
        <v>79</v>
      </c>
      <c r="AY625" s="225" t="s">
        <v>134</v>
      </c>
    </row>
    <row r="626" spans="1:65" s="2" customFormat="1" ht="16.5" customHeight="1">
      <c r="A626" s="36"/>
      <c r="B626" s="37"/>
      <c r="C626" s="226" t="s">
        <v>602</v>
      </c>
      <c r="D626" s="226" t="s">
        <v>252</v>
      </c>
      <c r="E626" s="227" t="s">
        <v>603</v>
      </c>
      <c r="F626" s="228" t="s">
        <v>604</v>
      </c>
      <c r="G626" s="229" t="s">
        <v>247</v>
      </c>
      <c r="H626" s="230">
        <v>1</v>
      </c>
      <c r="I626" s="231"/>
      <c r="J626" s="232">
        <f>ROUND(I626*H626,2)</f>
        <v>0</v>
      </c>
      <c r="K626" s="228" t="s">
        <v>141</v>
      </c>
      <c r="L626" s="233"/>
      <c r="M626" s="234" t="s">
        <v>19</v>
      </c>
      <c r="N626" s="235" t="s">
        <v>43</v>
      </c>
      <c r="O626" s="66"/>
      <c r="P626" s="184">
        <f>O626*H626</f>
        <v>0</v>
      </c>
      <c r="Q626" s="184">
        <v>2.8800000000000002E-3</v>
      </c>
      <c r="R626" s="184">
        <f>Q626*H626</f>
        <v>2.8800000000000002E-3</v>
      </c>
      <c r="S626" s="184">
        <v>0</v>
      </c>
      <c r="T626" s="185">
        <f>S626*H626</f>
        <v>0</v>
      </c>
      <c r="U626" s="36"/>
      <c r="V626" s="36"/>
      <c r="W626" s="36"/>
      <c r="X626" s="36"/>
      <c r="Y626" s="36"/>
      <c r="Z626" s="36"/>
      <c r="AA626" s="36"/>
      <c r="AB626" s="36"/>
      <c r="AC626" s="36"/>
      <c r="AD626" s="36"/>
      <c r="AE626" s="36"/>
      <c r="AR626" s="186" t="s">
        <v>397</v>
      </c>
      <c r="AT626" s="186" t="s">
        <v>252</v>
      </c>
      <c r="AU626" s="186" t="s">
        <v>143</v>
      </c>
      <c r="AY626" s="19" t="s">
        <v>134</v>
      </c>
      <c r="BE626" s="187">
        <f>IF(N626="základní",J626,0)</f>
        <v>0</v>
      </c>
      <c r="BF626" s="187">
        <f>IF(N626="snížená",J626,0)</f>
        <v>0</v>
      </c>
      <c r="BG626" s="187">
        <f>IF(N626="zákl. přenesená",J626,0)</f>
        <v>0</v>
      </c>
      <c r="BH626" s="187">
        <f>IF(N626="sníž. přenesená",J626,0)</f>
        <v>0</v>
      </c>
      <c r="BI626" s="187">
        <f>IF(N626="nulová",J626,0)</f>
        <v>0</v>
      </c>
      <c r="BJ626" s="19" t="s">
        <v>143</v>
      </c>
      <c r="BK626" s="187">
        <f>ROUND(I626*H626,2)</f>
        <v>0</v>
      </c>
      <c r="BL626" s="19" t="s">
        <v>286</v>
      </c>
      <c r="BM626" s="186" t="s">
        <v>605</v>
      </c>
    </row>
    <row r="627" spans="1:65" s="13" customFormat="1">
      <c r="B627" s="193"/>
      <c r="C627" s="194"/>
      <c r="D627" s="195" t="s">
        <v>147</v>
      </c>
      <c r="E627" s="196" t="s">
        <v>19</v>
      </c>
      <c r="F627" s="197" t="s">
        <v>529</v>
      </c>
      <c r="G627" s="194"/>
      <c r="H627" s="196" t="s">
        <v>19</v>
      </c>
      <c r="I627" s="198"/>
      <c r="J627" s="194"/>
      <c r="K627" s="194"/>
      <c r="L627" s="199"/>
      <c r="M627" s="200"/>
      <c r="N627" s="201"/>
      <c r="O627" s="201"/>
      <c r="P627" s="201"/>
      <c r="Q627" s="201"/>
      <c r="R627" s="201"/>
      <c r="S627" s="201"/>
      <c r="T627" s="202"/>
      <c r="AT627" s="203" t="s">
        <v>147</v>
      </c>
      <c r="AU627" s="203" t="s">
        <v>143</v>
      </c>
      <c r="AV627" s="13" t="s">
        <v>79</v>
      </c>
      <c r="AW627" s="13" t="s">
        <v>33</v>
      </c>
      <c r="AX627" s="13" t="s">
        <v>71</v>
      </c>
      <c r="AY627" s="203" t="s">
        <v>134</v>
      </c>
    </row>
    <row r="628" spans="1:65" s="14" customFormat="1">
      <c r="B628" s="204"/>
      <c r="C628" s="205"/>
      <c r="D628" s="195" t="s">
        <v>147</v>
      </c>
      <c r="E628" s="206" t="s">
        <v>19</v>
      </c>
      <c r="F628" s="207" t="s">
        <v>79</v>
      </c>
      <c r="G628" s="205"/>
      <c r="H628" s="208">
        <v>1</v>
      </c>
      <c r="I628" s="209"/>
      <c r="J628" s="205"/>
      <c r="K628" s="205"/>
      <c r="L628" s="210"/>
      <c r="M628" s="211"/>
      <c r="N628" s="212"/>
      <c r="O628" s="212"/>
      <c r="P628" s="212"/>
      <c r="Q628" s="212"/>
      <c r="R628" s="212"/>
      <c r="S628" s="212"/>
      <c r="T628" s="213"/>
      <c r="AT628" s="214" t="s">
        <v>147</v>
      </c>
      <c r="AU628" s="214" t="s">
        <v>143</v>
      </c>
      <c r="AV628" s="14" t="s">
        <v>143</v>
      </c>
      <c r="AW628" s="14" t="s">
        <v>33</v>
      </c>
      <c r="AX628" s="14" t="s">
        <v>71</v>
      </c>
      <c r="AY628" s="214" t="s">
        <v>134</v>
      </c>
    </row>
    <row r="629" spans="1:65" s="15" customFormat="1">
      <c r="B629" s="215"/>
      <c r="C629" s="216"/>
      <c r="D629" s="195" t="s">
        <v>147</v>
      </c>
      <c r="E629" s="217" t="s">
        <v>19</v>
      </c>
      <c r="F629" s="218" t="s">
        <v>154</v>
      </c>
      <c r="G629" s="216"/>
      <c r="H629" s="219">
        <v>1</v>
      </c>
      <c r="I629" s="220"/>
      <c r="J629" s="216"/>
      <c r="K629" s="216"/>
      <c r="L629" s="221"/>
      <c r="M629" s="222"/>
      <c r="N629" s="223"/>
      <c r="O629" s="223"/>
      <c r="P629" s="223"/>
      <c r="Q629" s="223"/>
      <c r="R629" s="223"/>
      <c r="S629" s="223"/>
      <c r="T629" s="224"/>
      <c r="AT629" s="225" t="s">
        <v>147</v>
      </c>
      <c r="AU629" s="225" t="s">
        <v>143</v>
      </c>
      <c r="AV629" s="15" t="s">
        <v>142</v>
      </c>
      <c r="AW629" s="15" t="s">
        <v>33</v>
      </c>
      <c r="AX629" s="15" t="s">
        <v>79</v>
      </c>
      <c r="AY629" s="225" t="s">
        <v>134</v>
      </c>
    </row>
    <row r="630" spans="1:65" s="2" customFormat="1" ht="16.5" customHeight="1">
      <c r="A630" s="36"/>
      <c r="B630" s="37"/>
      <c r="C630" s="226" t="s">
        <v>606</v>
      </c>
      <c r="D630" s="226" t="s">
        <v>252</v>
      </c>
      <c r="E630" s="227" t="s">
        <v>607</v>
      </c>
      <c r="F630" s="228" t="s">
        <v>608</v>
      </c>
      <c r="G630" s="229" t="s">
        <v>247</v>
      </c>
      <c r="H630" s="230">
        <v>1</v>
      </c>
      <c r="I630" s="231"/>
      <c r="J630" s="232">
        <f>ROUND(I630*H630,2)</f>
        <v>0</v>
      </c>
      <c r="K630" s="228" t="s">
        <v>141</v>
      </c>
      <c r="L630" s="233"/>
      <c r="M630" s="234" t="s">
        <v>19</v>
      </c>
      <c r="N630" s="235" t="s">
        <v>43</v>
      </c>
      <c r="O630" s="66"/>
      <c r="P630" s="184">
        <f>O630*H630</f>
        <v>0</v>
      </c>
      <c r="Q630" s="184">
        <v>1.3799999999999999E-3</v>
      </c>
      <c r="R630" s="184">
        <f>Q630*H630</f>
        <v>1.3799999999999999E-3</v>
      </c>
      <c r="S630" s="184">
        <v>0</v>
      </c>
      <c r="T630" s="185">
        <f>S630*H630</f>
        <v>0</v>
      </c>
      <c r="U630" s="36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  <c r="AR630" s="186" t="s">
        <v>397</v>
      </c>
      <c r="AT630" s="186" t="s">
        <v>252</v>
      </c>
      <c r="AU630" s="186" t="s">
        <v>143</v>
      </c>
      <c r="AY630" s="19" t="s">
        <v>134</v>
      </c>
      <c r="BE630" s="187">
        <f>IF(N630="základní",J630,0)</f>
        <v>0</v>
      </c>
      <c r="BF630" s="187">
        <f>IF(N630="snížená",J630,0)</f>
        <v>0</v>
      </c>
      <c r="BG630" s="187">
        <f>IF(N630="zákl. přenesená",J630,0)</f>
        <v>0</v>
      </c>
      <c r="BH630" s="187">
        <f>IF(N630="sníž. přenesená",J630,0)</f>
        <v>0</v>
      </c>
      <c r="BI630" s="187">
        <f>IF(N630="nulová",J630,0)</f>
        <v>0</v>
      </c>
      <c r="BJ630" s="19" t="s">
        <v>143</v>
      </c>
      <c r="BK630" s="187">
        <f>ROUND(I630*H630,2)</f>
        <v>0</v>
      </c>
      <c r="BL630" s="19" t="s">
        <v>286</v>
      </c>
      <c r="BM630" s="186" t="s">
        <v>609</v>
      </c>
    </row>
    <row r="631" spans="1:65" s="13" customFormat="1">
      <c r="B631" s="193"/>
      <c r="C631" s="194"/>
      <c r="D631" s="195" t="s">
        <v>147</v>
      </c>
      <c r="E631" s="196" t="s">
        <v>19</v>
      </c>
      <c r="F631" s="197" t="s">
        <v>598</v>
      </c>
      <c r="G631" s="194"/>
      <c r="H631" s="196" t="s">
        <v>19</v>
      </c>
      <c r="I631" s="198"/>
      <c r="J631" s="194"/>
      <c r="K631" s="194"/>
      <c r="L631" s="199"/>
      <c r="M631" s="200"/>
      <c r="N631" s="201"/>
      <c r="O631" s="201"/>
      <c r="P631" s="201"/>
      <c r="Q631" s="201"/>
      <c r="R631" s="201"/>
      <c r="S631" s="201"/>
      <c r="T631" s="202"/>
      <c r="AT631" s="203" t="s">
        <v>147</v>
      </c>
      <c r="AU631" s="203" t="s">
        <v>143</v>
      </c>
      <c r="AV631" s="13" t="s">
        <v>79</v>
      </c>
      <c r="AW631" s="13" t="s">
        <v>33</v>
      </c>
      <c r="AX631" s="13" t="s">
        <v>71</v>
      </c>
      <c r="AY631" s="203" t="s">
        <v>134</v>
      </c>
    </row>
    <row r="632" spans="1:65" s="14" customFormat="1">
      <c r="B632" s="204"/>
      <c r="C632" s="205"/>
      <c r="D632" s="195" t="s">
        <v>147</v>
      </c>
      <c r="E632" s="206" t="s">
        <v>19</v>
      </c>
      <c r="F632" s="207" t="s">
        <v>79</v>
      </c>
      <c r="G632" s="205"/>
      <c r="H632" s="208">
        <v>1</v>
      </c>
      <c r="I632" s="209"/>
      <c r="J632" s="205"/>
      <c r="K632" s="205"/>
      <c r="L632" s="210"/>
      <c r="M632" s="211"/>
      <c r="N632" s="212"/>
      <c r="O632" s="212"/>
      <c r="P632" s="212"/>
      <c r="Q632" s="212"/>
      <c r="R632" s="212"/>
      <c r="S632" s="212"/>
      <c r="T632" s="213"/>
      <c r="AT632" s="214" t="s">
        <v>147</v>
      </c>
      <c r="AU632" s="214" t="s">
        <v>143</v>
      </c>
      <c r="AV632" s="14" t="s">
        <v>143</v>
      </c>
      <c r="AW632" s="14" t="s">
        <v>33</v>
      </c>
      <c r="AX632" s="14" t="s">
        <v>71</v>
      </c>
      <c r="AY632" s="214" t="s">
        <v>134</v>
      </c>
    </row>
    <row r="633" spans="1:65" s="15" customFormat="1">
      <c r="B633" s="215"/>
      <c r="C633" s="216"/>
      <c r="D633" s="195" t="s">
        <v>147</v>
      </c>
      <c r="E633" s="217" t="s">
        <v>19</v>
      </c>
      <c r="F633" s="218" t="s">
        <v>154</v>
      </c>
      <c r="G633" s="216"/>
      <c r="H633" s="219">
        <v>1</v>
      </c>
      <c r="I633" s="220"/>
      <c r="J633" s="216"/>
      <c r="K633" s="216"/>
      <c r="L633" s="221"/>
      <c r="M633" s="222"/>
      <c r="N633" s="223"/>
      <c r="O633" s="223"/>
      <c r="P633" s="223"/>
      <c r="Q633" s="223"/>
      <c r="R633" s="223"/>
      <c r="S633" s="223"/>
      <c r="T633" s="224"/>
      <c r="AT633" s="225" t="s">
        <v>147</v>
      </c>
      <c r="AU633" s="225" t="s">
        <v>143</v>
      </c>
      <c r="AV633" s="15" t="s">
        <v>142</v>
      </c>
      <c r="AW633" s="15" t="s">
        <v>33</v>
      </c>
      <c r="AX633" s="15" t="s">
        <v>79</v>
      </c>
      <c r="AY633" s="225" t="s">
        <v>134</v>
      </c>
    </row>
    <row r="634" spans="1:65" s="2" customFormat="1" ht="16.5" customHeight="1">
      <c r="A634" s="36"/>
      <c r="B634" s="37"/>
      <c r="C634" s="226" t="s">
        <v>610</v>
      </c>
      <c r="D634" s="226" t="s">
        <v>252</v>
      </c>
      <c r="E634" s="227" t="s">
        <v>611</v>
      </c>
      <c r="F634" s="228" t="s">
        <v>612</v>
      </c>
      <c r="G634" s="229" t="s">
        <v>247</v>
      </c>
      <c r="H634" s="230">
        <v>1</v>
      </c>
      <c r="I634" s="231"/>
      <c r="J634" s="232">
        <f>ROUND(I634*H634,2)</f>
        <v>0</v>
      </c>
      <c r="K634" s="228" t="s">
        <v>141</v>
      </c>
      <c r="L634" s="233"/>
      <c r="M634" s="234" t="s">
        <v>19</v>
      </c>
      <c r="N634" s="235" t="s">
        <v>43</v>
      </c>
      <c r="O634" s="66"/>
      <c r="P634" s="184">
        <f>O634*H634</f>
        <v>0</v>
      </c>
      <c r="Q634" s="184">
        <v>1.8500000000000001E-3</v>
      </c>
      <c r="R634" s="184">
        <f>Q634*H634</f>
        <v>1.8500000000000001E-3</v>
      </c>
      <c r="S634" s="184">
        <v>0</v>
      </c>
      <c r="T634" s="185">
        <f>S634*H634</f>
        <v>0</v>
      </c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R634" s="186" t="s">
        <v>397</v>
      </c>
      <c r="AT634" s="186" t="s">
        <v>252</v>
      </c>
      <c r="AU634" s="186" t="s">
        <v>143</v>
      </c>
      <c r="AY634" s="19" t="s">
        <v>134</v>
      </c>
      <c r="BE634" s="187">
        <f>IF(N634="základní",J634,0)</f>
        <v>0</v>
      </c>
      <c r="BF634" s="187">
        <f>IF(N634="snížená",J634,0)</f>
        <v>0</v>
      </c>
      <c r="BG634" s="187">
        <f>IF(N634="zákl. přenesená",J634,0)</f>
        <v>0</v>
      </c>
      <c r="BH634" s="187">
        <f>IF(N634="sníž. přenesená",J634,0)</f>
        <v>0</v>
      </c>
      <c r="BI634" s="187">
        <f>IF(N634="nulová",J634,0)</f>
        <v>0</v>
      </c>
      <c r="BJ634" s="19" t="s">
        <v>143</v>
      </c>
      <c r="BK634" s="187">
        <f>ROUND(I634*H634,2)</f>
        <v>0</v>
      </c>
      <c r="BL634" s="19" t="s">
        <v>286</v>
      </c>
      <c r="BM634" s="186" t="s">
        <v>613</v>
      </c>
    </row>
    <row r="635" spans="1:65" s="13" customFormat="1">
      <c r="B635" s="193"/>
      <c r="C635" s="194"/>
      <c r="D635" s="195" t="s">
        <v>147</v>
      </c>
      <c r="E635" s="196" t="s">
        <v>19</v>
      </c>
      <c r="F635" s="197" t="s">
        <v>599</v>
      </c>
      <c r="G635" s="194"/>
      <c r="H635" s="196" t="s">
        <v>19</v>
      </c>
      <c r="I635" s="198"/>
      <c r="J635" s="194"/>
      <c r="K635" s="194"/>
      <c r="L635" s="199"/>
      <c r="M635" s="200"/>
      <c r="N635" s="201"/>
      <c r="O635" s="201"/>
      <c r="P635" s="201"/>
      <c r="Q635" s="201"/>
      <c r="R635" s="201"/>
      <c r="S635" s="201"/>
      <c r="T635" s="202"/>
      <c r="AT635" s="203" t="s">
        <v>147</v>
      </c>
      <c r="AU635" s="203" t="s">
        <v>143</v>
      </c>
      <c r="AV635" s="13" t="s">
        <v>79</v>
      </c>
      <c r="AW635" s="13" t="s">
        <v>33</v>
      </c>
      <c r="AX635" s="13" t="s">
        <v>71</v>
      </c>
      <c r="AY635" s="203" t="s">
        <v>134</v>
      </c>
    </row>
    <row r="636" spans="1:65" s="14" customFormat="1">
      <c r="B636" s="204"/>
      <c r="C636" s="205"/>
      <c r="D636" s="195" t="s">
        <v>147</v>
      </c>
      <c r="E636" s="206" t="s">
        <v>19</v>
      </c>
      <c r="F636" s="207" t="s">
        <v>79</v>
      </c>
      <c r="G636" s="205"/>
      <c r="H636" s="208">
        <v>1</v>
      </c>
      <c r="I636" s="209"/>
      <c r="J636" s="205"/>
      <c r="K636" s="205"/>
      <c r="L636" s="210"/>
      <c r="M636" s="211"/>
      <c r="N636" s="212"/>
      <c r="O636" s="212"/>
      <c r="P636" s="212"/>
      <c r="Q636" s="212"/>
      <c r="R636" s="212"/>
      <c r="S636" s="212"/>
      <c r="T636" s="213"/>
      <c r="AT636" s="214" t="s">
        <v>147</v>
      </c>
      <c r="AU636" s="214" t="s">
        <v>143</v>
      </c>
      <c r="AV636" s="14" t="s">
        <v>143</v>
      </c>
      <c r="AW636" s="14" t="s">
        <v>33</v>
      </c>
      <c r="AX636" s="14" t="s">
        <v>71</v>
      </c>
      <c r="AY636" s="214" t="s">
        <v>134</v>
      </c>
    </row>
    <row r="637" spans="1:65" s="15" customFormat="1">
      <c r="B637" s="215"/>
      <c r="C637" s="216"/>
      <c r="D637" s="195" t="s">
        <v>147</v>
      </c>
      <c r="E637" s="217" t="s">
        <v>19</v>
      </c>
      <c r="F637" s="218" t="s">
        <v>154</v>
      </c>
      <c r="G637" s="216"/>
      <c r="H637" s="219">
        <v>1</v>
      </c>
      <c r="I637" s="220"/>
      <c r="J637" s="216"/>
      <c r="K637" s="216"/>
      <c r="L637" s="221"/>
      <c r="M637" s="222"/>
      <c r="N637" s="223"/>
      <c r="O637" s="223"/>
      <c r="P637" s="223"/>
      <c r="Q637" s="223"/>
      <c r="R637" s="223"/>
      <c r="S637" s="223"/>
      <c r="T637" s="224"/>
      <c r="AT637" s="225" t="s">
        <v>147</v>
      </c>
      <c r="AU637" s="225" t="s">
        <v>143</v>
      </c>
      <c r="AV637" s="15" t="s">
        <v>142</v>
      </c>
      <c r="AW637" s="15" t="s">
        <v>33</v>
      </c>
      <c r="AX637" s="15" t="s">
        <v>79</v>
      </c>
      <c r="AY637" s="225" t="s">
        <v>134</v>
      </c>
    </row>
    <row r="638" spans="1:65" s="2" customFormat="1" ht="16.5" customHeight="1">
      <c r="A638" s="36"/>
      <c r="B638" s="37"/>
      <c r="C638" s="226" t="s">
        <v>614</v>
      </c>
      <c r="D638" s="226" t="s">
        <v>252</v>
      </c>
      <c r="E638" s="227" t="s">
        <v>615</v>
      </c>
      <c r="F638" s="228" t="s">
        <v>616</v>
      </c>
      <c r="G638" s="229" t="s">
        <v>247</v>
      </c>
      <c r="H638" s="230">
        <v>2</v>
      </c>
      <c r="I638" s="231"/>
      <c r="J638" s="232">
        <f>ROUND(I638*H638,2)</f>
        <v>0</v>
      </c>
      <c r="K638" s="228" t="s">
        <v>141</v>
      </c>
      <c r="L638" s="233"/>
      <c r="M638" s="234" t="s">
        <v>19</v>
      </c>
      <c r="N638" s="235" t="s">
        <v>43</v>
      </c>
      <c r="O638" s="66"/>
      <c r="P638" s="184">
        <f>O638*H638</f>
        <v>0</v>
      </c>
      <c r="Q638" s="184">
        <v>1.6199999999999999E-3</v>
      </c>
      <c r="R638" s="184">
        <f>Q638*H638</f>
        <v>3.2399999999999998E-3</v>
      </c>
      <c r="S638" s="184">
        <v>0</v>
      </c>
      <c r="T638" s="185">
        <f>S638*H638</f>
        <v>0</v>
      </c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R638" s="186" t="s">
        <v>397</v>
      </c>
      <c r="AT638" s="186" t="s">
        <v>252</v>
      </c>
      <c r="AU638" s="186" t="s">
        <v>143</v>
      </c>
      <c r="AY638" s="19" t="s">
        <v>134</v>
      </c>
      <c r="BE638" s="187">
        <f>IF(N638="základní",J638,0)</f>
        <v>0</v>
      </c>
      <c r="BF638" s="187">
        <f>IF(N638="snížená",J638,0)</f>
        <v>0</v>
      </c>
      <c r="BG638" s="187">
        <f>IF(N638="zákl. přenesená",J638,0)</f>
        <v>0</v>
      </c>
      <c r="BH638" s="187">
        <f>IF(N638="sníž. přenesená",J638,0)</f>
        <v>0</v>
      </c>
      <c r="BI638" s="187">
        <f>IF(N638="nulová",J638,0)</f>
        <v>0</v>
      </c>
      <c r="BJ638" s="19" t="s">
        <v>143</v>
      </c>
      <c r="BK638" s="187">
        <f>ROUND(I638*H638,2)</f>
        <v>0</v>
      </c>
      <c r="BL638" s="19" t="s">
        <v>286</v>
      </c>
      <c r="BM638" s="186" t="s">
        <v>617</v>
      </c>
    </row>
    <row r="639" spans="1:65" s="13" customFormat="1">
      <c r="B639" s="193"/>
      <c r="C639" s="194"/>
      <c r="D639" s="195" t="s">
        <v>147</v>
      </c>
      <c r="E639" s="196" t="s">
        <v>19</v>
      </c>
      <c r="F639" s="197" t="s">
        <v>600</v>
      </c>
      <c r="G639" s="194"/>
      <c r="H639" s="196" t="s">
        <v>19</v>
      </c>
      <c r="I639" s="198"/>
      <c r="J639" s="194"/>
      <c r="K639" s="194"/>
      <c r="L639" s="199"/>
      <c r="M639" s="200"/>
      <c r="N639" s="201"/>
      <c r="O639" s="201"/>
      <c r="P639" s="201"/>
      <c r="Q639" s="201"/>
      <c r="R639" s="201"/>
      <c r="S639" s="201"/>
      <c r="T639" s="202"/>
      <c r="AT639" s="203" t="s">
        <v>147</v>
      </c>
      <c r="AU639" s="203" t="s">
        <v>143</v>
      </c>
      <c r="AV639" s="13" t="s">
        <v>79</v>
      </c>
      <c r="AW639" s="13" t="s">
        <v>33</v>
      </c>
      <c r="AX639" s="13" t="s">
        <v>71</v>
      </c>
      <c r="AY639" s="203" t="s">
        <v>134</v>
      </c>
    </row>
    <row r="640" spans="1:65" s="14" customFormat="1">
      <c r="B640" s="204"/>
      <c r="C640" s="205"/>
      <c r="D640" s="195" t="s">
        <v>147</v>
      </c>
      <c r="E640" s="206" t="s">
        <v>19</v>
      </c>
      <c r="F640" s="207" t="s">
        <v>79</v>
      </c>
      <c r="G640" s="205"/>
      <c r="H640" s="208">
        <v>1</v>
      </c>
      <c r="I640" s="209"/>
      <c r="J640" s="205"/>
      <c r="K640" s="205"/>
      <c r="L640" s="210"/>
      <c r="M640" s="211"/>
      <c r="N640" s="212"/>
      <c r="O640" s="212"/>
      <c r="P640" s="212"/>
      <c r="Q640" s="212"/>
      <c r="R640" s="212"/>
      <c r="S640" s="212"/>
      <c r="T640" s="213"/>
      <c r="AT640" s="214" t="s">
        <v>147</v>
      </c>
      <c r="AU640" s="214" t="s">
        <v>143</v>
      </c>
      <c r="AV640" s="14" t="s">
        <v>143</v>
      </c>
      <c r="AW640" s="14" t="s">
        <v>33</v>
      </c>
      <c r="AX640" s="14" t="s">
        <v>71</v>
      </c>
      <c r="AY640" s="214" t="s">
        <v>134</v>
      </c>
    </row>
    <row r="641" spans="1:65" s="13" customFormat="1">
      <c r="B641" s="193"/>
      <c r="C641" s="194"/>
      <c r="D641" s="195" t="s">
        <v>147</v>
      </c>
      <c r="E641" s="196" t="s">
        <v>19</v>
      </c>
      <c r="F641" s="197" t="s">
        <v>618</v>
      </c>
      <c r="G641" s="194"/>
      <c r="H641" s="196" t="s">
        <v>19</v>
      </c>
      <c r="I641" s="198"/>
      <c r="J641" s="194"/>
      <c r="K641" s="194"/>
      <c r="L641" s="199"/>
      <c r="M641" s="200"/>
      <c r="N641" s="201"/>
      <c r="O641" s="201"/>
      <c r="P641" s="201"/>
      <c r="Q641" s="201"/>
      <c r="R641" s="201"/>
      <c r="S641" s="201"/>
      <c r="T641" s="202"/>
      <c r="AT641" s="203" t="s">
        <v>147</v>
      </c>
      <c r="AU641" s="203" t="s">
        <v>143</v>
      </c>
      <c r="AV641" s="13" t="s">
        <v>79</v>
      </c>
      <c r="AW641" s="13" t="s">
        <v>33</v>
      </c>
      <c r="AX641" s="13" t="s">
        <v>71</v>
      </c>
      <c r="AY641" s="203" t="s">
        <v>134</v>
      </c>
    </row>
    <row r="642" spans="1:65" s="14" customFormat="1">
      <c r="B642" s="204"/>
      <c r="C642" s="205"/>
      <c r="D642" s="195" t="s">
        <v>147</v>
      </c>
      <c r="E642" s="206" t="s">
        <v>19</v>
      </c>
      <c r="F642" s="207" t="s">
        <v>79</v>
      </c>
      <c r="G642" s="205"/>
      <c r="H642" s="208">
        <v>1</v>
      </c>
      <c r="I642" s="209"/>
      <c r="J642" s="205"/>
      <c r="K642" s="205"/>
      <c r="L642" s="210"/>
      <c r="M642" s="211"/>
      <c r="N642" s="212"/>
      <c r="O642" s="212"/>
      <c r="P642" s="212"/>
      <c r="Q642" s="212"/>
      <c r="R642" s="212"/>
      <c r="S642" s="212"/>
      <c r="T642" s="213"/>
      <c r="AT642" s="214" t="s">
        <v>147</v>
      </c>
      <c r="AU642" s="214" t="s">
        <v>143</v>
      </c>
      <c r="AV642" s="14" t="s">
        <v>143</v>
      </c>
      <c r="AW642" s="14" t="s">
        <v>33</v>
      </c>
      <c r="AX642" s="14" t="s">
        <v>71</v>
      </c>
      <c r="AY642" s="214" t="s">
        <v>134</v>
      </c>
    </row>
    <row r="643" spans="1:65" s="15" customFormat="1">
      <c r="B643" s="215"/>
      <c r="C643" s="216"/>
      <c r="D643" s="195" t="s">
        <v>147</v>
      </c>
      <c r="E643" s="217" t="s">
        <v>19</v>
      </c>
      <c r="F643" s="218" t="s">
        <v>154</v>
      </c>
      <c r="G643" s="216"/>
      <c r="H643" s="219">
        <v>2</v>
      </c>
      <c r="I643" s="220"/>
      <c r="J643" s="216"/>
      <c r="K643" s="216"/>
      <c r="L643" s="221"/>
      <c r="M643" s="222"/>
      <c r="N643" s="223"/>
      <c r="O643" s="223"/>
      <c r="P643" s="223"/>
      <c r="Q643" s="223"/>
      <c r="R643" s="223"/>
      <c r="S643" s="223"/>
      <c r="T643" s="224"/>
      <c r="AT643" s="225" t="s">
        <v>147</v>
      </c>
      <c r="AU643" s="225" t="s">
        <v>143</v>
      </c>
      <c r="AV643" s="15" t="s">
        <v>142</v>
      </c>
      <c r="AW643" s="15" t="s">
        <v>33</v>
      </c>
      <c r="AX643" s="15" t="s">
        <v>79</v>
      </c>
      <c r="AY643" s="225" t="s">
        <v>134</v>
      </c>
    </row>
    <row r="644" spans="1:65" s="2" customFormat="1" ht="16.5" customHeight="1">
      <c r="A644" s="36"/>
      <c r="B644" s="37"/>
      <c r="C644" s="175" t="s">
        <v>619</v>
      </c>
      <c r="D644" s="175" t="s">
        <v>137</v>
      </c>
      <c r="E644" s="176" t="s">
        <v>620</v>
      </c>
      <c r="F644" s="177" t="s">
        <v>621</v>
      </c>
      <c r="G644" s="178" t="s">
        <v>247</v>
      </c>
      <c r="H644" s="179">
        <v>4</v>
      </c>
      <c r="I644" s="180"/>
      <c r="J644" s="181">
        <f>ROUND(I644*H644,2)</f>
        <v>0</v>
      </c>
      <c r="K644" s="177" t="s">
        <v>141</v>
      </c>
      <c r="L644" s="41"/>
      <c r="M644" s="182" t="s">
        <v>19</v>
      </c>
      <c r="N644" s="183" t="s">
        <v>43</v>
      </c>
      <c r="O644" s="66"/>
      <c r="P644" s="184">
        <f>O644*H644</f>
        <v>0</v>
      </c>
      <c r="Q644" s="184">
        <v>0</v>
      </c>
      <c r="R644" s="184">
        <f>Q644*H644</f>
        <v>0</v>
      </c>
      <c r="S644" s="184">
        <v>0</v>
      </c>
      <c r="T644" s="185">
        <f>S644*H644</f>
        <v>0</v>
      </c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R644" s="186" t="s">
        <v>286</v>
      </c>
      <c r="AT644" s="186" t="s">
        <v>137</v>
      </c>
      <c r="AU644" s="186" t="s">
        <v>143</v>
      </c>
      <c r="AY644" s="19" t="s">
        <v>134</v>
      </c>
      <c r="BE644" s="187">
        <f>IF(N644="základní",J644,0)</f>
        <v>0</v>
      </c>
      <c r="BF644" s="187">
        <f>IF(N644="snížená",J644,0)</f>
        <v>0</v>
      </c>
      <c r="BG644" s="187">
        <f>IF(N644="zákl. přenesená",J644,0)</f>
        <v>0</v>
      </c>
      <c r="BH644" s="187">
        <f>IF(N644="sníž. přenesená",J644,0)</f>
        <v>0</v>
      </c>
      <c r="BI644" s="187">
        <f>IF(N644="nulová",J644,0)</f>
        <v>0</v>
      </c>
      <c r="BJ644" s="19" t="s">
        <v>143</v>
      </c>
      <c r="BK644" s="187">
        <f>ROUND(I644*H644,2)</f>
        <v>0</v>
      </c>
      <c r="BL644" s="19" t="s">
        <v>286</v>
      </c>
      <c r="BM644" s="186" t="s">
        <v>622</v>
      </c>
    </row>
    <row r="645" spans="1:65" s="2" customFormat="1">
      <c r="A645" s="36"/>
      <c r="B645" s="37"/>
      <c r="C645" s="38"/>
      <c r="D645" s="188" t="s">
        <v>145</v>
      </c>
      <c r="E645" s="38"/>
      <c r="F645" s="189" t="s">
        <v>623</v>
      </c>
      <c r="G645" s="38"/>
      <c r="H645" s="38"/>
      <c r="I645" s="190"/>
      <c r="J645" s="38"/>
      <c r="K645" s="38"/>
      <c r="L645" s="41"/>
      <c r="M645" s="191"/>
      <c r="N645" s="192"/>
      <c r="O645" s="66"/>
      <c r="P645" s="66"/>
      <c r="Q645" s="66"/>
      <c r="R645" s="66"/>
      <c r="S645" s="66"/>
      <c r="T645" s="67"/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T645" s="19" t="s">
        <v>145</v>
      </c>
      <c r="AU645" s="19" t="s">
        <v>143</v>
      </c>
    </row>
    <row r="646" spans="1:65" s="13" customFormat="1">
      <c r="B646" s="193"/>
      <c r="C646" s="194"/>
      <c r="D646" s="195" t="s">
        <v>147</v>
      </c>
      <c r="E646" s="196" t="s">
        <v>19</v>
      </c>
      <c r="F646" s="197" t="s">
        <v>624</v>
      </c>
      <c r="G646" s="194"/>
      <c r="H646" s="196" t="s">
        <v>19</v>
      </c>
      <c r="I646" s="198"/>
      <c r="J646" s="194"/>
      <c r="K646" s="194"/>
      <c r="L646" s="199"/>
      <c r="M646" s="200"/>
      <c r="N646" s="201"/>
      <c r="O646" s="201"/>
      <c r="P646" s="201"/>
      <c r="Q646" s="201"/>
      <c r="R646" s="201"/>
      <c r="S646" s="201"/>
      <c r="T646" s="202"/>
      <c r="AT646" s="203" t="s">
        <v>147</v>
      </c>
      <c r="AU646" s="203" t="s">
        <v>143</v>
      </c>
      <c r="AV646" s="13" t="s">
        <v>79</v>
      </c>
      <c r="AW646" s="13" t="s">
        <v>33</v>
      </c>
      <c r="AX646" s="13" t="s">
        <v>71</v>
      </c>
      <c r="AY646" s="203" t="s">
        <v>134</v>
      </c>
    </row>
    <row r="647" spans="1:65" s="14" customFormat="1">
      <c r="B647" s="204"/>
      <c r="C647" s="205"/>
      <c r="D647" s="195" t="s">
        <v>147</v>
      </c>
      <c r="E647" s="206" t="s">
        <v>19</v>
      </c>
      <c r="F647" s="207" t="s">
        <v>79</v>
      </c>
      <c r="G647" s="205"/>
      <c r="H647" s="208">
        <v>1</v>
      </c>
      <c r="I647" s="209"/>
      <c r="J647" s="205"/>
      <c r="K647" s="205"/>
      <c r="L647" s="210"/>
      <c r="M647" s="211"/>
      <c r="N647" s="212"/>
      <c r="O647" s="212"/>
      <c r="P647" s="212"/>
      <c r="Q647" s="212"/>
      <c r="R647" s="212"/>
      <c r="S647" s="212"/>
      <c r="T647" s="213"/>
      <c r="AT647" s="214" t="s">
        <v>147</v>
      </c>
      <c r="AU647" s="214" t="s">
        <v>143</v>
      </c>
      <c r="AV647" s="14" t="s">
        <v>143</v>
      </c>
      <c r="AW647" s="14" t="s">
        <v>33</v>
      </c>
      <c r="AX647" s="14" t="s">
        <v>71</v>
      </c>
      <c r="AY647" s="214" t="s">
        <v>134</v>
      </c>
    </row>
    <row r="648" spans="1:65" s="13" customFormat="1">
      <c r="B648" s="193"/>
      <c r="C648" s="194"/>
      <c r="D648" s="195" t="s">
        <v>147</v>
      </c>
      <c r="E648" s="196" t="s">
        <v>19</v>
      </c>
      <c r="F648" s="197" t="s">
        <v>625</v>
      </c>
      <c r="G648" s="194"/>
      <c r="H648" s="196" t="s">
        <v>19</v>
      </c>
      <c r="I648" s="198"/>
      <c r="J648" s="194"/>
      <c r="K648" s="194"/>
      <c r="L648" s="199"/>
      <c r="M648" s="200"/>
      <c r="N648" s="201"/>
      <c r="O648" s="201"/>
      <c r="P648" s="201"/>
      <c r="Q648" s="201"/>
      <c r="R648" s="201"/>
      <c r="S648" s="201"/>
      <c r="T648" s="202"/>
      <c r="AT648" s="203" t="s">
        <v>147</v>
      </c>
      <c r="AU648" s="203" t="s">
        <v>143</v>
      </c>
      <c r="AV648" s="13" t="s">
        <v>79</v>
      </c>
      <c r="AW648" s="13" t="s">
        <v>33</v>
      </c>
      <c r="AX648" s="13" t="s">
        <v>71</v>
      </c>
      <c r="AY648" s="203" t="s">
        <v>134</v>
      </c>
    </row>
    <row r="649" spans="1:65" s="14" customFormat="1">
      <c r="B649" s="204"/>
      <c r="C649" s="205"/>
      <c r="D649" s="195" t="s">
        <v>147</v>
      </c>
      <c r="E649" s="206" t="s">
        <v>19</v>
      </c>
      <c r="F649" s="207" t="s">
        <v>79</v>
      </c>
      <c r="G649" s="205"/>
      <c r="H649" s="208">
        <v>1</v>
      </c>
      <c r="I649" s="209"/>
      <c r="J649" s="205"/>
      <c r="K649" s="205"/>
      <c r="L649" s="210"/>
      <c r="M649" s="211"/>
      <c r="N649" s="212"/>
      <c r="O649" s="212"/>
      <c r="P649" s="212"/>
      <c r="Q649" s="212"/>
      <c r="R649" s="212"/>
      <c r="S649" s="212"/>
      <c r="T649" s="213"/>
      <c r="AT649" s="214" t="s">
        <v>147</v>
      </c>
      <c r="AU649" s="214" t="s">
        <v>143</v>
      </c>
      <c r="AV649" s="14" t="s">
        <v>143</v>
      </c>
      <c r="AW649" s="14" t="s">
        <v>33</v>
      </c>
      <c r="AX649" s="14" t="s">
        <v>71</v>
      </c>
      <c r="AY649" s="214" t="s">
        <v>134</v>
      </c>
    </row>
    <row r="650" spans="1:65" s="13" customFormat="1">
      <c r="B650" s="193"/>
      <c r="C650" s="194"/>
      <c r="D650" s="195" t="s">
        <v>147</v>
      </c>
      <c r="E650" s="196" t="s">
        <v>19</v>
      </c>
      <c r="F650" s="197" t="s">
        <v>626</v>
      </c>
      <c r="G650" s="194"/>
      <c r="H650" s="196" t="s">
        <v>19</v>
      </c>
      <c r="I650" s="198"/>
      <c r="J650" s="194"/>
      <c r="K650" s="194"/>
      <c r="L650" s="199"/>
      <c r="M650" s="200"/>
      <c r="N650" s="201"/>
      <c r="O650" s="201"/>
      <c r="P650" s="201"/>
      <c r="Q650" s="201"/>
      <c r="R650" s="201"/>
      <c r="S650" s="201"/>
      <c r="T650" s="202"/>
      <c r="AT650" s="203" t="s">
        <v>147</v>
      </c>
      <c r="AU650" s="203" t="s">
        <v>143</v>
      </c>
      <c r="AV650" s="13" t="s">
        <v>79</v>
      </c>
      <c r="AW650" s="13" t="s">
        <v>33</v>
      </c>
      <c r="AX650" s="13" t="s">
        <v>71</v>
      </c>
      <c r="AY650" s="203" t="s">
        <v>134</v>
      </c>
    </row>
    <row r="651" spans="1:65" s="14" customFormat="1">
      <c r="B651" s="204"/>
      <c r="C651" s="205"/>
      <c r="D651" s="195" t="s">
        <v>147</v>
      </c>
      <c r="E651" s="206" t="s">
        <v>19</v>
      </c>
      <c r="F651" s="207" t="s">
        <v>79</v>
      </c>
      <c r="G651" s="205"/>
      <c r="H651" s="208">
        <v>1</v>
      </c>
      <c r="I651" s="209"/>
      <c r="J651" s="205"/>
      <c r="K651" s="205"/>
      <c r="L651" s="210"/>
      <c r="M651" s="211"/>
      <c r="N651" s="212"/>
      <c r="O651" s="212"/>
      <c r="P651" s="212"/>
      <c r="Q651" s="212"/>
      <c r="R651" s="212"/>
      <c r="S651" s="212"/>
      <c r="T651" s="213"/>
      <c r="AT651" s="214" t="s">
        <v>147</v>
      </c>
      <c r="AU651" s="214" t="s">
        <v>143</v>
      </c>
      <c r="AV651" s="14" t="s">
        <v>143</v>
      </c>
      <c r="AW651" s="14" t="s">
        <v>33</v>
      </c>
      <c r="AX651" s="14" t="s">
        <v>71</v>
      </c>
      <c r="AY651" s="214" t="s">
        <v>134</v>
      </c>
    </row>
    <row r="652" spans="1:65" s="13" customFormat="1">
      <c r="B652" s="193"/>
      <c r="C652" s="194"/>
      <c r="D652" s="195" t="s">
        <v>147</v>
      </c>
      <c r="E652" s="196" t="s">
        <v>19</v>
      </c>
      <c r="F652" s="197" t="s">
        <v>627</v>
      </c>
      <c r="G652" s="194"/>
      <c r="H652" s="196" t="s">
        <v>19</v>
      </c>
      <c r="I652" s="198"/>
      <c r="J652" s="194"/>
      <c r="K652" s="194"/>
      <c r="L652" s="199"/>
      <c r="M652" s="200"/>
      <c r="N652" s="201"/>
      <c r="O652" s="201"/>
      <c r="P652" s="201"/>
      <c r="Q652" s="201"/>
      <c r="R652" s="201"/>
      <c r="S652" s="201"/>
      <c r="T652" s="202"/>
      <c r="AT652" s="203" t="s">
        <v>147</v>
      </c>
      <c r="AU652" s="203" t="s">
        <v>143</v>
      </c>
      <c r="AV652" s="13" t="s">
        <v>79</v>
      </c>
      <c r="AW652" s="13" t="s">
        <v>33</v>
      </c>
      <c r="AX652" s="13" t="s">
        <v>71</v>
      </c>
      <c r="AY652" s="203" t="s">
        <v>134</v>
      </c>
    </row>
    <row r="653" spans="1:65" s="14" customFormat="1">
      <c r="B653" s="204"/>
      <c r="C653" s="205"/>
      <c r="D653" s="195" t="s">
        <v>147</v>
      </c>
      <c r="E653" s="206" t="s">
        <v>19</v>
      </c>
      <c r="F653" s="207" t="s">
        <v>79</v>
      </c>
      <c r="G653" s="205"/>
      <c r="H653" s="208">
        <v>1</v>
      </c>
      <c r="I653" s="209"/>
      <c r="J653" s="205"/>
      <c r="K653" s="205"/>
      <c r="L653" s="210"/>
      <c r="M653" s="211"/>
      <c r="N653" s="212"/>
      <c r="O653" s="212"/>
      <c r="P653" s="212"/>
      <c r="Q653" s="212"/>
      <c r="R653" s="212"/>
      <c r="S653" s="212"/>
      <c r="T653" s="213"/>
      <c r="AT653" s="214" t="s">
        <v>147</v>
      </c>
      <c r="AU653" s="214" t="s">
        <v>143</v>
      </c>
      <c r="AV653" s="14" t="s">
        <v>143</v>
      </c>
      <c r="AW653" s="14" t="s">
        <v>33</v>
      </c>
      <c r="AX653" s="14" t="s">
        <v>71</v>
      </c>
      <c r="AY653" s="214" t="s">
        <v>134</v>
      </c>
    </row>
    <row r="654" spans="1:65" s="15" customFormat="1">
      <c r="B654" s="215"/>
      <c r="C654" s="216"/>
      <c r="D654" s="195" t="s">
        <v>147</v>
      </c>
      <c r="E654" s="217" t="s">
        <v>19</v>
      </c>
      <c r="F654" s="218" t="s">
        <v>154</v>
      </c>
      <c r="G654" s="216"/>
      <c r="H654" s="219">
        <v>4</v>
      </c>
      <c r="I654" s="220"/>
      <c r="J654" s="216"/>
      <c r="K654" s="216"/>
      <c r="L654" s="221"/>
      <c r="M654" s="222"/>
      <c r="N654" s="223"/>
      <c r="O654" s="223"/>
      <c r="P654" s="223"/>
      <c r="Q654" s="223"/>
      <c r="R654" s="223"/>
      <c r="S654" s="223"/>
      <c r="T654" s="224"/>
      <c r="AT654" s="225" t="s">
        <v>147</v>
      </c>
      <c r="AU654" s="225" t="s">
        <v>143</v>
      </c>
      <c r="AV654" s="15" t="s">
        <v>142</v>
      </c>
      <c r="AW654" s="15" t="s">
        <v>33</v>
      </c>
      <c r="AX654" s="15" t="s">
        <v>79</v>
      </c>
      <c r="AY654" s="225" t="s">
        <v>134</v>
      </c>
    </row>
    <row r="655" spans="1:65" s="2" customFormat="1" ht="16.5" customHeight="1">
      <c r="A655" s="36"/>
      <c r="B655" s="37"/>
      <c r="C655" s="226" t="s">
        <v>628</v>
      </c>
      <c r="D655" s="226" t="s">
        <v>252</v>
      </c>
      <c r="E655" s="227" t="s">
        <v>629</v>
      </c>
      <c r="F655" s="228" t="s">
        <v>630</v>
      </c>
      <c r="G655" s="229" t="s">
        <v>247</v>
      </c>
      <c r="H655" s="230">
        <v>1</v>
      </c>
      <c r="I655" s="231"/>
      <c r="J655" s="232">
        <f>ROUND(I655*H655,2)</f>
        <v>0</v>
      </c>
      <c r="K655" s="228" t="s">
        <v>266</v>
      </c>
      <c r="L655" s="233"/>
      <c r="M655" s="234" t="s">
        <v>19</v>
      </c>
      <c r="N655" s="235" t="s">
        <v>43</v>
      </c>
      <c r="O655" s="66"/>
      <c r="P655" s="184">
        <f>O655*H655</f>
        <v>0</v>
      </c>
      <c r="Q655" s="184">
        <v>3.3500000000000001E-3</v>
      </c>
      <c r="R655" s="184">
        <f>Q655*H655</f>
        <v>3.3500000000000001E-3</v>
      </c>
      <c r="S655" s="184">
        <v>0</v>
      </c>
      <c r="T655" s="185">
        <f>S655*H655</f>
        <v>0</v>
      </c>
      <c r="U655" s="36"/>
      <c r="V655" s="36"/>
      <c r="W655" s="36"/>
      <c r="X655" s="36"/>
      <c r="Y655" s="36"/>
      <c r="Z655" s="36"/>
      <c r="AA655" s="36"/>
      <c r="AB655" s="36"/>
      <c r="AC655" s="36"/>
      <c r="AD655" s="36"/>
      <c r="AE655" s="36"/>
      <c r="AR655" s="186" t="s">
        <v>397</v>
      </c>
      <c r="AT655" s="186" t="s">
        <v>252</v>
      </c>
      <c r="AU655" s="186" t="s">
        <v>143</v>
      </c>
      <c r="AY655" s="19" t="s">
        <v>134</v>
      </c>
      <c r="BE655" s="187">
        <f>IF(N655="základní",J655,0)</f>
        <v>0</v>
      </c>
      <c r="BF655" s="187">
        <f>IF(N655="snížená",J655,0)</f>
        <v>0</v>
      </c>
      <c r="BG655" s="187">
        <f>IF(N655="zákl. přenesená",J655,0)</f>
        <v>0</v>
      </c>
      <c r="BH655" s="187">
        <f>IF(N655="sníž. přenesená",J655,0)</f>
        <v>0</v>
      </c>
      <c r="BI655" s="187">
        <f>IF(N655="nulová",J655,0)</f>
        <v>0</v>
      </c>
      <c r="BJ655" s="19" t="s">
        <v>143</v>
      </c>
      <c r="BK655" s="187">
        <f>ROUND(I655*H655,2)</f>
        <v>0</v>
      </c>
      <c r="BL655" s="19" t="s">
        <v>286</v>
      </c>
      <c r="BM655" s="186" t="s">
        <v>631</v>
      </c>
    </row>
    <row r="656" spans="1:65" s="13" customFormat="1">
      <c r="B656" s="193"/>
      <c r="C656" s="194"/>
      <c r="D656" s="195" t="s">
        <v>147</v>
      </c>
      <c r="E656" s="196" t="s">
        <v>19</v>
      </c>
      <c r="F656" s="197" t="s">
        <v>624</v>
      </c>
      <c r="G656" s="194"/>
      <c r="H656" s="196" t="s">
        <v>19</v>
      </c>
      <c r="I656" s="198"/>
      <c r="J656" s="194"/>
      <c r="K656" s="194"/>
      <c r="L656" s="199"/>
      <c r="M656" s="200"/>
      <c r="N656" s="201"/>
      <c r="O656" s="201"/>
      <c r="P656" s="201"/>
      <c r="Q656" s="201"/>
      <c r="R656" s="201"/>
      <c r="S656" s="201"/>
      <c r="T656" s="202"/>
      <c r="AT656" s="203" t="s">
        <v>147</v>
      </c>
      <c r="AU656" s="203" t="s">
        <v>143</v>
      </c>
      <c r="AV656" s="13" t="s">
        <v>79</v>
      </c>
      <c r="AW656" s="13" t="s">
        <v>33</v>
      </c>
      <c r="AX656" s="13" t="s">
        <v>71</v>
      </c>
      <c r="AY656" s="203" t="s">
        <v>134</v>
      </c>
    </row>
    <row r="657" spans="1:65" s="14" customFormat="1">
      <c r="B657" s="204"/>
      <c r="C657" s="205"/>
      <c r="D657" s="195" t="s">
        <v>147</v>
      </c>
      <c r="E657" s="206" t="s">
        <v>19</v>
      </c>
      <c r="F657" s="207" t="s">
        <v>79</v>
      </c>
      <c r="G657" s="205"/>
      <c r="H657" s="208">
        <v>1</v>
      </c>
      <c r="I657" s="209"/>
      <c r="J657" s="205"/>
      <c r="K657" s="205"/>
      <c r="L657" s="210"/>
      <c r="M657" s="211"/>
      <c r="N657" s="212"/>
      <c r="O657" s="212"/>
      <c r="P657" s="212"/>
      <c r="Q657" s="212"/>
      <c r="R657" s="212"/>
      <c r="S657" s="212"/>
      <c r="T657" s="213"/>
      <c r="AT657" s="214" t="s">
        <v>147</v>
      </c>
      <c r="AU657" s="214" t="s">
        <v>143</v>
      </c>
      <c r="AV657" s="14" t="s">
        <v>143</v>
      </c>
      <c r="AW657" s="14" t="s">
        <v>33</v>
      </c>
      <c r="AX657" s="14" t="s">
        <v>71</v>
      </c>
      <c r="AY657" s="214" t="s">
        <v>134</v>
      </c>
    </row>
    <row r="658" spans="1:65" s="15" customFormat="1">
      <c r="B658" s="215"/>
      <c r="C658" s="216"/>
      <c r="D658" s="195" t="s">
        <v>147</v>
      </c>
      <c r="E658" s="217" t="s">
        <v>19</v>
      </c>
      <c r="F658" s="218" t="s">
        <v>154</v>
      </c>
      <c r="G658" s="216"/>
      <c r="H658" s="219">
        <v>1</v>
      </c>
      <c r="I658" s="220"/>
      <c r="J658" s="216"/>
      <c r="K658" s="216"/>
      <c r="L658" s="221"/>
      <c r="M658" s="222"/>
      <c r="N658" s="223"/>
      <c r="O658" s="223"/>
      <c r="P658" s="223"/>
      <c r="Q658" s="223"/>
      <c r="R658" s="223"/>
      <c r="S658" s="223"/>
      <c r="T658" s="224"/>
      <c r="AT658" s="225" t="s">
        <v>147</v>
      </c>
      <c r="AU658" s="225" t="s">
        <v>143</v>
      </c>
      <c r="AV658" s="15" t="s">
        <v>142</v>
      </c>
      <c r="AW658" s="15" t="s">
        <v>33</v>
      </c>
      <c r="AX658" s="15" t="s">
        <v>79</v>
      </c>
      <c r="AY658" s="225" t="s">
        <v>134</v>
      </c>
    </row>
    <row r="659" spans="1:65" s="2" customFormat="1" ht="16.5" customHeight="1">
      <c r="A659" s="36"/>
      <c r="B659" s="37"/>
      <c r="C659" s="226" t="s">
        <v>632</v>
      </c>
      <c r="D659" s="226" t="s">
        <v>252</v>
      </c>
      <c r="E659" s="227" t="s">
        <v>633</v>
      </c>
      <c r="F659" s="228" t="s">
        <v>634</v>
      </c>
      <c r="G659" s="229" t="s">
        <v>247</v>
      </c>
      <c r="H659" s="230">
        <v>1</v>
      </c>
      <c r="I659" s="231"/>
      <c r="J659" s="232">
        <f>ROUND(I659*H659,2)</f>
        <v>0</v>
      </c>
      <c r="K659" s="228" t="s">
        <v>266</v>
      </c>
      <c r="L659" s="233"/>
      <c r="M659" s="234" t="s">
        <v>19</v>
      </c>
      <c r="N659" s="235" t="s">
        <v>43</v>
      </c>
      <c r="O659" s="66"/>
      <c r="P659" s="184">
        <f>O659*H659</f>
        <v>0</v>
      </c>
      <c r="Q659" s="184">
        <v>3.3500000000000001E-3</v>
      </c>
      <c r="R659" s="184">
        <f>Q659*H659</f>
        <v>3.3500000000000001E-3</v>
      </c>
      <c r="S659" s="184">
        <v>0</v>
      </c>
      <c r="T659" s="185">
        <f>S659*H659</f>
        <v>0</v>
      </c>
      <c r="U659" s="36"/>
      <c r="V659" s="36"/>
      <c r="W659" s="36"/>
      <c r="X659" s="36"/>
      <c r="Y659" s="36"/>
      <c r="Z659" s="36"/>
      <c r="AA659" s="36"/>
      <c r="AB659" s="36"/>
      <c r="AC659" s="36"/>
      <c r="AD659" s="36"/>
      <c r="AE659" s="36"/>
      <c r="AR659" s="186" t="s">
        <v>397</v>
      </c>
      <c r="AT659" s="186" t="s">
        <v>252</v>
      </c>
      <c r="AU659" s="186" t="s">
        <v>143</v>
      </c>
      <c r="AY659" s="19" t="s">
        <v>134</v>
      </c>
      <c r="BE659" s="187">
        <f>IF(N659="základní",J659,0)</f>
        <v>0</v>
      </c>
      <c r="BF659" s="187">
        <f>IF(N659="snížená",J659,0)</f>
        <v>0</v>
      </c>
      <c r="BG659" s="187">
        <f>IF(N659="zákl. přenesená",J659,0)</f>
        <v>0</v>
      </c>
      <c r="BH659" s="187">
        <f>IF(N659="sníž. přenesená",J659,0)</f>
        <v>0</v>
      </c>
      <c r="BI659" s="187">
        <f>IF(N659="nulová",J659,0)</f>
        <v>0</v>
      </c>
      <c r="BJ659" s="19" t="s">
        <v>143</v>
      </c>
      <c r="BK659" s="187">
        <f>ROUND(I659*H659,2)</f>
        <v>0</v>
      </c>
      <c r="BL659" s="19" t="s">
        <v>286</v>
      </c>
      <c r="BM659" s="186" t="s">
        <v>635</v>
      </c>
    </row>
    <row r="660" spans="1:65" s="13" customFormat="1">
      <c r="B660" s="193"/>
      <c r="C660" s="194"/>
      <c r="D660" s="195" t="s">
        <v>147</v>
      </c>
      <c r="E660" s="196" t="s">
        <v>19</v>
      </c>
      <c r="F660" s="197" t="s">
        <v>625</v>
      </c>
      <c r="G660" s="194"/>
      <c r="H660" s="196" t="s">
        <v>19</v>
      </c>
      <c r="I660" s="198"/>
      <c r="J660" s="194"/>
      <c r="K660" s="194"/>
      <c r="L660" s="199"/>
      <c r="M660" s="200"/>
      <c r="N660" s="201"/>
      <c r="O660" s="201"/>
      <c r="P660" s="201"/>
      <c r="Q660" s="201"/>
      <c r="R660" s="201"/>
      <c r="S660" s="201"/>
      <c r="T660" s="202"/>
      <c r="AT660" s="203" t="s">
        <v>147</v>
      </c>
      <c r="AU660" s="203" t="s">
        <v>143</v>
      </c>
      <c r="AV660" s="13" t="s">
        <v>79</v>
      </c>
      <c r="AW660" s="13" t="s">
        <v>33</v>
      </c>
      <c r="AX660" s="13" t="s">
        <v>71</v>
      </c>
      <c r="AY660" s="203" t="s">
        <v>134</v>
      </c>
    </row>
    <row r="661" spans="1:65" s="14" customFormat="1">
      <c r="B661" s="204"/>
      <c r="C661" s="205"/>
      <c r="D661" s="195" t="s">
        <v>147</v>
      </c>
      <c r="E661" s="206" t="s">
        <v>19</v>
      </c>
      <c r="F661" s="207" t="s">
        <v>79</v>
      </c>
      <c r="G661" s="205"/>
      <c r="H661" s="208">
        <v>1</v>
      </c>
      <c r="I661" s="209"/>
      <c r="J661" s="205"/>
      <c r="K661" s="205"/>
      <c r="L661" s="210"/>
      <c r="M661" s="211"/>
      <c r="N661" s="212"/>
      <c r="O661" s="212"/>
      <c r="P661" s="212"/>
      <c r="Q661" s="212"/>
      <c r="R661" s="212"/>
      <c r="S661" s="212"/>
      <c r="T661" s="213"/>
      <c r="AT661" s="214" t="s">
        <v>147</v>
      </c>
      <c r="AU661" s="214" t="s">
        <v>143</v>
      </c>
      <c r="AV661" s="14" t="s">
        <v>143</v>
      </c>
      <c r="AW661" s="14" t="s">
        <v>33</v>
      </c>
      <c r="AX661" s="14" t="s">
        <v>71</v>
      </c>
      <c r="AY661" s="214" t="s">
        <v>134</v>
      </c>
    </row>
    <row r="662" spans="1:65" s="15" customFormat="1">
      <c r="B662" s="215"/>
      <c r="C662" s="216"/>
      <c r="D662" s="195" t="s">
        <v>147</v>
      </c>
      <c r="E662" s="217" t="s">
        <v>19</v>
      </c>
      <c r="F662" s="218" t="s">
        <v>154</v>
      </c>
      <c r="G662" s="216"/>
      <c r="H662" s="219">
        <v>1</v>
      </c>
      <c r="I662" s="220"/>
      <c r="J662" s="216"/>
      <c r="K662" s="216"/>
      <c r="L662" s="221"/>
      <c r="M662" s="222"/>
      <c r="N662" s="223"/>
      <c r="O662" s="223"/>
      <c r="P662" s="223"/>
      <c r="Q662" s="223"/>
      <c r="R662" s="223"/>
      <c r="S662" s="223"/>
      <c r="T662" s="224"/>
      <c r="AT662" s="225" t="s">
        <v>147</v>
      </c>
      <c r="AU662" s="225" t="s">
        <v>143</v>
      </c>
      <c r="AV662" s="15" t="s">
        <v>142</v>
      </c>
      <c r="AW662" s="15" t="s">
        <v>33</v>
      </c>
      <c r="AX662" s="15" t="s">
        <v>79</v>
      </c>
      <c r="AY662" s="225" t="s">
        <v>134</v>
      </c>
    </row>
    <row r="663" spans="1:65" s="2" customFormat="1" ht="16.5" customHeight="1">
      <c r="A663" s="36"/>
      <c r="B663" s="37"/>
      <c r="C663" s="226" t="s">
        <v>636</v>
      </c>
      <c r="D663" s="226" t="s">
        <v>252</v>
      </c>
      <c r="E663" s="227" t="s">
        <v>637</v>
      </c>
      <c r="F663" s="228" t="s">
        <v>604</v>
      </c>
      <c r="G663" s="229" t="s">
        <v>247</v>
      </c>
      <c r="H663" s="230">
        <v>2</v>
      </c>
      <c r="I663" s="231"/>
      <c r="J663" s="232">
        <f>ROUND(I663*H663,2)</f>
        <v>0</v>
      </c>
      <c r="K663" s="228" t="s">
        <v>266</v>
      </c>
      <c r="L663" s="233"/>
      <c r="M663" s="234" t="s">
        <v>19</v>
      </c>
      <c r="N663" s="235" t="s">
        <v>43</v>
      </c>
      <c r="O663" s="66"/>
      <c r="P663" s="184">
        <f>O663*H663</f>
        <v>0</v>
      </c>
      <c r="Q663" s="184">
        <v>2.8800000000000002E-3</v>
      </c>
      <c r="R663" s="184">
        <f>Q663*H663</f>
        <v>5.7600000000000004E-3</v>
      </c>
      <c r="S663" s="184">
        <v>0</v>
      </c>
      <c r="T663" s="185">
        <f>S663*H663</f>
        <v>0</v>
      </c>
      <c r="U663" s="36"/>
      <c r="V663" s="36"/>
      <c r="W663" s="36"/>
      <c r="X663" s="36"/>
      <c r="Y663" s="36"/>
      <c r="Z663" s="36"/>
      <c r="AA663" s="36"/>
      <c r="AB663" s="36"/>
      <c r="AC663" s="36"/>
      <c r="AD663" s="36"/>
      <c r="AE663" s="36"/>
      <c r="AR663" s="186" t="s">
        <v>397</v>
      </c>
      <c r="AT663" s="186" t="s">
        <v>252</v>
      </c>
      <c r="AU663" s="186" t="s">
        <v>143</v>
      </c>
      <c r="AY663" s="19" t="s">
        <v>134</v>
      </c>
      <c r="BE663" s="187">
        <f>IF(N663="základní",J663,0)</f>
        <v>0</v>
      </c>
      <c r="BF663" s="187">
        <f>IF(N663="snížená",J663,0)</f>
        <v>0</v>
      </c>
      <c r="BG663" s="187">
        <f>IF(N663="zákl. přenesená",J663,0)</f>
        <v>0</v>
      </c>
      <c r="BH663" s="187">
        <f>IF(N663="sníž. přenesená",J663,0)</f>
        <v>0</v>
      </c>
      <c r="BI663" s="187">
        <f>IF(N663="nulová",J663,0)</f>
        <v>0</v>
      </c>
      <c r="BJ663" s="19" t="s">
        <v>143</v>
      </c>
      <c r="BK663" s="187">
        <f>ROUND(I663*H663,2)</f>
        <v>0</v>
      </c>
      <c r="BL663" s="19" t="s">
        <v>286</v>
      </c>
      <c r="BM663" s="186" t="s">
        <v>638</v>
      </c>
    </row>
    <row r="664" spans="1:65" s="13" customFormat="1">
      <c r="B664" s="193"/>
      <c r="C664" s="194"/>
      <c r="D664" s="195" t="s">
        <v>147</v>
      </c>
      <c r="E664" s="196" t="s">
        <v>19</v>
      </c>
      <c r="F664" s="197" t="s">
        <v>626</v>
      </c>
      <c r="G664" s="194"/>
      <c r="H664" s="196" t="s">
        <v>19</v>
      </c>
      <c r="I664" s="198"/>
      <c r="J664" s="194"/>
      <c r="K664" s="194"/>
      <c r="L664" s="199"/>
      <c r="M664" s="200"/>
      <c r="N664" s="201"/>
      <c r="O664" s="201"/>
      <c r="P664" s="201"/>
      <c r="Q664" s="201"/>
      <c r="R664" s="201"/>
      <c r="S664" s="201"/>
      <c r="T664" s="202"/>
      <c r="AT664" s="203" t="s">
        <v>147</v>
      </c>
      <c r="AU664" s="203" t="s">
        <v>143</v>
      </c>
      <c r="AV664" s="13" t="s">
        <v>79</v>
      </c>
      <c r="AW664" s="13" t="s">
        <v>33</v>
      </c>
      <c r="AX664" s="13" t="s">
        <v>71</v>
      </c>
      <c r="AY664" s="203" t="s">
        <v>134</v>
      </c>
    </row>
    <row r="665" spans="1:65" s="14" customFormat="1">
      <c r="B665" s="204"/>
      <c r="C665" s="205"/>
      <c r="D665" s="195" t="s">
        <v>147</v>
      </c>
      <c r="E665" s="206" t="s">
        <v>19</v>
      </c>
      <c r="F665" s="207" t="s">
        <v>79</v>
      </c>
      <c r="G665" s="205"/>
      <c r="H665" s="208">
        <v>1</v>
      </c>
      <c r="I665" s="209"/>
      <c r="J665" s="205"/>
      <c r="K665" s="205"/>
      <c r="L665" s="210"/>
      <c r="M665" s="211"/>
      <c r="N665" s="212"/>
      <c r="O665" s="212"/>
      <c r="P665" s="212"/>
      <c r="Q665" s="212"/>
      <c r="R665" s="212"/>
      <c r="S665" s="212"/>
      <c r="T665" s="213"/>
      <c r="AT665" s="214" t="s">
        <v>147</v>
      </c>
      <c r="AU665" s="214" t="s">
        <v>143</v>
      </c>
      <c r="AV665" s="14" t="s">
        <v>143</v>
      </c>
      <c r="AW665" s="14" t="s">
        <v>33</v>
      </c>
      <c r="AX665" s="14" t="s">
        <v>71</v>
      </c>
      <c r="AY665" s="214" t="s">
        <v>134</v>
      </c>
    </row>
    <row r="666" spans="1:65" s="13" customFormat="1">
      <c r="B666" s="193"/>
      <c r="C666" s="194"/>
      <c r="D666" s="195" t="s">
        <v>147</v>
      </c>
      <c r="E666" s="196" t="s">
        <v>19</v>
      </c>
      <c r="F666" s="197" t="s">
        <v>627</v>
      </c>
      <c r="G666" s="194"/>
      <c r="H666" s="196" t="s">
        <v>19</v>
      </c>
      <c r="I666" s="198"/>
      <c r="J666" s="194"/>
      <c r="K666" s="194"/>
      <c r="L666" s="199"/>
      <c r="M666" s="200"/>
      <c r="N666" s="201"/>
      <c r="O666" s="201"/>
      <c r="P666" s="201"/>
      <c r="Q666" s="201"/>
      <c r="R666" s="201"/>
      <c r="S666" s="201"/>
      <c r="T666" s="202"/>
      <c r="AT666" s="203" t="s">
        <v>147</v>
      </c>
      <c r="AU666" s="203" t="s">
        <v>143</v>
      </c>
      <c r="AV666" s="13" t="s">
        <v>79</v>
      </c>
      <c r="AW666" s="13" t="s">
        <v>33</v>
      </c>
      <c r="AX666" s="13" t="s">
        <v>71</v>
      </c>
      <c r="AY666" s="203" t="s">
        <v>134</v>
      </c>
    </row>
    <row r="667" spans="1:65" s="14" customFormat="1">
      <c r="B667" s="204"/>
      <c r="C667" s="205"/>
      <c r="D667" s="195" t="s">
        <v>147</v>
      </c>
      <c r="E667" s="206" t="s">
        <v>19</v>
      </c>
      <c r="F667" s="207" t="s">
        <v>79</v>
      </c>
      <c r="G667" s="205"/>
      <c r="H667" s="208">
        <v>1</v>
      </c>
      <c r="I667" s="209"/>
      <c r="J667" s="205"/>
      <c r="K667" s="205"/>
      <c r="L667" s="210"/>
      <c r="M667" s="211"/>
      <c r="N667" s="212"/>
      <c r="O667" s="212"/>
      <c r="P667" s="212"/>
      <c r="Q667" s="212"/>
      <c r="R667" s="212"/>
      <c r="S667" s="212"/>
      <c r="T667" s="213"/>
      <c r="AT667" s="214" t="s">
        <v>147</v>
      </c>
      <c r="AU667" s="214" t="s">
        <v>143</v>
      </c>
      <c r="AV667" s="14" t="s">
        <v>143</v>
      </c>
      <c r="AW667" s="14" t="s">
        <v>33</v>
      </c>
      <c r="AX667" s="14" t="s">
        <v>71</v>
      </c>
      <c r="AY667" s="214" t="s">
        <v>134</v>
      </c>
    </row>
    <row r="668" spans="1:65" s="15" customFormat="1">
      <c r="B668" s="215"/>
      <c r="C668" s="216"/>
      <c r="D668" s="195" t="s">
        <v>147</v>
      </c>
      <c r="E668" s="217" t="s">
        <v>19</v>
      </c>
      <c r="F668" s="218" t="s">
        <v>154</v>
      </c>
      <c r="G668" s="216"/>
      <c r="H668" s="219">
        <v>2</v>
      </c>
      <c r="I668" s="220"/>
      <c r="J668" s="216"/>
      <c r="K668" s="216"/>
      <c r="L668" s="221"/>
      <c r="M668" s="222"/>
      <c r="N668" s="223"/>
      <c r="O668" s="223"/>
      <c r="P668" s="223"/>
      <c r="Q668" s="223"/>
      <c r="R668" s="223"/>
      <c r="S668" s="223"/>
      <c r="T668" s="224"/>
      <c r="AT668" s="225" t="s">
        <v>147</v>
      </c>
      <c r="AU668" s="225" t="s">
        <v>143</v>
      </c>
      <c r="AV668" s="15" t="s">
        <v>142</v>
      </c>
      <c r="AW668" s="15" t="s">
        <v>33</v>
      </c>
      <c r="AX668" s="15" t="s">
        <v>79</v>
      </c>
      <c r="AY668" s="225" t="s">
        <v>134</v>
      </c>
    </row>
    <row r="669" spans="1:65" s="2" customFormat="1" ht="24.2" customHeight="1">
      <c r="A669" s="36"/>
      <c r="B669" s="37"/>
      <c r="C669" s="175" t="s">
        <v>639</v>
      </c>
      <c r="D669" s="175" t="s">
        <v>137</v>
      </c>
      <c r="E669" s="176" t="s">
        <v>640</v>
      </c>
      <c r="F669" s="177" t="s">
        <v>641</v>
      </c>
      <c r="G669" s="178" t="s">
        <v>247</v>
      </c>
      <c r="H669" s="179">
        <v>1</v>
      </c>
      <c r="I669" s="180"/>
      <c r="J669" s="181">
        <f>ROUND(I669*H669,2)</f>
        <v>0</v>
      </c>
      <c r="K669" s="177" t="s">
        <v>141</v>
      </c>
      <c r="L669" s="41"/>
      <c r="M669" s="182" t="s">
        <v>19</v>
      </c>
      <c r="N669" s="183" t="s">
        <v>43</v>
      </c>
      <c r="O669" s="66"/>
      <c r="P669" s="184">
        <f>O669*H669</f>
        <v>0</v>
      </c>
      <c r="Q669" s="184">
        <v>0</v>
      </c>
      <c r="R669" s="184">
        <f>Q669*H669</f>
        <v>0</v>
      </c>
      <c r="S669" s="184">
        <v>0.17399999999999999</v>
      </c>
      <c r="T669" s="185">
        <f>S669*H669</f>
        <v>0.17399999999999999</v>
      </c>
      <c r="U669" s="36"/>
      <c r="V669" s="36"/>
      <c r="W669" s="36"/>
      <c r="X669" s="36"/>
      <c r="Y669" s="36"/>
      <c r="Z669" s="36"/>
      <c r="AA669" s="36"/>
      <c r="AB669" s="36"/>
      <c r="AC669" s="36"/>
      <c r="AD669" s="36"/>
      <c r="AE669" s="36"/>
      <c r="AR669" s="186" t="s">
        <v>286</v>
      </c>
      <c r="AT669" s="186" t="s">
        <v>137</v>
      </c>
      <c r="AU669" s="186" t="s">
        <v>143</v>
      </c>
      <c r="AY669" s="19" t="s">
        <v>134</v>
      </c>
      <c r="BE669" s="187">
        <f>IF(N669="základní",J669,0)</f>
        <v>0</v>
      </c>
      <c r="BF669" s="187">
        <f>IF(N669="snížená",J669,0)</f>
        <v>0</v>
      </c>
      <c r="BG669" s="187">
        <f>IF(N669="zákl. přenesená",J669,0)</f>
        <v>0</v>
      </c>
      <c r="BH669" s="187">
        <f>IF(N669="sníž. přenesená",J669,0)</f>
        <v>0</v>
      </c>
      <c r="BI669" s="187">
        <f>IF(N669="nulová",J669,0)</f>
        <v>0</v>
      </c>
      <c r="BJ669" s="19" t="s">
        <v>143</v>
      </c>
      <c r="BK669" s="187">
        <f>ROUND(I669*H669,2)</f>
        <v>0</v>
      </c>
      <c r="BL669" s="19" t="s">
        <v>286</v>
      </c>
      <c r="BM669" s="186" t="s">
        <v>642</v>
      </c>
    </row>
    <row r="670" spans="1:65" s="2" customFormat="1">
      <c r="A670" s="36"/>
      <c r="B670" s="37"/>
      <c r="C670" s="38"/>
      <c r="D670" s="188" t="s">
        <v>145</v>
      </c>
      <c r="E670" s="38"/>
      <c r="F670" s="189" t="s">
        <v>643</v>
      </c>
      <c r="G670" s="38"/>
      <c r="H670" s="38"/>
      <c r="I670" s="190"/>
      <c r="J670" s="38"/>
      <c r="K670" s="38"/>
      <c r="L670" s="41"/>
      <c r="M670" s="191"/>
      <c r="N670" s="192"/>
      <c r="O670" s="66"/>
      <c r="P670" s="66"/>
      <c r="Q670" s="66"/>
      <c r="R670" s="66"/>
      <c r="S670" s="66"/>
      <c r="T670" s="67"/>
      <c r="U670" s="36"/>
      <c r="V670" s="36"/>
      <c r="W670" s="36"/>
      <c r="X670" s="36"/>
      <c r="Y670" s="36"/>
      <c r="Z670" s="36"/>
      <c r="AA670" s="36"/>
      <c r="AB670" s="36"/>
      <c r="AC670" s="36"/>
      <c r="AD670" s="36"/>
      <c r="AE670" s="36"/>
      <c r="AT670" s="19" t="s">
        <v>145</v>
      </c>
      <c r="AU670" s="19" t="s">
        <v>143</v>
      </c>
    </row>
    <row r="671" spans="1:65" s="13" customFormat="1">
      <c r="B671" s="193"/>
      <c r="C671" s="194"/>
      <c r="D671" s="195" t="s">
        <v>147</v>
      </c>
      <c r="E671" s="196" t="s">
        <v>19</v>
      </c>
      <c r="F671" s="197" t="s">
        <v>285</v>
      </c>
      <c r="G671" s="194"/>
      <c r="H671" s="196" t="s">
        <v>19</v>
      </c>
      <c r="I671" s="198"/>
      <c r="J671" s="194"/>
      <c r="K671" s="194"/>
      <c r="L671" s="199"/>
      <c r="M671" s="200"/>
      <c r="N671" s="201"/>
      <c r="O671" s="201"/>
      <c r="P671" s="201"/>
      <c r="Q671" s="201"/>
      <c r="R671" s="201"/>
      <c r="S671" s="201"/>
      <c r="T671" s="202"/>
      <c r="AT671" s="203" t="s">
        <v>147</v>
      </c>
      <c r="AU671" s="203" t="s">
        <v>143</v>
      </c>
      <c r="AV671" s="13" t="s">
        <v>79</v>
      </c>
      <c r="AW671" s="13" t="s">
        <v>33</v>
      </c>
      <c r="AX671" s="13" t="s">
        <v>71</v>
      </c>
      <c r="AY671" s="203" t="s">
        <v>134</v>
      </c>
    </row>
    <row r="672" spans="1:65" s="14" customFormat="1">
      <c r="B672" s="204"/>
      <c r="C672" s="205"/>
      <c r="D672" s="195" t="s">
        <v>147</v>
      </c>
      <c r="E672" s="206" t="s">
        <v>19</v>
      </c>
      <c r="F672" s="207" t="s">
        <v>79</v>
      </c>
      <c r="G672" s="205"/>
      <c r="H672" s="208">
        <v>1</v>
      </c>
      <c r="I672" s="209"/>
      <c r="J672" s="205"/>
      <c r="K672" s="205"/>
      <c r="L672" s="210"/>
      <c r="M672" s="211"/>
      <c r="N672" s="212"/>
      <c r="O672" s="212"/>
      <c r="P672" s="212"/>
      <c r="Q672" s="212"/>
      <c r="R672" s="212"/>
      <c r="S672" s="212"/>
      <c r="T672" s="213"/>
      <c r="AT672" s="214" t="s">
        <v>147</v>
      </c>
      <c r="AU672" s="214" t="s">
        <v>143</v>
      </c>
      <c r="AV672" s="14" t="s">
        <v>143</v>
      </c>
      <c r="AW672" s="14" t="s">
        <v>33</v>
      </c>
      <c r="AX672" s="14" t="s">
        <v>71</v>
      </c>
      <c r="AY672" s="214" t="s">
        <v>134</v>
      </c>
    </row>
    <row r="673" spans="1:65" s="15" customFormat="1">
      <c r="B673" s="215"/>
      <c r="C673" s="216"/>
      <c r="D673" s="195" t="s">
        <v>147</v>
      </c>
      <c r="E673" s="217" t="s">
        <v>19</v>
      </c>
      <c r="F673" s="218" t="s">
        <v>154</v>
      </c>
      <c r="G673" s="216"/>
      <c r="H673" s="219">
        <v>1</v>
      </c>
      <c r="I673" s="220"/>
      <c r="J673" s="216"/>
      <c r="K673" s="216"/>
      <c r="L673" s="221"/>
      <c r="M673" s="222"/>
      <c r="N673" s="223"/>
      <c r="O673" s="223"/>
      <c r="P673" s="223"/>
      <c r="Q673" s="223"/>
      <c r="R673" s="223"/>
      <c r="S673" s="223"/>
      <c r="T673" s="224"/>
      <c r="AT673" s="225" t="s">
        <v>147</v>
      </c>
      <c r="AU673" s="225" t="s">
        <v>143</v>
      </c>
      <c r="AV673" s="15" t="s">
        <v>142</v>
      </c>
      <c r="AW673" s="15" t="s">
        <v>33</v>
      </c>
      <c r="AX673" s="15" t="s">
        <v>79</v>
      </c>
      <c r="AY673" s="225" t="s">
        <v>134</v>
      </c>
    </row>
    <row r="674" spans="1:65" s="2" customFormat="1" ht="24.2" customHeight="1">
      <c r="A674" s="36"/>
      <c r="B674" s="37"/>
      <c r="C674" s="175" t="s">
        <v>644</v>
      </c>
      <c r="D674" s="175" t="s">
        <v>137</v>
      </c>
      <c r="E674" s="176" t="s">
        <v>645</v>
      </c>
      <c r="F674" s="177" t="s">
        <v>646</v>
      </c>
      <c r="G674" s="178" t="s">
        <v>333</v>
      </c>
      <c r="H674" s="179">
        <v>0.16900000000000001</v>
      </c>
      <c r="I674" s="180"/>
      <c r="J674" s="181">
        <f>ROUND(I674*H674,2)</f>
        <v>0</v>
      </c>
      <c r="K674" s="177" t="s">
        <v>141</v>
      </c>
      <c r="L674" s="41"/>
      <c r="M674" s="182" t="s">
        <v>19</v>
      </c>
      <c r="N674" s="183" t="s">
        <v>43</v>
      </c>
      <c r="O674" s="66"/>
      <c r="P674" s="184">
        <f>O674*H674</f>
        <v>0</v>
      </c>
      <c r="Q674" s="184">
        <v>0</v>
      </c>
      <c r="R674" s="184">
        <f>Q674*H674</f>
        <v>0</v>
      </c>
      <c r="S674" s="184">
        <v>0</v>
      </c>
      <c r="T674" s="185">
        <f>S674*H674</f>
        <v>0</v>
      </c>
      <c r="U674" s="36"/>
      <c r="V674" s="36"/>
      <c r="W674" s="36"/>
      <c r="X674" s="36"/>
      <c r="Y674" s="36"/>
      <c r="Z674" s="36"/>
      <c r="AA674" s="36"/>
      <c r="AB674" s="36"/>
      <c r="AC674" s="36"/>
      <c r="AD674" s="36"/>
      <c r="AE674" s="36"/>
      <c r="AR674" s="186" t="s">
        <v>286</v>
      </c>
      <c r="AT674" s="186" t="s">
        <v>137</v>
      </c>
      <c r="AU674" s="186" t="s">
        <v>143</v>
      </c>
      <c r="AY674" s="19" t="s">
        <v>134</v>
      </c>
      <c r="BE674" s="187">
        <f>IF(N674="základní",J674,0)</f>
        <v>0</v>
      </c>
      <c r="BF674" s="187">
        <f>IF(N674="snížená",J674,0)</f>
        <v>0</v>
      </c>
      <c r="BG674" s="187">
        <f>IF(N674="zákl. přenesená",J674,0)</f>
        <v>0</v>
      </c>
      <c r="BH674" s="187">
        <f>IF(N674="sníž. přenesená",J674,0)</f>
        <v>0</v>
      </c>
      <c r="BI674" s="187">
        <f>IF(N674="nulová",J674,0)</f>
        <v>0</v>
      </c>
      <c r="BJ674" s="19" t="s">
        <v>143</v>
      </c>
      <c r="BK674" s="187">
        <f>ROUND(I674*H674,2)</f>
        <v>0</v>
      </c>
      <c r="BL674" s="19" t="s">
        <v>286</v>
      </c>
      <c r="BM674" s="186" t="s">
        <v>647</v>
      </c>
    </row>
    <row r="675" spans="1:65" s="2" customFormat="1">
      <c r="A675" s="36"/>
      <c r="B675" s="37"/>
      <c r="C675" s="38"/>
      <c r="D675" s="188" t="s">
        <v>145</v>
      </c>
      <c r="E675" s="38"/>
      <c r="F675" s="189" t="s">
        <v>648</v>
      </c>
      <c r="G675" s="38"/>
      <c r="H675" s="38"/>
      <c r="I675" s="190"/>
      <c r="J675" s="38"/>
      <c r="K675" s="38"/>
      <c r="L675" s="41"/>
      <c r="M675" s="191"/>
      <c r="N675" s="192"/>
      <c r="O675" s="66"/>
      <c r="P675" s="66"/>
      <c r="Q675" s="66"/>
      <c r="R675" s="66"/>
      <c r="S675" s="66"/>
      <c r="T675" s="67"/>
      <c r="U675" s="36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  <c r="AT675" s="19" t="s">
        <v>145</v>
      </c>
      <c r="AU675" s="19" t="s">
        <v>143</v>
      </c>
    </row>
    <row r="676" spans="1:65" s="12" customFormat="1" ht="22.9" customHeight="1">
      <c r="B676" s="159"/>
      <c r="C676" s="160"/>
      <c r="D676" s="161" t="s">
        <v>70</v>
      </c>
      <c r="E676" s="173" t="s">
        <v>649</v>
      </c>
      <c r="F676" s="173" t="s">
        <v>650</v>
      </c>
      <c r="G676" s="160"/>
      <c r="H676" s="160"/>
      <c r="I676" s="163"/>
      <c r="J676" s="174">
        <f>BK676</f>
        <v>0</v>
      </c>
      <c r="K676" s="160"/>
      <c r="L676" s="165"/>
      <c r="M676" s="166"/>
      <c r="N676" s="167"/>
      <c r="O676" s="167"/>
      <c r="P676" s="168">
        <f>SUM(P677:P756)</f>
        <v>0</v>
      </c>
      <c r="Q676" s="167"/>
      <c r="R676" s="168">
        <f>SUM(R677:R756)</f>
        <v>0.33461939999999996</v>
      </c>
      <c r="S676" s="167"/>
      <c r="T676" s="169">
        <f>SUM(T677:T756)</f>
        <v>0</v>
      </c>
      <c r="AR676" s="170" t="s">
        <v>143</v>
      </c>
      <c r="AT676" s="171" t="s">
        <v>70</v>
      </c>
      <c r="AU676" s="171" t="s">
        <v>79</v>
      </c>
      <c r="AY676" s="170" t="s">
        <v>134</v>
      </c>
      <c r="BK676" s="172">
        <f>SUM(BK677:BK756)</f>
        <v>0</v>
      </c>
    </row>
    <row r="677" spans="1:65" s="2" customFormat="1" ht="16.5" customHeight="1">
      <c r="A677" s="36"/>
      <c r="B677" s="37"/>
      <c r="C677" s="175" t="s">
        <v>651</v>
      </c>
      <c r="D677" s="175" t="s">
        <v>137</v>
      </c>
      <c r="E677" s="176" t="s">
        <v>652</v>
      </c>
      <c r="F677" s="177" t="s">
        <v>653</v>
      </c>
      <c r="G677" s="178" t="s">
        <v>157</v>
      </c>
      <c r="H677" s="179">
        <v>7.82</v>
      </c>
      <c r="I677" s="180"/>
      <c r="J677" s="181">
        <f>ROUND(I677*H677,2)</f>
        <v>0</v>
      </c>
      <c r="K677" s="177" t="s">
        <v>141</v>
      </c>
      <c r="L677" s="41"/>
      <c r="M677" s="182" t="s">
        <v>19</v>
      </c>
      <c r="N677" s="183" t="s">
        <v>43</v>
      </c>
      <c r="O677" s="66"/>
      <c r="P677" s="184">
        <f>O677*H677</f>
        <v>0</v>
      </c>
      <c r="Q677" s="184">
        <v>2.9999999999999997E-4</v>
      </c>
      <c r="R677" s="184">
        <f>Q677*H677</f>
        <v>2.346E-3</v>
      </c>
      <c r="S677" s="184">
        <v>0</v>
      </c>
      <c r="T677" s="185">
        <f>S677*H677</f>
        <v>0</v>
      </c>
      <c r="U677" s="36"/>
      <c r="V677" s="36"/>
      <c r="W677" s="36"/>
      <c r="X677" s="36"/>
      <c r="Y677" s="36"/>
      <c r="Z677" s="36"/>
      <c r="AA677" s="36"/>
      <c r="AB677" s="36"/>
      <c r="AC677" s="36"/>
      <c r="AD677" s="36"/>
      <c r="AE677" s="36"/>
      <c r="AR677" s="186" t="s">
        <v>286</v>
      </c>
      <c r="AT677" s="186" t="s">
        <v>137</v>
      </c>
      <c r="AU677" s="186" t="s">
        <v>143</v>
      </c>
      <c r="AY677" s="19" t="s">
        <v>134</v>
      </c>
      <c r="BE677" s="187">
        <f>IF(N677="základní",J677,0)</f>
        <v>0</v>
      </c>
      <c r="BF677" s="187">
        <f>IF(N677="snížená",J677,0)</f>
        <v>0</v>
      </c>
      <c r="BG677" s="187">
        <f>IF(N677="zákl. přenesená",J677,0)</f>
        <v>0</v>
      </c>
      <c r="BH677" s="187">
        <f>IF(N677="sníž. přenesená",J677,0)</f>
        <v>0</v>
      </c>
      <c r="BI677" s="187">
        <f>IF(N677="nulová",J677,0)</f>
        <v>0</v>
      </c>
      <c r="BJ677" s="19" t="s">
        <v>143</v>
      </c>
      <c r="BK677" s="187">
        <f>ROUND(I677*H677,2)</f>
        <v>0</v>
      </c>
      <c r="BL677" s="19" t="s">
        <v>286</v>
      </c>
      <c r="BM677" s="186" t="s">
        <v>654</v>
      </c>
    </row>
    <row r="678" spans="1:65" s="2" customFormat="1">
      <c r="A678" s="36"/>
      <c r="B678" s="37"/>
      <c r="C678" s="38"/>
      <c r="D678" s="188" t="s">
        <v>145</v>
      </c>
      <c r="E678" s="38"/>
      <c r="F678" s="189" t="s">
        <v>655</v>
      </c>
      <c r="G678" s="38"/>
      <c r="H678" s="38"/>
      <c r="I678" s="190"/>
      <c r="J678" s="38"/>
      <c r="K678" s="38"/>
      <c r="L678" s="41"/>
      <c r="M678" s="191"/>
      <c r="N678" s="192"/>
      <c r="O678" s="66"/>
      <c r="P678" s="66"/>
      <c r="Q678" s="66"/>
      <c r="R678" s="66"/>
      <c r="S678" s="66"/>
      <c r="T678" s="67"/>
      <c r="U678" s="36"/>
      <c r="V678" s="36"/>
      <c r="W678" s="36"/>
      <c r="X678" s="36"/>
      <c r="Y678" s="36"/>
      <c r="Z678" s="36"/>
      <c r="AA678" s="36"/>
      <c r="AB678" s="36"/>
      <c r="AC678" s="36"/>
      <c r="AD678" s="36"/>
      <c r="AE678" s="36"/>
      <c r="AT678" s="19" t="s">
        <v>145</v>
      </c>
      <c r="AU678" s="19" t="s">
        <v>143</v>
      </c>
    </row>
    <row r="679" spans="1:65" s="13" customFormat="1">
      <c r="B679" s="193"/>
      <c r="C679" s="194"/>
      <c r="D679" s="195" t="s">
        <v>147</v>
      </c>
      <c r="E679" s="196" t="s">
        <v>19</v>
      </c>
      <c r="F679" s="197" t="s">
        <v>148</v>
      </c>
      <c r="G679" s="194"/>
      <c r="H679" s="196" t="s">
        <v>19</v>
      </c>
      <c r="I679" s="198"/>
      <c r="J679" s="194"/>
      <c r="K679" s="194"/>
      <c r="L679" s="199"/>
      <c r="M679" s="200"/>
      <c r="N679" s="201"/>
      <c r="O679" s="201"/>
      <c r="P679" s="201"/>
      <c r="Q679" s="201"/>
      <c r="R679" s="201"/>
      <c r="S679" s="201"/>
      <c r="T679" s="202"/>
      <c r="AT679" s="203" t="s">
        <v>147</v>
      </c>
      <c r="AU679" s="203" t="s">
        <v>143</v>
      </c>
      <c r="AV679" s="13" t="s">
        <v>79</v>
      </c>
      <c r="AW679" s="13" t="s">
        <v>33</v>
      </c>
      <c r="AX679" s="13" t="s">
        <v>71</v>
      </c>
      <c r="AY679" s="203" t="s">
        <v>134</v>
      </c>
    </row>
    <row r="680" spans="1:65" s="13" customFormat="1">
      <c r="B680" s="193"/>
      <c r="C680" s="194"/>
      <c r="D680" s="195" t="s">
        <v>147</v>
      </c>
      <c r="E680" s="196" t="s">
        <v>19</v>
      </c>
      <c r="F680" s="197" t="s">
        <v>185</v>
      </c>
      <c r="G680" s="194"/>
      <c r="H680" s="196" t="s">
        <v>19</v>
      </c>
      <c r="I680" s="198"/>
      <c r="J680" s="194"/>
      <c r="K680" s="194"/>
      <c r="L680" s="199"/>
      <c r="M680" s="200"/>
      <c r="N680" s="201"/>
      <c r="O680" s="201"/>
      <c r="P680" s="201"/>
      <c r="Q680" s="201"/>
      <c r="R680" s="201"/>
      <c r="S680" s="201"/>
      <c r="T680" s="202"/>
      <c r="AT680" s="203" t="s">
        <v>147</v>
      </c>
      <c r="AU680" s="203" t="s">
        <v>143</v>
      </c>
      <c r="AV680" s="13" t="s">
        <v>79</v>
      </c>
      <c r="AW680" s="13" t="s">
        <v>33</v>
      </c>
      <c r="AX680" s="13" t="s">
        <v>71</v>
      </c>
      <c r="AY680" s="203" t="s">
        <v>134</v>
      </c>
    </row>
    <row r="681" spans="1:65" s="14" customFormat="1">
      <c r="B681" s="204"/>
      <c r="C681" s="205"/>
      <c r="D681" s="195" t="s">
        <v>147</v>
      </c>
      <c r="E681" s="206" t="s">
        <v>19</v>
      </c>
      <c r="F681" s="207" t="s">
        <v>368</v>
      </c>
      <c r="G681" s="205"/>
      <c r="H681" s="208">
        <v>1.07</v>
      </c>
      <c r="I681" s="209"/>
      <c r="J681" s="205"/>
      <c r="K681" s="205"/>
      <c r="L681" s="210"/>
      <c r="M681" s="211"/>
      <c r="N681" s="212"/>
      <c r="O681" s="212"/>
      <c r="P681" s="212"/>
      <c r="Q681" s="212"/>
      <c r="R681" s="212"/>
      <c r="S681" s="212"/>
      <c r="T681" s="213"/>
      <c r="AT681" s="214" t="s">
        <v>147</v>
      </c>
      <c r="AU681" s="214" t="s">
        <v>143</v>
      </c>
      <c r="AV681" s="14" t="s">
        <v>143</v>
      </c>
      <c r="AW681" s="14" t="s">
        <v>33</v>
      </c>
      <c r="AX681" s="14" t="s">
        <v>71</v>
      </c>
      <c r="AY681" s="214" t="s">
        <v>134</v>
      </c>
    </row>
    <row r="682" spans="1:65" s="13" customFormat="1">
      <c r="B682" s="193"/>
      <c r="C682" s="194"/>
      <c r="D682" s="195" t="s">
        <v>147</v>
      </c>
      <c r="E682" s="196" t="s">
        <v>19</v>
      </c>
      <c r="F682" s="197" t="s">
        <v>149</v>
      </c>
      <c r="G682" s="194"/>
      <c r="H682" s="196" t="s">
        <v>19</v>
      </c>
      <c r="I682" s="198"/>
      <c r="J682" s="194"/>
      <c r="K682" s="194"/>
      <c r="L682" s="199"/>
      <c r="M682" s="200"/>
      <c r="N682" s="201"/>
      <c r="O682" s="201"/>
      <c r="P682" s="201"/>
      <c r="Q682" s="201"/>
      <c r="R682" s="201"/>
      <c r="S682" s="201"/>
      <c r="T682" s="202"/>
      <c r="AT682" s="203" t="s">
        <v>147</v>
      </c>
      <c r="AU682" s="203" t="s">
        <v>143</v>
      </c>
      <c r="AV682" s="13" t="s">
        <v>79</v>
      </c>
      <c r="AW682" s="13" t="s">
        <v>33</v>
      </c>
      <c r="AX682" s="13" t="s">
        <v>71</v>
      </c>
      <c r="AY682" s="203" t="s">
        <v>134</v>
      </c>
    </row>
    <row r="683" spans="1:65" s="14" customFormat="1">
      <c r="B683" s="204"/>
      <c r="C683" s="205"/>
      <c r="D683" s="195" t="s">
        <v>147</v>
      </c>
      <c r="E683" s="206" t="s">
        <v>19</v>
      </c>
      <c r="F683" s="207" t="s">
        <v>280</v>
      </c>
      <c r="G683" s="205"/>
      <c r="H683" s="208">
        <v>6.75</v>
      </c>
      <c r="I683" s="209"/>
      <c r="J683" s="205"/>
      <c r="K683" s="205"/>
      <c r="L683" s="210"/>
      <c r="M683" s="211"/>
      <c r="N683" s="212"/>
      <c r="O683" s="212"/>
      <c r="P683" s="212"/>
      <c r="Q683" s="212"/>
      <c r="R683" s="212"/>
      <c r="S683" s="212"/>
      <c r="T683" s="213"/>
      <c r="AT683" s="214" t="s">
        <v>147</v>
      </c>
      <c r="AU683" s="214" t="s">
        <v>143</v>
      </c>
      <c r="AV683" s="14" t="s">
        <v>143</v>
      </c>
      <c r="AW683" s="14" t="s">
        <v>33</v>
      </c>
      <c r="AX683" s="14" t="s">
        <v>71</v>
      </c>
      <c r="AY683" s="214" t="s">
        <v>134</v>
      </c>
    </row>
    <row r="684" spans="1:65" s="15" customFormat="1">
      <c r="B684" s="215"/>
      <c r="C684" s="216"/>
      <c r="D684" s="195" t="s">
        <v>147</v>
      </c>
      <c r="E684" s="217" t="s">
        <v>19</v>
      </c>
      <c r="F684" s="218" t="s">
        <v>154</v>
      </c>
      <c r="G684" s="216"/>
      <c r="H684" s="219">
        <v>7.82</v>
      </c>
      <c r="I684" s="220"/>
      <c r="J684" s="216"/>
      <c r="K684" s="216"/>
      <c r="L684" s="221"/>
      <c r="M684" s="222"/>
      <c r="N684" s="223"/>
      <c r="O684" s="223"/>
      <c r="P684" s="223"/>
      <c r="Q684" s="223"/>
      <c r="R684" s="223"/>
      <c r="S684" s="223"/>
      <c r="T684" s="224"/>
      <c r="AT684" s="225" t="s">
        <v>147</v>
      </c>
      <c r="AU684" s="225" t="s">
        <v>143</v>
      </c>
      <c r="AV684" s="15" t="s">
        <v>142</v>
      </c>
      <c r="AW684" s="15" t="s">
        <v>33</v>
      </c>
      <c r="AX684" s="15" t="s">
        <v>79</v>
      </c>
      <c r="AY684" s="225" t="s">
        <v>134</v>
      </c>
    </row>
    <row r="685" spans="1:65" s="2" customFormat="1" ht="24.2" customHeight="1">
      <c r="A685" s="36"/>
      <c r="B685" s="37"/>
      <c r="C685" s="175" t="s">
        <v>656</v>
      </c>
      <c r="D685" s="175" t="s">
        <v>137</v>
      </c>
      <c r="E685" s="176" t="s">
        <v>657</v>
      </c>
      <c r="F685" s="177" t="s">
        <v>658</v>
      </c>
      <c r="G685" s="178" t="s">
        <v>157</v>
      </c>
      <c r="H685" s="179">
        <v>7.82</v>
      </c>
      <c r="I685" s="180"/>
      <c r="J685" s="181">
        <f>ROUND(I685*H685,2)</f>
        <v>0</v>
      </c>
      <c r="K685" s="177" t="s">
        <v>141</v>
      </c>
      <c r="L685" s="41"/>
      <c r="M685" s="182" t="s">
        <v>19</v>
      </c>
      <c r="N685" s="183" t="s">
        <v>43</v>
      </c>
      <c r="O685" s="66"/>
      <c r="P685" s="184">
        <f>O685*H685</f>
        <v>0</v>
      </c>
      <c r="Q685" s="184">
        <v>1.2E-2</v>
      </c>
      <c r="R685" s="184">
        <f>Q685*H685</f>
        <v>9.3840000000000007E-2</v>
      </c>
      <c r="S685" s="184">
        <v>0</v>
      </c>
      <c r="T685" s="185">
        <f>S685*H685</f>
        <v>0</v>
      </c>
      <c r="U685" s="36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  <c r="AR685" s="186" t="s">
        <v>286</v>
      </c>
      <c r="AT685" s="186" t="s">
        <v>137</v>
      </c>
      <c r="AU685" s="186" t="s">
        <v>143</v>
      </c>
      <c r="AY685" s="19" t="s">
        <v>134</v>
      </c>
      <c r="BE685" s="187">
        <f>IF(N685="základní",J685,0)</f>
        <v>0</v>
      </c>
      <c r="BF685" s="187">
        <f>IF(N685="snížená",J685,0)</f>
        <v>0</v>
      </c>
      <c r="BG685" s="187">
        <f>IF(N685="zákl. přenesená",J685,0)</f>
        <v>0</v>
      </c>
      <c r="BH685" s="187">
        <f>IF(N685="sníž. přenesená",J685,0)</f>
        <v>0</v>
      </c>
      <c r="BI685" s="187">
        <f>IF(N685="nulová",J685,0)</f>
        <v>0</v>
      </c>
      <c r="BJ685" s="19" t="s">
        <v>143</v>
      </c>
      <c r="BK685" s="187">
        <f>ROUND(I685*H685,2)</f>
        <v>0</v>
      </c>
      <c r="BL685" s="19" t="s">
        <v>286</v>
      </c>
      <c r="BM685" s="186" t="s">
        <v>659</v>
      </c>
    </row>
    <row r="686" spans="1:65" s="2" customFormat="1">
      <c r="A686" s="36"/>
      <c r="B686" s="37"/>
      <c r="C686" s="38"/>
      <c r="D686" s="188" t="s">
        <v>145</v>
      </c>
      <c r="E686" s="38"/>
      <c r="F686" s="189" t="s">
        <v>660</v>
      </c>
      <c r="G686" s="38"/>
      <c r="H686" s="38"/>
      <c r="I686" s="190"/>
      <c r="J686" s="38"/>
      <c r="K686" s="38"/>
      <c r="L686" s="41"/>
      <c r="M686" s="191"/>
      <c r="N686" s="192"/>
      <c r="O686" s="66"/>
      <c r="P686" s="66"/>
      <c r="Q686" s="66"/>
      <c r="R686" s="66"/>
      <c r="S686" s="66"/>
      <c r="T686" s="67"/>
      <c r="U686" s="36"/>
      <c r="V686" s="36"/>
      <c r="W686" s="36"/>
      <c r="X686" s="36"/>
      <c r="Y686" s="36"/>
      <c r="Z686" s="36"/>
      <c r="AA686" s="36"/>
      <c r="AB686" s="36"/>
      <c r="AC686" s="36"/>
      <c r="AD686" s="36"/>
      <c r="AE686" s="36"/>
      <c r="AT686" s="19" t="s">
        <v>145</v>
      </c>
      <c r="AU686" s="19" t="s">
        <v>143</v>
      </c>
    </row>
    <row r="687" spans="1:65" s="13" customFormat="1">
      <c r="B687" s="193"/>
      <c r="C687" s="194"/>
      <c r="D687" s="195" t="s">
        <v>147</v>
      </c>
      <c r="E687" s="196" t="s">
        <v>19</v>
      </c>
      <c r="F687" s="197" t="s">
        <v>148</v>
      </c>
      <c r="G687" s="194"/>
      <c r="H687" s="196" t="s">
        <v>19</v>
      </c>
      <c r="I687" s="198"/>
      <c r="J687" s="194"/>
      <c r="K687" s="194"/>
      <c r="L687" s="199"/>
      <c r="M687" s="200"/>
      <c r="N687" s="201"/>
      <c r="O687" s="201"/>
      <c r="P687" s="201"/>
      <c r="Q687" s="201"/>
      <c r="R687" s="201"/>
      <c r="S687" s="201"/>
      <c r="T687" s="202"/>
      <c r="AT687" s="203" t="s">
        <v>147</v>
      </c>
      <c r="AU687" s="203" t="s">
        <v>143</v>
      </c>
      <c r="AV687" s="13" t="s">
        <v>79</v>
      </c>
      <c r="AW687" s="13" t="s">
        <v>33</v>
      </c>
      <c r="AX687" s="13" t="s">
        <v>71</v>
      </c>
      <c r="AY687" s="203" t="s">
        <v>134</v>
      </c>
    </row>
    <row r="688" spans="1:65" s="13" customFormat="1">
      <c r="B688" s="193"/>
      <c r="C688" s="194"/>
      <c r="D688" s="195" t="s">
        <v>147</v>
      </c>
      <c r="E688" s="196" t="s">
        <v>19</v>
      </c>
      <c r="F688" s="197" t="s">
        <v>185</v>
      </c>
      <c r="G688" s="194"/>
      <c r="H688" s="196" t="s">
        <v>19</v>
      </c>
      <c r="I688" s="198"/>
      <c r="J688" s="194"/>
      <c r="K688" s="194"/>
      <c r="L688" s="199"/>
      <c r="M688" s="200"/>
      <c r="N688" s="201"/>
      <c r="O688" s="201"/>
      <c r="P688" s="201"/>
      <c r="Q688" s="201"/>
      <c r="R688" s="201"/>
      <c r="S688" s="201"/>
      <c r="T688" s="202"/>
      <c r="AT688" s="203" t="s">
        <v>147</v>
      </c>
      <c r="AU688" s="203" t="s">
        <v>143</v>
      </c>
      <c r="AV688" s="13" t="s">
        <v>79</v>
      </c>
      <c r="AW688" s="13" t="s">
        <v>33</v>
      </c>
      <c r="AX688" s="13" t="s">
        <v>71</v>
      </c>
      <c r="AY688" s="203" t="s">
        <v>134</v>
      </c>
    </row>
    <row r="689" spans="1:65" s="14" customFormat="1">
      <c r="B689" s="204"/>
      <c r="C689" s="205"/>
      <c r="D689" s="195" t="s">
        <v>147</v>
      </c>
      <c r="E689" s="206" t="s">
        <v>19</v>
      </c>
      <c r="F689" s="207" t="s">
        <v>368</v>
      </c>
      <c r="G689" s="205"/>
      <c r="H689" s="208">
        <v>1.07</v>
      </c>
      <c r="I689" s="209"/>
      <c r="J689" s="205"/>
      <c r="K689" s="205"/>
      <c r="L689" s="210"/>
      <c r="M689" s="211"/>
      <c r="N689" s="212"/>
      <c r="O689" s="212"/>
      <c r="P689" s="212"/>
      <c r="Q689" s="212"/>
      <c r="R689" s="212"/>
      <c r="S689" s="212"/>
      <c r="T689" s="213"/>
      <c r="AT689" s="214" t="s">
        <v>147</v>
      </c>
      <c r="AU689" s="214" t="s">
        <v>143</v>
      </c>
      <c r="AV689" s="14" t="s">
        <v>143</v>
      </c>
      <c r="AW689" s="14" t="s">
        <v>33</v>
      </c>
      <c r="AX689" s="14" t="s">
        <v>71</v>
      </c>
      <c r="AY689" s="214" t="s">
        <v>134</v>
      </c>
    </row>
    <row r="690" spans="1:65" s="13" customFormat="1">
      <c r="B690" s="193"/>
      <c r="C690" s="194"/>
      <c r="D690" s="195" t="s">
        <v>147</v>
      </c>
      <c r="E690" s="196" t="s">
        <v>19</v>
      </c>
      <c r="F690" s="197" t="s">
        <v>149</v>
      </c>
      <c r="G690" s="194"/>
      <c r="H690" s="196" t="s">
        <v>19</v>
      </c>
      <c r="I690" s="198"/>
      <c r="J690" s="194"/>
      <c r="K690" s="194"/>
      <c r="L690" s="199"/>
      <c r="M690" s="200"/>
      <c r="N690" s="201"/>
      <c r="O690" s="201"/>
      <c r="P690" s="201"/>
      <c r="Q690" s="201"/>
      <c r="R690" s="201"/>
      <c r="S690" s="201"/>
      <c r="T690" s="202"/>
      <c r="AT690" s="203" t="s">
        <v>147</v>
      </c>
      <c r="AU690" s="203" t="s">
        <v>143</v>
      </c>
      <c r="AV690" s="13" t="s">
        <v>79</v>
      </c>
      <c r="AW690" s="13" t="s">
        <v>33</v>
      </c>
      <c r="AX690" s="13" t="s">
        <v>71</v>
      </c>
      <c r="AY690" s="203" t="s">
        <v>134</v>
      </c>
    </row>
    <row r="691" spans="1:65" s="14" customFormat="1">
      <c r="B691" s="204"/>
      <c r="C691" s="205"/>
      <c r="D691" s="195" t="s">
        <v>147</v>
      </c>
      <c r="E691" s="206" t="s">
        <v>19</v>
      </c>
      <c r="F691" s="207" t="s">
        <v>280</v>
      </c>
      <c r="G691" s="205"/>
      <c r="H691" s="208">
        <v>6.75</v>
      </c>
      <c r="I691" s="209"/>
      <c r="J691" s="205"/>
      <c r="K691" s="205"/>
      <c r="L691" s="210"/>
      <c r="M691" s="211"/>
      <c r="N691" s="212"/>
      <c r="O691" s="212"/>
      <c r="P691" s="212"/>
      <c r="Q691" s="212"/>
      <c r="R691" s="212"/>
      <c r="S691" s="212"/>
      <c r="T691" s="213"/>
      <c r="AT691" s="214" t="s">
        <v>147</v>
      </c>
      <c r="AU691" s="214" t="s">
        <v>143</v>
      </c>
      <c r="AV691" s="14" t="s">
        <v>143</v>
      </c>
      <c r="AW691" s="14" t="s">
        <v>33</v>
      </c>
      <c r="AX691" s="14" t="s">
        <v>71</v>
      </c>
      <c r="AY691" s="214" t="s">
        <v>134</v>
      </c>
    </row>
    <row r="692" spans="1:65" s="15" customFormat="1">
      <c r="B692" s="215"/>
      <c r="C692" s="216"/>
      <c r="D692" s="195" t="s">
        <v>147</v>
      </c>
      <c r="E692" s="217" t="s">
        <v>19</v>
      </c>
      <c r="F692" s="218" t="s">
        <v>154</v>
      </c>
      <c r="G692" s="216"/>
      <c r="H692" s="219">
        <v>7.82</v>
      </c>
      <c r="I692" s="220"/>
      <c r="J692" s="216"/>
      <c r="K692" s="216"/>
      <c r="L692" s="221"/>
      <c r="M692" s="222"/>
      <c r="N692" s="223"/>
      <c r="O692" s="223"/>
      <c r="P692" s="223"/>
      <c r="Q692" s="223"/>
      <c r="R692" s="223"/>
      <c r="S692" s="223"/>
      <c r="T692" s="224"/>
      <c r="AT692" s="225" t="s">
        <v>147</v>
      </c>
      <c r="AU692" s="225" t="s">
        <v>143</v>
      </c>
      <c r="AV692" s="15" t="s">
        <v>142</v>
      </c>
      <c r="AW692" s="15" t="s">
        <v>33</v>
      </c>
      <c r="AX692" s="15" t="s">
        <v>79</v>
      </c>
      <c r="AY692" s="225" t="s">
        <v>134</v>
      </c>
    </row>
    <row r="693" spans="1:65" s="2" customFormat="1" ht="37.9" customHeight="1">
      <c r="A693" s="36"/>
      <c r="B693" s="37"/>
      <c r="C693" s="175" t="s">
        <v>661</v>
      </c>
      <c r="D693" s="175" t="s">
        <v>137</v>
      </c>
      <c r="E693" s="176" t="s">
        <v>662</v>
      </c>
      <c r="F693" s="177" t="s">
        <v>663</v>
      </c>
      <c r="G693" s="178" t="s">
        <v>157</v>
      </c>
      <c r="H693" s="179">
        <v>7.82</v>
      </c>
      <c r="I693" s="180"/>
      <c r="J693" s="181">
        <f>ROUND(I693*H693,2)</f>
        <v>0</v>
      </c>
      <c r="K693" s="177" t="s">
        <v>141</v>
      </c>
      <c r="L693" s="41"/>
      <c r="M693" s="182" t="s">
        <v>19</v>
      </c>
      <c r="N693" s="183" t="s">
        <v>43</v>
      </c>
      <c r="O693" s="66"/>
      <c r="P693" s="184">
        <f>O693*H693</f>
        <v>0</v>
      </c>
      <c r="Q693" s="184">
        <v>5.8799999999999998E-3</v>
      </c>
      <c r="R693" s="184">
        <f>Q693*H693</f>
        <v>4.5981599999999997E-2</v>
      </c>
      <c r="S693" s="184">
        <v>0</v>
      </c>
      <c r="T693" s="185">
        <f>S693*H693</f>
        <v>0</v>
      </c>
      <c r="U693" s="36"/>
      <c r="V693" s="36"/>
      <c r="W693" s="36"/>
      <c r="X693" s="36"/>
      <c r="Y693" s="36"/>
      <c r="Z693" s="36"/>
      <c r="AA693" s="36"/>
      <c r="AB693" s="36"/>
      <c r="AC693" s="36"/>
      <c r="AD693" s="36"/>
      <c r="AE693" s="36"/>
      <c r="AR693" s="186" t="s">
        <v>286</v>
      </c>
      <c r="AT693" s="186" t="s">
        <v>137</v>
      </c>
      <c r="AU693" s="186" t="s">
        <v>143</v>
      </c>
      <c r="AY693" s="19" t="s">
        <v>134</v>
      </c>
      <c r="BE693" s="187">
        <f>IF(N693="základní",J693,0)</f>
        <v>0</v>
      </c>
      <c r="BF693" s="187">
        <f>IF(N693="snížená",J693,0)</f>
        <v>0</v>
      </c>
      <c r="BG693" s="187">
        <f>IF(N693="zákl. přenesená",J693,0)</f>
        <v>0</v>
      </c>
      <c r="BH693" s="187">
        <f>IF(N693="sníž. přenesená",J693,0)</f>
        <v>0</v>
      </c>
      <c r="BI693" s="187">
        <f>IF(N693="nulová",J693,0)</f>
        <v>0</v>
      </c>
      <c r="BJ693" s="19" t="s">
        <v>143</v>
      </c>
      <c r="BK693" s="187">
        <f>ROUND(I693*H693,2)</f>
        <v>0</v>
      </c>
      <c r="BL693" s="19" t="s">
        <v>286</v>
      </c>
      <c r="BM693" s="186" t="s">
        <v>664</v>
      </c>
    </row>
    <row r="694" spans="1:65" s="2" customFormat="1">
      <c r="A694" s="36"/>
      <c r="B694" s="37"/>
      <c r="C694" s="38"/>
      <c r="D694" s="188" t="s">
        <v>145</v>
      </c>
      <c r="E694" s="38"/>
      <c r="F694" s="189" t="s">
        <v>665</v>
      </c>
      <c r="G694" s="38"/>
      <c r="H694" s="38"/>
      <c r="I694" s="190"/>
      <c r="J694" s="38"/>
      <c r="K694" s="38"/>
      <c r="L694" s="41"/>
      <c r="M694" s="191"/>
      <c r="N694" s="192"/>
      <c r="O694" s="66"/>
      <c r="P694" s="66"/>
      <c r="Q694" s="66"/>
      <c r="R694" s="66"/>
      <c r="S694" s="66"/>
      <c r="T694" s="67"/>
      <c r="U694" s="36"/>
      <c r="V694" s="36"/>
      <c r="W694" s="36"/>
      <c r="X694" s="36"/>
      <c r="Y694" s="36"/>
      <c r="Z694" s="36"/>
      <c r="AA694" s="36"/>
      <c r="AB694" s="36"/>
      <c r="AC694" s="36"/>
      <c r="AD694" s="36"/>
      <c r="AE694" s="36"/>
      <c r="AT694" s="19" t="s">
        <v>145</v>
      </c>
      <c r="AU694" s="19" t="s">
        <v>143</v>
      </c>
    </row>
    <row r="695" spans="1:65" s="13" customFormat="1">
      <c r="B695" s="193"/>
      <c r="C695" s="194"/>
      <c r="D695" s="195" t="s">
        <v>147</v>
      </c>
      <c r="E695" s="196" t="s">
        <v>19</v>
      </c>
      <c r="F695" s="197" t="s">
        <v>148</v>
      </c>
      <c r="G695" s="194"/>
      <c r="H695" s="196" t="s">
        <v>19</v>
      </c>
      <c r="I695" s="198"/>
      <c r="J695" s="194"/>
      <c r="K695" s="194"/>
      <c r="L695" s="199"/>
      <c r="M695" s="200"/>
      <c r="N695" s="201"/>
      <c r="O695" s="201"/>
      <c r="P695" s="201"/>
      <c r="Q695" s="201"/>
      <c r="R695" s="201"/>
      <c r="S695" s="201"/>
      <c r="T695" s="202"/>
      <c r="AT695" s="203" t="s">
        <v>147</v>
      </c>
      <c r="AU695" s="203" t="s">
        <v>143</v>
      </c>
      <c r="AV695" s="13" t="s">
        <v>79</v>
      </c>
      <c r="AW695" s="13" t="s">
        <v>33</v>
      </c>
      <c r="AX695" s="13" t="s">
        <v>71</v>
      </c>
      <c r="AY695" s="203" t="s">
        <v>134</v>
      </c>
    </row>
    <row r="696" spans="1:65" s="13" customFormat="1">
      <c r="B696" s="193"/>
      <c r="C696" s="194"/>
      <c r="D696" s="195" t="s">
        <v>147</v>
      </c>
      <c r="E696" s="196" t="s">
        <v>19</v>
      </c>
      <c r="F696" s="197" t="s">
        <v>185</v>
      </c>
      <c r="G696" s="194"/>
      <c r="H696" s="196" t="s">
        <v>19</v>
      </c>
      <c r="I696" s="198"/>
      <c r="J696" s="194"/>
      <c r="K696" s="194"/>
      <c r="L696" s="199"/>
      <c r="M696" s="200"/>
      <c r="N696" s="201"/>
      <c r="O696" s="201"/>
      <c r="P696" s="201"/>
      <c r="Q696" s="201"/>
      <c r="R696" s="201"/>
      <c r="S696" s="201"/>
      <c r="T696" s="202"/>
      <c r="AT696" s="203" t="s">
        <v>147</v>
      </c>
      <c r="AU696" s="203" t="s">
        <v>143</v>
      </c>
      <c r="AV696" s="13" t="s">
        <v>79</v>
      </c>
      <c r="AW696" s="13" t="s">
        <v>33</v>
      </c>
      <c r="AX696" s="13" t="s">
        <v>71</v>
      </c>
      <c r="AY696" s="203" t="s">
        <v>134</v>
      </c>
    </row>
    <row r="697" spans="1:65" s="14" customFormat="1">
      <c r="B697" s="204"/>
      <c r="C697" s="205"/>
      <c r="D697" s="195" t="s">
        <v>147</v>
      </c>
      <c r="E697" s="206" t="s">
        <v>19</v>
      </c>
      <c r="F697" s="207" t="s">
        <v>368</v>
      </c>
      <c r="G697" s="205"/>
      <c r="H697" s="208">
        <v>1.07</v>
      </c>
      <c r="I697" s="209"/>
      <c r="J697" s="205"/>
      <c r="K697" s="205"/>
      <c r="L697" s="210"/>
      <c r="M697" s="211"/>
      <c r="N697" s="212"/>
      <c r="O697" s="212"/>
      <c r="P697" s="212"/>
      <c r="Q697" s="212"/>
      <c r="R697" s="212"/>
      <c r="S697" s="212"/>
      <c r="T697" s="213"/>
      <c r="AT697" s="214" t="s">
        <v>147</v>
      </c>
      <c r="AU697" s="214" t="s">
        <v>143</v>
      </c>
      <c r="AV697" s="14" t="s">
        <v>143</v>
      </c>
      <c r="AW697" s="14" t="s">
        <v>33</v>
      </c>
      <c r="AX697" s="14" t="s">
        <v>71</v>
      </c>
      <c r="AY697" s="214" t="s">
        <v>134</v>
      </c>
    </row>
    <row r="698" spans="1:65" s="13" customFormat="1">
      <c r="B698" s="193"/>
      <c r="C698" s="194"/>
      <c r="D698" s="195" t="s">
        <v>147</v>
      </c>
      <c r="E698" s="196" t="s">
        <v>19</v>
      </c>
      <c r="F698" s="197" t="s">
        <v>149</v>
      </c>
      <c r="G698" s="194"/>
      <c r="H698" s="196" t="s">
        <v>19</v>
      </c>
      <c r="I698" s="198"/>
      <c r="J698" s="194"/>
      <c r="K698" s="194"/>
      <c r="L698" s="199"/>
      <c r="M698" s="200"/>
      <c r="N698" s="201"/>
      <c r="O698" s="201"/>
      <c r="P698" s="201"/>
      <c r="Q698" s="201"/>
      <c r="R698" s="201"/>
      <c r="S698" s="201"/>
      <c r="T698" s="202"/>
      <c r="AT698" s="203" t="s">
        <v>147</v>
      </c>
      <c r="AU698" s="203" t="s">
        <v>143</v>
      </c>
      <c r="AV698" s="13" t="s">
        <v>79</v>
      </c>
      <c r="AW698" s="13" t="s">
        <v>33</v>
      </c>
      <c r="AX698" s="13" t="s">
        <v>71</v>
      </c>
      <c r="AY698" s="203" t="s">
        <v>134</v>
      </c>
    </row>
    <row r="699" spans="1:65" s="14" customFormat="1">
      <c r="B699" s="204"/>
      <c r="C699" s="205"/>
      <c r="D699" s="195" t="s">
        <v>147</v>
      </c>
      <c r="E699" s="206" t="s">
        <v>19</v>
      </c>
      <c r="F699" s="207" t="s">
        <v>280</v>
      </c>
      <c r="G699" s="205"/>
      <c r="H699" s="208">
        <v>6.75</v>
      </c>
      <c r="I699" s="209"/>
      <c r="J699" s="205"/>
      <c r="K699" s="205"/>
      <c r="L699" s="210"/>
      <c r="M699" s="211"/>
      <c r="N699" s="212"/>
      <c r="O699" s="212"/>
      <c r="P699" s="212"/>
      <c r="Q699" s="212"/>
      <c r="R699" s="212"/>
      <c r="S699" s="212"/>
      <c r="T699" s="213"/>
      <c r="AT699" s="214" t="s">
        <v>147</v>
      </c>
      <c r="AU699" s="214" t="s">
        <v>143</v>
      </c>
      <c r="AV699" s="14" t="s">
        <v>143</v>
      </c>
      <c r="AW699" s="14" t="s">
        <v>33</v>
      </c>
      <c r="AX699" s="14" t="s">
        <v>71</v>
      </c>
      <c r="AY699" s="214" t="s">
        <v>134</v>
      </c>
    </row>
    <row r="700" spans="1:65" s="15" customFormat="1">
      <c r="B700" s="215"/>
      <c r="C700" s="216"/>
      <c r="D700" s="195" t="s">
        <v>147</v>
      </c>
      <c r="E700" s="217" t="s">
        <v>19</v>
      </c>
      <c r="F700" s="218" t="s">
        <v>154</v>
      </c>
      <c r="G700" s="216"/>
      <c r="H700" s="219">
        <v>7.82</v>
      </c>
      <c r="I700" s="220"/>
      <c r="J700" s="216"/>
      <c r="K700" s="216"/>
      <c r="L700" s="221"/>
      <c r="M700" s="222"/>
      <c r="N700" s="223"/>
      <c r="O700" s="223"/>
      <c r="P700" s="223"/>
      <c r="Q700" s="223"/>
      <c r="R700" s="223"/>
      <c r="S700" s="223"/>
      <c r="T700" s="224"/>
      <c r="AT700" s="225" t="s">
        <v>147</v>
      </c>
      <c r="AU700" s="225" t="s">
        <v>143</v>
      </c>
      <c r="AV700" s="15" t="s">
        <v>142</v>
      </c>
      <c r="AW700" s="15" t="s">
        <v>33</v>
      </c>
      <c r="AX700" s="15" t="s">
        <v>79</v>
      </c>
      <c r="AY700" s="225" t="s">
        <v>134</v>
      </c>
    </row>
    <row r="701" spans="1:65" s="2" customFormat="1" ht="24.2" customHeight="1">
      <c r="A701" s="36"/>
      <c r="B701" s="37"/>
      <c r="C701" s="226" t="s">
        <v>666</v>
      </c>
      <c r="D701" s="226" t="s">
        <v>252</v>
      </c>
      <c r="E701" s="227" t="s">
        <v>667</v>
      </c>
      <c r="F701" s="228" t="s">
        <v>668</v>
      </c>
      <c r="G701" s="229" t="s">
        <v>157</v>
      </c>
      <c r="H701" s="230">
        <v>8.6020000000000003</v>
      </c>
      <c r="I701" s="231"/>
      <c r="J701" s="232">
        <f>ROUND(I701*H701,2)</f>
        <v>0</v>
      </c>
      <c r="K701" s="228" t="s">
        <v>141</v>
      </c>
      <c r="L701" s="233"/>
      <c r="M701" s="234" t="s">
        <v>19</v>
      </c>
      <c r="N701" s="235" t="s">
        <v>43</v>
      </c>
      <c r="O701" s="66"/>
      <c r="P701" s="184">
        <f>O701*H701</f>
        <v>0</v>
      </c>
      <c r="Q701" s="184">
        <v>1.9199999999999998E-2</v>
      </c>
      <c r="R701" s="184">
        <f>Q701*H701</f>
        <v>0.16515839999999998</v>
      </c>
      <c r="S701" s="184">
        <v>0</v>
      </c>
      <c r="T701" s="185">
        <f>S701*H701</f>
        <v>0</v>
      </c>
      <c r="U701" s="36"/>
      <c r="V701" s="36"/>
      <c r="W701" s="36"/>
      <c r="X701" s="36"/>
      <c r="Y701" s="36"/>
      <c r="Z701" s="36"/>
      <c r="AA701" s="36"/>
      <c r="AB701" s="36"/>
      <c r="AC701" s="36"/>
      <c r="AD701" s="36"/>
      <c r="AE701" s="36"/>
      <c r="AR701" s="186" t="s">
        <v>397</v>
      </c>
      <c r="AT701" s="186" t="s">
        <v>252</v>
      </c>
      <c r="AU701" s="186" t="s">
        <v>143</v>
      </c>
      <c r="AY701" s="19" t="s">
        <v>134</v>
      </c>
      <c r="BE701" s="187">
        <f>IF(N701="základní",J701,0)</f>
        <v>0</v>
      </c>
      <c r="BF701" s="187">
        <f>IF(N701="snížená",J701,0)</f>
        <v>0</v>
      </c>
      <c r="BG701" s="187">
        <f>IF(N701="zákl. přenesená",J701,0)</f>
        <v>0</v>
      </c>
      <c r="BH701" s="187">
        <f>IF(N701="sníž. přenesená",J701,0)</f>
        <v>0</v>
      </c>
      <c r="BI701" s="187">
        <f>IF(N701="nulová",J701,0)</f>
        <v>0</v>
      </c>
      <c r="BJ701" s="19" t="s">
        <v>143</v>
      </c>
      <c r="BK701" s="187">
        <f>ROUND(I701*H701,2)</f>
        <v>0</v>
      </c>
      <c r="BL701" s="19" t="s">
        <v>286</v>
      </c>
      <c r="BM701" s="186" t="s">
        <v>669</v>
      </c>
    </row>
    <row r="702" spans="1:65" s="13" customFormat="1">
      <c r="B702" s="193"/>
      <c r="C702" s="194"/>
      <c r="D702" s="195" t="s">
        <v>147</v>
      </c>
      <c r="E702" s="196" t="s">
        <v>19</v>
      </c>
      <c r="F702" s="197" t="s">
        <v>148</v>
      </c>
      <c r="G702" s="194"/>
      <c r="H702" s="196" t="s">
        <v>19</v>
      </c>
      <c r="I702" s="198"/>
      <c r="J702" s="194"/>
      <c r="K702" s="194"/>
      <c r="L702" s="199"/>
      <c r="M702" s="200"/>
      <c r="N702" s="201"/>
      <c r="O702" s="201"/>
      <c r="P702" s="201"/>
      <c r="Q702" s="201"/>
      <c r="R702" s="201"/>
      <c r="S702" s="201"/>
      <c r="T702" s="202"/>
      <c r="AT702" s="203" t="s">
        <v>147</v>
      </c>
      <c r="AU702" s="203" t="s">
        <v>143</v>
      </c>
      <c r="AV702" s="13" t="s">
        <v>79</v>
      </c>
      <c r="AW702" s="13" t="s">
        <v>33</v>
      </c>
      <c r="AX702" s="13" t="s">
        <v>71</v>
      </c>
      <c r="AY702" s="203" t="s">
        <v>134</v>
      </c>
    </row>
    <row r="703" spans="1:65" s="13" customFormat="1">
      <c r="B703" s="193"/>
      <c r="C703" s="194"/>
      <c r="D703" s="195" t="s">
        <v>147</v>
      </c>
      <c r="E703" s="196" t="s">
        <v>19</v>
      </c>
      <c r="F703" s="197" t="s">
        <v>185</v>
      </c>
      <c r="G703" s="194"/>
      <c r="H703" s="196" t="s">
        <v>19</v>
      </c>
      <c r="I703" s="198"/>
      <c r="J703" s="194"/>
      <c r="K703" s="194"/>
      <c r="L703" s="199"/>
      <c r="M703" s="200"/>
      <c r="N703" s="201"/>
      <c r="O703" s="201"/>
      <c r="P703" s="201"/>
      <c r="Q703" s="201"/>
      <c r="R703" s="201"/>
      <c r="S703" s="201"/>
      <c r="T703" s="202"/>
      <c r="AT703" s="203" t="s">
        <v>147</v>
      </c>
      <c r="AU703" s="203" t="s">
        <v>143</v>
      </c>
      <c r="AV703" s="13" t="s">
        <v>79</v>
      </c>
      <c r="AW703" s="13" t="s">
        <v>33</v>
      </c>
      <c r="AX703" s="13" t="s">
        <v>71</v>
      </c>
      <c r="AY703" s="203" t="s">
        <v>134</v>
      </c>
    </row>
    <row r="704" spans="1:65" s="14" customFormat="1">
      <c r="B704" s="204"/>
      <c r="C704" s="205"/>
      <c r="D704" s="195" t="s">
        <v>147</v>
      </c>
      <c r="E704" s="206" t="s">
        <v>19</v>
      </c>
      <c r="F704" s="207" t="s">
        <v>368</v>
      </c>
      <c r="G704" s="205"/>
      <c r="H704" s="208">
        <v>1.07</v>
      </c>
      <c r="I704" s="209"/>
      <c r="J704" s="205"/>
      <c r="K704" s="205"/>
      <c r="L704" s="210"/>
      <c r="M704" s="211"/>
      <c r="N704" s="212"/>
      <c r="O704" s="212"/>
      <c r="P704" s="212"/>
      <c r="Q704" s="212"/>
      <c r="R704" s="212"/>
      <c r="S704" s="212"/>
      <c r="T704" s="213"/>
      <c r="AT704" s="214" t="s">
        <v>147</v>
      </c>
      <c r="AU704" s="214" t="s">
        <v>143</v>
      </c>
      <c r="AV704" s="14" t="s">
        <v>143</v>
      </c>
      <c r="AW704" s="14" t="s">
        <v>33</v>
      </c>
      <c r="AX704" s="14" t="s">
        <v>71</v>
      </c>
      <c r="AY704" s="214" t="s">
        <v>134</v>
      </c>
    </row>
    <row r="705" spans="1:65" s="13" customFormat="1">
      <c r="B705" s="193"/>
      <c r="C705" s="194"/>
      <c r="D705" s="195" t="s">
        <v>147</v>
      </c>
      <c r="E705" s="196" t="s">
        <v>19</v>
      </c>
      <c r="F705" s="197" t="s">
        <v>149</v>
      </c>
      <c r="G705" s="194"/>
      <c r="H705" s="196" t="s">
        <v>19</v>
      </c>
      <c r="I705" s="198"/>
      <c r="J705" s="194"/>
      <c r="K705" s="194"/>
      <c r="L705" s="199"/>
      <c r="M705" s="200"/>
      <c r="N705" s="201"/>
      <c r="O705" s="201"/>
      <c r="P705" s="201"/>
      <c r="Q705" s="201"/>
      <c r="R705" s="201"/>
      <c r="S705" s="201"/>
      <c r="T705" s="202"/>
      <c r="AT705" s="203" t="s">
        <v>147</v>
      </c>
      <c r="AU705" s="203" t="s">
        <v>143</v>
      </c>
      <c r="AV705" s="13" t="s">
        <v>79</v>
      </c>
      <c r="AW705" s="13" t="s">
        <v>33</v>
      </c>
      <c r="AX705" s="13" t="s">
        <v>71</v>
      </c>
      <c r="AY705" s="203" t="s">
        <v>134</v>
      </c>
    </row>
    <row r="706" spans="1:65" s="14" customFormat="1">
      <c r="B706" s="204"/>
      <c r="C706" s="205"/>
      <c r="D706" s="195" t="s">
        <v>147</v>
      </c>
      <c r="E706" s="206" t="s">
        <v>19</v>
      </c>
      <c r="F706" s="207" t="s">
        <v>280</v>
      </c>
      <c r="G706" s="205"/>
      <c r="H706" s="208">
        <v>6.75</v>
      </c>
      <c r="I706" s="209"/>
      <c r="J706" s="205"/>
      <c r="K706" s="205"/>
      <c r="L706" s="210"/>
      <c r="M706" s="211"/>
      <c r="N706" s="212"/>
      <c r="O706" s="212"/>
      <c r="P706" s="212"/>
      <c r="Q706" s="212"/>
      <c r="R706" s="212"/>
      <c r="S706" s="212"/>
      <c r="T706" s="213"/>
      <c r="AT706" s="214" t="s">
        <v>147</v>
      </c>
      <c r="AU706" s="214" t="s">
        <v>143</v>
      </c>
      <c r="AV706" s="14" t="s">
        <v>143</v>
      </c>
      <c r="AW706" s="14" t="s">
        <v>33</v>
      </c>
      <c r="AX706" s="14" t="s">
        <v>71</v>
      </c>
      <c r="AY706" s="214" t="s">
        <v>134</v>
      </c>
    </row>
    <row r="707" spans="1:65" s="15" customFormat="1">
      <c r="B707" s="215"/>
      <c r="C707" s="216"/>
      <c r="D707" s="195" t="s">
        <v>147</v>
      </c>
      <c r="E707" s="217" t="s">
        <v>19</v>
      </c>
      <c r="F707" s="218" t="s">
        <v>154</v>
      </c>
      <c r="G707" s="216"/>
      <c r="H707" s="219">
        <v>7.82</v>
      </c>
      <c r="I707" s="220"/>
      <c r="J707" s="216"/>
      <c r="K707" s="216"/>
      <c r="L707" s="221"/>
      <c r="M707" s="222"/>
      <c r="N707" s="223"/>
      <c r="O707" s="223"/>
      <c r="P707" s="223"/>
      <c r="Q707" s="223"/>
      <c r="R707" s="223"/>
      <c r="S707" s="223"/>
      <c r="T707" s="224"/>
      <c r="AT707" s="225" t="s">
        <v>147</v>
      </c>
      <c r="AU707" s="225" t="s">
        <v>143</v>
      </c>
      <c r="AV707" s="15" t="s">
        <v>142</v>
      </c>
      <c r="AW707" s="15" t="s">
        <v>33</v>
      </c>
      <c r="AX707" s="15" t="s">
        <v>79</v>
      </c>
      <c r="AY707" s="225" t="s">
        <v>134</v>
      </c>
    </row>
    <row r="708" spans="1:65" s="14" customFormat="1">
      <c r="B708" s="204"/>
      <c r="C708" s="205"/>
      <c r="D708" s="195" t="s">
        <v>147</v>
      </c>
      <c r="E708" s="205"/>
      <c r="F708" s="207" t="s">
        <v>670</v>
      </c>
      <c r="G708" s="205"/>
      <c r="H708" s="208">
        <v>8.6020000000000003</v>
      </c>
      <c r="I708" s="209"/>
      <c r="J708" s="205"/>
      <c r="K708" s="205"/>
      <c r="L708" s="210"/>
      <c r="M708" s="211"/>
      <c r="N708" s="212"/>
      <c r="O708" s="212"/>
      <c r="P708" s="212"/>
      <c r="Q708" s="212"/>
      <c r="R708" s="212"/>
      <c r="S708" s="212"/>
      <c r="T708" s="213"/>
      <c r="AT708" s="214" t="s">
        <v>147</v>
      </c>
      <c r="AU708" s="214" t="s">
        <v>143</v>
      </c>
      <c r="AV708" s="14" t="s">
        <v>143</v>
      </c>
      <c r="AW708" s="14" t="s">
        <v>4</v>
      </c>
      <c r="AX708" s="14" t="s">
        <v>79</v>
      </c>
      <c r="AY708" s="214" t="s">
        <v>134</v>
      </c>
    </row>
    <row r="709" spans="1:65" s="2" customFormat="1" ht="24.2" customHeight="1">
      <c r="A709" s="36"/>
      <c r="B709" s="37"/>
      <c r="C709" s="175" t="s">
        <v>671</v>
      </c>
      <c r="D709" s="175" t="s">
        <v>137</v>
      </c>
      <c r="E709" s="176" t="s">
        <v>672</v>
      </c>
      <c r="F709" s="177" t="s">
        <v>673</v>
      </c>
      <c r="G709" s="178" t="s">
        <v>157</v>
      </c>
      <c r="H709" s="179">
        <v>7.82</v>
      </c>
      <c r="I709" s="180"/>
      <c r="J709" s="181">
        <f>ROUND(I709*H709,2)</f>
        <v>0</v>
      </c>
      <c r="K709" s="177" t="s">
        <v>141</v>
      </c>
      <c r="L709" s="41"/>
      <c r="M709" s="182" t="s">
        <v>19</v>
      </c>
      <c r="N709" s="183" t="s">
        <v>43</v>
      </c>
      <c r="O709" s="66"/>
      <c r="P709" s="184">
        <f>O709*H709</f>
        <v>0</v>
      </c>
      <c r="Q709" s="184">
        <v>0</v>
      </c>
      <c r="R709" s="184">
        <f>Q709*H709</f>
        <v>0</v>
      </c>
      <c r="S709" s="184">
        <v>0</v>
      </c>
      <c r="T709" s="185">
        <f>S709*H709</f>
        <v>0</v>
      </c>
      <c r="U709" s="36"/>
      <c r="V709" s="36"/>
      <c r="W709" s="36"/>
      <c r="X709" s="36"/>
      <c r="Y709" s="36"/>
      <c r="Z709" s="36"/>
      <c r="AA709" s="36"/>
      <c r="AB709" s="36"/>
      <c r="AC709" s="36"/>
      <c r="AD709" s="36"/>
      <c r="AE709" s="36"/>
      <c r="AR709" s="186" t="s">
        <v>286</v>
      </c>
      <c r="AT709" s="186" t="s">
        <v>137</v>
      </c>
      <c r="AU709" s="186" t="s">
        <v>143</v>
      </c>
      <c r="AY709" s="19" t="s">
        <v>134</v>
      </c>
      <c r="BE709" s="187">
        <f>IF(N709="základní",J709,0)</f>
        <v>0</v>
      </c>
      <c r="BF709" s="187">
        <f>IF(N709="snížená",J709,0)</f>
        <v>0</v>
      </c>
      <c r="BG709" s="187">
        <f>IF(N709="zákl. přenesená",J709,0)</f>
        <v>0</v>
      </c>
      <c r="BH709" s="187">
        <f>IF(N709="sníž. přenesená",J709,0)</f>
        <v>0</v>
      </c>
      <c r="BI709" s="187">
        <f>IF(N709="nulová",J709,0)</f>
        <v>0</v>
      </c>
      <c r="BJ709" s="19" t="s">
        <v>143</v>
      </c>
      <c r="BK709" s="187">
        <f>ROUND(I709*H709,2)</f>
        <v>0</v>
      </c>
      <c r="BL709" s="19" t="s">
        <v>286</v>
      </c>
      <c r="BM709" s="186" t="s">
        <v>674</v>
      </c>
    </row>
    <row r="710" spans="1:65" s="2" customFormat="1">
      <c r="A710" s="36"/>
      <c r="B710" s="37"/>
      <c r="C710" s="38"/>
      <c r="D710" s="188" t="s">
        <v>145</v>
      </c>
      <c r="E710" s="38"/>
      <c r="F710" s="189" t="s">
        <v>675</v>
      </c>
      <c r="G710" s="38"/>
      <c r="H710" s="38"/>
      <c r="I710" s="190"/>
      <c r="J710" s="38"/>
      <c r="K710" s="38"/>
      <c r="L710" s="41"/>
      <c r="M710" s="191"/>
      <c r="N710" s="192"/>
      <c r="O710" s="66"/>
      <c r="P710" s="66"/>
      <c r="Q710" s="66"/>
      <c r="R710" s="66"/>
      <c r="S710" s="66"/>
      <c r="T710" s="67"/>
      <c r="U710" s="36"/>
      <c r="V710" s="36"/>
      <c r="W710" s="36"/>
      <c r="X710" s="36"/>
      <c r="Y710" s="36"/>
      <c r="Z710" s="36"/>
      <c r="AA710" s="36"/>
      <c r="AB710" s="36"/>
      <c r="AC710" s="36"/>
      <c r="AD710" s="36"/>
      <c r="AE710" s="36"/>
      <c r="AT710" s="19" t="s">
        <v>145</v>
      </c>
      <c r="AU710" s="19" t="s">
        <v>143</v>
      </c>
    </row>
    <row r="711" spans="1:65" s="13" customFormat="1">
      <c r="B711" s="193"/>
      <c r="C711" s="194"/>
      <c r="D711" s="195" t="s">
        <v>147</v>
      </c>
      <c r="E711" s="196" t="s">
        <v>19</v>
      </c>
      <c r="F711" s="197" t="s">
        <v>148</v>
      </c>
      <c r="G711" s="194"/>
      <c r="H711" s="196" t="s">
        <v>19</v>
      </c>
      <c r="I711" s="198"/>
      <c r="J711" s="194"/>
      <c r="K711" s="194"/>
      <c r="L711" s="199"/>
      <c r="M711" s="200"/>
      <c r="N711" s="201"/>
      <c r="O711" s="201"/>
      <c r="P711" s="201"/>
      <c r="Q711" s="201"/>
      <c r="R711" s="201"/>
      <c r="S711" s="201"/>
      <c r="T711" s="202"/>
      <c r="AT711" s="203" t="s">
        <v>147</v>
      </c>
      <c r="AU711" s="203" t="s">
        <v>143</v>
      </c>
      <c r="AV711" s="13" t="s">
        <v>79</v>
      </c>
      <c r="AW711" s="13" t="s">
        <v>33</v>
      </c>
      <c r="AX711" s="13" t="s">
        <v>71</v>
      </c>
      <c r="AY711" s="203" t="s">
        <v>134</v>
      </c>
    </row>
    <row r="712" spans="1:65" s="13" customFormat="1">
      <c r="B712" s="193"/>
      <c r="C712" s="194"/>
      <c r="D712" s="195" t="s">
        <v>147</v>
      </c>
      <c r="E712" s="196" t="s">
        <v>19</v>
      </c>
      <c r="F712" s="197" t="s">
        <v>185</v>
      </c>
      <c r="G712" s="194"/>
      <c r="H712" s="196" t="s">
        <v>19</v>
      </c>
      <c r="I712" s="198"/>
      <c r="J712" s="194"/>
      <c r="K712" s="194"/>
      <c r="L712" s="199"/>
      <c r="M712" s="200"/>
      <c r="N712" s="201"/>
      <c r="O712" s="201"/>
      <c r="P712" s="201"/>
      <c r="Q712" s="201"/>
      <c r="R712" s="201"/>
      <c r="S712" s="201"/>
      <c r="T712" s="202"/>
      <c r="AT712" s="203" t="s">
        <v>147</v>
      </c>
      <c r="AU712" s="203" t="s">
        <v>143</v>
      </c>
      <c r="AV712" s="13" t="s">
        <v>79</v>
      </c>
      <c r="AW712" s="13" t="s">
        <v>33</v>
      </c>
      <c r="AX712" s="13" t="s">
        <v>71</v>
      </c>
      <c r="AY712" s="203" t="s">
        <v>134</v>
      </c>
    </row>
    <row r="713" spans="1:65" s="14" customFormat="1">
      <c r="B713" s="204"/>
      <c r="C713" s="205"/>
      <c r="D713" s="195" t="s">
        <v>147</v>
      </c>
      <c r="E713" s="206" t="s">
        <v>19</v>
      </c>
      <c r="F713" s="207" t="s">
        <v>368</v>
      </c>
      <c r="G713" s="205"/>
      <c r="H713" s="208">
        <v>1.07</v>
      </c>
      <c r="I713" s="209"/>
      <c r="J713" s="205"/>
      <c r="K713" s="205"/>
      <c r="L713" s="210"/>
      <c r="M713" s="211"/>
      <c r="N713" s="212"/>
      <c r="O713" s="212"/>
      <c r="P713" s="212"/>
      <c r="Q713" s="212"/>
      <c r="R713" s="212"/>
      <c r="S713" s="212"/>
      <c r="T713" s="213"/>
      <c r="AT713" s="214" t="s">
        <v>147</v>
      </c>
      <c r="AU713" s="214" t="s">
        <v>143</v>
      </c>
      <c r="AV713" s="14" t="s">
        <v>143</v>
      </c>
      <c r="AW713" s="14" t="s">
        <v>33</v>
      </c>
      <c r="AX713" s="14" t="s">
        <v>71</v>
      </c>
      <c r="AY713" s="214" t="s">
        <v>134</v>
      </c>
    </row>
    <row r="714" spans="1:65" s="13" customFormat="1">
      <c r="B714" s="193"/>
      <c r="C714" s="194"/>
      <c r="D714" s="195" t="s">
        <v>147</v>
      </c>
      <c r="E714" s="196" t="s">
        <v>19</v>
      </c>
      <c r="F714" s="197" t="s">
        <v>149</v>
      </c>
      <c r="G714" s="194"/>
      <c r="H714" s="196" t="s">
        <v>19</v>
      </c>
      <c r="I714" s="198"/>
      <c r="J714" s="194"/>
      <c r="K714" s="194"/>
      <c r="L714" s="199"/>
      <c r="M714" s="200"/>
      <c r="N714" s="201"/>
      <c r="O714" s="201"/>
      <c r="P714" s="201"/>
      <c r="Q714" s="201"/>
      <c r="R714" s="201"/>
      <c r="S714" s="201"/>
      <c r="T714" s="202"/>
      <c r="AT714" s="203" t="s">
        <v>147</v>
      </c>
      <c r="AU714" s="203" t="s">
        <v>143</v>
      </c>
      <c r="AV714" s="13" t="s">
        <v>79</v>
      </c>
      <c r="AW714" s="13" t="s">
        <v>33</v>
      </c>
      <c r="AX714" s="13" t="s">
        <v>71</v>
      </c>
      <c r="AY714" s="203" t="s">
        <v>134</v>
      </c>
    </row>
    <row r="715" spans="1:65" s="14" customFormat="1">
      <c r="B715" s="204"/>
      <c r="C715" s="205"/>
      <c r="D715" s="195" t="s">
        <v>147</v>
      </c>
      <c r="E715" s="206" t="s">
        <v>19</v>
      </c>
      <c r="F715" s="207" t="s">
        <v>280</v>
      </c>
      <c r="G715" s="205"/>
      <c r="H715" s="208">
        <v>6.75</v>
      </c>
      <c r="I715" s="209"/>
      <c r="J715" s="205"/>
      <c r="K715" s="205"/>
      <c r="L715" s="210"/>
      <c r="M715" s="211"/>
      <c r="N715" s="212"/>
      <c r="O715" s="212"/>
      <c r="P715" s="212"/>
      <c r="Q715" s="212"/>
      <c r="R715" s="212"/>
      <c r="S715" s="212"/>
      <c r="T715" s="213"/>
      <c r="AT715" s="214" t="s">
        <v>147</v>
      </c>
      <c r="AU715" s="214" t="s">
        <v>143</v>
      </c>
      <c r="AV715" s="14" t="s">
        <v>143</v>
      </c>
      <c r="AW715" s="14" t="s">
        <v>33</v>
      </c>
      <c r="AX715" s="14" t="s">
        <v>71</v>
      </c>
      <c r="AY715" s="214" t="s">
        <v>134</v>
      </c>
    </row>
    <row r="716" spans="1:65" s="15" customFormat="1">
      <c r="B716" s="215"/>
      <c r="C716" s="216"/>
      <c r="D716" s="195" t="s">
        <v>147</v>
      </c>
      <c r="E716" s="217" t="s">
        <v>19</v>
      </c>
      <c r="F716" s="218" t="s">
        <v>154</v>
      </c>
      <c r="G716" s="216"/>
      <c r="H716" s="219">
        <v>7.82</v>
      </c>
      <c r="I716" s="220"/>
      <c r="J716" s="216"/>
      <c r="K716" s="216"/>
      <c r="L716" s="221"/>
      <c r="M716" s="222"/>
      <c r="N716" s="223"/>
      <c r="O716" s="223"/>
      <c r="P716" s="223"/>
      <c r="Q716" s="223"/>
      <c r="R716" s="223"/>
      <c r="S716" s="223"/>
      <c r="T716" s="224"/>
      <c r="AT716" s="225" t="s">
        <v>147</v>
      </c>
      <c r="AU716" s="225" t="s">
        <v>143</v>
      </c>
      <c r="AV716" s="15" t="s">
        <v>142</v>
      </c>
      <c r="AW716" s="15" t="s">
        <v>33</v>
      </c>
      <c r="AX716" s="15" t="s">
        <v>79</v>
      </c>
      <c r="AY716" s="225" t="s">
        <v>134</v>
      </c>
    </row>
    <row r="717" spans="1:65" s="2" customFormat="1" ht="16.5" customHeight="1">
      <c r="A717" s="36"/>
      <c r="B717" s="37"/>
      <c r="C717" s="175" t="s">
        <v>676</v>
      </c>
      <c r="D717" s="175" t="s">
        <v>137</v>
      </c>
      <c r="E717" s="176" t="s">
        <v>677</v>
      </c>
      <c r="F717" s="177" t="s">
        <v>678</v>
      </c>
      <c r="G717" s="178" t="s">
        <v>157</v>
      </c>
      <c r="H717" s="179">
        <v>7.82</v>
      </c>
      <c r="I717" s="180"/>
      <c r="J717" s="181">
        <f>ROUND(I717*H717,2)</f>
        <v>0</v>
      </c>
      <c r="K717" s="177" t="s">
        <v>141</v>
      </c>
      <c r="L717" s="41"/>
      <c r="M717" s="182" t="s">
        <v>19</v>
      </c>
      <c r="N717" s="183" t="s">
        <v>43</v>
      </c>
      <c r="O717" s="66"/>
      <c r="P717" s="184">
        <f>O717*H717</f>
        <v>0</v>
      </c>
      <c r="Q717" s="184">
        <v>0</v>
      </c>
      <c r="R717" s="184">
        <f>Q717*H717</f>
        <v>0</v>
      </c>
      <c r="S717" s="184">
        <v>0</v>
      </c>
      <c r="T717" s="185">
        <f>S717*H717</f>
        <v>0</v>
      </c>
      <c r="U717" s="36"/>
      <c r="V717" s="36"/>
      <c r="W717" s="36"/>
      <c r="X717" s="36"/>
      <c r="Y717" s="36"/>
      <c r="Z717" s="36"/>
      <c r="AA717" s="36"/>
      <c r="AB717" s="36"/>
      <c r="AC717" s="36"/>
      <c r="AD717" s="36"/>
      <c r="AE717" s="36"/>
      <c r="AR717" s="186" t="s">
        <v>286</v>
      </c>
      <c r="AT717" s="186" t="s">
        <v>137</v>
      </c>
      <c r="AU717" s="186" t="s">
        <v>143</v>
      </c>
      <c r="AY717" s="19" t="s">
        <v>134</v>
      </c>
      <c r="BE717" s="187">
        <f>IF(N717="základní",J717,0)</f>
        <v>0</v>
      </c>
      <c r="BF717" s="187">
        <f>IF(N717="snížená",J717,0)</f>
        <v>0</v>
      </c>
      <c r="BG717" s="187">
        <f>IF(N717="zákl. přenesená",J717,0)</f>
        <v>0</v>
      </c>
      <c r="BH717" s="187">
        <f>IF(N717="sníž. přenesená",J717,0)</f>
        <v>0</v>
      </c>
      <c r="BI717" s="187">
        <f>IF(N717="nulová",J717,0)</f>
        <v>0</v>
      </c>
      <c r="BJ717" s="19" t="s">
        <v>143</v>
      </c>
      <c r="BK717" s="187">
        <f>ROUND(I717*H717,2)</f>
        <v>0</v>
      </c>
      <c r="BL717" s="19" t="s">
        <v>286</v>
      </c>
      <c r="BM717" s="186" t="s">
        <v>679</v>
      </c>
    </row>
    <row r="718" spans="1:65" s="2" customFormat="1">
      <c r="A718" s="36"/>
      <c r="B718" s="37"/>
      <c r="C718" s="38"/>
      <c r="D718" s="188" t="s">
        <v>145</v>
      </c>
      <c r="E718" s="38"/>
      <c r="F718" s="189" t="s">
        <v>680</v>
      </c>
      <c r="G718" s="38"/>
      <c r="H718" s="38"/>
      <c r="I718" s="190"/>
      <c r="J718" s="38"/>
      <c r="K718" s="38"/>
      <c r="L718" s="41"/>
      <c r="M718" s="191"/>
      <c r="N718" s="192"/>
      <c r="O718" s="66"/>
      <c r="P718" s="66"/>
      <c r="Q718" s="66"/>
      <c r="R718" s="66"/>
      <c r="S718" s="66"/>
      <c r="T718" s="67"/>
      <c r="U718" s="36"/>
      <c r="V718" s="36"/>
      <c r="W718" s="36"/>
      <c r="X718" s="36"/>
      <c r="Y718" s="36"/>
      <c r="Z718" s="36"/>
      <c r="AA718" s="36"/>
      <c r="AB718" s="36"/>
      <c r="AC718" s="36"/>
      <c r="AD718" s="36"/>
      <c r="AE718" s="36"/>
      <c r="AT718" s="19" t="s">
        <v>145</v>
      </c>
      <c r="AU718" s="19" t="s">
        <v>143</v>
      </c>
    </row>
    <row r="719" spans="1:65" s="13" customFormat="1">
      <c r="B719" s="193"/>
      <c r="C719" s="194"/>
      <c r="D719" s="195" t="s">
        <v>147</v>
      </c>
      <c r="E719" s="196" t="s">
        <v>19</v>
      </c>
      <c r="F719" s="197" t="s">
        <v>148</v>
      </c>
      <c r="G719" s="194"/>
      <c r="H719" s="196" t="s">
        <v>19</v>
      </c>
      <c r="I719" s="198"/>
      <c r="J719" s="194"/>
      <c r="K719" s="194"/>
      <c r="L719" s="199"/>
      <c r="M719" s="200"/>
      <c r="N719" s="201"/>
      <c r="O719" s="201"/>
      <c r="P719" s="201"/>
      <c r="Q719" s="201"/>
      <c r="R719" s="201"/>
      <c r="S719" s="201"/>
      <c r="T719" s="202"/>
      <c r="AT719" s="203" t="s">
        <v>147</v>
      </c>
      <c r="AU719" s="203" t="s">
        <v>143</v>
      </c>
      <c r="AV719" s="13" t="s">
        <v>79</v>
      </c>
      <c r="AW719" s="13" t="s">
        <v>33</v>
      </c>
      <c r="AX719" s="13" t="s">
        <v>71</v>
      </c>
      <c r="AY719" s="203" t="s">
        <v>134</v>
      </c>
    </row>
    <row r="720" spans="1:65" s="13" customFormat="1">
      <c r="B720" s="193"/>
      <c r="C720" s="194"/>
      <c r="D720" s="195" t="s">
        <v>147</v>
      </c>
      <c r="E720" s="196" t="s">
        <v>19</v>
      </c>
      <c r="F720" s="197" t="s">
        <v>185</v>
      </c>
      <c r="G720" s="194"/>
      <c r="H720" s="196" t="s">
        <v>19</v>
      </c>
      <c r="I720" s="198"/>
      <c r="J720" s="194"/>
      <c r="K720" s="194"/>
      <c r="L720" s="199"/>
      <c r="M720" s="200"/>
      <c r="N720" s="201"/>
      <c r="O720" s="201"/>
      <c r="P720" s="201"/>
      <c r="Q720" s="201"/>
      <c r="R720" s="201"/>
      <c r="S720" s="201"/>
      <c r="T720" s="202"/>
      <c r="AT720" s="203" t="s">
        <v>147</v>
      </c>
      <c r="AU720" s="203" t="s">
        <v>143</v>
      </c>
      <c r="AV720" s="13" t="s">
        <v>79</v>
      </c>
      <c r="AW720" s="13" t="s">
        <v>33</v>
      </c>
      <c r="AX720" s="13" t="s">
        <v>71</v>
      </c>
      <c r="AY720" s="203" t="s">
        <v>134</v>
      </c>
    </row>
    <row r="721" spans="1:65" s="14" customFormat="1">
      <c r="B721" s="204"/>
      <c r="C721" s="205"/>
      <c r="D721" s="195" t="s">
        <v>147</v>
      </c>
      <c r="E721" s="206" t="s">
        <v>19</v>
      </c>
      <c r="F721" s="207" t="s">
        <v>368</v>
      </c>
      <c r="G721" s="205"/>
      <c r="H721" s="208">
        <v>1.07</v>
      </c>
      <c r="I721" s="209"/>
      <c r="J721" s="205"/>
      <c r="K721" s="205"/>
      <c r="L721" s="210"/>
      <c r="M721" s="211"/>
      <c r="N721" s="212"/>
      <c r="O721" s="212"/>
      <c r="P721" s="212"/>
      <c r="Q721" s="212"/>
      <c r="R721" s="212"/>
      <c r="S721" s="212"/>
      <c r="T721" s="213"/>
      <c r="AT721" s="214" t="s">
        <v>147</v>
      </c>
      <c r="AU721" s="214" t="s">
        <v>143</v>
      </c>
      <c r="AV721" s="14" t="s">
        <v>143</v>
      </c>
      <c r="AW721" s="14" t="s">
        <v>33</v>
      </c>
      <c r="AX721" s="14" t="s">
        <v>71</v>
      </c>
      <c r="AY721" s="214" t="s">
        <v>134</v>
      </c>
    </row>
    <row r="722" spans="1:65" s="13" customFormat="1">
      <c r="B722" s="193"/>
      <c r="C722" s="194"/>
      <c r="D722" s="195" t="s">
        <v>147</v>
      </c>
      <c r="E722" s="196" t="s">
        <v>19</v>
      </c>
      <c r="F722" s="197" t="s">
        <v>149</v>
      </c>
      <c r="G722" s="194"/>
      <c r="H722" s="196" t="s">
        <v>19</v>
      </c>
      <c r="I722" s="198"/>
      <c r="J722" s="194"/>
      <c r="K722" s="194"/>
      <c r="L722" s="199"/>
      <c r="M722" s="200"/>
      <c r="N722" s="201"/>
      <c r="O722" s="201"/>
      <c r="P722" s="201"/>
      <c r="Q722" s="201"/>
      <c r="R722" s="201"/>
      <c r="S722" s="201"/>
      <c r="T722" s="202"/>
      <c r="AT722" s="203" t="s">
        <v>147</v>
      </c>
      <c r="AU722" s="203" t="s">
        <v>143</v>
      </c>
      <c r="AV722" s="13" t="s">
        <v>79</v>
      </c>
      <c r="AW722" s="13" t="s">
        <v>33</v>
      </c>
      <c r="AX722" s="13" t="s">
        <v>71</v>
      </c>
      <c r="AY722" s="203" t="s">
        <v>134</v>
      </c>
    </row>
    <row r="723" spans="1:65" s="14" customFormat="1">
      <c r="B723" s="204"/>
      <c r="C723" s="205"/>
      <c r="D723" s="195" t="s">
        <v>147</v>
      </c>
      <c r="E723" s="206" t="s">
        <v>19</v>
      </c>
      <c r="F723" s="207" t="s">
        <v>280</v>
      </c>
      <c r="G723" s="205"/>
      <c r="H723" s="208">
        <v>6.75</v>
      </c>
      <c r="I723" s="209"/>
      <c r="J723" s="205"/>
      <c r="K723" s="205"/>
      <c r="L723" s="210"/>
      <c r="M723" s="211"/>
      <c r="N723" s="212"/>
      <c r="O723" s="212"/>
      <c r="P723" s="212"/>
      <c r="Q723" s="212"/>
      <c r="R723" s="212"/>
      <c r="S723" s="212"/>
      <c r="T723" s="213"/>
      <c r="AT723" s="214" t="s">
        <v>147</v>
      </c>
      <c r="AU723" s="214" t="s">
        <v>143</v>
      </c>
      <c r="AV723" s="14" t="s">
        <v>143</v>
      </c>
      <c r="AW723" s="14" t="s">
        <v>33</v>
      </c>
      <c r="AX723" s="14" t="s">
        <v>71</v>
      </c>
      <c r="AY723" s="214" t="s">
        <v>134</v>
      </c>
    </row>
    <row r="724" spans="1:65" s="15" customFormat="1">
      <c r="B724" s="215"/>
      <c r="C724" s="216"/>
      <c r="D724" s="195" t="s">
        <v>147</v>
      </c>
      <c r="E724" s="217" t="s">
        <v>19</v>
      </c>
      <c r="F724" s="218" t="s">
        <v>154</v>
      </c>
      <c r="G724" s="216"/>
      <c r="H724" s="219">
        <v>7.82</v>
      </c>
      <c r="I724" s="220"/>
      <c r="J724" s="216"/>
      <c r="K724" s="216"/>
      <c r="L724" s="221"/>
      <c r="M724" s="222"/>
      <c r="N724" s="223"/>
      <c r="O724" s="223"/>
      <c r="P724" s="223"/>
      <c r="Q724" s="223"/>
      <c r="R724" s="223"/>
      <c r="S724" s="223"/>
      <c r="T724" s="224"/>
      <c r="AT724" s="225" t="s">
        <v>147</v>
      </c>
      <c r="AU724" s="225" t="s">
        <v>143</v>
      </c>
      <c r="AV724" s="15" t="s">
        <v>142</v>
      </c>
      <c r="AW724" s="15" t="s">
        <v>33</v>
      </c>
      <c r="AX724" s="15" t="s">
        <v>79</v>
      </c>
      <c r="AY724" s="225" t="s">
        <v>134</v>
      </c>
    </row>
    <row r="725" spans="1:65" s="2" customFormat="1" ht="16.5" customHeight="1">
      <c r="A725" s="36"/>
      <c r="B725" s="37"/>
      <c r="C725" s="226" t="s">
        <v>681</v>
      </c>
      <c r="D725" s="226" t="s">
        <v>252</v>
      </c>
      <c r="E725" s="227" t="s">
        <v>682</v>
      </c>
      <c r="F725" s="228" t="s">
        <v>683</v>
      </c>
      <c r="G725" s="229" t="s">
        <v>684</v>
      </c>
      <c r="H725" s="230">
        <v>20.137</v>
      </c>
      <c r="I725" s="231"/>
      <c r="J725" s="232">
        <f>ROUND(I725*H725,2)</f>
        <v>0</v>
      </c>
      <c r="K725" s="228" t="s">
        <v>141</v>
      </c>
      <c r="L725" s="233"/>
      <c r="M725" s="234" t="s">
        <v>19</v>
      </c>
      <c r="N725" s="235" t="s">
        <v>43</v>
      </c>
      <c r="O725" s="66"/>
      <c r="P725" s="184">
        <f>O725*H725</f>
        <v>0</v>
      </c>
      <c r="Q725" s="184">
        <v>1E-3</v>
      </c>
      <c r="R725" s="184">
        <f>Q725*H725</f>
        <v>2.0137000000000002E-2</v>
      </c>
      <c r="S725" s="184">
        <v>0</v>
      </c>
      <c r="T725" s="185">
        <f>S725*H725</f>
        <v>0</v>
      </c>
      <c r="U725" s="36"/>
      <c r="V725" s="36"/>
      <c r="W725" s="36"/>
      <c r="X725" s="36"/>
      <c r="Y725" s="36"/>
      <c r="Z725" s="36"/>
      <c r="AA725" s="36"/>
      <c r="AB725" s="36"/>
      <c r="AC725" s="36"/>
      <c r="AD725" s="36"/>
      <c r="AE725" s="36"/>
      <c r="AR725" s="186" t="s">
        <v>397</v>
      </c>
      <c r="AT725" s="186" t="s">
        <v>252</v>
      </c>
      <c r="AU725" s="186" t="s">
        <v>143</v>
      </c>
      <c r="AY725" s="19" t="s">
        <v>134</v>
      </c>
      <c r="BE725" s="187">
        <f>IF(N725="základní",J725,0)</f>
        <v>0</v>
      </c>
      <c r="BF725" s="187">
        <f>IF(N725="snížená",J725,0)</f>
        <v>0</v>
      </c>
      <c r="BG725" s="187">
        <f>IF(N725="zákl. přenesená",J725,0)</f>
        <v>0</v>
      </c>
      <c r="BH725" s="187">
        <f>IF(N725="sníž. přenesená",J725,0)</f>
        <v>0</v>
      </c>
      <c r="BI725" s="187">
        <f>IF(N725="nulová",J725,0)</f>
        <v>0</v>
      </c>
      <c r="BJ725" s="19" t="s">
        <v>143</v>
      </c>
      <c r="BK725" s="187">
        <f>ROUND(I725*H725,2)</f>
        <v>0</v>
      </c>
      <c r="BL725" s="19" t="s">
        <v>286</v>
      </c>
      <c r="BM725" s="186" t="s">
        <v>685</v>
      </c>
    </row>
    <row r="726" spans="1:65" s="13" customFormat="1">
      <c r="B726" s="193"/>
      <c r="C726" s="194"/>
      <c r="D726" s="195" t="s">
        <v>147</v>
      </c>
      <c r="E726" s="196" t="s">
        <v>19</v>
      </c>
      <c r="F726" s="197" t="s">
        <v>148</v>
      </c>
      <c r="G726" s="194"/>
      <c r="H726" s="196" t="s">
        <v>19</v>
      </c>
      <c r="I726" s="198"/>
      <c r="J726" s="194"/>
      <c r="K726" s="194"/>
      <c r="L726" s="199"/>
      <c r="M726" s="200"/>
      <c r="N726" s="201"/>
      <c r="O726" s="201"/>
      <c r="P726" s="201"/>
      <c r="Q726" s="201"/>
      <c r="R726" s="201"/>
      <c r="S726" s="201"/>
      <c r="T726" s="202"/>
      <c r="AT726" s="203" t="s">
        <v>147</v>
      </c>
      <c r="AU726" s="203" t="s">
        <v>143</v>
      </c>
      <c r="AV726" s="13" t="s">
        <v>79</v>
      </c>
      <c r="AW726" s="13" t="s">
        <v>33</v>
      </c>
      <c r="AX726" s="13" t="s">
        <v>71</v>
      </c>
      <c r="AY726" s="203" t="s">
        <v>134</v>
      </c>
    </row>
    <row r="727" spans="1:65" s="13" customFormat="1">
      <c r="B727" s="193"/>
      <c r="C727" s="194"/>
      <c r="D727" s="195" t="s">
        <v>147</v>
      </c>
      <c r="E727" s="196" t="s">
        <v>19</v>
      </c>
      <c r="F727" s="197" t="s">
        <v>185</v>
      </c>
      <c r="G727" s="194"/>
      <c r="H727" s="196" t="s">
        <v>19</v>
      </c>
      <c r="I727" s="198"/>
      <c r="J727" s="194"/>
      <c r="K727" s="194"/>
      <c r="L727" s="199"/>
      <c r="M727" s="200"/>
      <c r="N727" s="201"/>
      <c r="O727" s="201"/>
      <c r="P727" s="201"/>
      <c r="Q727" s="201"/>
      <c r="R727" s="201"/>
      <c r="S727" s="201"/>
      <c r="T727" s="202"/>
      <c r="AT727" s="203" t="s">
        <v>147</v>
      </c>
      <c r="AU727" s="203" t="s">
        <v>143</v>
      </c>
      <c r="AV727" s="13" t="s">
        <v>79</v>
      </c>
      <c r="AW727" s="13" t="s">
        <v>33</v>
      </c>
      <c r="AX727" s="13" t="s">
        <v>71</v>
      </c>
      <c r="AY727" s="203" t="s">
        <v>134</v>
      </c>
    </row>
    <row r="728" spans="1:65" s="14" customFormat="1">
      <c r="B728" s="204"/>
      <c r="C728" s="205"/>
      <c r="D728" s="195" t="s">
        <v>147</v>
      </c>
      <c r="E728" s="206" t="s">
        <v>19</v>
      </c>
      <c r="F728" s="207" t="s">
        <v>368</v>
      </c>
      <c r="G728" s="205"/>
      <c r="H728" s="208">
        <v>1.07</v>
      </c>
      <c r="I728" s="209"/>
      <c r="J728" s="205"/>
      <c r="K728" s="205"/>
      <c r="L728" s="210"/>
      <c r="M728" s="211"/>
      <c r="N728" s="212"/>
      <c r="O728" s="212"/>
      <c r="P728" s="212"/>
      <c r="Q728" s="212"/>
      <c r="R728" s="212"/>
      <c r="S728" s="212"/>
      <c r="T728" s="213"/>
      <c r="AT728" s="214" t="s">
        <v>147</v>
      </c>
      <c r="AU728" s="214" t="s">
        <v>143</v>
      </c>
      <c r="AV728" s="14" t="s">
        <v>143</v>
      </c>
      <c r="AW728" s="14" t="s">
        <v>33</v>
      </c>
      <c r="AX728" s="14" t="s">
        <v>71</v>
      </c>
      <c r="AY728" s="214" t="s">
        <v>134</v>
      </c>
    </row>
    <row r="729" spans="1:65" s="13" customFormat="1">
      <c r="B729" s="193"/>
      <c r="C729" s="194"/>
      <c r="D729" s="195" t="s">
        <v>147</v>
      </c>
      <c r="E729" s="196" t="s">
        <v>19</v>
      </c>
      <c r="F729" s="197" t="s">
        <v>149</v>
      </c>
      <c r="G729" s="194"/>
      <c r="H729" s="196" t="s">
        <v>19</v>
      </c>
      <c r="I729" s="198"/>
      <c r="J729" s="194"/>
      <c r="K729" s="194"/>
      <c r="L729" s="199"/>
      <c r="M729" s="200"/>
      <c r="N729" s="201"/>
      <c r="O729" s="201"/>
      <c r="P729" s="201"/>
      <c r="Q729" s="201"/>
      <c r="R729" s="201"/>
      <c r="S729" s="201"/>
      <c r="T729" s="202"/>
      <c r="AT729" s="203" t="s">
        <v>147</v>
      </c>
      <c r="AU729" s="203" t="s">
        <v>143</v>
      </c>
      <c r="AV729" s="13" t="s">
        <v>79</v>
      </c>
      <c r="AW729" s="13" t="s">
        <v>33</v>
      </c>
      <c r="AX729" s="13" t="s">
        <v>71</v>
      </c>
      <c r="AY729" s="203" t="s">
        <v>134</v>
      </c>
    </row>
    <row r="730" spans="1:65" s="14" customFormat="1">
      <c r="B730" s="204"/>
      <c r="C730" s="205"/>
      <c r="D730" s="195" t="s">
        <v>147</v>
      </c>
      <c r="E730" s="206" t="s">
        <v>19</v>
      </c>
      <c r="F730" s="207" t="s">
        <v>280</v>
      </c>
      <c r="G730" s="205"/>
      <c r="H730" s="208">
        <v>6.75</v>
      </c>
      <c r="I730" s="209"/>
      <c r="J730" s="205"/>
      <c r="K730" s="205"/>
      <c r="L730" s="210"/>
      <c r="M730" s="211"/>
      <c r="N730" s="212"/>
      <c r="O730" s="212"/>
      <c r="P730" s="212"/>
      <c r="Q730" s="212"/>
      <c r="R730" s="212"/>
      <c r="S730" s="212"/>
      <c r="T730" s="213"/>
      <c r="AT730" s="214" t="s">
        <v>147</v>
      </c>
      <c r="AU730" s="214" t="s">
        <v>143</v>
      </c>
      <c r="AV730" s="14" t="s">
        <v>143</v>
      </c>
      <c r="AW730" s="14" t="s">
        <v>33</v>
      </c>
      <c r="AX730" s="14" t="s">
        <v>71</v>
      </c>
      <c r="AY730" s="214" t="s">
        <v>134</v>
      </c>
    </row>
    <row r="731" spans="1:65" s="15" customFormat="1">
      <c r="B731" s="215"/>
      <c r="C731" s="216"/>
      <c r="D731" s="195" t="s">
        <v>147</v>
      </c>
      <c r="E731" s="217" t="s">
        <v>19</v>
      </c>
      <c r="F731" s="218" t="s">
        <v>154</v>
      </c>
      <c r="G731" s="216"/>
      <c r="H731" s="219">
        <v>7.82</v>
      </c>
      <c r="I731" s="220"/>
      <c r="J731" s="216"/>
      <c r="K731" s="216"/>
      <c r="L731" s="221"/>
      <c r="M731" s="222"/>
      <c r="N731" s="223"/>
      <c r="O731" s="223"/>
      <c r="P731" s="223"/>
      <c r="Q731" s="223"/>
      <c r="R731" s="223"/>
      <c r="S731" s="223"/>
      <c r="T731" s="224"/>
      <c r="AT731" s="225" t="s">
        <v>147</v>
      </c>
      <c r="AU731" s="225" t="s">
        <v>143</v>
      </c>
      <c r="AV731" s="15" t="s">
        <v>142</v>
      </c>
      <c r="AW731" s="15" t="s">
        <v>33</v>
      </c>
      <c r="AX731" s="15" t="s">
        <v>79</v>
      </c>
      <c r="AY731" s="225" t="s">
        <v>134</v>
      </c>
    </row>
    <row r="732" spans="1:65" s="14" customFormat="1">
      <c r="B732" s="204"/>
      <c r="C732" s="205"/>
      <c r="D732" s="195" t="s">
        <v>147</v>
      </c>
      <c r="E732" s="205"/>
      <c r="F732" s="207" t="s">
        <v>686</v>
      </c>
      <c r="G732" s="205"/>
      <c r="H732" s="208">
        <v>20.137</v>
      </c>
      <c r="I732" s="209"/>
      <c r="J732" s="205"/>
      <c r="K732" s="205"/>
      <c r="L732" s="210"/>
      <c r="M732" s="211"/>
      <c r="N732" s="212"/>
      <c r="O732" s="212"/>
      <c r="P732" s="212"/>
      <c r="Q732" s="212"/>
      <c r="R732" s="212"/>
      <c r="S732" s="212"/>
      <c r="T732" s="213"/>
      <c r="AT732" s="214" t="s">
        <v>147</v>
      </c>
      <c r="AU732" s="214" t="s">
        <v>143</v>
      </c>
      <c r="AV732" s="14" t="s">
        <v>143</v>
      </c>
      <c r="AW732" s="14" t="s">
        <v>4</v>
      </c>
      <c r="AX732" s="14" t="s">
        <v>79</v>
      </c>
      <c r="AY732" s="214" t="s">
        <v>134</v>
      </c>
    </row>
    <row r="733" spans="1:65" s="2" customFormat="1" ht="16.5" customHeight="1">
      <c r="A733" s="36"/>
      <c r="B733" s="37"/>
      <c r="C733" s="175" t="s">
        <v>687</v>
      </c>
      <c r="D733" s="175" t="s">
        <v>137</v>
      </c>
      <c r="E733" s="176" t="s">
        <v>688</v>
      </c>
      <c r="F733" s="177" t="s">
        <v>689</v>
      </c>
      <c r="G733" s="178" t="s">
        <v>247</v>
      </c>
      <c r="H733" s="179">
        <v>11</v>
      </c>
      <c r="I733" s="180"/>
      <c r="J733" s="181">
        <f>ROUND(I733*H733,2)</f>
        <v>0</v>
      </c>
      <c r="K733" s="177" t="s">
        <v>141</v>
      </c>
      <c r="L733" s="41"/>
      <c r="M733" s="182" t="s">
        <v>19</v>
      </c>
      <c r="N733" s="183" t="s">
        <v>43</v>
      </c>
      <c r="O733" s="66"/>
      <c r="P733" s="184">
        <f>O733*H733</f>
        <v>0</v>
      </c>
      <c r="Q733" s="184">
        <v>2.1000000000000001E-4</v>
      </c>
      <c r="R733" s="184">
        <f>Q733*H733</f>
        <v>2.31E-3</v>
      </c>
      <c r="S733" s="184">
        <v>0</v>
      </c>
      <c r="T733" s="185">
        <f>S733*H733</f>
        <v>0</v>
      </c>
      <c r="U733" s="36"/>
      <c r="V733" s="36"/>
      <c r="W733" s="36"/>
      <c r="X733" s="36"/>
      <c r="Y733" s="36"/>
      <c r="Z733" s="36"/>
      <c r="AA733" s="36"/>
      <c r="AB733" s="36"/>
      <c r="AC733" s="36"/>
      <c r="AD733" s="36"/>
      <c r="AE733" s="36"/>
      <c r="AR733" s="186" t="s">
        <v>286</v>
      </c>
      <c r="AT733" s="186" t="s">
        <v>137</v>
      </c>
      <c r="AU733" s="186" t="s">
        <v>143</v>
      </c>
      <c r="AY733" s="19" t="s">
        <v>134</v>
      </c>
      <c r="BE733" s="187">
        <f>IF(N733="základní",J733,0)</f>
        <v>0</v>
      </c>
      <c r="BF733" s="187">
        <f>IF(N733="snížená",J733,0)</f>
        <v>0</v>
      </c>
      <c r="BG733" s="187">
        <f>IF(N733="zákl. přenesená",J733,0)</f>
        <v>0</v>
      </c>
      <c r="BH733" s="187">
        <f>IF(N733="sníž. přenesená",J733,0)</f>
        <v>0</v>
      </c>
      <c r="BI733" s="187">
        <f>IF(N733="nulová",J733,0)</f>
        <v>0</v>
      </c>
      <c r="BJ733" s="19" t="s">
        <v>143</v>
      </c>
      <c r="BK733" s="187">
        <f>ROUND(I733*H733,2)</f>
        <v>0</v>
      </c>
      <c r="BL733" s="19" t="s">
        <v>286</v>
      </c>
      <c r="BM733" s="186" t="s">
        <v>690</v>
      </c>
    </row>
    <row r="734" spans="1:65" s="2" customFormat="1">
      <c r="A734" s="36"/>
      <c r="B734" s="37"/>
      <c r="C734" s="38"/>
      <c r="D734" s="188" t="s">
        <v>145</v>
      </c>
      <c r="E734" s="38"/>
      <c r="F734" s="189" t="s">
        <v>691</v>
      </c>
      <c r="G734" s="38"/>
      <c r="H734" s="38"/>
      <c r="I734" s="190"/>
      <c r="J734" s="38"/>
      <c r="K734" s="38"/>
      <c r="L734" s="41"/>
      <c r="M734" s="191"/>
      <c r="N734" s="192"/>
      <c r="O734" s="66"/>
      <c r="P734" s="66"/>
      <c r="Q734" s="66"/>
      <c r="R734" s="66"/>
      <c r="S734" s="66"/>
      <c r="T734" s="67"/>
      <c r="U734" s="36"/>
      <c r="V734" s="36"/>
      <c r="W734" s="36"/>
      <c r="X734" s="36"/>
      <c r="Y734" s="36"/>
      <c r="Z734" s="36"/>
      <c r="AA734" s="36"/>
      <c r="AB734" s="36"/>
      <c r="AC734" s="36"/>
      <c r="AD734" s="36"/>
      <c r="AE734" s="36"/>
      <c r="AT734" s="19" t="s">
        <v>145</v>
      </c>
      <c r="AU734" s="19" t="s">
        <v>143</v>
      </c>
    </row>
    <row r="735" spans="1:65" s="13" customFormat="1">
      <c r="B735" s="193"/>
      <c r="C735" s="194"/>
      <c r="D735" s="195" t="s">
        <v>147</v>
      </c>
      <c r="E735" s="196" t="s">
        <v>19</v>
      </c>
      <c r="F735" s="197" t="s">
        <v>160</v>
      </c>
      <c r="G735" s="194"/>
      <c r="H735" s="196" t="s">
        <v>19</v>
      </c>
      <c r="I735" s="198"/>
      <c r="J735" s="194"/>
      <c r="K735" s="194"/>
      <c r="L735" s="199"/>
      <c r="M735" s="200"/>
      <c r="N735" s="201"/>
      <c r="O735" s="201"/>
      <c r="P735" s="201"/>
      <c r="Q735" s="201"/>
      <c r="R735" s="201"/>
      <c r="S735" s="201"/>
      <c r="T735" s="202"/>
      <c r="AT735" s="203" t="s">
        <v>147</v>
      </c>
      <c r="AU735" s="203" t="s">
        <v>143</v>
      </c>
      <c r="AV735" s="13" t="s">
        <v>79</v>
      </c>
      <c r="AW735" s="13" t="s">
        <v>33</v>
      </c>
      <c r="AX735" s="13" t="s">
        <v>71</v>
      </c>
      <c r="AY735" s="203" t="s">
        <v>134</v>
      </c>
    </row>
    <row r="736" spans="1:65" s="13" customFormat="1">
      <c r="B736" s="193"/>
      <c r="C736" s="194"/>
      <c r="D736" s="195" t="s">
        <v>147</v>
      </c>
      <c r="E736" s="196" t="s">
        <v>19</v>
      </c>
      <c r="F736" s="197" t="s">
        <v>185</v>
      </c>
      <c r="G736" s="194"/>
      <c r="H736" s="196" t="s">
        <v>19</v>
      </c>
      <c r="I736" s="198"/>
      <c r="J736" s="194"/>
      <c r="K736" s="194"/>
      <c r="L736" s="199"/>
      <c r="M736" s="200"/>
      <c r="N736" s="201"/>
      <c r="O736" s="201"/>
      <c r="P736" s="201"/>
      <c r="Q736" s="201"/>
      <c r="R736" s="201"/>
      <c r="S736" s="201"/>
      <c r="T736" s="202"/>
      <c r="AT736" s="203" t="s">
        <v>147</v>
      </c>
      <c r="AU736" s="203" t="s">
        <v>143</v>
      </c>
      <c r="AV736" s="13" t="s">
        <v>79</v>
      </c>
      <c r="AW736" s="13" t="s">
        <v>33</v>
      </c>
      <c r="AX736" s="13" t="s">
        <v>71</v>
      </c>
      <c r="AY736" s="203" t="s">
        <v>134</v>
      </c>
    </row>
    <row r="737" spans="1:65" s="14" customFormat="1">
      <c r="B737" s="204"/>
      <c r="C737" s="205"/>
      <c r="D737" s="195" t="s">
        <v>147</v>
      </c>
      <c r="E737" s="206" t="s">
        <v>19</v>
      </c>
      <c r="F737" s="207" t="s">
        <v>142</v>
      </c>
      <c r="G737" s="205"/>
      <c r="H737" s="208">
        <v>4</v>
      </c>
      <c r="I737" s="209"/>
      <c r="J737" s="205"/>
      <c r="K737" s="205"/>
      <c r="L737" s="210"/>
      <c r="M737" s="211"/>
      <c r="N737" s="212"/>
      <c r="O737" s="212"/>
      <c r="P737" s="212"/>
      <c r="Q737" s="212"/>
      <c r="R737" s="212"/>
      <c r="S737" s="212"/>
      <c r="T737" s="213"/>
      <c r="AT737" s="214" t="s">
        <v>147</v>
      </c>
      <c r="AU737" s="214" t="s">
        <v>143</v>
      </c>
      <c r="AV737" s="14" t="s">
        <v>143</v>
      </c>
      <c r="AW737" s="14" t="s">
        <v>33</v>
      </c>
      <c r="AX737" s="14" t="s">
        <v>71</v>
      </c>
      <c r="AY737" s="214" t="s">
        <v>134</v>
      </c>
    </row>
    <row r="738" spans="1:65" s="13" customFormat="1">
      <c r="B738" s="193"/>
      <c r="C738" s="194"/>
      <c r="D738" s="195" t="s">
        <v>147</v>
      </c>
      <c r="E738" s="196" t="s">
        <v>19</v>
      </c>
      <c r="F738" s="197" t="s">
        <v>149</v>
      </c>
      <c r="G738" s="194"/>
      <c r="H738" s="196" t="s">
        <v>19</v>
      </c>
      <c r="I738" s="198"/>
      <c r="J738" s="194"/>
      <c r="K738" s="194"/>
      <c r="L738" s="199"/>
      <c r="M738" s="200"/>
      <c r="N738" s="201"/>
      <c r="O738" s="201"/>
      <c r="P738" s="201"/>
      <c r="Q738" s="201"/>
      <c r="R738" s="201"/>
      <c r="S738" s="201"/>
      <c r="T738" s="202"/>
      <c r="AT738" s="203" t="s">
        <v>147</v>
      </c>
      <c r="AU738" s="203" t="s">
        <v>143</v>
      </c>
      <c r="AV738" s="13" t="s">
        <v>79</v>
      </c>
      <c r="AW738" s="13" t="s">
        <v>33</v>
      </c>
      <c r="AX738" s="13" t="s">
        <v>71</v>
      </c>
      <c r="AY738" s="203" t="s">
        <v>134</v>
      </c>
    </row>
    <row r="739" spans="1:65" s="14" customFormat="1">
      <c r="B739" s="204"/>
      <c r="C739" s="205"/>
      <c r="D739" s="195" t="s">
        <v>147</v>
      </c>
      <c r="E739" s="206" t="s">
        <v>19</v>
      </c>
      <c r="F739" s="207" t="s">
        <v>199</v>
      </c>
      <c r="G739" s="205"/>
      <c r="H739" s="208">
        <v>7</v>
      </c>
      <c r="I739" s="209"/>
      <c r="J739" s="205"/>
      <c r="K739" s="205"/>
      <c r="L739" s="210"/>
      <c r="M739" s="211"/>
      <c r="N739" s="212"/>
      <c r="O739" s="212"/>
      <c r="P739" s="212"/>
      <c r="Q739" s="212"/>
      <c r="R739" s="212"/>
      <c r="S739" s="212"/>
      <c r="T739" s="213"/>
      <c r="AT739" s="214" t="s">
        <v>147</v>
      </c>
      <c r="AU739" s="214" t="s">
        <v>143</v>
      </c>
      <c r="AV739" s="14" t="s">
        <v>143</v>
      </c>
      <c r="AW739" s="14" t="s">
        <v>33</v>
      </c>
      <c r="AX739" s="14" t="s">
        <v>71</v>
      </c>
      <c r="AY739" s="214" t="s">
        <v>134</v>
      </c>
    </row>
    <row r="740" spans="1:65" s="15" customFormat="1">
      <c r="B740" s="215"/>
      <c r="C740" s="216"/>
      <c r="D740" s="195" t="s">
        <v>147</v>
      </c>
      <c r="E740" s="217" t="s">
        <v>19</v>
      </c>
      <c r="F740" s="218" t="s">
        <v>154</v>
      </c>
      <c r="G740" s="216"/>
      <c r="H740" s="219">
        <v>11</v>
      </c>
      <c r="I740" s="220"/>
      <c r="J740" s="216"/>
      <c r="K740" s="216"/>
      <c r="L740" s="221"/>
      <c r="M740" s="222"/>
      <c r="N740" s="223"/>
      <c r="O740" s="223"/>
      <c r="P740" s="223"/>
      <c r="Q740" s="223"/>
      <c r="R740" s="223"/>
      <c r="S740" s="223"/>
      <c r="T740" s="224"/>
      <c r="AT740" s="225" t="s">
        <v>147</v>
      </c>
      <c r="AU740" s="225" t="s">
        <v>143</v>
      </c>
      <c r="AV740" s="15" t="s">
        <v>142</v>
      </c>
      <c r="AW740" s="15" t="s">
        <v>33</v>
      </c>
      <c r="AX740" s="15" t="s">
        <v>79</v>
      </c>
      <c r="AY740" s="225" t="s">
        <v>134</v>
      </c>
    </row>
    <row r="741" spans="1:65" s="2" customFormat="1" ht="16.5" customHeight="1">
      <c r="A741" s="36"/>
      <c r="B741" s="37"/>
      <c r="C741" s="175" t="s">
        <v>692</v>
      </c>
      <c r="D741" s="175" t="s">
        <v>137</v>
      </c>
      <c r="E741" s="176" t="s">
        <v>693</v>
      </c>
      <c r="F741" s="177" t="s">
        <v>694</v>
      </c>
      <c r="G741" s="178" t="s">
        <v>247</v>
      </c>
      <c r="H741" s="179">
        <v>1</v>
      </c>
      <c r="I741" s="180"/>
      <c r="J741" s="181">
        <f>ROUND(I741*H741,2)</f>
        <v>0</v>
      </c>
      <c r="K741" s="177" t="s">
        <v>141</v>
      </c>
      <c r="L741" s="41"/>
      <c r="M741" s="182" t="s">
        <v>19</v>
      </c>
      <c r="N741" s="183" t="s">
        <v>43</v>
      </c>
      <c r="O741" s="66"/>
      <c r="P741" s="184">
        <f>O741*H741</f>
        <v>0</v>
      </c>
      <c r="Q741" s="184">
        <v>2.0000000000000001E-4</v>
      </c>
      <c r="R741" s="184">
        <f>Q741*H741</f>
        <v>2.0000000000000001E-4</v>
      </c>
      <c r="S741" s="184">
        <v>0</v>
      </c>
      <c r="T741" s="185">
        <f>S741*H741</f>
        <v>0</v>
      </c>
      <c r="U741" s="36"/>
      <c r="V741" s="36"/>
      <c r="W741" s="36"/>
      <c r="X741" s="36"/>
      <c r="Y741" s="36"/>
      <c r="Z741" s="36"/>
      <c r="AA741" s="36"/>
      <c r="AB741" s="36"/>
      <c r="AC741" s="36"/>
      <c r="AD741" s="36"/>
      <c r="AE741" s="36"/>
      <c r="AR741" s="186" t="s">
        <v>286</v>
      </c>
      <c r="AT741" s="186" t="s">
        <v>137</v>
      </c>
      <c r="AU741" s="186" t="s">
        <v>143</v>
      </c>
      <c r="AY741" s="19" t="s">
        <v>134</v>
      </c>
      <c r="BE741" s="187">
        <f>IF(N741="základní",J741,0)</f>
        <v>0</v>
      </c>
      <c r="BF741" s="187">
        <f>IF(N741="snížená",J741,0)</f>
        <v>0</v>
      </c>
      <c r="BG741" s="187">
        <f>IF(N741="zákl. přenesená",J741,0)</f>
        <v>0</v>
      </c>
      <c r="BH741" s="187">
        <f>IF(N741="sníž. přenesená",J741,0)</f>
        <v>0</v>
      </c>
      <c r="BI741" s="187">
        <f>IF(N741="nulová",J741,0)</f>
        <v>0</v>
      </c>
      <c r="BJ741" s="19" t="s">
        <v>143</v>
      </c>
      <c r="BK741" s="187">
        <f>ROUND(I741*H741,2)</f>
        <v>0</v>
      </c>
      <c r="BL741" s="19" t="s">
        <v>286</v>
      </c>
      <c r="BM741" s="186" t="s">
        <v>695</v>
      </c>
    </row>
    <row r="742" spans="1:65" s="2" customFormat="1">
      <c r="A742" s="36"/>
      <c r="B742" s="37"/>
      <c r="C742" s="38"/>
      <c r="D742" s="188" t="s">
        <v>145</v>
      </c>
      <c r="E742" s="38"/>
      <c r="F742" s="189" t="s">
        <v>696</v>
      </c>
      <c r="G742" s="38"/>
      <c r="H742" s="38"/>
      <c r="I742" s="190"/>
      <c r="J742" s="38"/>
      <c r="K742" s="38"/>
      <c r="L742" s="41"/>
      <c r="M742" s="191"/>
      <c r="N742" s="192"/>
      <c r="O742" s="66"/>
      <c r="P742" s="66"/>
      <c r="Q742" s="66"/>
      <c r="R742" s="66"/>
      <c r="S742" s="66"/>
      <c r="T742" s="67"/>
      <c r="U742" s="36"/>
      <c r="V742" s="36"/>
      <c r="W742" s="36"/>
      <c r="X742" s="36"/>
      <c r="Y742" s="36"/>
      <c r="Z742" s="36"/>
      <c r="AA742" s="36"/>
      <c r="AB742" s="36"/>
      <c r="AC742" s="36"/>
      <c r="AD742" s="36"/>
      <c r="AE742" s="36"/>
      <c r="AT742" s="19" t="s">
        <v>145</v>
      </c>
      <c r="AU742" s="19" t="s">
        <v>143</v>
      </c>
    </row>
    <row r="743" spans="1:65" s="13" customFormat="1">
      <c r="B743" s="193"/>
      <c r="C743" s="194"/>
      <c r="D743" s="195" t="s">
        <v>147</v>
      </c>
      <c r="E743" s="196" t="s">
        <v>19</v>
      </c>
      <c r="F743" s="197" t="s">
        <v>160</v>
      </c>
      <c r="G743" s="194"/>
      <c r="H743" s="196" t="s">
        <v>19</v>
      </c>
      <c r="I743" s="198"/>
      <c r="J743" s="194"/>
      <c r="K743" s="194"/>
      <c r="L743" s="199"/>
      <c r="M743" s="200"/>
      <c r="N743" s="201"/>
      <c r="O743" s="201"/>
      <c r="P743" s="201"/>
      <c r="Q743" s="201"/>
      <c r="R743" s="201"/>
      <c r="S743" s="201"/>
      <c r="T743" s="202"/>
      <c r="AT743" s="203" t="s">
        <v>147</v>
      </c>
      <c r="AU743" s="203" t="s">
        <v>143</v>
      </c>
      <c r="AV743" s="13" t="s">
        <v>79</v>
      </c>
      <c r="AW743" s="13" t="s">
        <v>33</v>
      </c>
      <c r="AX743" s="13" t="s">
        <v>71</v>
      </c>
      <c r="AY743" s="203" t="s">
        <v>134</v>
      </c>
    </row>
    <row r="744" spans="1:65" s="13" customFormat="1">
      <c r="B744" s="193"/>
      <c r="C744" s="194"/>
      <c r="D744" s="195" t="s">
        <v>147</v>
      </c>
      <c r="E744" s="196" t="s">
        <v>19</v>
      </c>
      <c r="F744" s="197" t="s">
        <v>149</v>
      </c>
      <c r="G744" s="194"/>
      <c r="H744" s="196" t="s">
        <v>19</v>
      </c>
      <c r="I744" s="198"/>
      <c r="J744" s="194"/>
      <c r="K744" s="194"/>
      <c r="L744" s="199"/>
      <c r="M744" s="200"/>
      <c r="N744" s="201"/>
      <c r="O744" s="201"/>
      <c r="P744" s="201"/>
      <c r="Q744" s="201"/>
      <c r="R744" s="201"/>
      <c r="S744" s="201"/>
      <c r="T744" s="202"/>
      <c r="AT744" s="203" t="s">
        <v>147</v>
      </c>
      <c r="AU744" s="203" t="s">
        <v>143</v>
      </c>
      <c r="AV744" s="13" t="s">
        <v>79</v>
      </c>
      <c r="AW744" s="13" t="s">
        <v>33</v>
      </c>
      <c r="AX744" s="13" t="s">
        <v>71</v>
      </c>
      <c r="AY744" s="203" t="s">
        <v>134</v>
      </c>
    </row>
    <row r="745" spans="1:65" s="14" customFormat="1">
      <c r="B745" s="204"/>
      <c r="C745" s="205"/>
      <c r="D745" s="195" t="s">
        <v>147</v>
      </c>
      <c r="E745" s="206" t="s">
        <v>19</v>
      </c>
      <c r="F745" s="207" t="s">
        <v>79</v>
      </c>
      <c r="G745" s="205"/>
      <c r="H745" s="208">
        <v>1</v>
      </c>
      <c r="I745" s="209"/>
      <c r="J745" s="205"/>
      <c r="K745" s="205"/>
      <c r="L745" s="210"/>
      <c r="M745" s="211"/>
      <c r="N745" s="212"/>
      <c r="O745" s="212"/>
      <c r="P745" s="212"/>
      <c r="Q745" s="212"/>
      <c r="R745" s="212"/>
      <c r="S745" s="212"/>
      <c r="T745" s="213"/>
      <c r="AT745" s="214" t="s">
        <v>147</v>
      </c>
      <c r="AU745" s="214" t="s">
        <v>143</v>
      </c>
      <c r="AV745" s="14" t="s">
        <v>143</v>
      </c>
      <c r="AW745" s="14" t="s">
        <v>33</v>
      </c>
      <c r="AX745" s="14" t="s">
        <v>71</v>
      </c>
      <c r="AY745" s="214" t="s">
        <v>134</v>
      </c>
    </row>
    <row r="746" spans="1:65" s="15" customFormat="1">
      <c r="B746" s="215"/>
      <c r="C746" s="216"/>
      <c r="D746" s="195" t="s">
        <v>147</v>
      </c>
      <c r="E746" s="217" t="s">
        <v>19</v>
      </c>
      <c r="F746" s="218" t="s">
        <v>154</v>
      </c>
      <c r="G746" s="216"/>
      <c r="H746" s="219">
        <v>1</v>
      </c>
      <c r="I746" s="220"/>
      <c r="J746" s="216"/>
      <c r="K746" s="216"/>
      <c r="L746" s="221"/>
      <c r="M746" s="222"/>
      <c r="N746" s="223"/>
      <c r="O746" s="223"/>
      <c r="P746" s="223"/>
      <c r="Q746" s="223"/>
      <c r="R746" s="223"/>
      <c r="S746" s="223"/>
      <c r="T746" s="224"/>
      <c r="AT746" s="225" t="s">
        <v>147</v>
      </c>
      <c r="AU746" s="225" t="s">
        <v>143</v>
      </c>
      <c r="AV746" s="15" t="s">
        <v>142</v>
      </c>
      <c r="AW746" s="15" t="s">
        <v>33</v>
      </c>
      <c r="AX746" s="15" t="s">
        <v>79</v>
      </c>
      <c r="AY746" s="225" t="s">
        <v>134</v>
      </c>
    </row>
    <row r="747" spans="1:65" s="2" customFormat="1" ht="16.5" customHeight="1">
      <c r="A747" s="36"/>
      <c r="B747" s="37"/>
      <c r="C747" s="175" t="s">
        <v>697</v>
      </c>
      <c r="D747" s="175" t="s">
        <v>137</v>
      </c>
      <c r="E747" s="176" t="s">
        <v>698</v>
      </c>
      <c r="F747" s="177" t="s">
        <v>699</v>
      </c>
      <c r="G747" s="178" t="s">
        <v>700</v>
      </c>
      <c r="H747" s="179">
        <v>14.52</v>
      </c>
      <c r="I747" s="180"/>
      <c r="J747" s="181">
        <f>ROUND(I747*H747,2)</f>
        <v>0</v>
      </c>
      <c r="K747" s="177" t="s">
        <v>141</v>
      </c>
      <c r="L747" s="41"/>
      <c r="M747" s="182" t="s">
        <v>19</v>
      </c>
      <c r="N747" s="183" t="s">
        <v>43</v>
      </c>
      <c r="O747" s="66"/>
      <c r="P747" s="184">
        <f>O747*H747</f>
        <v>0</v>
      </c>
      <c r="Q747" s="184">
        <v>3.2000000000000003E-4</v>
      </c>
      <c r="R747" s="184">
        <f>Q747*H747</f>
        <v>4.6464000000000002E-3</v>
      </c>
      <c r="S747" s="184">
        <v>0</v>
      </c>
      <c r="T747" s="185">
        <f>S747*H747</f>
        <v>0</v>
      </c>
      <c r="U747" s="36"/>
      <c r="V747" s="36"/>
      <c r="W747" s="36"/>
      <c r="X747" s="36"/>
      <c r="Y747" s="36"/>
      <c r="Z747" s="36"/>
      <c r="AA747" s="36"/>
      <c r="AB747" s="36"/>
      <c r="AC747" s="36"/>
      <c r="AD747" s="36"/>
      <c r="AE747" s="36"/>
      <c r="AR747" s="186" t="s">
        <v>286</v>
      </c>
      <c r="AT747" s="186" t="s">
        <v>137</v>
      </c>
      <c r="AU747" s="186" t="s">
        <v>143</v>
      </c>
      <c r="AY747" s="19" t="s">
        <v>134</v>
      </c>
      <c r="BE747" s="187">
        <f>IF(N747="základní",J747,0)</f>
        <v>0</v>
      </c>
      <c r="BF747" s="187">
        <f>IF(N747="snížená",J747,0)</f>
        <v>0</v>
      </c>
      <c r="BG747" s="187">
        <f>IF(N747="zákl. přenesená",J747,0)</f>
        <v>0</v>
      </c>
      <c r="BH747" s="187">
        <f>IF(N747="sníž. přenesená",J747,0)</f>
        <v>0</v>
      </c>
      <c r="BI747" s="187">
        <f>IF(N747="nulová",J747,0)</f>
        <v>0</v>
      </c>
      <c r="BJ747" s="19" t="s">
        <v>143</v>
      </c>
      <c r="BK747" s="187">
        <f>ROUND(I747*H747,2)</f>
        <v>0</v>
      </c>
      <c r="BL747" s="19" t="s">
        <v>286</v>
      </c>
      <c r="BM747" s="186" t="s">
        <v>701</v>
      </c>
    </row>
    <row r="748" spans="1:65" s="2" customFormat="1">
      <c r="A748" s="36"/>
      <c r="B748" s="37"/>
      <c r="C748" s="38"/>
      <c r="D748" s="188" t="s">
        <v>145</v>
      </c>
      <c r="E748" s="38"/>
      <c r="F748" s="189" t="s">
        <v>702</v>
      </c>
      <c r="G748" s="38"/>
      <c r="H748" s="38"/>
      <c r="I748" s="190"/>
      <c r="J748" s="38"/>
      <c r="K748" s="38"/>
      <c r="L748" s="41"/>
      <c r="M748" s="191"/>
      <c r="N748" s="192"/>
      <c r="O748" s="66"/>
      <c r="P748" s="66"/>
      <c r="Q748" s="66"/>
      <c r="R748" s="66"/>
      <c r="S748" s="66"/>
      <c r="T748" s="67"/>
      <c r="U748" s="36"/>
      <c r="V748" s="36"/>
      <c r="W748" s="36"/>
      <c r="X748" s="36"/>
      <c r="Y748" s="36"/>
      <c r="Z748" s="36"/>
      <c r="AA748" s="36"/>
      <c r="AB748" s="36"/>
      <c r="AC748" s="36"/>
      <c r="AD748" s="36"/>
      <c r="AE748" s="36"/>
      <c r="AT748" s="19" t="s">
        <v>145</v>
      </c>
      <c r="AU748" s="19" t="s">
        <v>143</v>
      </c>
    </row>
    <row r="749" spans="1:65" s="13" customFormat="1">
      <c r="B749" s="193"/>
      <c r="C749" s="194"/>
      <c r="D749" s="195" t="s">
        <v>147</v>
      </c>
      <c r="E749" s="196" t="s">
        <v>19</v>
      </c>
      <c r="F749" s="197" t="s">
        <v>148</v>
      </c>
      <c r="G749" s="194"/>
      <c r="H749" s="196" t="s">
        <v>19</v>
      </c>
      <c r="I749" s="198"/>
      <c r="J749" s="194"/>
      <c r="K749" s="194"/>
      <c r="L749" s="199"/>
      <c r="M749" s="200"/>
      <c r="N749" s="201"/>
      <c r="O749" s="201"/>
      <c r="P749" s="201"/>
      <c r="Q749" s="201"/>
      <c r="R749" s="201"/>
      <c r="S749" s="201"/>
      <c r="T749" s="202"/>
      <c r="AT749" s="203" t="s">
        <v>147</v>
      </c>
      <c r="AU749" s="203" t="s">
        <v>143</v>
      </c>
      <c r="AV749" s="13" t="s">
        <v>79</v>
      </c>
      <c r="AW749" s="13" t="s">
        <v>33</v>
      </c>
      <c r="AX749" s="13" t="s">
        <v>71</v>
      </c>
      <c r="AY749" s="203" t="s">
        <v>134</v>
      </c>
    </row>
    <row r="750" spans="1:65" s="13" customFormat="1">
      <c r="B750" s="193"/>
      <c r="C750" s="194"/>
      <c r="D750" s="195" t="s">
        <v>147</v>
      </c>
      <c r="E750" s="196" t="s">
        <v>19</v>
      </c>
      <c r="F750" s="197" t="s">
        <v>185</v>
      </c>
      <c r="G750" s="194"/>
      <c r="H750" s="196" t="s">
        <v>19</v>
      </c>
      <c r="I750" s="198"/>
      <c r="J750" s="194"/>
      <c r="K750" s="194"/>
      <c r="L750" s="199"/>
      <c r="M750" s="200"/>
      <c r="N750" s="201"/>
      <c r="O750" s="201"/>
      <c r="P750" s="201"/>
      <c r="Q750" s="201"/>
      <c r="R750" s="201"/>
      <c r="S750" s="201"/>
      <c r="T750" s="202"/>
      <c r="AT750" s="203" t="s">
        <v>147</v>
      </c>
      <c r="AU750" s="203" t="s">
        <v>143</v>
      </c>
      <c r="AV750" s="13" t="s">
        <v>79</v>
      </c>
      <c r="AW750" s="13" t="s">
        <v>33</v>
      </c>
      <c r="AX750" s="13" t="s">
        <v>71</v>
      </c>
      <c r="AY750" s="203" t="s">
        <v>134</v>
      </c>
    </row>
    <row r="751" spans="1:65" s="14" customFormat="1">
      <c r="B751" s="204"/>
      <c r="C751" s="205"/>
      <c r="D751" s="195" t="s">
        <v>147</v>
      </c>
      <c r="E751" s="206" t="s">
        <v>19</v>
      </c>
      <c r="F751" s="207" t="s">
        <v>703</v>
      </c>
      <c r="G751" s="205"/>
      <c r="H751" s="208">
        <v>4.0999999999999996</v>
      </c>
      <c r="I751" s="209"/>
      <c r="J751" s="205"/>
      <c r="K751" s="205"/>
      <c r="L751" s="210"/>
      <c r="M751" s="211"/>
      <c r="N751" s="212"/>
      <c r="O751" s="212"/>
      <c r="P751" s="212"/>
      <c r="Q751" s="212"/>
      <c r="R751" s="212"/>
      <c r="S751" s="212"/>
      <c r="T751" s="213"/>
      <c r="AT751" s="214" t="s">
        <v>147</v>
      </c>
      <c r="AU751" s="214" t="s">
        <v>143</v>
      </c>
      <c r="AV751" s="14" t="s">
        <v>143</v>
      </c>
      <c r="AW751" s="14" t="s">
        <v>33</v>
      </c>
      <c r="AX751" s="14" t="s">
        <v>71</v>
      </c>
      <c r="AY751" s="214" t="s">
        <v>134</v>
      </c>
    </row>
    <row r="752" spans="1:65" s="13" customFormat="1">
      <c r="B752" s="193"/>
      <c r="C752" s="194"/>
      <c r="D752" s="195" t="s">
        <v>147</v>
      </c>
      <c r="E752" s="196" t="s">
        <v>19</v>
      </c>
      <c r="F752" s="197" t="s">
        <v>149</v>
      </c>
      <c r="G752" s="194"/>
      <c r="H752" s="196" t="s">
        <v>19</v>
      </c>
      <c r="I752" s="198"/>
      <c r="J752" s="194"/>
      <c r="K752" s="194"/>
      <c r="L752" s="199"/>
      <c r="M752" s="200"/>
      <c r="N752" s="201"/>
      <c r="O752" s="201"/>
      <c r="P752" s="201"/>
      <c r="Q752" s="201"/>
      <c r="R752" s="201"/>
      <c r="S752" s="201"/>
      <c r="T752" s="202"/>
      <c r="AT752" s="203" t="s">
        <v>147</v>
      </c>
      <c r="AU752" s="203" t="s">
        <v>143</v>
      </c>
      <c r="AV752" s="13" t="s">
        <v>79</v>
      </c>
      <c r="AW752" s="13" t="s">
        <v>33</v>
      </c>
      <c r="AX752" s="13" t="s">
        <v>71</v>
      </c>
      <c r="AY752" s="203" t="s">
        <v>134</v>
      </c>
    </row>
    <row r="753" spans="1:65" s="14" customFormat="1">
      <c r="B753" s="204"/>
      <c r="C753" s="205"/>
      <c r="D753" s="195" t="s">
        <v>147</v>
      </c>
      <c r="E753" s="206" t="s">
        <v>19</v>
      </c>
      <c r="F753" s="207" t="s">
        <v>704</v>
      </c>
      <c r="G753" s="205"/>
      <c r="H753" s="208">
        <v>10.42</v>
      </c>
      <c r="I753" s="209"/>
      <c r="J753" s="205"/>
      <c r="K753" s="205"/>
      <c r="L753" s="210"/>
      <c r="M753" s="211"/>
      <c r="N753" s="212"/>
      <c r="O753" s="212"/>
      <c r="P753" s="212"/>
      <c r="Q753" s="212"/>
      <c r="R753" s="212"/>
      <c r="S753" s="212"/>
      <c r="T753" s="213"/>
      <c r="AT753" s="214" t="s">
        <v>147</v>
      </c>
      <c r="AU753" s="214" t="s">
        <v>143</v>
      </c>
      <c r="AV753" s="14" t="s">
        <v>143</v>
      </c>
      <c r="AW753" s="14" t="s">
        <v>33</v>
      </c>
      <c r="AX753" s="14" t="s">
        <v>71</v>
      </c>
      <c r="AY753" s="214" t="s">
        <v>134</v>
      </c>
    </row>
    <row r="754" spans="1:65" s="15" customFormat="1">
      <c r="B754" s="215"/>
      <c r="C754" s="216"/>
      <c r="D754" s="195" t="s">
        <v>147</v>
      </c>
      <c r="E754" s="217" t="s">
        <v>19</v>
      </c>
      <c r="F754" s="218" t="s">
        <v>154</v>
      </c>
      <c r="G754" s="216"/>
      <c r="H754" s="219">
        <v>14.52</v>
      </c>
      <c r="I754" s="220"/>
      <c r="J754" s="216"/>
      <c r="K754" s="216"/>
      <c r="L754" s="221"/>
      <c r="M754" s="222"/>
      <c r="N754" s="223"/>
      <c r="O754" s="223"/>
      <c r="P754" s="223"/>
      <c r="Q754" s="223"/>
      <c r="R754" s="223"/>
      <c r="S754" s="223"/>
      <c r="T754" s="224"/>
      <c r="AT754" s="225" t="s">
        <v>147</v>
      </c>
      <c r="AU754" s="225" t="s">
        <v>143</v>
      </c>
      <c r="AV754" s="15" t="s">
        <v>142</v>
      </c>
      <c r="AW754" s="15" t="s">
        <v>33</v>
      </c>
      <c r="AX754" s="15" t="s">
        <v>79</v>
      </c>
      <c r="AY754" s="225" t="s">
        <v>134</v>
      </c>
    </row>
    <row r="755" spans="1:65" s="2" customFormat="1" ht="24.2" customHeight="1">
      <c r="A755" s="36"/>
      <c r="B755" s="37"/>
      <c r="C755" s="175" t="s">
        <v>705</v>
      </c>
      <c r="D755" s="175" t="s">
        <v>137</v>
      </c>
      <c r="E755" s="176" t="s">
        <v>706</v>
      </c>
      <c r="F755" s="177" t="s">
        <v>707</v>
      </c>
      <c r="G755" s="178" t="s">
        <v>333</v>
      </c>
      <c r="H755" s="179">
        <v>0.33500000000000002</v>
      </c>
      <c r="I755" s="180"/>
      <c r="J755" s="181">
        <f>ROUND(I755*H755,2)</f>
        <v>0</v>
      </c>
      <c r="K755" s="177" t="s">
        <v>141</v>
      </c>
      <c r="L755" s="41"/>
      <c r="M755" s="182" t="s">
        <v>19</v>
      </c>
      <c r="N755" s="183" t="s">
        <v>43</v>
      </c>
      <c r="O755" s="66"/>
      <c r="P755" s="184">
        <f>O755*H755</f>
        <v>0</v>
      </c>
      <c r="Q755" s="184">
        <v>0</v>
      </c>
      <c r="R755" s="184">
        <f>Q755*H755</f>
        <v>0</v>
      </c>
      <c r="S755" s="184">
        <v>0</v>
      </c>
      <c r="T755" s="185">
        <f>S755*H755</f>
        <v>0</v>
      </c>
      <c r="U755" s="36"/>
      <c r="V755" s="36"/>
      <c r="W755" s="36"/>
      <c r="X755" s="36"/>
      <c r="Y755" s="36"/>
      <c r="Z755" s="36"/>
      <c r="AA755" s="36"/>
      <c r="AB755" s="36"/>
      <c r="AC755" s="36"/>
      <c r="AD755" s="36"/>
      <c r="AE755" s="36"/>
      <c r="AR755" s="186" t="s">
        <v>286</v>
      </c>
      <c r="AT755" s="186" t="s">
        <v>137</v>
      </c>
      <c r="AU755" s="186" t="s">
        <v>143</v>
      </c>
      <c r="AY755" s="19" t="s">
        <v>134</v>
      </c>
      <c r="BE755" s="187">
        <f>IF(N755="základní",J755,0)</f>
        <v>0</v>
      </c>
      <c r="BF755" s="187">
        <f>IF(N755="snížená",J755,0)</f>
        <v>0</v>
      </c>
      <c r="BG755" s="187">
        <f>IF(N755="zákl. přenesená",J755,0)</f>
        <v>0</v>
      </c>
      <c r="BH755" s="187">
        <f>IF(N755="sníž. přenesená",J755,0)</f>
        <v>0</v>
      </c>
      <c r="BI755" s="187">
        <f>IF(N755="nulová",J755,0)</f>
        <v>0</v>
      </c>
      <c r="BJ755" s="19" t="s">
        <v>143</v>
      </c>
      <c r="BK755" s="187">
        <f>ROUND(I755*H755,2)</f>
        <v>0</v>
      </c>
      <c r="BL755" s="19" t="s">
        <v>286</v>
      </c>
      <c r="BM755" s="186" t="s">
        <v>708</v>
      </c>
    </row>
    <row r="756" spans="1:65" s="2" customFormat="1">
      <c r="A756" s="36"/>
      <c r="B756" s="37"/>
      <c r="C756" s="38"/>
      <c r="D756" s="188" t="s">
        <v>145</v>
      </c>
      <c r="E756" s="38"/>
      <c r="F756" s="189" t="s">
        <v>709</v>
      </c>
      <c r="G756" s="38"/>
      <c r="H756" s="38"/>
      <c r="I756" s="190"/>
      <c r="J756" s="38"/>
      <c r="K756" s="38"/>
      <c r="L756" s="41"/>
      <c r="M756" s="191"/>
      <c r="N756" s="192"/>
      <c r="O756" s="66"/>
      <c r="P756" s="66"/>
      <c r="Q756" s="66"/>
      <c r="R756" s="66"/>
      <c r="S756" s="66"/>
      <c r="T756" s="67"/>
      <c r="U756" s="36"/>
      <c r="V756" s="36"/>
      <c r="W756" s="36"/>
      <c r="X756" s="36"/>
      <c r="Y756" s="36"/>
      <c r="Z756" s="36"/>
      <c r="AA756" s="36"/>
      <c r="AB756" s="36"/>
      <c r="AC756" s="36"/>
      <c r="AD756" s="36"/>
      <c r="AE756" s="36"/>
      <c r="AT756" s="19" t="s">
        <v>145</v>
      </c>
      <c r="AU756" s="19" t="s">
        <v>143</v>
      </c>
    </row>
    <row r="757" spans="1:65" s="12" customFormat="1" ht="22.9" customHeight="1">
      <c r="B757" s="159"/>
      <c r="C757" s="160"/>
      <c r="D757" s="161" t="s">
        <v>70</v>
      </c>
      <c r="E757" s="173" t="s">
        <v>710</v>
      </c>
      <c r="F757" s="173" t="s">
        <v>711</v>
      </c>
      <c r="G757" s="160"/>
      <c r="H757" s="160"/>
      <c r="I757" s="163"/>
      <c r="J757" s="174">
        <f>BK757</f>
        <v>0</v>
      </c>
      <c r="K757" s="160"/>
      <c r="L757" s="165"/>
      <c r="M757" s="166"/>
      <c r="N757" s="167"/>
      <c r="O757" s="167"/>
      <c r="P757" s="168">
        <f>SUM(P758:P799)</f>
        <v>0</v>
      </c>
      <c r="Q757" s="167"/>
      <c r="R757" s="168">
        <f>SUM(R758:R799)</f>
        <v>2.2058599999999998E-2</v>
      </c>
      <c r="S757" s="167"/>
      <c r="T757" s="169">
        <f>SUM(T758:T799)</f>
        <v>4.5780000000000001E-2</v>
      </c>
      <c r="AR757" s="170" t="s">
        <v>143</v>
      </c>
      <c r="AT757" s="171" t="s">
        <v>70</v>
      </c>
      <c r="AU757" s="171" t="s">
        <v>79</v>
      </c>
      <c r="AY757" s="170" t="s">
        <v>134</v>
      </c>
      <c r="BK757" s="172">
        <f>SUM(BK758:BK799)</f>
        <v>0</v>
      </c>
    </row>
    <row r="758" spans="1:65" s="2" customFormat="1" ht="21.75" customHeight="1">
      <c r="A758" s="36"/>
      <c r="B758" s="37"/>
      <c r="C758" s="175" t="s">
        <v>712</v>
      </c>
      <c r="D758" s="175" t="s">
        <v>137</v>
      </c>
      <c r="E758" s="176" t="s">
        <v>713</v>
      </c>
      <c r="F758" s="177" t="s">
        <v>714</v>
      </c>
      <c r="G758" s="178" t="s">
        <v>157</v>
      </c>
      <c r="H758" s="179">
        <v>70.58</v>
      </c>
      <c r="I758" s="180"/>
      <c r="J758" s="181">
        <f>ROUND(I758*H758,2)</f>
        <v>0</v>
      </c>
      <c r="K758" s="177" t="s">
        <v>266</v>
      </c>
      <c r="L758" s="41"/>
      <c r="M758" s="182" t="s">
        <v>19</v>
      </c>
      <c r="N758" s="183" t="s">
        <v>43</v>
      </c>
      <c r="O758" s="66"/>
      <c r="P758" s="184">
        <f>O758*H758</f>
        <v>0</v>
      </c>
      <c r="Q758" s="184">
        <v>1.3999999999999999E-4</v>
      </c>
      <c r="R758" s="184">
        <f>Q758*H758</f>
        <v>9.8811999999999997E-3</v>
      </c>
      <c r="S758" s="184">
        <v>0</v>
      </c>
      <c r="T758" s="185">
        <f>S758*H758</f>
        <v>0</v>
      </c>
      <c r="U758" s="36"/>
      <c r="V758" s="36"/>
      <c r="W758" s="36"/>
      <c r="X758" s="36"/>
      <c r="Y758" s="36"/>
      <c r="Z758" s="36"/>
      <c r="AA758" s="36"/>
      <c r="AB758" s="36"/>
      <c r="AC758" s="36"/>
      <c r="AD758" s="36"/>
      <c r="AE758" s="36"/>
      <c r="AR758" s="186" t="s">
        <v>286</v>
      </c>
      <c r="AT758" s="186" t="s">
        <v>137</v>
      </c>
      <c r="AU758" s="186" t="s">
        <v>143</v>
      </c>
      <c r="AY758" s="19" t="s">
        <v>134</v>
      </c>
      <c r="BE758" s="187">
        <f>IF(N758="základní",J758,0)</f>
        <v>0</v>
      </c>
      <c r="BF758" s="187">
        <f>IF(N758="snížená",J758,0)</f>
        <v>0</v>
      </c>
      <c r="BG758" s="187">
        <f>IF(N758="zákl. přenesená",J758,0)</f>
        <v>0</v>
      </c>
      <c r="BH758" s="187">
        <f>IF(N758="sníž. přenesená",J758,0)</f>
        <v>0</v>
      </c>
      <c r="BI758" s="187">
        <f>IF(N758="nulová",J758,0)</f>
        <v>0</v>
      </c>
      <c r="BJ758" s="19" t="s">
        <v>143</v>
      </c>
      <c r="BK758" s="187">
        <f>ROUND(I758*H758,2)</f>
        <v>0</v>
      </c>
      <c r="BL758" s="19" t="s">
        <v>286</v>
      </c>
      <c r="BM758" s="186" t="s">
        <v>715</v>
      </c>
    </row>
    <row r="759" spans="1:65" s="13" customFormat="1">
      <c r="B759" s="193"/>
      <c r="C759" s="194"/>
      <c r="D759" s="195" t="s">
        <v>147</v>
      </c>
      <c r="E759" s="196" t="s">
        <v>19</v>
      </c>
      <c r="F759" s="197" t="s">
        <v>148</v>
      </c>
      <c r="G759" s="194"/>
      <c r="H759" s="196" t="s">
        <v>19</v>
      </c>
      <c r="I759" s="198"/>
      <c r="J759" s="194"/>
      <c r="K759" s="194"/>
      <c r="L759" s="199"/>
      <c r="M759" s="200"/>
      <c r="N759" s="201"/>
      <c r="O759" s="201"/>
      <c r="P759" s="201"/>
      <c r="Q759" s="201"/>
      <c r="R759" s="201"/>
      <c r="S759" s="201"/>
      <c r="T759" s="202"/>
      <c r="AT759" s="203" t="s">
        <v>147</v>
      </c>
      <c r="AU759" s="203" t="s">
        <v>143</v>
      </c>
      <c r="AV759" s="13" t="s">
        <v>79</v>
      </c>
      <c r="AW759" s="13" t="s">
        <v>33</v>
      </c>
      <c r="AX759" s="13" t="s">
        <v>71</v>
      </c>
      <c r="AY759" s="203" t="s">
        <v>134</v>
      </c>
    </row>
    <row r="760" spans="1:65" s="14" customFormat="1">
      <c r="B760" s="204"/>
      <c r="C760" s="205"/>
      <c r="D760" s="195" t="s">
        <v>147</v>
      </c>
      <c r="E760" s="206" t="s">
        <v>19</v>
      </c>
      <c r="F760" s="207" t="s">
        <v>716</v>
      </c>
      <c r="G760" s="205"/>
      <c r="H760" s="208">
        <v>70.58</v>
      </c>
      <c r="I760" s="209"/>
      <c r="J760" s="205"/>
      <c r="K760" s="205"/>
      <c r="L760" s="210"/>
      <c r="M760" s="211"/>
      <c r="N760" s="212"/>
      <c r="O760" s="212"/>
      <c r="P760" s="212"/>
      <c r="Q760" s="212"/>
      <c r="R760" s="212"/>
      <c r="S760" s="212"/>
      <c r="T760" s="213"/>
      <c r="AT760" s="214" t="s">
        <v>147</v>
      </c>
      <c r="AU760" s="214" t="s">
        <v>143</v>
      </c>
      <c r="AV760" s="14" t="s">
        <v>143</v>
      </c>
      <c r="AW760" s="14" t="s">
        <v>33</v>
      </c>
      <c r="AX760" s="14" t="s">
        <v>71</v>
      </c>
      <c r="AY760" s="214" t="s">
        <v>134</v>
      </c>
    </row>
    <row r="761" spans="1:65" s="15" customFormat="1">
      <c r="B761" s="215"/>
      <c r="C761" s="216"/>
      <c r="D761" s="195" t="s">
        <v>147</v>
      </c>
      <c r="E761" s="217" t="s">
        <v>19</v>
      </c>
      <c r="F761" s="218" t="s">
        <v>154</v>
      </c>
      <c r="G761" s="216"/>
      <c r="H761" s="219">
        <v>70.58</v>
      </c>
      <c r="I761" s="220"/>
      <c r="J761" s="216"/>
      <c r="K761" s="216"/>
      <c r="L761" s="221"/>
      <c r="M761" s="222"/>
      <c r="N761" s="223"/>
      <c r="O761" s="223"/>
      <c r="P761" s="223"/>
      <c r="Q761" s="223"/>
      <c r="R761" s="223"/>
      <c r="S761" s="223"/>
      <c r="T761" s="224"/>
      <c r="AT761" s="225" t="s">
        <v>147</v>
      </c>
      <c r="AU761" s="225" t="s">
        <v>143</v>
      </c>
      <c r="AV761" s="15" t="s">
        <v>142</v>
      </c>
      <c r="AW761" s="15" t="s">
        <v>33</v>
      </c>
      <c r="AX761" s="15" t="s">
        <v>79</v>
      </c>
      <c r="AY761" s="225" t="s">
        <v>134</v>
      </c>
    </row>
    <row r="762" spans="1:65" s="2" customFormat="1" ht="16.5" customHeight="1">
      <c r="A762" s="36"/>
      <c r="B762" s="37"/>
      <c r="C762" s="175" t="s">
        <v>717</v>
      </c>
      <c r="D762" s="175" t="s">
        <v>137</v>
      </c>
      <c r="E762" s="176" t="s">
        <v>718</v>
      </c>
      <c r="F762" s="177" t="s">
        <v>719</v>
      </c>
      <c r="G762" s="178" t="s">
        <v>700</v>
      </c>
      <c r="H762" s="179">
        <v>45.78</v>
      </c>
      <c r="I762" s="180"/>
      <c r="J762" s="181">
        <f>ROUND(I762*H762,2)</f>
        <v>0</v>
      </c>
      <c r="K762" s="177" t="s">
        <v>141</v>
      </c>
      <c r="L762" s="41"/>
      <c r="M762" s="182" t="s">
        <v>19</v>
      </c>
      <c r="N762" s="183" t="s">
        <v>43</v>
      </c>
      <c r="O762" s="66"/>
      <c r="P762" s="184">
        <f>O762*H762</f>
        <v>0</v>
      </c>
      <c r="Q762" s="184">
        <v>0</v>
      </c>
      <c r="R762" s="184">
        <f>Q762*H762</f>
        <v>0</v>
      </c>
      <c r="S762" s="184">
        <v>1E-3</v>
      </c>
      <c r="T762" s="185">
        <f>S762*H762</f>
        <v>4.5780000000000001E-2</v>
      </c>
      <c r="U762" s="36"/>
      <c r="V762" s="36"/>
      <c r="W762" s="36"/>
      <c r="X762" s="36"/>
      <c r="Y762" s="36"/>
      <c r="Z762" s="36"/>
      <c r="AA762" s="36"/>
      <c r="AB762" s="36"/>
      <c r="AC762" s="36"/>
      <c r="AD762" s="36"/>
      <c r="AE762" s="36"/>
      <c r="AR762" s="186" t="s">
        <v>286</v>
      </c>
      <c r="AT762" s="186" t="s">
        <v>137</v>
      </c>
      <c r="AU762" s="186" t="s">
        <v>143</v>
      </c>
      <c r="AY762" s="19" t="s">
        <v>134</v>
      </c>
      <c r="BE762" s="187">
        <f>IF(N762="základní",J762,0)</f>
        <v>0</v>
      </c>
      <c r="BF762" s="187">
        <f>IF(N762="snížená",J762,0)</f>
        <v>0</v>
      </c>
      <c r="BG762" s="187">
        <f>IF(N762="zákl. přenesená",J762,0)</f>
        <v>0</v>
      </c>
      <c r="BH762" s="187">
        <f>IF(N762="sníž. přenesená",J762,0)</f>
        <v>0</v>
      </c>
      <c r="BI762" s="187">
        <f>IF(N762="nulová",J762,0)</f>
        <v>0</v>
      </c>
      <c r="BJ762" s="19" t="s">
        <v>143</v>
      </c>
      <c r="BK762" s="187">
        <f>ROUND(I762*H762,2)</f>
        <v>0</v>
      </c>
      <c r="BL762" s="19" t="s">
        <v>286</v>
      </c>
      <c r="BM762" s="186" t="s">
        <v>720</v>
      </c>
    </row>
    <row r="763" spans="1:65" s="2" customFormat="1">
      <c r="A763" s="36"/>
      <c r="B763" s="37"/>
      <c r="C763" s="38"/>
      <c r="D763" s="188" t="s">
        <v>145</v>
      </c>
      <c r="E763" s="38"/>
      <c r="F763" s="189" t="s">
        <v>721</v>
      </c>
      <c r="G763" s="38"/>
      <c r="H763" s="38"/>
      <c r="I763" s="190"/>
      <c r="J763" s="38"/>
      <c r="K763" s="38"/>
      <c r="L763" s="41"/>
      <c r="M763" s="191"/>
      <c r="N763" s="192"/>
      <c r="O763" s="66"/>
      <c r="P763" s="66"/>
      <c r="Q763" s="66"/>
      <c r="R763" s="66"/>
      <c r="S763" s="66"/>
      <c r="T763" s="67"/>
      <c r="U763" s="36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  <c r="AT763" s="19" t="s">
        <v>145</v>
      </c>
      <c r="AU763" s="19" t="s">
        <v>143</v>
      </c>
    </row>
    <row r="764" spans="1:65" s="13" customFormat="1">
      <c r="B764" s="193"/>
      <c r="C764" s="194"/>
      <c r="D764" s="195" t="s">
        <v>147</v>
      </c>
      <c r="E764" s="196" t="s">
        <v>19</v>
      </c>
      <c r="F764" s="197" t="s">
        <v>210</v>
      </c>
      <c r="G764" s="194"/>
      <c r="H764" s="196" t="s">
        <v>19</v>
      </c>
      <c r="I764" s="198"/>
      <c r="J764" s="194"/>
      <c r="K764" s="194"/>
      <c r="L764" s="199"/>
      <c r="M764" s="200"/>
      <c r="N764" s="201"/>
      <c r="O764" s="201"/>
      <c r="P764" s="201"/>
      <c r="Q764" s="201"/>
      <c r="R764" s="201"/>
      <c r="S764" s="201"/>
      <c r="T764" s="202"/>
      <c r="AT764" s="203" t="s">
        <v>147</v>
      </c>
      <c r="AU764" s="203" t="s">
        <v>143</v>
      </c>
      <c r="AV764" s="13" t="s">
        <v>79</v>
      </c>
      <c r="AW764" s="13" t="s">
        <v>33</v>
      </c>
      <c r="AX764" s="13" t="s">
        <v>71</v>
      </c>
      <c r="AY764" s="203" t="s">
        <v>134</v>
      </c>
    </row>
    <row r="765" spans="1:65" s="14" customFormat="1">
      <c r="B765" s="204"/>
      <c r="C765" s="205"/>
      <c r="D765" s="195" t="s">
        <v>147</v>
      </c>
      <c r="E765" s="206" t="s">
        <v>19</v>
      </c>
      <c r="F765" s="207" t="s">
        <v>722</v>
      </c>
      <c r="G765" s="205"/>
      <c r="H765" s="208">
        <v>16.02</v>
      </c>
      <c r="I765" s="209"/>
      <c r="J765" s="205"/>
      <c r="K765" s="205"/>
      <c r="L765" s="210"/>
      <c r="M765" s="211"/>
      <c r="N765" s="212"/>
      <c r="O765" s="212"/>
      <c r="P765" s="212"/>
      <c r="Q765" s="212"/>
      <c r="R765" s="212"/>
      <c r="S765" s="212"/>
      <c r="T765" s="213"/>
      <c r="AT765" s="214" t="s">
        <v>147</v>
      </c>
      <c r="AU765" s="214" t="s">
        <v>143</v>
      </c>
      <c r="AV765" s="14" t="s">
        <v>143</v>
      </c>
      <c r="AW765" s="14" t="s">
        <v>33</v>
      </c>
      <c r="AX765" s="14" t="s">
        <v>71</v>
      </c>
      <c r="AY765" s="214" t="s">
        <v>134</v>
      </c>
    </row>
    <row r="766" spans="1:65" s="14" customFormat="1">
      <c r="B766" s="204"/>
      <c r="C766" s="205"/>
      <c r="D766" s="195" t="s">
        <v>147</v>
      </c>
      <c r="E766" s="206" t="s">
        <v>19</v>
      </c>
      <c r="F766" s="207" t="s">
        <v>723</v>
      </c>
      <c r="G766" s="205"/>
      <c r="H766" s="208">
        <v>-5.04</v>
      </c>
      <c r="I766" s="209"/>
      <c r="J766" s="205"/>
      <c r="K766" s="205"/>
      <c r="L766" s="210"/>
      <c r="M766" s="211"/>
      <c r="N766" s="212"/>
      <c r="O766" s="212"/>
      <c r="P766" s="212"/>
      <c r="Q766" s="212"/>
      <c r="R766" s="212"/>
      <c r="S766" s="212"/>
      <c r="T766" s="213"/>
      <c r="AT766" s="214" t="s">
        <v>147</v>
      </c>
      <c r="AU766" s="214" t="s">
        <v>143</v>
      </c>
      <c r="AV766" s="14" t="s">
        <v>143</v>
      </c>
      <c r="AW766" s="14" t="s">
        <v>33</v>
      </c>
      <c r="AX766" s="14" t="s">
        <v>71</v>
      </c>
      <c r="AY766" s="214" t="s">
        <v>134</v>
      </c>
    </row>
    <row r="767" spans="1:65" s="13" customFormat="1">
      <c r="B767" s="193"/>
      <c r="C767" s="194"/>
      <c r="D767" s="195" t="s">
        <v>147</v>
      </c>
      <c r="E767" s="196" t="s">
        <v>19</v>
      </c>
      <c r="F767" s="197" t="s">
        <v>215</v>
      </c>
      <c r="G767" s="194"/>
      <c r="H767" s="196" t="s">
        <v>19</v>
      </c>
      <c r="I767" s="198"/>
      <c r="J767" s="194"/>
      <c r="K767" s="194"/>
      <c r="L767" s="199"/>
      <c r="M767" s="200"/>
      <c r="N767" s="201"/>
      <c r="O767" s="201"/>
      <c r="P767" s="201"/>
      <c r="Q767" s="201"/>
      <c r="R767" s="201"/>
      <c r="S767" s="201"/>
      <c r="T767" s="202"/>
      <c r="AT767" s="203" t="s">
        <v>147</v>
      </c>
      <c r="AU767" s="203" t="s">
        <v>143</v>
      </c>
      <c r="AV767" s="13" t="s">
        <v>79</v>
      </c>
      <c r="AW767" s="13" t="s">
        <v>33</v>
      </c>
      <c r="AX767" s="13" t="s">
        <v>71</v>
      </c>
      <c r="AY767" s="203" t="s">
        <v>134</v>
      </c>
    </row>
    <row r="768" spans="1:65" s="14" customFormat="1">
      <c r="B768" s="204"/>
      <c r="C768" s="205"/>
      <c r="D768" s="195" t="s">
        <v>147</v>
      </c>
      <c r="E768" s="206" t="s">
        <v>19</v>
      </c>
      <c r="F768" s="207" t="s">
        <v>724</v>
      </c>
      <c r="G768" s="205"/>
      <c r="H768" s="208">
        <v>20.079999999999998</v>
      </c>
      <c r="I768" s="209"/>
      <c r="J768" s="205"/>
      <c r="K768" s="205"/>
      <c r="L768" s="210"/>
      <c r="M768" s="211"/>
      <c r="N768" s="212"/>
      <c r="O768" s="212"/>
      <c r="P768" s="212"/>
      <c r="Q768" s="212"/>
      <c r="R768" s="212"/>
      <c r="S768" s="212"/>
      <c r="T768" s="213"/>
      <c r="AT768" s="214" t="s">
        <v>147</v>
      </c>
      <c r="AU768" s="214" t="s">
        <v>143</v>
      </c>
      <c r="AV768" s="14" t="s">
        <v>143</v>
      </c>
      <c r="AW768" s="14" t="s">
        <v>33</v>
      </c>
      <c r="AX768" s="14" t="s">
        <v>71</v>
      </c>
      <c r="AY768" s="214" t="s">
        <v>134</v>
      </c>
    </row>
    <row r="769" spans="1:65" s="14" customFormat="1">
      <c r="B769" s="204"/>
      <c r="C769" s="205"/>
      <c r="D769" s="195" t="s">
        <v>147</v>
      </c>
      <c r="E769" s="206" t="s">
        <v>19</v>
      </c>
      <c r="F769" s="207" t="s">
        <v>725</v>
      </c>
      <c r="G769" s="205"/>
      <c r="H769" s="208">
        <v>-5.49</v>
      </c>
      <c r="I769" s="209"/>
      <c r="J769" s="205"/>
      <c r="K769" s="205"/>
      <c r="L769" s="210"/>
      <c r="M769" s="211"/>
      <c r="N769" s="212"/>
      <c r="O769" s="212"/>
      <c r="P769" s="212"/>
      <c r="Q769" s="212"/>
      <c r="R769" s="212"/>
      <c r="S769" s="212"/>
      <c r="T769" s="213"/>
      <c r="AT769" s="214" t="s">
        <v>147</v>
      </c>
      <c r="AU769" s="214" t="s">
        <v>143</v>
      </c>
      <c r="AV769" s="14" t="s">
        <v>143</v>
      </c>
      <c r="AW769" s="14" t="s">
        <v>33</v>
      </c>
      <c r="AX769" s="14" t="s">
        <v>71</v>
      </c>
      <c r="AY769" s="214" t="s">
        <v>134</v>
      </c>
    </row>
    <row r="770" spans="1:65" s="13" customFormat="1">
      <c r="B770" s="193"/>
      <c r="C770" s="194"/>
      <c r="D770" s="195" t="s">
        <v>147</v>
      </c>
      <c r="E770" s="196" t="s">
        <v>19</v>
      </c>
      <c r="F770" s="197" t="s">
        <v>221</v>
      </c>
      <c r="G770" s="194"/>
      <c r="H770" s="196" t="s">
        <v>19</v>
      </c>
      <c r="I770" s="198"/>
      <c r="J770" s="194"/>
      <c r="K770" s="194"/>
      <c r="L770" s="199"/>
      <c r="M770" s="200"/>
      <c r="N770" s="201"/>
      <c r="O770" s="201"/>
      <c r="P770" s="201"/>
      <c r="Q770" s="201"/>
      <c r="R770" s="201"/>
      <c r="S770" s="201"/>
      <c r="T770" s="202"/>
      <c r="AT770" s="203" t="s">
        <v>147</v>
      </c>
      <c r="AU770" s="203" t="s">
        <v>143</v>
      </c>
      <c r="AV770" s="13" t="s">
        <v>79</v>
      </c>
      <c r="AW770" s="13" t="s">
        <v>33</v>
      </c>
      <c r="AX770" s="13" t="s">
        <v>71</v>
      </c>
      <c r="AY770" s="203" t="s">
        <v>134</v>
      </c>
    </row>
    <row r="771" spans="1:65" s="14" customFormat="1">
      <c r="B771" s="204"/>
      <c r="C771" s="205"/>
      <c r="D771" s="195" t="s">
        <v>147</v>
      </c>
      <c r="E771" s="206" t="s">
        <v>19</v>
      </c>
      <c r="F771" s="207" t="s">
        <v>726</v>
      </c>
      <c r="G771" s="205"/>
      <c r="H771" s="208">
        <v>21.46</v>
      </c>
      <c r="I771" s="209"/>
      <c r="J771" s="205"/>
      <c r="K771" s="205"/>
      <c r="L771" s="210"/>
      <c r="M771" s="211"/>
      <c r="N771" s="212"/>
      <c r="O771" s="212"/>
      <c r="P771" s="212"/>
      <c r="Q771" s="212"/>
      <c r="R771" s="212"/>
      <c r="S771" s="212"/>
      <c r="T771" s="213"/>
      <c r="AT771" s="214" t="s">
        <v>147</v>
      </c>
      <c r="AU771" s="214" t="s">
        <v>143</v>
      </c>
      <c r="AV771" s="14" t="s">
        <v>143</v>
      </c>
      <c r="AW771" s="14" t="s">
        <v>33</v>
      </c>
      <c r="AX771" s="14" t="s">
        <v>71</v>
      </c>
      <c r="AY771" s="214" t="s">
        <v>134</v>
      </c>
    </row>
    <row r="772" spans="1:65" s="14" customFormat="1">
      <c r="B772" s="204"/>
      <c r="C772" s="205"/>
      <c r="D772" s="195" t="s">
        <v>147</v>
      </c>
      <c r="E772" s="206" t="s">
        <v>19</v>
      </c>
      <c r="F772" s="207" t="s">
        <v>727</v>
      </c>
      <c r="G772" s="205"/>
      <c r="H772" s="208">
        <v>-1.25</v>
      </c>
      <c r="I772" s="209"/>
      <c r="J772" s="205"/>
      <c r="K772" s="205"/>
      <c r="L772" s="210"/>
      <c r="M772" s="211"/>
      <c r="N772" s="212"/>
      <c r="O772" s="212"/>
      <c r="P772" s="212"/>
      <c r="Q772" s="212"/>
      <c r="R772" s="212"/>
      <c r="S772" s="212"/>
      <c r="T772" s="213"/>
      <c r="AT772" s="214" t="s">
        <v>147</v>
      </c>
      <c r="AU772" s="214" t="s">
        <v>143</v>
      </c>
      <c r="AV772" s="14" t="s">
        <v>143</v>
      </c>
      <c r="AW772" s="14" t="s">
        <v>33</v>
      </c>
      <c r="AX772" s="14" t="s">
        <v>71</v>
      </c>
      <c r="AY772" s="214" t="s">
        <v>134</v>
      </c>
    </row>
    <row r="773" spans="1:65" s="15" customFormat="1">
      <c r="B773" s="215"/>
      <c r="C773" s="216"/>
      <c r="D773" s="195" t="s">
        <v>147</v>
      </c>
      <c r="E773" s="217" t="s">
        <v>19</v>
      </c>
      <c r="F773" s="218" t="s">
        <v>154</v>
      </c>
      <c r="G773" s="216"/>
      <c r="H773" s="219">
        <v>45.78</v>
      </c>
      <c r="I773" s="220"/>
      <c r="J773" s="216"/>
      <c r="K773" s="216"/>
      <c r="L773" s="221"/>
      <c r="M773" s="222"/>
      <c r="N773" s="223"/>
      <c r="O773" s="223"/>
      <c r="P773" s="223"/>
      <c r="Q773" s="223"/>
      <c r="R773" s="223"/>
      <c r="S773" s="223"/>
      <c r="T773" s="224"/>
      <c r="AT773" s="225" t="s">
        <v>147</v>
      </c>
      <c r="AU773" s="225" t="s">
        <v>143</v>
      </c>
      <c r="AV773" s="15" t="s">
        <v>142</v>
      </c>
      <c r="AW773" s="15" t="s">
        <v>33</v>
      </c>
      <c r="AX773" s="15" t="s">
        <v>79</v>
      </c>
      <c r="AY773" s="225" t="s">
        <v>134</v>
      </c>
    </row>
    <row r="774" spans="1:65" s="2" customFormat="1" ht="24.2" customHeight="1">
      <c r="A774" s="36"/>
      <c r="B774" s="37"/>
      <c r="C774" s="175" t="s">
        <v>728</v>
      </c>
      <c r="D774" s="175" t="s">
        <v>137</v>
      </c>
      <c r="E774" s="176" t="s">
        <v>729</v>
      </c>
      <c r="F774" s="177" t="s">
        <v>730</v>
      </c>
      <c r="G774" s="178" t="s">
        <v>700</v>
      </c>
      <c r="H774" s="179">
        <v>45.78</v>
      </c>
      <c r="I774" s="180"/>
      <c r="J774" s="181">
        <f>ROUND(I774*H774,2)</f>
        <v>0</v>
      </c>
      <c r="K774" s="177" t="s">
        <v>141</v>
      </c>
      <c r="L774" s="41"/>
      <c r="M774" s="182" t="s">
        <v>19</v>
      </c>
      <c r="N774" s="183" t="s">
        <v>43</v>
      </c>
      <c r="O774" s="66"/>
      <c r="P774" s="184">
        <f>O774*H774</f>
        <v>0</v>
      </c>
      <c r="Q774" s="184">
        <v>5.0000000000000002E-5</v>
      </c>
      <c r="R774" s="184">
        <f>Q774*H774</f>
        <v>2.2890000000000002E-3</v>
      </c>
      <c r="S774" s="184">
        <v>0</v>
      </c>
      <c r="T774" s="185">
        <f>S774*H774</f>
        <v>0</v>
      </c>
      <c r="U774" s="36"/>
      <c r="V774" s="36"/>
      <c r="W774" s="36"/>
      <c r="X774" s="36"/>
      <c r="Y774" s="36"/>
      <c r="Z774" s="36"/>
      <c r="AA774" s="36"/>
      <c r="AB774" s="36"/>
      <c r="AC774" s="36"/>
      <c r="AD774" s="36"/>
      <c r="AE774" s="36"/>
      <c r="AR774" s="186" t="s">
        <v>286</v>
      </c>
      <c r="AT774" s="186" t="s">
        <v>137</v>
      </c>
      <c r="AU774" s="186" t="s">
        <v>143</v>
      </c>
      <c r="AY774" s="19" t="s">
        <v>134</v>
      </c>
      <c r="BE774" s="187">
        <f>IF(N774="základní",J774,0)</f>
        <v>0</v>
      </c>
      <c r="BF774" s="187">
        <f>IF(N774="snížená",J774,0)</f>
        <v>0</v>
      </c>
      <c r="BG774" s="187">
        <f>IF(N774="zákl. přenesená",J774,0)</f>
        <v>0</v>
      </c>
      <c r="BH774" s="187">
        <f>IF(N774="sníž. přenesená",J774,0)</f>
        <v>0</v>
      </c>
      <c r="BI774" s="187">
        <f>IF(N774="nulová",J774,0)</f>
        <v>0</v>
      </c>
      <c r="BJ774" s="19" t="s">
        <v>143</v>
      </c>
      <c r="BK774" s="187">
        <f>ROUND(I774*H774,2)</f>
        <v>0</v>
      </c>
      <c r="BL774" s="19" t="s">
        <v>286</v>
      </c>
      <c r="BM774" s="186" t="s">
        <v>731</v>
      </c>
    </row>
    <row r="775" spans="1:65" s="2" customFormat="1">
      <c r="A775" s="36"/>
      <c r="B775" s="37"/>
      <c r="C775" s="38"/>
      <c r="D775" s="188" t="s">
        <v>145</v>
      </c>
      <c r="E775" s="38"/>
      <c r="F775" s="189" t="s">
        <v>732</v>
      </c>
      <c r="G775" s="38"/>
      <c r="H775" s="38"/>
      <c r="I775" s="190"/>
      <c r="J775" s="38"/>
      <c r="K775" s="38"/>
      <c r="L775" s="41"/>
      <c r="M775" s="191"/>
      <c r="N775" s="192"/>
      <c r="O775" s="66"/>
      <c r="P775" s="66"/>
      <c r="Q775" s="66"/>
      <c r="R775" s="66"/>
      <c r="S775" s="66"/>
      <c r="T775" s="67"/>
      <c r="U775" s="36"/>
      <c r="V775" s="36"/>
      <c r="W775" s="36"/>
      <c r="X775" s="36"/>
      <c r="Y775" s="36"/>
      <c r="Z775" s="36"/>
      <c r="AA775" s="36"/>
      <c r="AB775" s="36"/>
      <c r="AC775" s="36"/>
      <c r="AD775" s="36"/>
      <c r="AE775" s="36"/>
      <c r="AT775" s="19" t="s">
        <v>145</v>
      </c>
      <c r="AU775" s="19" t="s">
        <v>143</v>
      </c>
    </row>
    <row r="776" spans="1:65" s="13" customFormat="1">
      <c r="B776" s="193"/>
      <c r="C776" s="194"/>
      <c r="D776" s="195" t="s">
        <v>147</v>
      </c>
      <c r="E776" s="196" t="s">
        <v>19</v>
      </c>
      <c r="F776" s="197" t="s">
        <v>210</v>
      </c>
      <c r="G776" s="194"/>
      <c r="H776" s="196" t="s">
        <v>19</v>
      </c>
      <c r="I776" s="198"/>
      <c r="J776" s="194"/>
      <c r="K776" s="194"/>
      <c r="L776" s="199"/>
      <c r="M776" s="200"/>
      <c r="N776" s="201"/>
      <c r="O776" s="201"/>
      <c r="P776" s="201"/>
      <c r="Q776" s="201"/>
      <c r="R776" s="201"/>
      <c r="S776" s="201"/>
      <c r="T776" s="202"/>
      <c r="AT776" s="203" t="s">
        <v>147</v>
      </c>
      <c r="AU776" s="203" t="s">
        <v>143</v>
      </c>
      <c r="AV776" s="13" t="s">
        <v>79</v>
      </c>
      <c r="AW776" s="13" t="s">
        <v>33</v>
      </c>
      <c r="AX776" s="13" t="s">
        <v>71</v>
      </c>
      <c r="AY776" s="203" t="s">
        <v>134</v>
      </c>
    </row>
    <row r="777" spans="1:65" s="14" customFormat="1">
      <c r="B777" s="204"/>
      <c r="C777" s="205"/>
      <c r="D777" s="195" t="s">
        <v>147</v>
      </c>
      <c r="E777" s="206" t="s">
        <v>19</v>
      </c>
      <c r="F777" s="207" t="s">
        <v>722</v>
      </c>
      <c r="G777" s="205"/>
      <c r="H777" s="208">
        <v>16.02</v>
      </c>
      <c r="I777" s="209"/>
      <c r="J777" s="205"/>
      <c r="K777" s="205"/>
      <c r="L777" s="210"/>
      <c r="M777" s="211"/>
      <c r="N777" s="212"/>
      <c r="O777" s="212"/>
      <c r="P777" s="212"/>
      <c r="Q777" s="212"/>
      <c r="R777" s="212"/>
      <c r="S777" s="212"/>
      <c r="T777" s="213"/>
      <c r="AT777" s="214" t="s">
        <v>147</v>
      </c>
      <c r="AU777" s="214" t="s">
        <v>143</v>
      </c>
      <c r="AV777" s="14" t="s">
        <v>143</v>
      </c>
      <c r="AW777" s="14" t="s">
        <v>33</v>
      </c>
      <c r="AX777" s="14" t="s">
        <v>71</v>
      </c>
      <c r="AY777" s="214" t="s">
        <v>134</v>
      </c>
    </row>
    <row r="778" spans="1:65" s="14" customFormat="1">
      <c r="B778" s="204"/>
      <c r="C778" s="205"/>
      <c r="D778" s="195" t="s">
        <v>147</v>
      </c>
      <c r="E778" s="206" t="s">
        <v>19</v>
      </c>
      <c r="F778" s="207" t="s">
        <v>723</v>
      </c>
      <c r="G778" s="205"/>
      <c r="H778" s="208">
        <v>-5.04</v>
      </c>
      <c r="I778" s="209"/>
      <c r="J778" s="205"/>
      <c r="K778" s="205"/>
      <c r="L778" s="210"/>
      <c r="M778" s="211"/>
      <c r="N778" s="212"/>
      <c r="O778" s="212"/>
      <c r="P778" s="212"/>
      <c r="Q778" s="212"/>
      <c r="R778" s="212"/>
      <c r="S778" s="212"/>
      <c r="T778" s="213"/>
      <c r="AT778" s="214" t="s">
        <v>147</v>
      </c>
      <c r="AU778" s="214" t="s">
        <v>143</v>
      </c>
      <c r="AV778" s="14" t="s">
        <v>143</v>
      </c>
      <c r="AW778" s="14" t="s">
        <v>33</v>
      </c>
      <c r="AX778" s="14" t="s">
        <v>71</v>
      </c>
      <c r="AY778" s="214" t="s">
        <v>134</v>
      </c>
    </row>
    <row r="779" spans="1:65" s="13" customFormat="1">
      <c r="B779" s="193"/>
      <c r="C779" s="194"/>
      <c r="D779" s="195" t="s">
        <v>147</v>
      </c>
      <c r="E779" s="196" t="s">
        <v>19</v>
      </c>
      <c r="F779" s="197" t="s">
        <v>215</v>
      </c>
      <c r="G779" s="194"/>
      <c r="H779" s="196" t="s">
        <v>19</v>
      </c>
      <c r="I779" s="198"/>
      <c r="J779" s="194"/>
      <c r="K779" s="194"/>
      <c r="L779" s="199"/>
      <c r="M779" s="200"/>
      <c r="N779" s="201"/>
      <c r="O779" s="201"/>
      <c r="P779" s="201"/>
      <c r="Q779" s="201"/>
      <c r="R779" s="201"/>
      <c r="S779" s="201"/>
      <c r="T779" s="202"/>
      <c r="AT779" s="203" t="s">
        <v>147</v>
      </c>
      <c r="AU779" s="203" t="s">
        <v>143</v>
      </c>
      <c r="AV779" s="13" t="s">
        <v>79</v>
      </c>
      <c r="AW779" s="13" t="s">
        <v>33</v>
      </c>
      <c r="AX779" s="13" t="s">
        <v>71</v>
      </c>
      <c r="AY779" s="203" t="s">
        <v>134</v>
      </c>
    </row>
    <row r="780" spans="1:65" s="14" customFormat="1">
      <c r="B780" s="204"/>
      <c r="C780" s="205"/>
      <c r="D780" s="195" t="s">
        <v>147</v>
      </c>
      <c r="E780" s="206" t="s">
        <v>19</v>
      </c>
      <c r="F780" s="207" t="s">
        <v>724</v>
      </c>
      <c r="G780" s="205"/>
      <c r="H780" s="208">
        <v>20.079999999999998</v>
      </c>
      <c r="I780" s="209"/>
      <c r="J780" s="205"/>
      <c r="K780" s="205"/>
      <c r="L780" s="210"/>
      <c r="M780" s="211"/>
      <c r="N780" s="212"/>
      <c r="O780" s="212"/>
      <c r="P780" s="212"/>
      <c r="Q780" s="212"/>
      <c r="R780" s="212"/>
      <c r="S780" s="212"/>
      <c r="T780" s="213"/>
      <c r="AT780" s="214" t="s">
        <v>147</v>
      </c>
      <c r="AU780" s="214" t="s">
        <v>143</v>
      </c>
      <c r="AV780" s="14" t="s">
        <v>143</v>
      </c>
      <c r="AW780" s="14" t="s">
        <v>33</v>
      </c>
      <c r="AX780" s="14" t="s">
        <v>71</v>
      </c>
      <c r="AY780" s="214" t="s">
        <v>134</v>
      </c>
    </row>
    <row r="781" spans="1:65" s="14" customFormat="1">
      <c r="B781" s="204"/>
      <c r="C781" s="205"/>
      <c r="D781" s="195" t="s">
        <v>147</v>
      </c>
      <c r="E781" s="206" t="s">
        <v>19</v>
      </c>
      <c r="F781" s="207" t="s">
        <v>725</v>
      </c>
      <c r="G781" s="205"/>
      <c r="H781" s="208">
        <v>-5.49</v>
      </c>
      <c r="I781" s="209"/>
      <c r="J781" s="205"/>
      <c r="K781" s="205"/>
      <c r="L781" s="210"/>
      <c r="M781" s="211"/>
      <c r="N781" s="212"/>
      <c r="O781" s="212"/>
      <c r="P781" s="212"/>
      <c r="Q781" s="212"/>
      <c r="R781" s="212"/>
      <c r="S781" s="212"/>
      <c r="T781" s="213"/>
      <c r="AT781" s="214" t="s">
        <v>147</v>
      </c>
      <c r="AU781" s="214" t="s">
        <v>143</v>
      </c>
      <c r="AV781" s="14" t="s">
        <v>143</v>
      </c>
      <c r="AW781" s="14" t="s">
        <v>33</v>
      </c>
      <c r="AX781" s="14" t="s">
        <v>71</v>
      </c>
      <c r="AY781" s="214" t="s">
        <v>134</v>
      </c>
    </row>
    <row r="782" spans="1:65" s="13" customFormat="1">
      <c r="B782" s="193"/>
      <c r="C782" s="194"/>
      <c r="D782" s="195" t="s">
        <v>147</v>
      </c>
      <c r="E782" s="196" t="s">
        <v>19</v>
      </c>
      <c r="F782" s="197" t="s">
        <v>221</v>
      </c>
      <c r="G782" s="194"/>
      <c r="H782" s="196" t="s">
        <v>19</v>
      </c>
      <c r="I782" s="198"/>
      <c r="J782" s="194"/>
      <c r="K782" s="194"/>
      <c r="L782" s="199"/>
      <c r="M782" s="200"/>
      <c r="N782" s="201"/>
      <c r="O782" s="201"/>
      <c r="P782" s="201"/>
      <c r="Q782" s="201"/>
      <c r="R782" s="201"/>
      <c r="S782" s="201"/>
      <c r="T782" s="202"/>
      <c r="AT782" s="203" t="s">
        <v>147</v>
      </c>
      <c r="AU782" s="203" t="s">
        <v>143</v>
      </c>
      <c r="AV782" s="13" t="s">
        <v>79</v>
      </c>
      <c r="AW782" s="13" t="s">
        <v>33</v>
      </c>
      <c r="AX782" s="13" t="s">
        <v>71</v>
      </c>
      <c r="AY782" s="203" t="s">
        <v>134</v>
      </c>
    </row>
    <row r="783" spans="1:65" s="14" customFormat="1">
      <c r="B783" s="204"/>
      <c r="C783" s="205"/>
      <c r="D783" s="195" t="s">
        <v>147</v>
      </c>
      <c r="E783" s="206" t="s">
        <v>19</v>
      </c>
      <c r="F783" s="207" t="s">
        <v>726</v>
      </c>
      <c r="G783" s="205"/>
      <c r="H783" s="208">
        <v>21.46</v>
      </c>
      <c r="I783" s="209"/>
      <c r="J783" s="205"/>
      <c r="K783" s="205"/>
      <c r="L783" s="210"/>
      <c r="M783" s="211"/>
      <c r="N783" s="212"/>
      <c r="O783" s="212"/>
      <c r="P783" s="212"/>
      <c r="Q783" s="212"/>
      <c r="R783" s="212"/>
      <c r="S783" s="212"/>
      <c r="T783" s="213"/>
      <c r="AT783" s="214" t="s">
        <v>147</v>
      </c>
      <c r="AU783" s="214" t="s">
        <v>143</v>
      </c>
      <c r="AV783" s="14" t="s">
        <v>143</v>
      </c>
      <c r="AW783" s="14" t="s">
        <v>33</v>
      </c>
      <c r="AX783" s="14" t="s">
        <v>71</v>
      </c>
      <c r="AY783" s="214" t="s">
        <v>134</v>
      </c>
    </row>
    <row r="784" spans="1:65" s="14" customFormat="1">
      <c r="B784" s="204"/>
      <c r="C784" s="205"/>
      <c r="D784" s="195" t="s">
        <v>147</v>
      </c>
      <c r="E784" s="206" t="s">
        <v>19</v>
      </c>
      <c r="F784" s="207" t="s">
        <v>727</v>
      </c>
      <c r="G784" s="205"/>
      <c r="H784" s="208">
        <v>-1.25</v>
      </c>
      <c r="I784" s="209"/>
      <c r="J784" s="205"/>
      <c r="K784" s="205"/>
      <c r="L784" s="210"/>
      <c r="M784" s="211"/>
      <c r="N784" s="212"/>
      <c r="O784" s="212"/>
      <c r="P784" s="212"/>
      <c r="Q784" s="212"/>
      <c r="R784" s="212"/>
      <c r="S784" s="212"/>
      <c r="T784" s="213"/>
      <c r="AT784" s="214" t="s">
        <v>147</v>
      </c>
      <c r="AU784" s="214" t="s">
        <v>143</v>
      </c>
      <c r="AV784" s="14" t="s">
        <v>143</v>
      </c>
      <c r="AW784" s="14" t="s">
        <v>33</v>
      </c>
      <c r="AX784" s="14" t="s">
        <v>71</v>
      </c>
      <c r="AY784" s="214" t="s">
        <v>134</v>
      </c>
    </row>
    <row r="785" spans="1:65" s="15" customFormat="1">
      <c r="B785" s="215"/>
      <c r="C785" s="216"/>
      <c r="D785" s="195" t="s">
        <v>147</v>
      </c>
      <c r="E785" s="217" t="s">
        <v>19</v>
      </c>
      <c r="F785" s="218" t="s">
        <v>154</v>
      </c>
      <c r="G785" s="216"/>
      <c r="H785" s="219">
        <v>45.78</v>
      </c>
      <c r="I785" s="220"/>
      <c r="J785" s="216"/>
      <c r="K785" s="216"/>
      <c r="L785" s="221"/>
      <c r="M785" s="222"/>
      <c r="N785" s="223"/>
      <c r="O785" s="223"/>
      <c r="P785" s="223"/>
      <c r="Q785" s="223"/>
      <c r="R785" s="223"/>
      <c r="S785" s="223"/>
      <c r="T785" s="224"/>
      <c r="AT785" s="225" t="s">
        <v>147</v>
      </c>
      <c r="AU785" s="225" t="s">
        <v>143</v>
      </c>
      <c r="AV785" s="15" t="s">
        <v>142</v>
      </c>
      <c r="AW785" s="15" t="s">
        <v>33</v>
      </c>
      <c r="AX785" s="15" t="s">
        <v>79</v>
      </c>
      <c r="AY785" s="225" t="s">
        <v>134</v>
      </c>
    </row>
    <row r="786" spans="1:65" s="2" customFormat="1" ht="16.5" customHeight="1">
      <c r="A786" s="36"/>
      <c r="B786" s="37"/>
      <c r="C786" s="226" t="s">
        <v>733</v>
      </c>
      <c r="D786" s="226" t="s">
        <v>252</v>
      </c>
      <c r="E786" s="227" t="s">
        <v>734</v>
      </c>
      <c r="F786" s="228" t="s">
        <v>735</v>
      </c>
      <c r="G786" s="229" t="s">
        <v>700</v>
      </c>
      <c r="H786" s="230">
        <v>49.442</v>
      </c>
      <c r="I786" s="231"/>
      <c r="J786" s="232">
        <f>ROUND(I786*H786,2)</f>
        <v>0</v>
      </c>
      <c r="K786" s="228" t="s">
        <v>266</v>
      </c>
      <c r="L786" s="233"/>
      <c r="M786" s="234" t="s">
        <v>19</v>
      </c>
      <c r="N786" s="235" t="s">
        <v>43</v>
      </c>
      <c r="O786" s="66"/>
      <c r="P786" s="184">
        <f>O786*H786</f>
        <v>0</v>
      </c>
      <c r="Q786" s="184">
        <v>2.0000000000000001E-4</v>
      </c>
      <c r="R786" s="184">
        <f>Q786*H786</f>
        <v>9.8884000000000003E-3</v>
      </c>
      <c r="S786" s="184">
        <v>0</v>
      </c>
      <c r="T786" s="185">
        <f>S786*H786</f>
        <v>0</v>
      </c>
      <c r="U786" s="36"/>
      <c r="V786" s="36"/>
      <c r="W786" s="36"/>
      <c r="X786" s="36"/>
      <c r="Y786" s="36"/>
      <c r="Z786" s="36"/>
      <c r="AA786" s="36"/>
      <c r="AB786" s="36"/>
      <c r="AC786" s="36"/>
      <c r="AD786" s="36"/>
      <c r="AE786" s="36"/>
      <c r="AR786" s="186" t="s">
        <v>397</v>
      </c>
      <c r="AT786" s="186" t="s">
        <v>252</v>
      </c>
      <c r="AU786" s="186" t="s">
        <v>143</v>
      </c>
      <c r="AY786" s="19" t="s">
        <v>134</v>
      </c>
      <c r="BE786" s="187">
        <f>IF(N786="základní",J786,0)</f>
        <v>0</v>
      </c>
      <c r="BF786" s="187">
        <f>IF(N786="snížená",J786,0)</f>
        <v>0</v>
      </c>
      <c r="BG786" s="187">
        <f>IF(N786="zákl. přenesená",J786,0)</f>
        <v>0</v>
      </c>
      <c r="BH786" s="187">
        <f>IF(N786="sníž. přenesená",J786,0)</f>
        <v>0</v>
      </c>
      <c r="BI786" s="187">
        <f>IF(N786="nulová",J786,0)</f>
        <v>0</v>
      </c>
      <c r="BJ786" s="19" t="s">
        <v>143</v>
      </c>
      <c r="BK786" s="187">
        <f>ROUND(I786*H786,2)</f>
        <v>0</v>
      </c>
      <c r="BL786" s="19" t="s">
        <v>286</v>
      </c>
      <c r="BM786" s="186" t="s">
        <v>736</v>
      </c>
    </row>
    <row r="787" spans="1:65" s="13" customFormat="1">
      <c r="B787" s="193"/>
      <c r="C787" s="194"/>
      <c r="D787" s="195" t="s">
        <v>147</v>
      </c>
      <c r="E787" s="196" t="s">
        <v>19</v>
      </c>
      <c r="F787" s="197" t="s">
        <v>210</v>
      </c>
      <c r="G787" s="194"/>
      <c r="H787" s="196" t="s">
        <v>19</v>
      </c>
      <c r="I787" s="198"/>
      <c r="J787" s="194"/>
      <c r="K787" s="194"/>
      <c r="L787" s="199"/>
      <c r="M787" s="200"/>
      <c r="N787" s="201"/>
      <c r="O787" s="201"/>
      <c r="P787" s="201"/>
      <c r="Q787" s="201"/>
      <c r="R787" s="201"/>
      <c r="S787" s="201"/>
      <c r="T787" s="202"/>
      <c r="AT787" s="203" t="s">
        <v>147</v>
      </c>
      <c r="AU787" s="203" t="s">
        <v>143</v>
      </c>
      <c r="AV787" s="13" t="s">
        <v>79</v>
      </c>
      <c r="AW787" s="13" t="s">
        <v>33</v>
      </c>
      <c r="AX787" s="13" t="s">
        <v>71</v>
      </c>
      <c r="AY787" s="203" t="s">
        <v>134</v>
      </c>
    </row>
    <row r="788" spans="1:65" s="14" customFormat="1">
      <c r="B788" s="204"/>
      <c r="C788" s="205"/>
      <c r="D788" s="195" t="s">
        <v>147</v>
      </c>
      <c r="E788" s="206" t="s">
        <v>19</v>
      </c>
      <c r="F788" s="207" t="s">
        <v>722</v>
      </c>
      <c r="G788" s="205"/>
      <c r="H788" s="208">
        <v>16.02</v>
      </c>
      <c r="I788" s="209"/>
      <c r="J788" s="205"/>
      <c r="K788" s="205"/>
      <c r="L788" s="210"/>
      <c r="M788" s="211"/>
      <c r="N788" s="212"/>
      <c r="O788" s="212"/>
      <c r="P788" s="212"/>
      <c r="Q788" s="212"/>
      <c r="R788" s="212"/>
      <c r="S788" s="212"/>
      <c r="T788" s="213"/>
      <c r="AT788" s="214" t="s">
        <v>147</v>
      </c>
      <c r="AU788" s="214" t="s">
        <v>143</v>
      </c>
      <c r="AV788" s="14" t="s">
        <v>143</v>
      </c>
      <c r="AW788" s="14" t="s">
        <v>33</v>
      </c>
      <c r="AX788" s="14" t="s">
        <v>71</v>
      </c>
      <c r="AY788" s="214" t="s">
        <v>134</v>
      </c>
    </row>
    <row r="789" spans="1:65" s="14" customFormat="1">
      <c r="B789" s="204"/>
      <c r="C789" s="205"/>
      <c r="D789" s="195" t="s">
        <v>147</v>
      </c>
      <c r="E789" s="206" t="s">
        <v>19</v>
      </c>
      <c r="F789" s="207" t="s">
        <v>723</v>
      </c>
      <c r="G789" s="205"/>
      <c r="H789" s="208">
        <v>-5.04</v>
      </c>
      <c r="I789" s="209"/>
      <c r="J789" s="205"/>
      <c r="K789" s="205"/>
      <c r="L789" s="210"/>
      <c r="M789" s="211"/>
      <c r="N789" s="212"/>
      <c r="O789" s="212"/>
      <c r="P789" s="212"/>
      <c r="Q789" s="212"/>
      <c r="R789" s="212"/>
      <c r="S789" s="212"/>
      <c r="T789" s="213"/>
      <c r="AT789" s="214" t="s">
        <v>147</v>
      </c>
      <c r="AU789" s="214" t="s">
        <v>143</v>
      </c>
      <c r="AV789" s="14" t="s">
        <v>143</v>
      </c>
      <c r="AW789" s="14" t="s">
        <v>33</v>
      </c>
      <c r="AX789" s="14" t="s">
        <v>71</v>
      </c>
      <c r="AY789" s="214" t="s">
        <v>134</v>
      </c>
    </row>
    <row r="790" spans="1:65" s="13" customFormat="1">
      <c r="B790" s="193"/>
      <c r="C790" s="194"/>
      <c r="D790" s="195" t="s">
        <v>147</v>
      </c>
      <c r="E790" s="196" t="s">
        <v>19</v>
      </c>
      <c r="F790" s="197" t="s">
        <v>215</v>
      </c>
      <c r="G790" s="194"/>
      <c r="H790" s="196" t="s">
        <v>19</v>
      </c>
      <c r="I790" s="198"/>
      <c r="J790" s="194"/>
      <c r="K790" s="194"/>
      <c r="L790" s="199"/>
      <c r="M790" s="200"/>
      <c r="N790" s="201"/>
      <c r="O790" s="201"/>
      <c r="P790" s="201"/>
      <c r="Q790" s="201"/>
      <c r="R790" s="201"/>
      <c r="S790" s="201"/>
      <c r="T790" s="202"/>
      <c r="AT790" s="203" t="s">
        <v>147</v>
      </c>
      <c r="AU790" s="203" t="s">
        <v>143</v>
      </c>
      <c r="AV790" s="13" t="s">
        <v>79</v>
      </c>
      <c r="AW790" s="13" t="s">
        <v>33</v>
      </c>
      <c r="AX790" s="13" t="s">
        <v>71</v>
      </c>
      <c r="AY790" s="203" t="s">
        <v>134</v>
      </c>
    </row>
    <row r="791" spans="1:65" s="14" customFormat="1">
      <c r="B791" s="204"/>
      <c r="C791" s="205"/>
      <c r="D791" s="195" t="s">
        <v>147</v>
      </c>
      <c r="E791" s="206" t="s">
        <v>19</v>
      </c>
      <c r="F791" s="207" t="s">
        <v>724</v>
      </c>
      <c r="G791" s="205"/>
      <c r="H791" s="208">
        <v>20.079999999999998</v>
      </c>
      <c r="I791" s="209"/>
      <c r="J791" s="205"/>
      <c r="K791" s="205"/>
      <c r="L791" s="210"/>
      <c r="M791" s="211"/>
      <c r="N791" s="212"/>
      <c r="O791" s="212"/>
      <c r="P791" s="212"/>
      <c r="Q791" s="212"/>
      <c r="R791" s="212"/>
      <c r="S791" s="212"/>
      <c r="T791" s="213"/>
      <c r="AT791" s="214" t="s">
        <v>147</v>
      </c>
      <c r="AU791" s="214" t="s">
        <v>143</v>
      </c>
      <c r="AV791" s="14" t="s">
        <v>143</v>
      </c>
      <c r="AW791" s="14" t="s">
        <v>33</v>
      </c>
      <c r="AX791" s="14" t="s">
        <v>71</v>
      </c>
      <c r="AY791" s="214" t="s">
        <v>134</v>
      </c>
    </row>
    <row r="792" spans="1:65" s="14" customFormat="1">
      <c r="B792" s="204"/>
      <c r="C792" s="205"/>
      <c r="D792" s="195" t="s">
        <v>147</v>
      </c>
      <c r="E792" s="206" t="s">
        <v>19</v>
      </c>
      <c r="F792" s="207" t="s">
        <v>725</v>
      </c>
      <c r="G792" s="205"/>
      <c r="H792" s="208">
        <v>-5.49</v>
      </c>
      <c r="I792" s="209"/>
      <c r="J792" s="205"/>
      <c r="K792" s="205"/>
      <c r="L792" s="210"/>
      <c r="M792" s="211"/>
      <c r="N792" s="212"/>
      <c r="O792" s="212"/>
      <c r="P792" s="212"/>
      <c r="Q792" s="212"/>
      <c r="R792" s="212"/>
      <c r="S792" s="212"/>
      <c r="T792" s="213"/>
      <c r="AT792" s="214" t="s">
        <v>147</v>
      </c>
      <c r="AU792" s="214" t="s">
        <v>143</v>
      </c>
      <c r="AV792" s="14" t="s">
        <v>143</v>
      </c>
      <c r="AW792" s="14" t="s">
        <v>33</v>
      </c>
      <c r="AX792" s="14" t="s">
        <v>71</v>
      </c>
      <c r="AY792" s="214" t="s">
        <v>134</v>
      </c>
    </row>
    <row r="793" spans="1:65" s="13" customFormat="1">
      <c r="B793" s="193"/>
      <c r="C793" s="194"/>
      <c r="D793" s="195" t="s">
        <v>147</v>
      </c>
      <c r="E793" s="196" t="s">
        <v>19</v>
      </c>
      <c r="F793" s="197" t="s">
        <v>221</v>
      </c>
      <c r="G793" s="194"/>
      <c r="H793" s="196" t="s">
        <v>19</v>
      </c>
      <c r="I793" s="198"/>
      <c r="J793" s="194"/>
      <c r="K793" s="194"/>
      <c r="L793" s="199"/>
      <c r="M793" s="200"/>
      <c r="N793" s="201"/>
      <c r="O793" s="201"/>
      <c r="P793" s="201"/>
      <c r="Q793" s="201"/>
      <c r="R793" s="201"/>
      <c r="S793" s="201"/>
      <c r="T793" s="202"/>
      <c r="AT793" s="203" t="s">
        <v>147</v>
      </c>
      <c r="AU793" s="203" t="s">
        <v>143</v>
      </c>
      <c r="AV793" s="13" t="s">
        <v>79</v>
      </c>
      <c r="AW793" s="13" t="s">
        <v>33</v>
      </c>
      <c r="AX793" s="13" t="s">
        <v>71</v>
      </c>
      <c r="AY793" s="203" t="s">
        <v>134</v>
      </c>
    </row>
    <row r="794" spans="1:65" s="14" customFormat="1">
      <c r="B794" s="204"/>
      <c r="C794" s="205"/>
      <c r="D794" s="195" t="s">
        <v>147</v>
      </c>
      <c r="E794" s="206" t="s">
        <v>19</v>
      </c>
      <c r="F794" s="207" t="s">
        <v>726</v>
      </c>
      <c r="G794" s="205"/>
      <c r="H794" s="208">
        <v>21.46</v>
      </c>
      <c r="I794" s="209"/>
      <c r="J794" s="205"/>
      <c r="K794" s="205"/>
      <c r="L794" s="210"/>
      <c r="M794" s="211"/>
      <c r="N794" s="212"/>
      <c r="O794" s="212"/>
      <c r="P794" s="212"/>
      <c r="Q794" s="212"/>
      <c r="R794" s="212"/>
      <c r="S794" s="212"/>
      <c r="T794" s="213"/>
      <c r="AT794" s="214" t="s">
        <v>147</v>
      </c>
      <c r="AU794" s="214" t="s">
        <v>143</v>
      </c>
      <c r="AV794" s="14" t="s">
        <v>143</v>
      </c>
      <c r="AW794" s="14" t="s">
        <v>33</v>
      </c>
      <c r="AX794" s="14" t="s">
        <v>71</v>
      </c>
      <c r="AY794" s="214" t="s">
        <v>134</v>
      </c>
    </row>
    <row r="795" spans="1:65" s="14" customFormat="1">
      <c r="B795" s="204"/>
      <c r="C795" s="205"/>
      <c r="D795" s="195" t="s">
        <v>147</v>
      </c>
      <c r="E795" s="206" t="s">
        <v>19</v>
      </c>
      <c r="F795" s="207" t="s">
        <v>727</v>
      </c>
      <c r="G795" s="205"/>
      <c r="H795" s="208">
        <v>-1.25</v>
      </c>
      <c r="I795" s="209"/>
      <c r="J795" s="205"/>
      <c r="K795" s="205"/>
      <c r="L795" s="210"/>
      <c r="M795" s="211"/>
      <c r="N795" s="212"/>
      <c r="O795" s="212"/>
      <c r="P795" s="212"/>
      <c r="Q795" s="212"/>
      <c r="R795" s="212"/>
      <c r="S795" s="212"/>
      <c r="T795" s="213"/>
      <c r="AT795" s="214" t="s">
        <v>147</v>
      </c>
      <c r="AU795" s="214" t="s">
        <v>143</v>
      </c>
      <c r="AV795" s="14" t="s">
        <v>143</v>
      </c>
      <c r="AW795" s="14" t="s">
        <v>33</v>
      </c>
      <c r="AX795" s="14" t="s">
        <v>71</v>
      </c>
      <c r="AY795" s="214" t="s">
        <v>134</v>
      </c>
    </row>
    <row r="796" spans="1:65" s="15" customFormat="1">
      <c r="B796" s="215"/>
      <c r="C796" s="216"/>
      <c r="D796" s="195" t="s">
        <v>147</v>
      </c>
      <c r="E796" s="217" t="s">
        <v>19</v>
      </c>
      <c r="F796" s="218" t="s">
        <v>154</v>
      </c>
      <c r="G796" s="216"/>
      <c r="H796" s="219">
        <v>45.78</v>
      </c>
      <c r="I796" s="220"/>
      <c r="J796" s="216"/>
      <c r="K796" s="216"/>
      <c r="L796" s="221"/>
      <c r="M796" s="222"/>
      <c r="N796" s="223"/>
      <c r="O796" s="223"/>
      <c r="P796" s="223"/>
      <c r="Q796" s="223"/>
      <c r="R796" s="223"/>
      <c r="S796" s="223"/>
      <c r="T796" s="224"/>
      <c r="AT796" s="225" t="s">
        <v>147</v>
      </c>
      <c r="AU796" s="225" t="s">
        <v>143</v>
      </c>
      <c r="AV796" s="15" t="s">
        <v>142</v>
      </c>
      <c r="AW796" s="15" t="s">
        <v>33</v>
      </c>
      <c r="AX796" s="15" t="s">
        <v>79</v>
      </c>
      <c r="AY796" s="225" t="s">
        <v>134</v>
      </c>
    </row>
    <row r="797" spans="1:65" s="14" customFormat="1">
      <c r="B797" s="204"/>
      <c r="C797" s="205"/>
      <c r="D797" s="195" t="s">
        <v>147</v>
      </c>
      <c r="E797" s="205"/>
      <c r="F797" s="207" t="s">
        <v>737</v>
      </c>
      <c r="G797" s="205"/>
      <c r="H797" s="208">
        <v>49.442</v>
      </c>
      <c r="I797" s="209"/>
      <c r="J797" s="205"/>
      <c r="K797" s="205"/>
      <c r="L797" s="210"/>
      <c r="M797" s="211"/>
      <c r="N797" s="212"/>
      <c r="O797" s="212"/>
      <c r="P797" s="212"/>
      <c r="Q797" s="212"/>
      <c r="R797" s="212"/>
      <c r="S797" s="212"/>
      <c r="T797" s="213"/>
      <c r="AT797" s="214" t="s">
        <v>147</v>
      </c>
      <c r="AU797" s="214" t="s">
        <v>143</v>
      </c>
      <c r="AV797" s="14" t="s">
        <v>143</v>
      </c>
      <c r="AW797" s="14" t="s">
        <v>4</v>
      </c>
      <c r="AX797" s="14" t="s">
        <v>79</v>
      </c>
      <c r="AY797" s="214" t="s">
        <v>134</v>
      </c>
    </row>
    <row r="798" spans="1:65" s="2" customFormat="1" ht="24.2" customHeight="1">
      <c r="A798" s="36"/>
      <c r="B798" s="37"/>
      <c r="C798" s="175" t="s">
        <v>738</v>
      </c>
      <c r="D798" s="175" t="s">
        <v>137</v>
      </c>
      <c r="E798" s="176" t="s">
        <v>739</v>
      </c>
      <c r="F798" s="177" t="s">
        <v>740</v>
      </c>
      <c r="G798" s="178" t="s">
        <v>333</v>
      </c>
      <c r="H798" s="179">
        <v>2.1999999999999999E-2</v>
      </c>
      <c r="I798" s="180"/>
      <c r="J798" s="181">
        <f>ROUND(I798*H798,2)</f>
        <v>0</v>
      </c>
      <c r="K798" s="177" t="s">
        <v>141</v>
      </c>
      <c r="L798" s="41"/>
      <c r="M798" s="182" t="s">
        <v>19</v>
      </c>
      <c r="N798" s="183" t="s">
        <v>43</v>
      </c>
      <c r="O798" s="66"/>
      <c r="P798" s="184">
        <f>O798*H798</f>
        <v>0</v>
      </c>
      <c r="Q798" s="184">
        <v>0</v>
      </c>
      <c r="R798" s="184">
        <f>Q798*H798</f>
        <v>0</v>
      </c>
      <c r="S798" s="184">
        <v>0</v>
      </c>
      <c r="T798" s="185">
        <f>S798*H798</f>
        <v>0</v>
      </c>
      <c r="U798" s="36"/>
      <c r="V798" s="36"/>
      <c r="W798" s="36"/>
      <c r="X798" s="36"/>
      <c r="Y798" s="36"/>
      <c r="Z798" s="36"/>
      <c r="AA798" s="36"/>
      <c r="AB798" s="36"/>
      <c r="AC798" s="36"/>
      <c r="AD798" s="36"/>
      <c r="AE798" s="36"/>
      <c r="AR798" s="186" t="s">
        <v>286</v>
      </c>
      <c r="AT798" s="186" t="s">
        <v>137</v>
      </c>
      <c r="AU798" s="186" t="s">
        <v>143</v>
      </c>
      <c r="AY798" s="19" t="s">
        <v>134</v>
      </c>
      <c r="BE798" s="187">
        <f>IF(N798="základní",J798,0)</f>
        <v>0</v>
      </c>
      <c r="BF798" s="187">
        <f>IF(N798="snížená",J798,0)</f>
        <v>0</v>
      </c>
      <c r="BG798" s="187">
        <f>IF(N798="zákl. přenesená",J798,0)</f>
        <v>0</v>
      </c>
      <c r="BH798" s="187">
        <f>IF(N798="sníž. přenesená",J798,0)</f>
        <v>0</v>
      </c>
      <c r="BI798" s="187">
        <f>IF(N798="nulová",J798,0)</f>
        <v>0</v>
      </c>
      <c r="BJ798" s="19" t="s">
        <v>143</v>
      </c>
      <c r="BK798" s="187">
        <f>ROUND(I798*H798,2)</f>
        <v>0</v>
      </c>
      <c r="BL798" s="19" t="s">
        <v>286</v>
      </c>
      <c r="BM798" s="186" t="s">
        <v>741</v>
      </c>
    </row>
    <row r="799" spans="1:65" s="2" customFormat="1">
      <c r="A799" s="36"/>
      <c r="B799" s="37"/>
      <c r="C799" s="38"/>
      <c r="D799" s="188" t="s">
        <v>145</v>
      </c>
      <c r="E799" s="38"/>
      <c r="F799" s="189" t="s">
        <v>742</v>
      </c>
      <c r="G799" s="38"/>
      <c r="H799" s="38"/>
      <c r="I799" s="190"/>
      <c r="J799" s="38"/>
      <c r="K799" s="38"/>
      <c r="L799" s="41"/>
      <c r="M799" s="191"/>
      <c r="N799" s="192"/>
      <c r="O799" s="66"/>
      <c r="P799" s="66"/>
      <c r="Q799" s="66"/>
      <c r="R799" s="66"/>
      <c r="S799" s="66"/>
      <c r="T799" s="67"/>
      <c r="U799" s="36"/>
      <c r="V799" s="36"/>
      <c r="W799" s="36"/>
      <c r="X799" s="36"/>
      <c r="Y799" s="36"/>
      <c r="Z799" s="36"/>
      <c r="AA799" s="36"/>
      <c r="AB799" s="36"/>
      <c r="AC799" s="36"/>
      <c r="AD799" s="36"/>
      <c r="AE799" s="36"/>
      <c r="AT799" s="19" t="s">
        <v>145</v>
      </c>
      <c r="AU799" s="19" t="s">
        <v>143</v>
      </c>
    </row>
    <row r="800" spans="1:65" s="12" customFormat="1" ht="22.9" customHeight="1">
      <c r="B800" s="159"/>
      <c r="C800" s="160"/>
      <c r="D800" s="161" t="s">
        <v>70</v>
      </c>
      <c r="E800" s="173" t="s">
        <v>743</v>
      </c>
      <c r="F800" s="173" t="s">
        <v>744</v>
      </c>
      <c r="G800" s="160"/>
      <c r="H800" s="160"/>
      <c r="I800" s="163"/>
      <c r="J800" s="174">
        <f>BK800</f>
        <v>0</v>
      </c>
      <c r="K800" s="160"/>
      <c r="L800" s="165"/>
      <c r="M800" s="166"/>
      <c r="N800" s="167"/>
      <c r="O800" s="167"/>
      <c r="P800" s="168">
        <f>SUM(P801:P930)</f>
        <v>0</v>
      </c>
      <c r="Q800" s="167"/>
      <c r="R800" s="168">
        <f>SUM(R801:R930)</f>
        <v>0.36394930000000003</v>
      </c>
      <c r="S800" s="167"/>
      <c r="T800" s="169">
        <f>SUM(T801:T930)</f>
        <v>9.6569999999999989E-2</v>
      </c>
      <c r="AR800" s="170" t="s">
        <v>143</v>
      </c>
      <c r="AT800" s="171" t="s">
        <v>70</v>
      </c>
      <c r="AU800" s="171" t="s">
        <v>79</v>
      </c>
      <c r="AY800" s="170" t="s">
        <v>134</v>
      </c>
      <c r="BK800" s="172">
        <f>SUM(BK801:BK930)</f>
        <v>0</v>
      </c>
    </row>
    <row r="801" spans="1:65" s="2" customFormat="1" ht="16.5" customHeight="1">
      <c r="A801" s="36"/>
      <c r="B801" s="37"/>
      <c r="C801" s="175" t="s">
        <v>745</v>
      </c>
      <c r="D801" s="175" t="s">
        <v>137</v>
      </c>
      <c r="E801" s="176" t="s">
        <v>746</v>
      </c>
      <c r="F801" s="177" t="s">
        <v>747</v>
      </c>
      <c r="G801" s="178" t="s">
        <v>157</v>
      </c>
      <c r="H801" s="179">
        <v>31.12</v>
      </c>
      <c r="I801" s="180"/>
      <c r="J801" s="181">
        <f>ROUND(I801*H801,2)</f>
        <v>0</v>
      </c>
      <c r="K801" s="177" t="s">
        <v>141</v>
      </c>
      <c r="L801" s="41"/>
      <c r="M801" s="182" t="s">
        <v>19</v>
      </c>
      <c r="N801" s="183" t="s">
        <v>43</v>
      </c>
      <c r="O801" s="66"/>
      <c r="P801" s="184">
        <f>O801*H801</f>
        <v>0</v>
      </c>
      <c r="Q801" s="184">
        <v>0</v>
      </c>
      <c r="R801" s="184">
        <f>Q801*H801</f>
        <v>0</v>
      </c>
      <c r="S801" s="184">
        <v>0</v>
      </c>
      <c r="T801" s="185">
        <f>S801*H801</f>
        <v>0</v>
      </c>
      <c r="U801" s="36"/>
      <c r="V801" s="36"/>
      <c r="W801" s="36"/>
      <c r="X801" s="36"/>
      <c r="Y801" s="36"/>
      <c r="Z801" s="36"/>
      <c r="AA801" s="36"/>
      <c r="AB801" s="36"/>
      <c r="AC801" s="36"/>
      <c r="AD801" s="36"/>
      <c r="AE801" s="36"/>
      <c r="AR801" s="186" t="s">
        <v>286</v>
      </c>
      <c r="AT801" s="186" t="s">
        <v>137</v>
      </c>
      <c r="AU801" s="186" t="s">
        <v>143</v>
      </c>
      <c r="AY801" s="19" t="s">
        <v>134</v>
      </c>
      <c r="BE801" s="187">
        <f>IF(N801="základní",J801,0)</f>
        <v>0</v>
      </c>
      <c r="BF801" s="187">
        <f>IF(N801="snížená",J801,0)</f>
        <v>0</v>
      </c>
      <c r="BG801" s="187">
        <f>IF(N801="zákl. přenesená",J801,0)</f>
        <v>0</v>
      </c>
      <c r="BH801" s="187">
        <f>IF(N801="sníž. přenesená",J801,0)</f>
        <v>0</v>
      </c>
      <c r="BI801" s="187">
        <f>IF(N801="nulová",J801,0)</f>
        <v>0</v>
      </c>
      <c r="BJ801" s="19" t="s">
        <v>143</v>
      </c>
      <c r="BK801" s="187">
        <f>ROUND(I801*H801,2)</f>
        <v>0</v>
      </c>
      <c r="BL801" s="19" t="s">
        <v>286</v>
      </c>
      <c r="BM801" s="186" t="s">
        <v>748</v>
      </c>
    </row>
    <row r="802" spans="1:65" s="2" customFormat="1">
      <c r="A802" s="36"/>
      <c r="B802" s="37"/>
      <c r="C802" s="38"/>
      <c r="D802" s="188" t="s">
        <v>145</v>
      </c>
      <c r="E802" s="38"/>
      <c r="F802" s="189" t="s">
        <v>749</v>
      </c>
      <c r="G802" s="38"/>
      <c r="H802" s="38"/>
      <c r="I802" s="190"/>
      <c r="J802" s="38"/>
      <c r="K802" s="38"/>
      <c r="L802" s="41"/>
      <c r="M802" s="191"/>
      <c r="N802" s="192"/>
      <c r="O802" s="66"/>
      <c r="P802" s="66"/>
      <c r="Q802" s="66"/>
      <c r="R802" s="66"/>
      <c r="S802" s="66"/>
      <c r="T802" s="67"/>
      <c r="U802" s="36"/>
      <c r="V802" s="36"/>
      <c r="W802" s="36"/>
      <c r="X802" s="36"/>
      <c r="Y802" s="36"/>
      <c r="Z802" s="36"/>
      <c r="AA802" s="36"/>
      <c r="AB802" s="36"/>
      <c r="AC802" s="36"/>
      <c r="AD802" s="36"/>
      <c r="AE802" s="36"/>
      <c r="AT802" s="19" t="s">
        <v>145</v>
      </c>
      <c r="AU802" s="19" t="s">
        <v>143</v>
      </c>
    </row>
    <row r="803" spans="1:65" s="13" customFormat="1">
      <c r="B803" s="193"/>
      <c r="C803" s="194"/>
      <c r="D803" s="195" t="s">
        <v>147</v>
      </c>
      <c r="E803" s="196" t="s">
        <v>19</v>
      </c>
      <c r="F803" s="197" t="s">
        <v>148</v>
      </c>
      <c r="G803" s="194"/>
      <c r="H803" s="196" t="s">
        <v>19</v>
      </c>
      <c r="I803" s="198"/>
      <c r="J803" s="194"/>
      <c r="K803" s="194"/>
      <c r="L803" s="199"/>
      <c r="M803" s="200"/>
      <c r="N803" s="201"/>
      <c r="O803" s="201"/>
      <c r="P803" s="201"/>
      <c r="Q803" s="201"/>
      <c r="R803" s="201"/>
      <c r="S803" s="201"/>
      <c r="T803" s="202"/>
      <c r="AT803" s="203" t="s">
        <v>147</v>
      </c>
      <c r="AU803" s="203" t="s">
        <v>143</v>
      </c>
      <c r="AV803" s="13" t="s">
        <v>79</v>
      </c>
      <c r="AW803" s="13" t="s">
        <v>33</v>
      </c>
      <c r="AX803" s="13" t="s">
        <v>71</v>
      </c>
      <c r="AY803" s="203" t="s">
        <v>134</v>
      </c>
    </row>
    <row r="804" spans="1:65" s="13" customFormat="1">
      <c r="B804" s="193"/>
      <c r="C804" s="194"/>
      <c r="D804" s="195" t="s">
        <v>147</v>
      </c>
      <c r="E804" s="196" t="s">
        <v>19</v>
      </c>
      <c r="F804" s="197" t="s">
        <v>205</v>
      </c>
      <c r="G804" s="194"/>
      <c r="H804" s="196" t="s">
        <v>19</v>
      </c>
      <c r="I804" s="198"/>
      <c r="J804" s="194"/>
      <c r="K804" s="194"/>
      <c r="L804" s="199"/>
      <c r="M804" s="200"/>
      <c r="N804" s="201"/>
      <c r="O804" s="201"/>
      <c r="P804" s="201"/>
      <c r="Q804" s="201"/>
      <c r="R804" s="201"/>
      <c r="S804" s="201"/>
      <c r="T804" s="202"/>
      <c r="AT804" s="203" t="s">
        <v>147</v>
      </c>
      <c r="AU804" s="203" t="s">
        <v>143</v>
      </c>
      <c r="AV804" s="13" t="s">
        <v>79</v>
      </c>
      <c r="AW804" s="13" t="s">
        <v>33</v>
      </c>
      <c r="AX804" s="13" t="s">
        <v>71</v>
      </c>
      <c r="AY804" s="203" t="s">
        <v>134</v>
      </c>
    </row>
    <row r="805" spans="1:65" s="14" customFormat="1">
      <c r="B805" s="204"/>
      <c r="C805" s="205"/>
      <c r="D805" s="195" t="s">
        <v>147</v>
      </c>
      <c r="E805" s="206" t="s">
        <v>19</v>
      </c>
      <c r="F805" s="207" t="s">
        <v>426</v>
      </c>
      <c r="G805" s="205"/>
      <c r="H805" s="208">
        <v>8.0500000000000007</v>
      </c>
      <c r="I805" s="209"/>
      <c r="J805" s="205"/>
      <c r="K805" s="205"/>
      <c r="L805" s="210"/>
      <c r="M805" s="211"/>
      <c r="N805" s="212"/>
      <c r="O805" s="212"/>
      <c r="P805" s="212"/>
      <c r="Q805" s="212"/>
      <c r="R805" s="212"/>
      <c r="S805" s="212"/>
      <c r="T805" s="213"/>
      <c r="AT805" s="214" t="s">
        <v>147</v>
      </c>
      <c r="AU805" s="214" t="s">
        <v>143</v>
      </c>
      <c r="AV805" s="14" t="s">
        <v>143</v>
      </c>
      <c r="AW805" s="14" t="s">
        <v>33</v>
      </c>
      <c r="AX805" s="14" t="s">
        <v>71</v>
      </c>
      <c r="AY805" s="214" t="s">
        <v>134</v>
      </c>
    </row>
    <row r="806" spans="1:65" s="13" customFormat="1">
      <c r="B806" s="193"/>
      <c r="C806" s="194"/>
      <c r="D806" s="195" t="s">
        <v>147</v>
      </c>
      <c r="E806" s="196" t="s">
        <v>19</v>
      </c>
      <c r="F806" s="197" t="s">
        <v>152</v>
      </c>
      <c r="G806" s="194"/>
      <c r="H806" s="196" t="s">
        <v>19</v>
      </c>
      <c r="I806" s="198"/>
      <c r="J806" s="194"/>
      <c r="K806" s="194"/>
      <c r="L806" s="199"/>
      <c r="M806" s="200"/>
      <c r="N806" s="201"/>
      <c r="O806" s="201"/>
      <c r="P806" s="201"/>
      <c r="Q806" s="201"/>
      <c r="R806" s="201"/>
      <c r="S806" s="201"/>
      <c r="T806" s="202"/>
      <c r="AT806" s="203" t="s">
        <v>147</v>
      </c>
      <c r="AU806" s="203" t="s">
        <v>143</v>
      </c>
      <c r="AV806" s="13" t="s">
        <v>79</v>
      </c>
      <c r="AW806" s="13" t="s">
        <v>33</v>
      </c>
      <c r="AX806" s="13" t="s">
        <v>71</v>
      </c>
      <c r="AY806" s="203" t="s">
        <v>134</v>
      </c>
    </row>
    <row r="807" spans="1:65" s="14" customFormat="1">
      <c r="B807" s="204"/>
      <c r="C807" s="205"/>
      <c r="D807" s="195" t="s">
        <v>147</v>
      </c>
      <c r="E807" s="206" t="s">
        <v>19</v>
      </c>
      <c r="F807" s="207" t="s">
        <v>427</v>
      </c>
      <c r="G807" s="205"/>
      <c r="H807" s="208">
        <v>9.7200000000000006</v>
      </c>
      <c r="I807" s="209"/>
      <c r="J807" s="205"/>
      <c r="K807" s="205"/>
      <c r="L807" s="210"/>
      <c r="M807" s="211"/>
      <c r="N807" s="212"/>
      <c r="O807" s="212"/>
      <c r="P807" s="212"/>
      <c r="Q807" s="212"/>
      <c r="R807" s="212"/>
      <c r="S807" s="212"/>
      <c r="T807" s="213"/>
      <c r="AT807" s="214" t="s">
        <v>147</v>
      </c>
      <c r="AU807" s="214" t="s">
        <v>143</v>
      </c>
      <c r="AV807" s="14" t="s">
        <v>143</v>
      </c>
      <c r="AW807" s="14" t="s">
        <v>33</v>
      </c>
      <c r="AX807" s="14" t="s">
        <v>71</v>
      </c>
      <c r="AY807" s="214" t="s">
        <v>134</v>
      </c>
    </row>
    <row r="808" spans="1:65" s="13" customFormat="1">
      <c r="B808" s="193"/>
      <c r="C808" s="194"/>
      <c r="D808" s="195" t="s">
        <v>147</v>
      </c>
      <c r="E808" s="196" t="s">
        <v>19</v>
      </c>
      <c r="F808" s="197" t="s">
        <v>174</v>
      </c>
      <c r="G808" s="194"/>
      <c r="H808" s="196" t="s">
        <v>19</v>
      </c>
      <c r="I808" s="198"/>
      <c r="J808" s="194"/>
      <c r="K808" s="194"/>
      <c r="L808" s="199"/>
      <c r="M808" s="200"/>
      <c r="N808" s="201"/>
      <c r="O808" s="201"/>
      <c r="P808" s="201"/>
      <c r="Q808" s="201"/>
      <c r="R808" s="201"/>
      <c r="S808" s="201"/>
      <c r="T808" s="202"/>
      <c r="AT808" s="203" t="s">
        <v>147</v>
      </c>
      <c r="AU808" s="203" t="s">
        <v>143</v>
      </c>
      <c r="AV808" s="13" t="s">
        <v>79</v>
      </c>
      <c r="AW808" s="13" t="s">
        <v>33</v>
      </c>
      <c r="AX808" s="13" t="s">
        <v>71</v>
      </c>
      <c r="AY808" s="203" t="s">
        <v>134</v>
      </c>
    </row>
    <row r="809" spans="1:65" s="14" customFormat="1">
      <c r="B809" s="204"/>
      <c r="C809" s="205"/>
      <c r="D809" s="195" t="s">
        <v>147</v>
      </c>
      <c r="E809" s="206" t="s">
        <v>19</v>
      </c>
      <c r="F809" s="207" t="s">
        <v>428</v>
      </c>
      <c r="G809" s="205"/>
      <c r="H809" s="208">
        <v>12.2</v>
      </c>
      <c r="I809" s="209"/>
      <c r="J809" s="205"/>
      <c r="K809" s="205"/>
      <c r="L809" s="210"/>
      <c r="M809" s="211"/>
      <c r="N809" s="212"/>
      <c r="O809" s="212"/>
      <c r="P809" s="212"/>
      <c r="Q809" s="212"/>
      <c r="R809" s="212"/>
      <c r="S809" s="212"/>
      <c r="T809" s="213"/>
      <c r="AT809" s="214" t="s">
        <v>147</v>
      </c>
      <c r="AU809" s="214" t="s">
        <v>143</v>
      </c>
      <c r="AV809" s="14" t="s">
        <v>143</v>
      </c>
      <c r="AW809" s="14" t="s">
        <v>33</v>
      </c>
      <c r="AX809" s="14" t="s">
        <v>71</v>
      </c>
      <c r="AY809" s="214" t="s">
        <v>134</v>
      </c>
    </row>
    <row r="810" spans="1:65" s="13" customFormat="1">
      <c r="B810" s="193"/>
      <c r="C810" s="194"/>
      <c r="D810" s="195" t="s">
        <v>147</v>
      </c>
      <c r="E810" s="196" t="s">
        <v>19</v>
      </c>
      <c r="F810" s="197" t="s">
        <v>229</v>
      </c>
      <c r="G810" s="194"/>
      <c r="H810" s="196" t="s">
        <v>19</v>
      </c>
      <c r="I810" s="198"/>
      <c r="J810" s="194"/>
      <c r="K810" s="194"/>
      <c r="L810" s="199"/>
      <c r="M810" s="200"/>
      <c r="N810" s="201"/>
      <c r="O810" s="201"/>
      <c r="P810" s="201"/>
      <c r="Q810" s="201"/>
      <c r="R810" s="201"/>
      <c r="S810" s="201"/>
      <c r="T810" s="202"/>
      <c r="AT810" s="203" t="s">
        <v>147</v>
      </c>
      <c r="AU810" s="203" t="s">
        <v>143</v>
      </c>
      <c r="AV810" s="13" t="s">
        <v>79</v>
      </c>
      <c r="AW810" s="13" t="s">
        <v>33</v>
      </c>
      <c r="AX810" s="13" t="s">
        <v>71</v>
      </c>
      <c r="AY810" s="203" t="s">
        <v>134</v>
      </c>
    </row>
    <row r="811" spans="1:65" s="14" customFormat="1">
      <c r="B811" s="204"/>
      <c r="C811" s="205"/>
      <c r="D811" s="195" t="s">
        <v>147</v>
      </c>
      <c r="E811" s="206" t="s">
        <v>19</v>
      </c>
      <c r="F811" s="207" t="s">
        <v>429</v>
      </c>
      <c r="G811" s="205"/>
      <c r="H811" s="208">
        <v>1.1499999999999999</v>
      </c>
      <c r="I811" s="209"/>
      <c r="J811" s="205"/>
      <c r="K811" s="205"/>
      <c r="L811" s="210"/>
      <c r="M811" s="211"/>
      <c r="N811" s="212"/>
      <c r="O811" s="212"/>
      <c r="P811" s="212"/>
      <c r="Q811" s="212"/>
      <c r="R811" s="212"/>
      <c r="S811" s="212"/>
      <c r="T811" s="213"/>
      <c r="AT811" s="214" t="s">
        <v>147</v>
      </c>
      <c r="AU811" s="214" t="s">
        <v>143</v>
      </c>
      <c r="AV811" s="14" t="s">
        <v>143</v>
      </c>
      <c r="AW811" s="14" t="s">
        <v>33</v>
      </c>
      <c r="AX811" s="14" t="s">
        <v>71</v>
      </c>
      <c r="AY811" s="214" t="s">
        <v>134</v>
      </c>
    </row>
    <row r="812" spans="1:65" s="15" customFormat="1">
      <c r="B812" s="215"/>
      <c r="C812" s="216"/>
      <c r="D812" s="195" t="s">
        <v>147</v>
      </c>
      <c r="E812" s="217" t="s">
        <v>19</v>
      </c>
      <c r="F812" s="218" t="s">
        <v>154</v>
      </c>
      <c r="G812" s="216"/>
      <c r="H812" s="219">
        <v>31.12</v>
      </c>
      <c r="I812" s="220"/>
      <c r="J812" s="216"/>
      <c r="K812" s="216"/>
      <c r="L812" s="221"/>
      <c r="M812" s="222"/>
      <c r="N812" s="223"/>
      <c r="O812" s="223"/>
      <c r="P812" s="223"/>
      <c r="Q812" s="223"/>
      <c r="R812" s="223"/>
      <c r="S812" s="223"/>
      <c r="T812" s="224"/>
      <c r="AT812" s="225" t="s">
        <v>147</v>
      </c>
      <c r="AU812" s="225" t="s">
        <v>143</v>
      </c>
      <c r="AV812" s="15" t="s">
        <v>142</v>
      </c>
      <c r="AW812" s="15" t="s">
        <v>33</v>
      </c>
      <c r="AX812" s="15" t="s">
        <v>79</v>
      </c>
      <c r="AY812" s="225" t="s">
        <v>134</v>
      </c>
    </row>
    <row r="813" spans="1:65" s="2" customFormat="1" ht="16.5" customHeight="1">
      <c r="A813" s="36"/>
      <c r="B813" s="37"/>
      <c r="C813" s="175" t="s">
        <v>750</v>
      </c>
      <c r="D813" s="175" t="s">
        <v>137</v>
      </c>
      <c r="E813" s="176" t="s">
        <v>751</v>
      </c>
      <c r="F813" s="177" t="s">
        <v>752</v>
      </c>
      <c r="G813" s="178" t="s">
        <v>157</v>
      </c>
      <c r="H813" s="179">
        <v>31.12</v>
      </c>
      <c r="I813" s="180"/>
      <c r="J813" s="181">
        <f>ROUND(I813*H813,2)</f>
        <v>0</v>
      </c>
      <c r="K813" s="177" t="s">
        <v>141</v>
      </c>
      <c r="L813" s="41"/>
      <c r="M813" s="182" t="s">
        <v>19</v>
      </c>
      <c r="N813" s="183" t="s">
        <v>43</v>
      </c>
      <c r="O813" s="66"/>
      <c r="P813" s="184">
        <f>O813*H813</f>
        <v>0</v>
      </c>
      <c r="Q813" s="184">
        <v>5.0000000000000001E-4</v>
      </c>
      <c r="R813" s="184">
        <f>Q813*H813</f>
        <v>1.5560000000000001E-2</v>
      </c>
      <c r="S813" s="184">
        <v>0</v>
      </c>
      <c r="T813" s="185">
        <f>S813*H813</f>
        <v>0</v>
      </c>
      <c r="U813" s="36"/>
      <c r="V813" s="36"/>
      <c r="W813" s="36"/>
      <c r="X813" s="36"/>
      <c r="Y813" s="36"/>
      <c r="Z813" s="36"/>
      <c r="AA813" s="36"/>
      <c r="AB813" s="36"/>
      <c r="AC813" s="36"/>
      <c r="AD813" s="36"/>
      <c r="AE813" s="36"/>
      <c r="AR813" s="186" t="s">
        <v>286</v>
      </c>
      <c r="AT813" s="186" t="s">
        <v>137</v>
      </c>
      <c r="AU813" s="186" t="s">
        <v>143</v>
      </c>
      <c r="AY813" s="19" t="s">
        <v>134</v>
      </c>
      <c r="BE813" s="187">
        <f>IF(N813="základní",J813,0)</f>
        <v>0</v>
      </c>
      <c r="BF813" s="187">
        <f>IF(N813="snížená",J813,0)</f>
        <v>0</v>
      </c>
      <c r="BG813" s="187">
        <f>IF(N813="zákl. přenesená",J813,0)</f>
        <v>0</v>
      </c>
      <c r="BH813" s="187">
        <f>IF(N813="sníž. přenesená",J813,0)</f>
        <v>0</v>
      </c>
      <c r="BI813" s="187">
        <f>IF(N813="nulová",J813,0)</f>
        <v>0</v>
      </c>
      <c r="BJ813" s="19" t="s">
        <v>143</v>
      </c>
      <c r="BK813" s="187">
        <f>ROUND(I813*H813,2)</f>
        <v>0</v>
      </c>
      <c r="BL813" s="19" t="s">
        <v>286</v>
      </c>
      <c r="BM813" s="186" t="s">
        <v>753</v>
      </c>
    </row>
    <row r="814" spans="1:65" s="2" customFormat="1">
      <c r="A814" s="36"/>
      <c r="B814" s="37"/>
      <c r="C814" s="38"/>
      <c r="D814" s="188" t="s">
        <v>145</v>
      </c>
      <c r="E814" s="38"/>
      <c r="F814" s="189" t="s">
        <v>754</v>
      </c>
      <c r="G814" s="38"/>
      <c r="H814" s="38"/>
      <c r="I814" s="190"/>
      <c r="J814" s="38"/>
      <c r="K814" s="38"/>
      <c r="L814" s="41"/>
      <c r="M814" s="191"/>
      <c r="N814" s="192"/>
      <c r="O814" s="66"/>
      <c r="P814" s="66"/>
      <c r="Q814" s="66"/>
      <c r="R814" s="66"/>
      <c r="S814" s="66"/>
      <c r="T814" s="67"/>
      <c r="U814" s="36"/>
      <c r="V814" s="36"/>
      <c r="W814" s="36"/>
      <c r="X814" s="36"/>
      <c r="Y814" s="36"/>
      <c r="Z814" s="36"/>
      <c r="AA814" s="36"/>
      <c r="AB814" s="36"/>
      <c r="AC814" s="36"/>
      <c r="AD814" s="36"/>
      <c r="AE814" s="36"/>
      <c r="AT814" s="19" t="s">
        <v>145</v>
      </c>
      <c r="AU814" s="19" t="s">
        <v>143</v>
      </c>
    </row>
    <row r="815" spans="1:65" s="13" customFormat="1">
      <c r="B815" s="193"/>
      <c r="C815" s="194"/>
      <c r="D815" s="195" t="s">
        <v>147</v>
      </c>
      <c r="E815" s="196" t="s">
        <v>19</v>
      </c>
      <c r="F815" s="197" t="s">
        <v>148</v>
      </c>
      <c r="G815" s="194"/>
      <c r="H815" s="196" t="s">
        <v>19</v>
      </c>
      <c r="I815" s="198"/>
      <c r="J815" s="194"/>
      <c r="K815" s="194"/>
      <c r="L815" s="199"/>
      <c r="M815" s="200"/>
      <c r="N815" s="201"/>
      <c r="O815" s="201"/>
      <c r="P815" s="201"/>
      <c r="Q815" s="201"/>
      <c r="R815" s="201"/>
      <c r="S815" s="201"/>
      <c r="T815" s="202"/>
      <c r="AT815" s="203" t="s">
        <v>147</v>
      </c>
      <c r="AU815" s="203" t="s">
        <v>143</v>
      </c>
      <c r="AV815" s="13" t="s">
        <v>79</v>
      </c>
      <c r="AW815" s="13" t="s">
        <v>33</v>
      </c>
      <c r="AX815" s="13" t="s">
        <v>71</v>
      </c>
      <c r="AY815" s="203" t="s">
        <v>134</v>
      </c>
    </row>
    <row r="816" spans="1:65" s="13" customFormat="1">
      <c r="B816" s="193"/>
      <c r="C816" s="194"/>
      <c r="D816" s="195" t="s">
        <v>147</v>
      </c>
      <c r="E816" s="196" t="s">
        <v>19</v>
      </c>
      <c r="F816" s="197" t="s">
        <v>205</v>
      </c>
      <c r="G816" s="194"/>
      <c r="H816" s="196" t="s">
        <v>19</v>
      </c>
      <c r="I816" s="198"/>
      <c r="J816" s="194"/>
      <c r="K816" s="194"/>
      <c r="L816" s="199"/>
      <c r="M816" s="200"/>
      <c r="N816" s="201"/>
      <c r="O816" s="201"/>
      <c r="P816" s="201"/>
      <c r="Q816" s="201"/>
      <c r="R816" s="201"/>
      <c r="S816" s="201"/>
      <c r="T816" s="202"/>
      <c r="AT816" s="203" t="s">
        <v>147</v>
      </c>
      <c r="AU816" s="203" t="s">
        <v>143</v>
      </c>
      <c r="AV816" s="13" t="s">
        <v>79</v>
      </c>
      <c r="AW816" s="13" t="s">
        <v>33</v>
      </c>
      <c r="AX816" s="13" t="s">
        <v>71</v>
      </c>
      <c r="AY816" s="203" t="s">
        <v>134</v>
      </c>
    </row>
    <row r="817" spans="1:65" s="14" customFormat="1">
      <c r="B817" s="204"/>
      <c r="C817" s="205"/>
      <c r="D817" s="195" t="s">
        <v>147</v>
      </c>
      <c r="E817" s="206" t="s">
        <v>19</v>
      </c>
      <c r="F817" s="207" t="s">
        <v>426</v>
      </c>
      <c r="G817" s="205"/>
      <c r="H817" s="208">
        <v>8.0500000000000007</v>
      </c>
      <c r="I817" s="209"/>
      <c r="J817" s="205"/>
      <c r="K817" s="205"/>
      <c r="L817" s="210"/>
      <c r="M817" s="211"/>
      <c r="N817" s="212"/>
      <c r="O817" s="212"/>
      <c r="P817" s="212"/>
      <c r="Q817" s="212"/>
      <c r="R817" s="212"/>
      <c r="S817" s="212"/>
      <c r="T817" s="213"/>
      <c r="AT817" s="214" t="s">
        <v>147</v>
      </c>
      <c r="AU817" s="214" t="s">
        <v>143</v>
      </c>
      <c r="AV817" s="14" t="s">
        <v>143</v>
      </c>
      <c r="AW817" s="14" t="s">
        <v>33</v>
      </c>
      <c r="AX817" s="14" t="s">
        <v>71</v>
      </c>
      <c r="AY817" s="214" t="s">
        <v>134</v>
      </c>
    </row>
    <row r="818" spans="1:65" s="13" customFormat="1">
      <c r="B818" s="193"/>
      <c r="C818" s="194"/>
      <c r="D818" s="195" t="s">
        <v>147</v>
      </c>
      <c r="E818" s="196" t="s">
        <v>19</v>
      </c>
      <c r="F818" s="197" t="s">
        <v>152</v>
      </c>
      <c r="G818" s="194"/>
      <c r="H818" s="196" t="s">
        <v>19</v>
      </c>
      <c r="I818" s="198"/>
      <c r="J818" s="194"/>
      <c r="K818" s="194"/>
      <c r="L818" s="199"/>
      <c r="M818" s="200"/>
      <c r="N818" s="201"/>
      <c r="O818" s="201"/>
      <c r="P818" s="201"/>
      <c r="Q818" s="201"/>
      <c r="R818" s="201"/>
      <c r="S818" s="201"/>
      <c r="T818" s="202"/>
      <c r="AT818" s="203" t="s">
        <v>147</v>
      </c>
      <c r="AU818" s="203" t="s">
        <v>143</v>
      </c>
      <c r="AV818" s="13" t="s">
        <v>79</v>
      </c>
      <c r="AW818" s="13" t="s">
        <v>33</v>
      </c>
      <c r="AX818" s="13" t="s">
        <v>71</v>
      </c>
      <c r="AY818" s="203" t="s">
        <v>134</v>
      </c>
    </row>
    <row r="819" spans="1:65" s="14" customFormat="1">
      <c r="B819" s="204"/>
      <c r="C819" s="205"/>
      <c r="D819" s="195" t="s">
        <v>147</v>
      </c>
      <c r="E819" s="206" t="s">
        <v>19</v>
      </c>
      <c r="F819" s="207" t="s">
        <v>427</v>
      </c>
      <c r="G819" s="205"/>
      <c r="H819" s="208">
        <v>9.7200000000000006</v>
      </c>
      <c r="I819" s="209"/>
      <c r="J819" s="205"/>
      <c r="K819" s="205"/>
      <c r="L819" s="210"/>
      <c r="M819" s="211"/>
      <c r="N819" s="212"/>
      <c r="O819" s="212"/>
      <c r="P819" s="212"/>
      <c r="Q819" s="212"/>
      <c r="R819" s="212"/>
      <c r="S819" s="212"/>
      <c r="T819" s="213"/>
      <c r="AT819" s="214" t="s">
        <v>147</v>
      </c>
      <c r="AU819" s="214" t="s">
        <v>143</v>
      </c>
      <c r="AV819" s="14" t="s">
        <v>143</v>
      </c>
      <c r="AW819" s="14" t="s">
        <v>33</v>
      </c>
      <c r="AX819" s="14" t="s">
        <v>71</v>
      </c>
      <c r="AY819" s="214" t="s">
        <v>134</v>
      </c>
    </row>
    <row r="820" spans="1:65" s="13" customFormat="1">
      <c r="B820" s="193"/>
      <c r="C820" s="194"/>
      <c r="D820" s="195" t="s">
        <v>147</v>
      </c>
      <c r="E820" s="196" t="s">
        <v>19</v>
      </c>
      <c r="F820" s="197" t="s">
        <v>174</v>
      </c>
      <c r="G820" s="194"/>
      <c r="H820" s="196" t="s">
        <v>19</v>
      </c>
      <c r="I820" s="198"/>
      <c r="J820" s="194"/>
      <c r="K820" s="194"/>
      <c r="L820" s="199"/>
      <c r="M820" s="200"/>
      <c r="N820" s="201"/>
      <c r="O820" s="201"/>
      <c r="P820" s="201"/>
      <c r="Q820" s="201"/>
      <c r="R820" s="201"/>
      <c r="S820" s="201"/>
      <c r="T820" s="202"/>
      <c r="AT820" s="203" t="s">
        <v>147</v>
      </c>
      <c r="AU820" s="203" t="s">
        <v>143</v>
      </c>
      <c r="AV820" s="13" t="s">
        <v>79</v>
      </c>
      <c r="AW820" s="13" t="s">
        <v>33</v>
      </c>
      <c r="AX820" s="13" t="s">
        <v>71</v>
      </c>
      <c r="AY820" s="203" t="s">
        <v>134</v>
      </c>
    </row>
    <row r="821" spans="1:65" s="14" customFormat="1">
      <c r="B821" s="204"/>
      <c r="C821" s="205"/>
      <c r="D821" s="195" t="s">
        <v>147</v>
      </c>
      <c r="E821" s="206" t="s">
        <v>19</v>
      </c>
      <c r="F821" s="207" t="s">
        <v>428</v>
      </c>
      <c r="G821" s="205"/>
      <c r="H821" s="208">
        <v>12.2</v>
      </c>
      <c r="I821" s="209"/>
      <c r="J821" s="205"/>
      <c r="K821" s="205"/>
      <c r="L821" s="210"/>
      <c r="M821" s="211"/>
      <c r="N821" s="212"/>
      <c r="O821" s="212"/>
      <c r="P821" s="212"/>
      <c r="Q821" s="212"/>
      <c r="R821" s="212"/>
      <c r="S821" s="212"/>
      <c r="T821" s="213"/>
      <c r="AT821" s="214" t="s">
        <v>147</v>
      </c>
      <c r="AU821" s="214" t="s">
        <v>143</v>
      </c>
      <c r="AV821" s="14" t="s">
        <v>143</v>
      </c>
      <c r="AW821" s="14" t="s">
        <v>33</v>
      </c>
      <c r="AX821" s="14" t="s">
        <v>71</v>
      </c>
      <c r="AY821" s="214" t="s">
        <v>134</v>
      </c>
    </row>
    <row r="822" spans="1:65" s="13" customFormat="1">
      <c r="B822" s="193"/>
      <c r="C822" s="194"/>
      <c r="D822" s="195" t="s">
        <v>147</v>
      </c>
      <c r="E822" s="196" t="s">
        <v>19</v>
      </c>
      <c r="F822" s="197" t="s">
        <v>229</v>
      </c>
      <c r="G822" s="194"/>
      <c r="H822" s="196" t="s">
        <v>19</v>
      </c>
      <c r="I822" s="198"/>
      <c r="J822" s="194"/>
      <c r="K822" s="194"/>
      <c r="L822" s="199"/>
      <c r="M822" s="200"/>
      <c r="N822" s="201"/>
      <c r="O822" s="201"/>
      <c r="P822" s="201"/>
      <c r="Q822" s="201"/>
      <c r="R822" s="201"/>
      <c r="S822" s="201"/>
      <c r="T822" s="202"/>
      <c r="AT822" s="203" t="s">
        <v>147</v>
      </c>
      <c r="AU822" s="203" t="s">
        <v>143</v>
      </c>
      <c r="AV822" s="13" t="s">
        <v>79</v>
      </c>
      <c r="AW822" s="13" t="s">
        <v>33</v>
      </c>
      <c r="AX822" s="13" t="s">
        <v>71</v>
      </c>
      <c r="AY822" s="203" t="s">
        <v>134</v>
      </c>
    </row>
    <row r="823" spans="1:65" s="14" customFormat="1">
      <c r="B823" s="204"/>
      <c r="C823" s="205"/>
      <c r="D823" s="195" t="s">
        <v>147</v>
      </c>
      <c r="E823" s="206" t="s">
        <v>19</v>
      </c>
      <c r="F823" s="207" t="s">
        <v>429</v>
      </c>
      <c r="G823" s="205"/>
      <c r="H823" s="208">
        <v>1.1499999999999999</v>
      </c>
      <c r="I823" s="209"/>
      <c r="J823" s="205"/>
      <c r="K823" s="205"/>
      <c r="L823" s="210"/>
      <c r="M823" s="211"/>
      <c r="N823" s="212"/>
      <c r="O823" s="212"/>
      <c r="P823" s="212"/>
      <c r="Q823" s="212"/>
      <c r="R823" s="212"/>
      <c r="S823" s="212"/>
      <c r="T823" s="213"/>
      <c r="AT823" s="214" t="s">
        <v>147</v>
      </c>
      <c r="AU823" s="214" t="s">
        <v>143</v>
      </c>
      <c r="AV823" s="14" t="s">
        <v>143</v>
      </c>
      <c r="AW823" s="14" t="s">
        <v>33</v>
      </c>
      <c r="AX823" s="14" t="s">
        <v>71</v>
      </c>
      <c r="AY823" s="214" t="s">
        <v>134</v>
      </c>
    </row>
    <row r="824" spans="1:65" s="15" customFormat="1">
      <c r="B824" s="215"/>
      <c r="C824" s="216"/>
      <c r="D824" s="195" t="s">
        <v>147</v>
      </c>
      <c r="E824" s="217" t="s">
        <v>19</v>
      </c>
      <c r="F824" s="218" t="s">
        <v>154</v>
      </c>
      <c r="G824" s="216"/>
      <c r="H824" s="219">
        <v>31.12</v>
      </c>
      <c r="I824" s="220"/>
      <c r="J824" s="216"/>
      <c r="K824" s="216"/>
      <c r="L824" s="221"/>
      <c r="M824" s="222"/>
      <c r="N824" s="223"/>
      <c r="O824" s="223"/>
      <c r="P824" s="223"/>
      <c r="Q824" s="223"/>
      <c r="R824" s="223"/>
      <c r="S824" s="223"/>
      <c r="T824" s="224"/>
      <c r="AT824" s="225" t="s">
        <v>147</v>
      </c>
      <c r="AU824" s="225" t="s">
        <v>143</v>
      </c>
      <c r="AV824" s="15" t="s">
        <v>142</v>
      </c>
      <c r="AW824" s="15" t="s">
        <v>33</v>
      </c>
      <c r="AX824" s="15" t="s">
        <v>79</v>
      </c>
      <c r="AY824" s="225" t="s">
        <v>134</v>
      </c>
    </row>
    <row r="825" spans="1:65" s="2" customFormat="1" ht="16.5" customHeight="1">
      <c r="A825" s="36"/>
      <c r="B825" s="37"/>
      <c r="C825" s="175" t="s">
        <v>755</v>
      </c>
      <c r="D825" s="175" t="s">
        <v>137</v>
      </c>
      <c r="E825" s="176" t="s">
        <v>756</v>
      </c>
      <c r="F825" s="177" t="s">
        <v>757</v>
      </c>
      <c r="G825" s="178" t="s">
        <v>157</v>
      </c>
      <c r="H825" s="179">
        <v>31.12</v>
      </c>
      <c r="I825" s="180"/>
      <c r="J825" s="181">
        <f>ROUND(I825*H825,2)</f>
        <v>0</v>
      </c>
      <c r="K825" s="177" t="s">
        <v>141</v>
      </c>
      <c r="L825" s="41"/>
      <c r="M825" s="182" t="s">
        <v>19</v>
      </c>
      <c r="N825" s="183" t="s">
        <v>43</v>
      </c>
      <c r="O825" s="66"/>
      <c r="P825" s="184">
        <f>O825*H825</f>
        <v>0</v>
      </c>
      <c r="Q825" s="184">
        <v>1.2E-4</v>
      </c>
      <c r="R825" s="184">
        <f>Q825*H825</f>
        <v>3.7344000000000001E-3</v>
      </c>
      <c r="S825" s="184">
        <v>0</v>
      </c>
      <c r="T825" s="185">
        <f>S825*H825</f>
        <v>0</v>
      </c>
      <c r="U825" s="36"/>
      <c r="V825" s="36"/>
      <c r="W825" s="36"/>
      <c r="X825" s="36"/>
      <c r="Y825" s="36"/>
      <c r="Z825" s="36"/>
      <c r="AA825" s="36"/>
      <c r="AB825" s="36"/>
      <c r="AC825" s="36"/>
      <c r="AD825" s="36"/>
      <c r="AE825" s="36"/>
      <c r="AR825" s="186" t="s">
        <v>286</v>
      </c>
      <c r="AT825" s="186" t="s">
        <v>137</v>
      </c>
      <c r="AU825" s="186" t="s">
        <v>143</v>
      </c>
      <c r="AY825" s="19" t="s">
        <v>134</v>
      </c>
      <c r="BE825" s="187">
        <f>IF(N825="základní",J825,0)</f>
        <v>0</v>
      </c>
      <c r="BF825" s="187">
        <f>IF(N825="snížená",J825,0)</f>
        <v>0</v>
      </c>
      <c r="BG825" s="187">
        <f>IF(N825="zákl. přenesená",J825,0)</f>
        <v>0</v>
      </c>
      <c r="BH825" s="187">
        <f>IF(N825="sníž. přenesená",J825,0)</f>
        <v>0</v>
      </c>
      <c r="BI825" s="187">
        <f>IF(N825="nulová",J825,0)</f>
        <v>0</v>
      </c>
      <c r="BJ825" s="19" t="s">
        <v>143</v>
      </c>
      <c r="BK825" s="187">
        <f>ROUND(I825*H825,2)</f>
        <v>0</v>
      </c>
      <c r="BL825" s="19" t="s">
        <v>286</v>
      </c>
      <c r="BM825" s="186" t="s">
        <v>758</v>
      </c>
    </row>
    <row r="826" spans="1:65" s="2" customFormat="1">
      <c r="A826" s="36"/>
      <c r="B826" s="37"/>
      <c r="C826" s="38"/>
      <c r="D826" s="188" t="s">
        <v>145</v>
      </c>
      <c r="E826" s="38"/>
      <c r="F826" s="189" t="s">
        <v>759</v>
      </c>
      <c r="G826" s="38"/>
      <c r="H826" s="38"/>
      <c r="I826" s="190"/>
      <c r="J826" s="38"/>
      <c r="K826" s="38"/>
      <c r="L826" s="41"/>
      <c r="M826" s="191"/>
      <c r="N826" s="192"/>
      <c r="O826" s="66"/>
      <c r="P826" s="66"/>
      <c r="Q826" s="66"/>
      <c r="R826" s="66"/>
      <c r="S826" s="66"/>
      <c r="T826" s="67"/>
      <c r="U826" s="36"/>
      <c r="V826" s="36"/>
      <c r="W826" s="36"/>
      <c r="X826" s="36"/>
      <c r="Y826" s="36"/>
      <c r="Z826" s="36"/>
      <c r="AA826" s="36"/>
      <c r="AB826" s="36"/>
      <c r="AC826" s="36"/>
      <c r="AD826" s="36"/>
      <c r="AE826" s="36"/>
      <c r="AT826" s="19" t="s">
        <v>145</v>
      </c>
      <c r="AU826" s="19" t="s">
        <v>143</v>
      </c>
    </row>
    <row r="827" spans="1:65" s="13" customFormat="1">
      <c r="B827" s="193"/>
      <c r="C827" s="194"/>
      <c r="D827" s="195" t="s">
        <v>147</v>
      </c>
      <c r="E827" s="196" t="s">
        <v>19</v>
      </c>
      <c r="F827" s="197" t="s">
        <v>148</v>
      </c>
      <c r="G827" s="194"/>
      <c r="H827" s="196" t="s">
        <v>19</v>
      </c>
      <c r="I827" s="198"/>
      <c r="J827" s="194"/>
      <c r="K827" s="194"/>
      <c r="L827" s="199"/>
      <c r="M827" s="200"/>
      <c r="N827" s="201"/>
      <c r="O827" s="201"/>
      <c r="P827" s="201"/>
      <c r="Q827" s="201"/>
      <c r="R827" s="201"/>
      <c r="S827" s="201"/>
      <c r="T827" s="202"/>
      <c r="AT827" s="203" t="s">
        <v>147</v>
      </c>
      <c r="AU827" s="203" t="s">
        <v>143</v>
      </c>
      <c r="AV827" s="13" t="s">
        <v>79</v>
      </c>
      <c r="AW827" s="13" t="s">
        <v>33</v>
      </c>
      <c r="AX827" s="13" t="s">
        <v>71</v>
      </c>
      <c r="AY827" s="203" t="s">
        <v>134</v>
      </c>
    </row>
    <row r="828" spans="1:65" s="13" customFormat="1">
      <c r="B828" s="193"/>
      <c r="C828" s="194"/>
      <c r="D828" s="195" t="s">
        <v>147</v>
      </c>
      <c r="E828" s="196" t="s">
        <v>19</v>
      </c>
      <c r="F828" s="197" t="s">
        <v>205</v>
      </c>
      <c r="G828" s="194"/>
      <c r="H828" s="196" t="s">
        <v>19</v>
      </c>
      <c r="I828" s="198"/>
      <c r="J828" s="194"/>
      <c r="K828" s="194"/>
      <c r="L828" s="199"/>
      <c r="M828" s="200"/>
      <c r="N828" s="201"/>
      <c r="O828" s="201"/>
      <c r="P828" s="201"/>
      <c r="Q828" s="201"/>
      <c r="R828" s="201"/>
      <c r="S828" s="201"/>
      <c r="T828" s="202"/>
      <c r="AT828" s="203" t="s">
        <v>147</v>
      </c>
      <c r="AU828" s="203" t="s">
        <v>143</v>
      </c>
      <c r="AV828" s="13" t="s">
        <v>79</v>
      </c>
      <c r="AW828" s="13" t="s">
        <v>33</v>
      </c>
      <c r="AX828" s="13" t="s">
        <v>71</v>
      </c>
      <c r="AY828" s="203" t="s">
        <v>134</v>
      </c>
    </row>
    <row r="829" spans="1:65" s="14" customFormat="1">
      <c r="B829" s="204"/>
      <c r="C829" s="205"/>
      <c r="D829" s="195" t="s">
        <v>147</v>
      </c>
      <c r="E829" s="206" t="s">
        <v>19</v>
      </c>
      <c r="F829" s="207" t="s">
        <v>426</v>
      </c>
      <c r="G829" s="205"/>
      <c r="H829" s="208">
        <v>8.0500000000000007</v>
      </c>
      <c r="I829" s="209"/>
      <c r="J829" s="205"/>
      <c r="K829" s="205"/>
      <c r="L829" s="210"/>
      <c r="M829" s="211"/>
      <c r="N829" s="212"/>
      <c r="O829" s="212"/>
      <c r="P829" s="212"/>
      <c r="Q829" s="212"/>
      <c r="R829" s="212"/>
      <c r="S829" s="212"/>
      <c r="T829" s="213"/>
      <c r="AT829" s="214" t="s">
        <v>147</v>
      </c>
      <c r="AU829" s="214" t="s">
        <v>143</v>
      </c>
      <c r="AV829" s="14" t="s">
        <v>143</v>
      </c>
      <c r="AW829" s="14" t="s">
        <v>33</v>
      </c>
      <c r="AX829" s="14" t="s">
        <v>71</v>
      </c>
      <c r="AY829" s="214" t="s">
        <v>134</v>
      </c>
    </row>
    <row r="830" spans="1:65" s="13" customFormat="1">
      <c r="B830" s="193"/>
      <c r="C830" s="194"/>
      <c r="D830" s="195" t="s">
        <v>147</v>
      </c>
      <c r="E830" s="196" t="s">
        <v>19</v>
      </c>
      <c r="F830" s="197" t="s">
        <v>152</v>
      </c>
      <c r="G830" s="194"/>
      <c r="H830" s="196" t="s">
        <v>19</v>
      </c>
      <c r="I830" s="198"/>
      <c r="J830" s="194"/>
      <c r="K830" s="194"/>
      <c r="L830" s="199"/>
      <c r="M830" s="200"/>
      <c r="N830" s="201"/>
      <c r="O830" s="201"/>
      <c r="P830" s="201"/>
      <c r="Q830" s="201"/>
      <c r="R830" s="201"/>
      <c r="S830" s="201"/>
      <c r="T830" s="202"/>
      <c r="AT830" s="203" t="s">
        <v>147</v>
      </c>
      <c r="AU830" s="203" t="s">
        <v>143</v>
      </c>
      <c r="AV830" s="13" t="s">
        <v>79</v>
      </c>
      <c r="AW830" s="13" t="s">
        <v>33</v>
      </c>
      <c r="AX830" s="13" t="s">
        <v>71</v>
      </c>
      <c r="AY830" s="203" t="s">
        <v>134</v>
      </c>
    </row>
    <row r="831" spans="1:65" s="14" customFormat="1">
      <c r="B831" s="204"/>
      <c r="C831" s="205"/>
      <c r="D831" s="195" t="s">
        <v>147</v>
      </c>
      <c r="E831" s="206" t="s">
        <v>19</v>
      </c>
      <c r="F831" s="207" t="s">
        <v>427</v>
      </c>
      <c r="G831" s="205"/>
      <c r="H831" s="208">
        <v>9.7200000000000006</v>
      </c>
      <c r="I831" s="209"/>
      <c r="J831" s="205"/>
      <c r="K831" s="205"/>
      <c r="L831" s="210"/>
      <c r="M831" s="211"/>
      <c r="N831" s="212"/>
      <c r="O831" s="212"/>
      <c r="P831" s="212"/>
      <c r="Q831" s="212"/>
      <c r="R831" s="212"/>
      <c r="S831" s="212"/>
      <c r="T831" s="213"/>
      <c r="AT831" s="214" t="s">
        <v>147</v>
      </c>
      <c r="AU831" s="214" t="s">
        <v>143</v>
      </c>
      <c r="AV831" s="14" t="s">
        <v>143</v>
      </c>
      <c r="AW831" s="14" t="s">
        <v>33</v>
      </c>
      <c r="AX831" s="14" t="s">
        <v>71</v>
      </c>
      <c r="AY831" s="214" t="s">
        <v>134</v>
      </c>
    </row>
    <row r="832" spans="1:65" s="13" customFormat="1">
      <c r="B832" s="193"/>
      <c r="C832" s="194"/>
      <c r="D832" s="195" t="s">
        <v>147</v>
      </c>
      <c r="E832" s="196" t="s">
        <v>19</v>
      </c>
      <c r="F832" s="197" t="s">
        <v>174</v>
      </c>
      <c r="G832" s="194"/>
      <c r="H832" s="196" t="s">
        <v>19</v>
      </c>
      <c r="I832" s="198"/>
      <c r="J832" s="194"/>
      <c r="K832" s="194"/>
      <c r="L832" s="199"/>
      <c r="M832" s="200"/>
      <c r="N832" s="201"/>
      <c r="O832" s="201"/>
      <c r="P832" s="201"/>
      <c r="Q832" s="201"/>
      <c r="R832" s="201"/>
      <c r="S832" s="201"/>
      <c r="T832" s="202"/>
      <c r="AT832" s="203" t="s">
        <v>147</v>
      </c>
      <c r="AU832" s="203" t="s">
        <v>143</v>
      </c>
      <c r="AV832" s="13" t="s">
        <v>79</v>
      </c>
      <c r="AW832" s="13" t="s">
        <v>33</v>
      </c>
      <c r="AX832" s="13" t="s">
        <v>71</v>
      </c>
      <c r="AY832" s="203" t="s">
        <v>134</v>
      </c>
    </row>
    <row r="833" spans="1:65" s="14" customFormat="1">
      <c r="B833" s="204"/>
      <c r="C833" s="205"/>
      <c r="D833" s="195" t="s">
        <v>147</v>
      </c>
      <c r="E833" s="206" t="s">
        <v>19</v>
      </c>
      <c r="F833" s="207" t="s">
        <v>428</v>
      </c>
      <c r="G833" s="205"/>
      <c r="H833" s="208">
        <v>12.2</v>
      </c>
      <c r="I833" s="209"/>
      <c r="J833" s="205"/>
      <c r="K833" s="205"/>
      <c r="L833" s="210"/>
      <c r="M833" s="211"/>
      <c r="N833" s="212"/>
      <c r="O833" s="212"/>
      <c r="P833" s="212"/>
      <c r="Q833" s="212"/>
      <c r="R833" s="212"/>
      <c r="S833" s="212"/>
      <c r="T833" s="213"/>
      <c r="AT833" s="214" t="s">
        <v>147</v>
      </c>
      <c r="AU833" s="214" t="s">
        <v>143</v>
      </c>
      <c r="AV833" s="14" t="s">
        <v>143</v>
      </c>
      <c r="AW833" s="14" t="s">
        <v>33</v>
      </c>
      <c r="AX833" s="14" t="s">
        <v>71</v>
      </c>
      <c r="AY833" s="214" t="s">
        <v>134</v>
      </c>
    </row>
    <row r="834" spans="1:65" s="13" customFormat="1">
      <c r="B834" s="193"/>
      <c r="C834" s="194"/>
      <c r="D834" s="195" t="s">
        <v>147</v>
      </c>
      <c r="E834" s="196" t="s">
        <v>19</v>
      </c>
      <c r="F834" s="197" t="s">
        <v>229</v>
      </c>
      <c r="G834" s="194"/>
      <c r="H834" s="196" t="s">
        <v>19</v>
      </c>
      <c r="I834" s="198"/>
      <c r="J834" s="194"/>
      <c r="K834" s="194"/>
      <c r="L834" s="199"/>
      <c r="M834" s="200"/>
      <c r="N834" s="201"/>
      <c r="O834" s="201"/>
      <c r="P834" s="201"/>
      <c r="Q834" s="201"/>
      <c r="R834" s="201"/>
      <c r="S834" s="201"/>
      <c r="T834" s="202"/>
      <c r="AT834" s="203" t="s">
        <v>147</v>
      </c>
      <c r="AU834" s="203" t="s">
        <v>143</v>
      </c>
      <c r="AV834" s="13" t="s">
        <v>79</v>
      </c>
      <c r="AW834" s="13" t="s">
        <v>33</v>
      </c>
      <c r="AX834" s="13" t="s">
        <v>71</v>
      </c>
      <c r="AY834" s="203" t="s">
        <v>134</v>
      </c>
    </row>
    <row r="835" spans="1:65" s="14" customFormat="1">
      <c r="B835" s="204"/>
      <c r="C835" s="205"/>
      <c r="D835" s="195" t="s">
        <v>147</v>
      </c>
      <c r="E835" s="206" t="s">
        <v>19</v>
      </c>
      <c r="F835" s="207" t="s">
        <v>429</v>
      </c>
      <c r="G835" s="205"/>
      <c r="H835" s="208">
        <v>1.1499999999999999</v>
      </c>
      <c r="I835" s="209"/>
      <c r="J835" s="205"/>
      <c r="K835" s="205"/>
      <c r="L835" s="210"/>
      <c r="M835" s="211"/>
      <c r="N835" s="212"/>
      <c r="O835" s="212"/>
      <c r="P835" s="212"/>
      <c r="Q835" s="212"/>
      <c r="R835" s="212"/>
      <c r="S835" s="212"/>
      <c r="T835" s="213"/>
      <c r="AT835" s="214" t="s">
        <v>147</v>
      </c>
      <c r="AU835" s="214" t="s">
        <v>143</v>
      </c>
      <c r="AV835" s="14" t="s">
        <v>143</v>
      </c>
      <c r="AW835" s="14" t="s">
        <v>33</v>
      </c>
      <c r="AX835" s="14" t="s">
        <v>71</v>
      </c>
      <c r="AY835" s="214" t="s">
        <v>134</v>
      </c>
    </row>
    <row r="836" spans="1:65" s="15" customFormat="1">
      <c r="B836" s="215"/>
      <c r="C836" s="216"/>
      <c r="D836" s="195" t="s">
        <v>147</v>
      </c>
      <c r="E836" s="217" t="s">
        <v>19</v>
      </c>
      <c r="F836" s="218" t="s">
        <v>154</v>
      </c>
      <c r="G836" s="216"/>
      <c r="H836" s="219">
        <v>31.12</v>
      </c>
      <c r="I836" s="220"/>
      <c r="J836" s="216"/>
      <c r="K836" s="216"/>
      <c r="L836" s="221"/>
      <c r="M836" s="222"/>
      <c r="N836" s="223"/>
      <c r="O836" s="223"/>
      <c r="P836" s="223"/>
      <c r="Q836" s="223"/>
      <c r="R836" s="223"/>
      <c r="S836" s="223"/>
      <c r="T836" s="224"/>
      <c r="AT836" s="225" t="s">
        <v>147</v>
      </c>
      <c r="AU836" s="225" t="s">
        <v>143</v>
      </c>
      <c r="AV836" s="15" t="s">
        <v>142</v>
      </c>
      <c r="AW836" s="15" t="s">
        <v>33</v>
      </c>
      <c r="AX836" s="15" t="s">
        <v>79</v>
      </c>
      <c r="AY836" s="225" t="s">
        <v>134</v>
      </c>
    </row>
    <row r="837" spans="1:65" s="2" customFormat="1" ht="21.75" customHeight="1">
      <c r="A837" s="36"/>
      <c r="B837" s="37"/>
      <c r="C837" s="175" t="s">
        <v>760</v>
      </c>
      <c r="D837" s="175" t="s">
        <v>137</v>
      </c>
      <c r="E837" s="176" t="s">
        <v>761</v>
      </c>
      <c r="F837" s="177" t="s">
        <v>762</v>
      </c>
      <c r="G837" s="178" t="s">
        <v>157</v>
      </c>
      <c r="H837" s="179">
        <v>31.12</v>
      </c>
      <c r="I837" s="180"/>
      <c r="J837" s="181">
        <f>ROUND(I837*H837,2)</f>
        <v>0</v>
      </c>
      <c r="K837" s="177" t="s">
        <v>141</v>
      </c>
      <c r="L837" s="41"/>
      <c r="M837" s="182" t="s">
        <v>19</v>
      </c>
      <c r="N837" s="183" t="s">
        <v>43</v>
      </c>
      <c r="O837" s="66"/>
      <c r="P837" s="184">
        <f>O837*H837</f>
        <v>0</v>
      </c>
      <c r="Q837" s="184">
        <v>7.4999999999999997E-3</v>
      </c>
      <c r="R837" s="184">
        <f>Q837*H837</f>
        <v>0.2334</v>
      </c>
      <c r="S837" s="184">
        <v>0</v>
      </c>
      <c r="T837" s="185">
        <f>S837*H837</f>
        <v>0</v>
      </c>
      <c r="U837" s="36"/>
      <c r="V837" s="36"/>
      <c r="W837" s="36"/>
      <c r="X837" s="36"/>
      <c r="Y837" s="36"/>
      <c r="Z837" s="36"/>
      <c r="AA837" s="36"/>
      <c r="AB837" s="36"/>
      <c r="AC837" s="36"/>
      <c r="AD837" s="36"/>
      <c r="AE837" s="36"/>
      <c r="AR837" s="186" t="s">
        <v>142</v>
      </c>
      <c r="AT837" s="186" t="s">
        <v>137</v>
      </c>
      <c r="AU837" s="186" t="s">
        <v>143</v>
      </c>
      <c r="AY837" s="19" t="s">
        <v>134</v>
      </c>
      <c r="BE837" s="187">
        <f>IF(N837="základní",J837,0)</f>
        <v>0</v>
      </c>
      <c r="BF837" s="187">
        <f>IF(N837="snížená",J837,0)</f>
        <v>0</v>
      </c>
      <c r="BG837" s="187">
        <f>IF(N837="zákl. přenesená",J837,0)</f>
        <v>0</v>
      </c>
      <c r="BH837" s="187">
        <f>IF(N837="sníž. přenesená",J837,0)</f>
        <v>0</v>
      </c>
      <c r="BI837" s="187">
        <f>IF(N837="nulová",J837,0)</f>
        <v>0</v>
      </c>
      <c r="BJ837" s="19" t="s">
        <v>143</v>
      </c>
      <c r="BK837" s="187">
        <f>ROUND(I837*H837,2)</f>
        <v>0</v>
      </c>
      <c r="BL837" s="19" t="s">
        <v>142</v>
      </c>
      <c r="BM837" s="186" t="s">
        <v>763</v>
      </c>
    </row>
    <row r="838" spans="1:65" s="2" customFormat="1">
      <c r="A838" s="36"/>
      <c r="B838" s="37"/>
      <c r="C838" s="38"/>
      <c r="D838" s="188" t="s">
        <v>145</v>
      </c>
      <c r="E838" s="38"/>
      <c r="F838" s="189" t="s">
        <v>764</v>
      </c>
      <c r="G838" s="38"/>
      <c r="H838" s="38"/>
      <c r="I838" s="190"/>
      <c r="J838" s="38"/>
      <c r="K838" s="38"/>
      <c r="L838" s="41"/>
      <c r="M838" s="191"/>
      <c r="N838" s="192"/>
      <c r="O838" s="66"/>
      <c r="P838" s="66"/>
      <c r="Q838" s="66"/>
      <c r="R838" s="66"/>
      <c r="S838" s="66"/>
      <c r="T838" s="67"/>
      <c r="U838" s="36"/>
      <c r="V838" s="36"/>
      <c r="W838" s="36"/>
      <c r="X838" s="36"/>
      <c r="Y838" s="36"/>
      <c r="Z838" s="36"/>
      <c r="AA838" s="36"/>
      <c r="AB838" s="36"/>
      <c r="AC838" s="36"/>
      <c r="AD838" s="36"/>
      <c r="AE838" s="36"/>
      <c r="AT838" s="19" t="s">
        <v>145</v>
      </c>
      <c r="AU838" s="19" t="s">
        <v>143</v>
      </c>
    </row>
    <row r="839" spans="1:65" s="13" customFormat="1">
      <c r="B839" s="193"/>
      <c r="C839" s="194"/>
      <c r="D839" s="195" t="s">
        <v>147</v>
      </c>
      <c r="E839" s="196" t="s">
        <v>19</v>
      </c>
      <c r="F839" s="197" t="s">
        <v>148</v>
      </c>
      <c r="G839" s="194"/>
      <c r="H839" s="196" t="s">
        <v>19</v>
      </c>
      <c r="I839" s="198"/>
      <c r="J839" s="194"/>
      <c r="K839" s="194"/>
      <c r="L839" s="199"/>
      <c r="M839" s="200"/>
      <c r="N839" s="201"/>
      <c r="O839" s="201"/>
      <c r="P839" s="201"/>
      <c r="Q839" s="201"/>
      <c r="R839" s="201"/>
      <c r="S839" s="201"/>
      <c r="T839" s="202"/>
      <c r="AT839" s="203" t="s">
        <v>147</v>
      </c>
      <c r="AU839" s="203" t="s">
        <v>143</v>
      </c>
      <c r="AV839" s="13" t="s">
        <v>79</v>
      </c>
      <c r="AW839" s="13" t="s">
        <v>33</v>
      </c>
      <c r="AX839" s="13" t="s">
        <v>71</v>
      </c>
      <c r="AY839" s="203" t="s">
        <v>134</v>
      </c>
    </row>
    <row r="840" spans="1:65" s="13" customFormat="1">
      <c r="B840" s="193"/>
      <c r="C840" s="194"/>
      <c r="D840" s="195" t="s">
        <v>147</v>
      </c>
      <c r="E840" s="196" t="s">
        <v>19</v>
      </c>
      <c r="F840" s="197" t="s">
        <v>205</v>
      </c>
      <c r="G840" s="194"/>
      <c r="H840" s="196" t="s">
        <v>19</v>
      </c>
      <c r="I840" s="198"/>
      <c r="J840" s="194"/>
      <c r="K840" s="194"/>
      <c r="L840" s="199"/>
      <c r="M840" s="200"/>
      <c r="N840" s="201"/>
      <c r="O840" s="201"/>
      <c r="P840" s="201"/>
      <c r="Q840" s="201"/>
      <c r="R840" s="201"/>
      <c r="S840" s="201"/>
      <c r="T840" s="202"/>
      <c r="AT840" s="203" t="s">
        <v>147</v>
      </c>
      <c r="AU840" s="203" t="s">
        <v>143</v>
      </c>
      <c r="AV840" s="13" t="s">
        <v>79</v>
      </c>
      <c r="AW840" s="13" t="s">
        <v>33</v>
      </c>
      <c r="AX840" s="13" t="s">
        <v>71</v>
      </c>
      <c r="AY840" s="203" t="s">
        <v>134</v>
      </c>
    </row>
    <row r="841" spans="1:65" s="14" customFormat="1">
      <c r="B841" s="204"/>
      <c r="C841" s="205"/>
      <c r="D841" s="195" t="s">
        <v>147</v>
      </c>
      <c r="E841" s="206" t="s">
        <v>19</v>
      </c>
      <c r="F841" s="207" t="s">
        <v>426</v>
      </c>
      <c r="G841" s="205"/>
      <c r="H841" s="208">
        <v>8.0500000000000007</v>
      </c>
      <c r="I841" s="209"/>
      <c r="J841" s="205"/>
      <c r="K841" s="205"/>
      <c r="L841" s="210"/>
      <c r="M841" s="211"/>
      <c r="N841" s="212"/>
      <c r="O841" s="212"/>
      <c r="P841" s="212"/>
      <c r="Q841" s="212"/>
      <c r="R841" s="212"/>
      <c r="S841" s="212"/>
      <c r="T841" s="213"/>
      <c r="AT841" s="214" t="s">
        <v>147</v>
      </c>
      <c r="AU841" s="214" t="s">
        <v>143</v>
      </c>
      <c r="AV841" s="14" t="s">
        <v>143</v>
      </c>
      <c r="AW841" s="14" t="s">
        <v>33</v>
      </c>
      <c r="AX841" s="14" t="s">
        <v>71</v>
      </c>
      <c r="AY841" s="214" t="s">
        <v>134</v>
      </c>
    </row>
    <row r="842" spans="1:65" s="13" customFormat="1">
      <c r="B842" s="193"/>
      <c r="C842" s="194"/>
      <c r="D842" s="195" t="s">
        <v>147</v>
      </c>
      <c r="E842" s="196" t="s">
        <v>19</v>
      </c>
      <c r="F842" s="197" t="s">
        <v>152</v>
      </c>
      <c r="G842" s="194"/>
      <c r="H842" s="196" t="s">
        <v>19</v>
      </c>
      <c r="I842" s="198"/>
      <c r="J842" s="194"/>
      <c r="K842" s="194"/>
      <c r="L842" s="199"/>
      <c r="M842" s="200"/>
      <c r="N842" s="201"/>
      <c r="O842" s="201"/>
      <c r="P842" s="201"/>
      <c r="Q842" s="201"/>
      <c r="R842" s="201"/>
      <c r="S842" s="201"/>
      <c r="T842" s="202"/>
      <c r="AT842" s="203" t="s">
        <v>147</v>
      </c>
      <c r="AU842" s="203" t="s">
        <v>143</v>
      </c>
      <c r="AV842" s="13" t="s">
        <v>79</v>
      </c>
      <c r="AW842" s="13" t="s">
        <v>33</v>
      </c>
      <c r="AX842" s="13" t="s">
        <v>71</v>
      </c>
      <c r="AY842" s="203" t="s">
        <v>134</v>
      </c>
    </row>
    <row r="843" spans="1:65" s="14" customFormat="1">
      <c r="B843" s="204"/>
      <c r="C843" s="205"/>
      <c r="D843" s="195" t="s">
        <v>147</v>
      </c>
      <c r="E843" s="206" t="s">
        <v>19</v>
      </c>
      <c r="F843" s="207" t="s">
        <v>427</v>
      </c>
      <c r="G843" s="205"/>
      <c r="H843" s="208">
        <v>9.7200000000000006</v>
      </c>
      <c r="I843" s="209"/>
      <c r="J843" s="205"/>
      <c r="K843" s="205"/>
      <c r="L843" s="210"/>
      <c r="M843" s="211"/>
      <c r="N843" s="212"/>
      <c r="O843" s="212"/>
      <c r="P843" s="212"/>
      <c r="Q843" s="212"/>
      <c r="R843" s="212"/>
      <c r="S843" s="212"/>
      <c r="T843" s="213"/>
      <c r="AT843" s="214" t="s">
        <v>147</v>
      </c>
      <c r="AU843" s="214" t="s">
        <v>143</v>
      </c>
      <c r="AV843" s="14" t="s">
        <v>143</v>
      </c>
      <c r="AW843" s="14" t="s">
        <v>33</v>
      </c>
      <c r="AX843" s="14" t="s">
        <v>71</v>
      </c>
      <c r="AY843" s="214" t="s">
        <v>134</v>
      </c>
    </row>
    <row r="844" spans="1:65" s="13" customFormat="1">
      <c r="B844" s="193"/>
      <c r="C844" s="194"/>
      <c r="D844" s="195" t="s">
        <v>147</v>
      </c>
      <c r="E844" s="196" t="s">
        <v>19</v>
      </c>
      <c r="F844" s="197" t="s">
        <v>174</v>
      </c>
      <c r="G844" s="194"/>
      <c r="H844" s="196" t="s">
        <v>19</v>
      </c>
      <c r="I844" s="198"/>
      <c r="J844" s="194"/>
      <c r="K844" s="194"/>
      <c r="L844" s="199"/>
      <c r="M844" s="200"/>
      <c r="N844" s="201"/>
      <c r="O844" s="201"/>
      <c r="P844" s="201"/>
      <c r="Q844" s="201"/>
      <c r="R844" s="201"/>
      <c r="S844" s="201"/>
      <c r="T844" s="202"/>
      <c r="AT844" s="203" t="s">
        <v>147</v>
      </c>
      <c r="AU844" s="203" t="s">
        <v>143</v>
      </c>
      <c r="AV844" s="13" t="s">
        <v>79</v>
      </c>
      <c r="AW844" s="13" t="s">
        <v>33</v>
      </c>
      <c r="AX844" s="13" t="s">
        <v>71</v>
      </c>
      <c r="AY844" s="203" t="s">
        <v>134</v>
      </c>
    </row>
    <row r="845" spans="1:65" s="14" customFormat="1">
      <c r="B845" s="204"/>
      <c r="C845" s="205"/>
      <c r="D845" s="195" t="s">
        <v>147</v>
      </c>
      <c r="E845" s="206" t="s">
        <v>19</v>
      </c>
      <c r="F845" s="207" t="s">
        <v>428</v>
      </c>
      <c r="G845" s="205"/>
      <c r="H845" s="208">
        <v>12.2</v>
      </c>
      <c r="I845" s="209"/>
      <c r="J845" s="205"/>
      <c r="K845" s="205"/>
      <c r="L845" s="210"/>
      <c r="M845" s="211"/>
      <c r="N845" s="212"/>
      <c r="O845" s="212"/>
      <c r="P845" s="212"/>
      <c r="Q845" s="212"/>
      <c r="R845" s="212"/>
      <c r="S845" s="212"/>
      <c r="T845" s="213"/>
      <c r="AT845" s="214" t="s">
        <v>147</v>
      </c>
      <c r="AU845" s="214" t="s">
        <v>143</v>
      </c>
      <c r="AV845" s="14" t="s">
        <v>143</v>
      </c>
      <c r="AW845" s="14" t="s">
        <v>33</v>
      </c>
      <c r="AX845" s="14" t="s">
        <v>71</v>
      </c>
      <c r="AY845" s="214" t="s">
        <v>134</v>
      </c>
    </row>
    <row r="846" spans="1:65" s="13" customFormat="1">
      <c r="B846" s="193"/>
      <c r="C846" s="194"/>
      <c r="D846" s="195" t="s">
        <v>147</v>
      </c>
      <c r="E846" s="196" t="s">
        <v>19</v>
      </c>
      <c r="F846" s="197" t="s">
        <v>229</v>
      </c>
      <c r="G846" s="194"/>
      <c r="H846" s="196" t="s">
        <v>19</v>
      </c>
      <c r="I846" s="198"/>
      <c r="J846" s="194"/>
      <c r="K846" s="194"/>
      <c r="L846" s="199"/>
      <c r="M846" s="200"/>
      <c r="N846" s="201"/>
      <c r="O846" s="201"/>
      <c r="P846" s="201"/>
      <c r="Q846" s="201"/>
      <c r="R846" s="201"/>
      <c r="S846" s="201"/>
      <c r="T846" s="202"/>
      <c r="AT846" s="203" t="s">
        <v>147</v>
      </c>
      <c r="AU846" s="203" t="s">
        <v>143</v>
      </c>
      <c r="AV846" s="13" t="s">
        <v>79</v>
      </c>
      <c r="AW846" s="13" t="s">
        <v>33</v>
      </c>
      <c r="AX846" s="13" t="s">
        <v>71</v>
      </c>
      <c r="AY846" s="203" t="s">
        <v>134</v>
      </c>
    </row>
    <row r="847" spans="1:65" s="14" customFormat="1">
      <c r="B847" s="204"/>
      <c r="C847" s="205"/>
      <c r="D847" s="195" t="s">
        <v>147</v>
      </c>
      <c r="E847" s="206" t="s">
        <v>19</v>
      </c>
      <c r="F847" s="207" t="s">
        <v>429</v>
      </c>
      <c r="G847" s="205"/>
      <c r="H847" s="208">
        <v>1.1499999999999999</v>
      </c>
      <c r="I847" s="209"/>
      <c r="J847" s="205"/>
      <c r="K847" s="205"/>
      <c r="L847" s="210"/>
      <c r="M847" s="211"/>
      <c r="N847" s="212"/>
      <c r="O847" s="212"/>
      <c r="P847" s="212"/>
      <c r="Q847" s="212"/>
      <c r="R847" s="212"/>
      <c r="S847" s="212"/>
      <c r="T847" s="213"/>
      <c r="AT847" s="214" t="s">
        <v>147</v>
      </c>
      <c r="AU847" s="214" t="s">
        <v>143</v>
      </c>
      <c r="AV847" s="14" t="s">
        <v>143</v>
      </c>
      <c r="AW847" s="14" t="s">
        <v>33</v>
      </c>
      <c r="AX847" s="14" t="s">
        <v>71</v>
      </c>
      <c r="AY847" s="214" t="s">
        <v>134</v>
      </c>
    </row>
    <row r="848" spans="1:65" s="15" customFormat="1">
      <c r="B848" s="215"/>
      <c r="C848" s="216"/>
      <c r="D848" s="195" t="s">
        <v>147</v>
      </c>
      <c r="E848" s="217" t="s">
        <v>19</v>
      </c>
      <c r="F848" s="218" t="s">
        <v>154</v>
      </c>
      <c r="G848" s="216"/>
      <c r="H848" s="219">
        <v>31.12</v>
      </c>
      <c r="I848" s="220"/>
      <c r="J848" s="216"/>
      <c r="K848" s="216"/>
      <c r="L848" s="221"/>
      <c r="M848" s="222"/>
      <c r="N848" s="223"/>
      <c r="O848" s="223"/>
      <c r="P848" s="223"/>
      <c r="Q848" s="223"/>
      <c r="R848" s="223"/>
      <c r="S848" s="223"/>
      <c r="T848" s="224"/>
      <c r="AT848" s="225" t="s">
        <v>147</v>
      </c>
      <c r="AU848" s="225" t="s">
        <v>143</v>
      </c>
      <c r="AV848" s="15" t="s">
        <v>142</v>
      </c>
      <c r="AW848" s="15" t="s">
        <v>33</v>
      </c>
      <c r="AX848" s="15" t="s">
        <v>79</v>
      </c>
      <c r="AY848" s="225" t="s">
        <v>134</v>
      </c>
    </row>
    <row r="849" spans="1:65" s="2" customFormat="1" ht="16.5" customHeight="1">
      <c r="A849" s="36"/>
      <c r="B849" s="37"/>
      <c r="C849" s="175" t="s">
        <v>765</v>
      </c>
      <c r="D849" s="175" t="s">
        <v>137</v>
      </c>
      <c r="E849" s="176" t="s">
        <v>766</v>
      </c>
      <c r="F849" s="177" t="s">
        <v>767</v>
      </c>
      <c r="G849" s="178" t="s">
        <v>157</v>
      </c>
      <c r="H849" s="179">
        <v>32.19</v>
      </c>
      <c r="I849" s="180"/>
      <c r="J849" s="181">
        <f>ROUND(I849*H849,2)</f>
        <v>0</v>
      </c>
      <c r="K849" s="177" t="s">
        <v>141</v>
      </c>
      <c r="L849" s="41"/>
      <c r="M849" s="182" t="s">
        <v>19</v>
      </c>
      <c r="N849" s="183" t="s">
        <v>43</v>
      </c>
      <c r="O849" s="66"/>
      <c r="P849" s="184">
        <f>O849*H849</f>
        <v>0</v>
      </c>
      <c r="Q849" s="184">
        <v>0</v>
      </c>
      <c r="R849" s="184">
        <f>Q849*H849</f>
        <v>0</v>
      </c>
      <c r="S849" s="184">
        <v>3.0000000000000001E-3</v>
      </c>
      <c r="T849" s="185">
        <f>S849*H849</f>
        <v>9.6569999999999989E-2</v>
      </c>
      <c r="U849" s="36"/>
      <c r="V849" s="36"/>
      <c r="W849" s="36"/>
      <c r="X849" s="36"/>
      <c r="Y849" s="36"/>
      <c r="Z849" s="36"/>
      <c r="AA849" s="36"/>
      <c r="AB849" s="36"/>
      <c r="AC849" s="36"/>
      <c r="AD849" s="36"/>
      <c r="AE849" s="36"/>
      <c r="AR849" s="186" t="s">
        <v>286</v>
      </c>
      <c r="AT849" s="186" t="s">
        <v>137</v>
      </c>
      <c r="AU849" s="186" t="s">
        <v>143</v>
      </c>
      <c r="AY849" s="19" t="s">
        <v>134</v>
      </c>
      <c r="BE849" s="187">
        <f>IF(N849="základní",J849,0)</f>
        <v>0</v>
      </c>
      <c r="BF849" s="187">
        <f>IF(N849="snížená",J849,0)</f>
        <v>0</v>
      </c>
      <c r="BG849" s="187">
        <f>IF(N849="zákl. přenesená",J849,0)</f>
        <v>0</v>
      </c>
      <c r="BH849" s="187">
        <f>IF(N849="sníž. přenesená",J849,0)</f>
        <v>0</v>
      </c>
      <c r="BI849" s="187">
        <f>IF(N849="nulová",J849,0)</f>
        <v>0</v>
      </c>
      <c r="BJ849" s="19" t="s">
        <v>143</v>
      </c>
      <c r="BK849" s="187">
        <f>ROUND(I849*H849,2)</f>
        <v>0</v>
      </c>
      <c r="BL849" s="19" t="s">
        <v>286</v>
      </c>
      <c r="BM849" s="186" t="s">
        <v>768</v>
      </c>
    </row>
    <row r="850" spans="1:65" s="2" customFormat="1">
      <c r="A850" s="36"/>
      <c r="B850" s="37"/>
      <c r="C850" s="38"/>
      <c r="D850" s="188" t="s">
        <v>145</v>
      </c>
      <c r="E850" s="38"/>
      <c r="F850" s="189" t="s">
        <v>769</v>
      </c>
      <c r="G850" s="38"/>
      <c r="H850" s="38"/>
      <c r="I850" s="190"/>
      <c r="J850" s="38"/>
      <c r="K850" s="38"/>
      <c r="L850" s="41"/>
      <c r="M850" s="191"/>
      <c r="N850" s="192"/>
      <c r="O850" s="66"/>
      <c r="P850" s="66"/>
      <c r="Q850" s="66"/>
      <c r="R850" s="66"/>
      <c r="S850" s="66"/>
      <c r="T850" s="67"/>
      <c r="U850" s="36"/>
      <c r="V850" s="36"/>
      <c r="W850" s="36"/>
      <c r="X850" s="36"/>
      <c r="Y850" s="36"/>
      <c r="Z850" s="36"/>
      <c r="AA850" s="36"/>
      <c r="AB850" s="36"/>
      <c r="AC850" s="36"/>
      <c r="AD850" s="36"/>
      <c r="AE850" s="36"/>
      <c r="AT850" s="19" t="s">
        <v>145</v>
      </c>
      <c r="AU850" s="19" t="s">
        <v>143</v>
      </c>
    </row>
    <row r="851" spans="1:65" s="13" customFormat="1">
      <c r="B851" s="193"/>
      <c r="C851" s="194"/>
      <c r="D851" s="195" t="s">
        <v>147</v>
      </c>
      <c r="E851" s="196" t="s">
        <v>19</v>
      </c>
      <c r="F851" s="197" t="s">
        <v>285</v>
      </c>
      <c r="G851" s="194"/>
      <c r="H851" s="196" t="s">
        <v>19</v>
      </c>
      <c r="I851" s="198"/>
      <c r="J851" s="194"/>
      <c r="K851" s="194"/>
      <c r="L851" s="199"/>
      <c r="M851" s="200"/>
      <c r="N851" s="201"/>
      <c r="O851" s="201"/>
      <c r="P851" s="201"/>
      <c r="Q851" s="201"/>
      <c r="R851" s="201"/>
      <c r="S851" s="201"/>
      <c r="T851" s="202"/>
      <c r="AT851" s="203" t="s">
        <v>147</v>
      </c>
      <c r="AU851" s="203" t="s">
        <v>143</v>
      </c>
      <c r="AV851" s="13" t="s">
        <v>79</v>
      </c>
      <c r="AW851" s="13" t="s">
        <v>33</v>
      </c>
      <c r="AX851" s="13" t="s">
        <v>71</v>
      </c>
      <c r="AY851" s="203" t="s">
        <v>134</v>
      </c>
    </row>
    <row r="852" spans="1:65" s="13" customFormat="1">
      <c r="B852" s="193"/>
      <c r="C852" s="194"/>
      <c r="D852" s="195" t="s">
        <v>147</v>
      </c>
      <c r="E852" s="196" t="s">
        <v>19</v>
      </c>
      <c r="F852" s="197" t="s">
        <v>205</v>
      </c>
      <c r="G852" s="194"/>
      <c r="H852" s="196" t="s">
        <v>19</v>
      </c>
      <c r="I852" s="198"/>
      <c r="J852" s="194"/>
      <c r="K852" s="194"/>
      <c r="L852" s="199"/>
      <c r="M852" s="200"/>
      <c r="N852" s="201"/>
      <c r="O852" s="201"/>
      <c r="P852" s="201"/>
      <c r="Q852" s="201"/>
      <c r="R852" s="201"/>
      <c r="S852" s="201"/>
      <c r="T852" s="202"/>
      <c r="AT852" s="203" t="s">
        <v>147</v>
      </c>
      <c r="AU852" s="203" t="s">
        <v>143</v>
      </c>
      <c r="AV852" s="13" t="s">
        <v>79</v>
      </c>
      <c r="AW852" s="13" t="s">
        <v>33</v>
      </c>
      <c r="AX852" s="13" t="s">
        <v>71</v>
      </c>
      <c r="AY852" s="203" t="s">
        <v>134</v>
      </c>
    </row>
    <row r="853" spans="1:65" s="14" customFormat="1">
      <c r="B853" s="204"/>
      <c r="C853" s="205"/>
      <c r="D853" s="195" t="s">
        <v>147</v>
      </c>
      <c r="E853" s="206" t="s">
        <v>19</v>
      </c>
      <c r="F853" s="207" t="s">
        <v>426</v>
      </c>
      <c r="G853" s="205"/>
      <c r="H853" s="208">
        <v>8.0500000000000007</v>
      </c>
      <c r="I853" s="209"/>
      <c r="J853" s="205"/>
      <c r="K853" s="205"/>
      <c r="L853" s="210"/>
      <c r="M853" s="211"/>
      <c r="N853" s="212"/>
      <c r="O853" s="212"/>
      <c r="P853" s="212"/>
      <c r="Q853" s="212"/>
      <c r="R853" s="212"/>
      <c r="S853" s="212"/>
      <c r="T853" s="213"/>
      <c r="AT853" s="214" t="s">
        <v>147</v>
      </c>
      <c r="AU853" s="214" t="s">
        <v>143</v>
      </c>
      <c r="AV853" s="14" t="s">
        <v>143</v>
      </c>
      <c r="AW853" s="14" t="s">
        <v>33</v>
      </c>
      <c r="AX853" s="14" t="s">
        <v>71</v>
      </c>
      <c r="AY853" s="214" t="s">
        <v>134</v>
      </c>
    </row>
    <row r="854" spans="1:65" s="13" customFormat="1">
      <c r="B854" s="193"/>
      <c r="C854" s="194"/>
      <c r="D854" s="195" t="s">
        <v>147</v>
      </c>
      <c r="E854" s="196" t="s">
        <v>19</v>
      </c>
      <c r="F854" s="197" t="s">
        <v>185</v>
      </c>
      <c r="G854" s="194"/>
      <c r="H854" s="196" t="s">
        <v>19</v>
      </c>
      <c r="I854" s="198"/>
      <c r="J854" s="194"/>
      <c r="K854" s="194"/>
      <c r="L854" s="199"/>
      <c r="M854" s="200"/>
      <c r="N854" s="201"/>
      <c r="O854" s="201"/>
      <c r="P854" s="201"/>
      <c r="Q854" s="201"/>
      <c r="R854" s="201"/>
      <c r="S854" s="201"/>
      <c r="T854" s="202"/>
      <c r="AT854" s="203" t="s">
        <v>147</v>
      </c>
      <c r="AU854" s="203" t="s">
        <v>143</v>
      </c>
      <c r="AV854" s="13" t="s">
        <v>79</v>
      </c>
      <c r="AW854" s="13" t="s">
        <v>33</v>
      </c>
      <c r="AX854" s="13" t="s">
        <v>71</v>
      </c>
      <c r="AY854" s="203" t="s">
        <v>134</v>
      </c>
    </row>
    <row r="855" spans="1:65" s="14" customFormat="1">
      <c r="B855" s="204"/>
      <c r="C855" s="205"/>
      <c r="D855" s="195" t="s">
        <v>147</v>
      </c>
      <c r="E855" s="206" t="s">
        <v>19</v>
      </c>
      <c r="F855" s="207" t="s">
        <v>368</v>
      </c>
      <c r="G855" s="205"/>
      <c r="H855" s="208">
        <v>1.07</v>
      </c>
      <c r="I855" s="209"/>
      <c r="J855" s="205"/>
      <c r="K855" s="205"/>
      <c r="L855" s="210"/>
      <c r="M855" s="211"/>
      <c r="N855" s="212"/>
      <c r="O855" s="212"/>
      <c r="P855" s="212"/>
      <c r="Q855" s="212"/>
      <c r="R855" s="212"/>
      <c r="S855" s="212"/>
      <c r="T855" s="213"/>
      <c r="AT855" s="214" t="s">
        <v>147</v>
      </c>
      <c r="AU855" s="214" t="s">
        <v>143</v>
      </c>
      <c r="AV855" s="14" t="s">
        <v>143</v>
      </c>
      <c r="AW855" s="14" t="s">
        <v>33</v>
      </c>
      <c r="AX855" s="14" t="s">
        <v>71</v>
      </c>
      <c r="AY855" s="214" t="s">
        <v>134</v>
      </c>
    </row>
    <row r="856" spans="1:65" s="13" customFormat="1">
      <c r="B856" s="193"/>
      <c r="C856" s="194"/>
      <c r="D856" s="195" t="s">
        <v>147</v>
      </c>
      <c r="E856" s="196" t="s">
        <v>19</v>
      </c>
      <c r="F856" s="197" t="s">
        <v>302</v>
      </c>
      <c r="G856" s="194"/>
      <c r="H856" s="196" t="s">
        <v>19</v>
      </c>
      <c r="I856" s="198"/>
      <c r="J856" s="194"/>
      <c r="K856" s="194"/>
      <c r="L856" s="199"/>
      <c r="M856" s="200"/>
      <c r="N856" s="201"/>
      <c r="O856" s="201"/>
      <c r="P856" s="201"/>
      <c r="Q856" s="201"/>
      <c r="R856" s="201"/>
      <c r="S856" s="201"/>
      <c r="T856" s="202"/>
      <c r="AT856" s="203" t="s">
        <v>147</v>
      </c>
      <c r="AU856" s="203" t="s">
        <v>143</v>
      </c>
      <c r="AV856" s="13" t="s">
        <v>79</v>
      </c>
      <c r="AW856" s="13" t="s">
        <v>33</v>
      </c>
      <c r="AX856" s="13" t="s">
        <v>71</v>
      </c>
      <c r="AY856" s="203" t="s">
        <v>134</v>
      </c>
    </row>
    <row r="857" spans="1:65" s="14" customFormat="1">
      <c r="B857" s="204"/>
      <c r="C857" s="205"/>
      <c r="D857" s="195" t="s">
        <v>147</v>
      </c>
      <c r="E857" s="206" t="s">
        <v>19</v>
      </c>
      <c r="F857" s="207" t="s">
        <v>427</v>
      </c>
      <c r="G857" s="205"/>
      <c r="H857" s="208">
        <v>9.7200000000000006</v>
      </c>
      <c r="I857" s="209"/>
      <c r="J857" s="205"/>
      <c r="K857" s="205"/>
      <c r="L857" s="210"/>
      <c r="M857" s="211"/>
      <c r="N857" s="212"/>
      <c r="O857" s="212"/>
      <c r="P857" s="212"/>
      <c r="Q857" s="212"/>
      <c r="R857" s="212"/>
      <c r="S857" s="212"/>
      <c r="T857" s="213"/>
      <c r="AT857" s="214" t="s">
        <v>147</v>
      </c>
      <c r="AU857" s="214" t="s">
        <v>143</v>
      </c>
      <c r="AV857" s="14" t="s">
        <v>143</v>
      </c>
      <c r="AW857" s="14" t="s">
        <v>33</v>
      </c>
      <c r="AX857" s="14" t="s">
        <v>71</v>
      </c>
      <c r="AY857" s="214" t="s">
        <v>134</v>
      </c>
    </row>
    <row r="858" spans="1:65" s="13" customFormat="1">
      <c r="B858" s="193"/>
      <c r="C858" s="194"/>
      <c r="D858" s="195" t="s">
        <v>147</v>
      </c>
      <c r="E858" s="196" t="s">
        <v>19</v>
      </c>
      <c r="F858" s="197" t="s">
        <v>317</v>
      </c>
      <c r="G858" s="194"/>
      <c r="H858" s="196" t="s">
        <v>19</v>
      </c>
      <c r="I858" s="198"/>
      <c r="J858" s="194"/>
      <c r="K858" s="194"/>
      <c r="L858" s="199"/>
      <c r="M858" s="200"/>
      <c r="N858" s="201"/>
      <c r="O858" s="201"/>
      <c r="P858" s="201"/>
      <c r="Q858" s="201"/>
      <c r="R858" s="201"/>
      <c r="S858" s="201"/>
      <c r="T858" s="202"/>
      <c r="AT858" s="203" t="s">
        <v>147</v>
      </c>
      <c r="AU858" s="203" t="s">
        <v>143</v>
      </c>
      <c r="AV858" s="13" t="s">
        <v>79</v>
      </c>
      <c r="AW858" s="13" t="s">
        <v>33</v>
      </c>
      <c r="AX858" s="13" t="s">
        <v>71</v>
      </c>
      <c r="AY858" s="203" t="s">
        <v>134</v>
      </c>
    </row>
    <row r="859" spans="1:65" s="14" customFormat="1">
      <c r="B859" s="204"/>
      <c r="C859" s="205"/>
      <c r="D859" s="195" t="s">
        <v>147</v>
      </c>
      <c r="E859" s="206" t="s">
        <v>19</v>
      </c>
      <c r="F859" s="207" t="s">
        <v>428</v>
      </c>
      <c r="G859" s="205"/>
      <c r="H859" s="208">
        <v>12.2</v>
      </c>
      <c r="I859" s="209"/>
      <c r="J859" s="205"/>
      <c r="K859" s="205"/>
      <c r="L859" s="210"/>
      <c r="M859" s="211"/>
      <c r="N859" s="212"/>
      <c r="O859" s="212"/>
      <c r="P859" s="212"/>
      <c r="Q859" s="212"/>
      <c r="R859" s="212"/>
      <c r="S859" s="212"/>
      <c r="T859" s="213"/>
      <c r="AT859" s="214" t="s">
        <v>147</v>
      </c>
      <c r="AU859" s="214" t="s">
        <v>143</v>
      </c>
      <c r="AV859" s="14" t="s">
        <v>143</v>
      </c>
      <c r="AW859" s="14" t="s">
        <v>33</v>
      </c>
      <c r="AX859" s="14" t="s">
        <v>71</v>
      </c>
      <c r="AY859" s="214" t="s">
        <v>134</v>
      </c>
    </row>
    <row r="860" spans="1:65" s="13" customFormat="1">
      <c r="B860" s="193"/>
      <c r="C860" s="194"/>
      <c r="D860" s="195" t="s">
        <v>147</v>
      </c>
      <c r="E860" s="196" t="s">
        <v>19</v>
      </c>
      <c r="F860" s="197" t="s">
        <v>229</v>
      </c>
      <c r="G860" s="194"/>
      <c r="H860" s="196" t="s">
        <v>19</v>
      </c>
      <c r="I860" s="198"/>
      <c r="J860" s="194"/>
      <c r="K860" s="194"/>
      <c r="L860" s="199"/>
      <c r="M860" s="200"/>
      <c r="N860" s="201"/>
      <c r="O860" s="201"/>
      <c r="P860" s="201"/>
      <c r="Q860" s="201"/>
      <c r="R860" s="201"/>
      <c r="S860" s="201"/>
      <c r="T860" s="202"/>
      <c r="AT860" s="203" t="s">
        <v>147</v>
      </c>
      <c r="AU860" s="203" t="s">
        <v>143</v>
      </c>
      <c r="AV860" s="13" t="s">
        <v>79</v>
      </c>
      <c r="AW860" s="13" t="s">
        <v>33</v>
      </c>
      <c r="AX860" s="13" t="s">
        <v>71</v>
      </c>
      <c r="AY860" s="203" t="s">
        <v>134</v>
      </c>
    </row>
    <row r="861" spans="1:65" s="14" customFormat="1">
      <c r="B861" s="204"/>
      <c r="C861" s="205"/>
      <c r="D861" s="195" t="s">
        <v>147</v>
      </c>
      <c r="E861" s="206" t="s">
        <v>19</v>
      </c>
      <c r="F861" s="207" t="s">
        <v>429</v>
      </c>
      <c r="G861" s="205"/>
      <c r="H861" s="208">
        <v>1.1499999999999999</v>
      </c>
      <c r="I861" s="209"/>
      <c r="J861" s="205"/>
      <c r="K861" s="205"/>
      <c r="L861" s="210"/>
      <c r="M861" s="211"/>
      <c r="N861" s="212"/>
      <c r="O861" s="212"/>
      <c r="P861" s="212"/>
      <c r="Q861" s="212"/>
      <c r="R861" s="212"/>
      <c r="S861" s="212"/>
      <c r="T861" s="213"/>
      <c r="AT861" s="214" t="s">
        <v>147</v>
      </c>
      <c r="AU861" s="214" t="s">
        <v>143</v>
      </c>
      <c r="AV861" s="14" t="s">
        <v>143</v>
      </c>
      <c r="AW861" s="14" t="s">
        <v>33</v>
      </c>
      <c r="AX861" s="14" t="s">
        <v>71</v>
      </c>
      <c r="AY861" s="214" t="s">
        <v>134</v>
      </c>
    </row>
    <row r="862" spans="1:65" s="15" customFormat="1">
      <c r="B862" s="215"/>
      <c r="C862" s="216"/>
      <c r="D862" s="195" t="s">
        <v>147</v>
      </c>
      <c r="E862" s="217" t="s">
        <v>19</v>
      </c>
      <c r="F862" s="218" t="s">
        <v>154</v>
      </c>
      <c r="G862" s="216"/>
      <c r="H862" s="219">
        <v>32.190000000000005</v>
      </c>
      <c r="I862" s="220"/>
      <c r="J862" s="216"/>
      <c r="K862" s="216"/>
      <c r="L862" s="221"/>
      <c r="M862" s="222"/>
      <c r="N862" s="223"/>
      <c r="O862" s="223"/>
      <c r="P862" s="223"/>
      <c r="Q862" s="223"/>
      <c r="R862" s="223"/>
      <c r="S862" s="223"/>
      <c r="T862" s="224"/>
      <c r="AT862" s="225" t="s">
        <v>147</v>
      </c>
      <c r="AU862" s="225" t="s">
        <v>143</v>
      </c>
      <c r="AV862" s="15" t="s">
        <v>142</v>
      </c>
      <c r="AW862" s="15" t="s">
        <v>33</v>
      </c>
      <c r="AX862" s="15" t="s">
        <v>79</v>
      </c>
      <c r="AY862" s="225" t="s">
        <v>134</v>
      </c>
    </row>
    <row r="863" spans="1:65" s="2" customFormat="1" ht="16.5" customHeight="1">
      <c r="A863" s="36"/>
      <c r="B863" s="37"/>
      <c r="C863" s="175" t="s">
        <v>770</v>
      </c>
      <c r="D863" s="175" t="s">
        <v>137</v>
      </c>
      <c r="E863" s="176" t="s">
        <v>771</v>
      </c>
      <c r="F863" s="177" t="s">
        <v>772</v>
      </c>
      <c r="G863" s="178" t="s">
        <v>157</v>
      </c>
      <c r="H863" s="179">
        <v>31.12</v>
      </c>
      <c r="I863" s="180"/>
      <c r="J863" s="181">
        <f>ROUND(I863*H863,2)</f>
        <v>0</v>
      </c>
      <c r="K863" s="177" t="s">
        <v>141</v>
      </c>
      <c r="L863" s="41"/>
      <c r="M863" s="182" t="s">
        <v>19</v>
      </c>
      <c r="N863" s="183" t="s">
        <v>43</v>
      </c>
      <c r="O863" s="66"/>
      <c r="P863" s="184">
        <f>O863*H863</f>
        <v>0</v>
      </c>
      <c r="Q863" s="184">
        <v>2.9999999999999997E-4</v>
      </c>
      <c r="R863" s="184">
        <f>Q863*H863</f>
        <v>9.3359999999999988E-3</v>
      </c>
      <c r="S863" s="184">
        <v>0</v>
      </c>
      <c r="T863" s="185">
        <f>S863*H863</f>
        <v>0</v>
      </c>
      <c r="U863" s="36"/>
      <c r="V863" s="36"/>
      <c r="W863" s="36"/>
      <c r="X863" s="36"/>
      <c r="Y863" s="36"/>
      <c r="Z863" s="36"/>
      <c r="AA863" s="36"/>
      <c r="AB863" s="36"/>
      <c r="AC863" s="36"/>
      <c r="AD863" s="36"/>
      <c r="AE863" s="36"/>
      <c r="AR863" s="186" t="s">
        <v>286</v>
      </c>
      <c r="AT863" s="186" t="s">
        <v>137</v>
      </c>
      <c r="AU863" s="186" t="s">
        <v>143</v>
      </c>
      <c r="AY863" s="19" t="s">
        <v>134</v>
      </c>
      <c r="BE863" s="187">
        <f>IF(N863="základní",J863,0)</f>
        <v>0</v>
      </c>
      <c r="BF863" s="187">
        <f>IF(N863="snížená",J863,0)</f>
        <v>0</v>
      </c>
      <c r="BG863" s="187">
        <f>IF(N863="zákl. přenesená",J863,0)</f>
        <v>0</v>
      </c>
      <c r="BH863" s="187">
        <f>IF(N863="sníž. přenesená",J863,0)</f>
        <v>0</v>
      </c>
      <c r="BI863" s="187">
        <f>IF(N863="nulová",J863,0)</f>
        <v>0</v>
      </c>
      <c r="BJ863" s="19" t="s">
        <v>143</v>
      </c>
      <c r="BK863" s="187">
        <f>ROUND(I863*H863,2)</f>
        <v>0</v>
      </c>
      <c r="BL863" s="19" t="s">
        <v>286</v>
      </c>
      <c r="BM863" s="186" t="s">
        <v>773</v>
      </c>
    </row>
    <row r="864" spans="1:65" s="2" customFormat="1">
      <c r="A864" s="36"/>
      <c r="B864" s="37"/>
      <c r="C864" s="38"/>
      <c r="D864" s="188" t="s">
        <v>145</v>
      </c>
      <c r="E864" s="38"/>
      <c r="F864" s="189" t="s">
        <v>774</v>
      </c>
      <c r="G864" s="38"/>
      <c r="H864" s="38"/>
      <c r="I864" s="190"/>
      <c r="J864" s="38"/>
      <c r="K864" s="38"/>
      <c r="L864" s="41"/>
      <c r="M864" s="191"/>
      <c r="N864" s="192"/>
      <c r="O864" s="66"/>
      <c r="P864" s="66"/>
      <c r="Q864" s="66"/>
      <c r="R864" s="66"/>
      <c r="S864" s="66"/>
      <c r="T864" s="67"/>
      <c r="U864" s="36"/>
      <c r="V864" s="36"/>
      <c r="W864" s="36"/>
      <c r="X864" s="36"/>
      <c r="Y864" s="36"/>
      <c r="Z864" s="36"/>
      <c r="AA864" s="36"/>
      <c r="AB864" s="36"/>
      <c r="AC864" s="36"/>
      <c r="AD864" s="36"/>
      <c r="AE864" s="36"/>
      <c r="AT864" s="19" t="s">
        <v>145</v>
      </c>
      <c r="AU864" s="19" t="s">
        <v>143</v>
      </c>
    </row>
    <row r="865" spans="1:65" s="13" customFormat="1">
      <c r="B865" s="193"/>
      <c r="C865" s="194"/>
      <c r="D865" s="195" t="s">
        <v>147</v>
      </c>
      <c r="E865" s="196" t="s">
        <v>19</v>
      </c>
      <c r="F865" s="197" t="s">
        <v>148</v>
      </c>
      <c r="G865" s="194"/>
      <c r="H865" s="196" t="s">
        <v>19</v>
      </c>
      <c r="I865" s="198"/>
      <c r="J865" s="194"/>
      <c r="K865" s="194"/>
      <c r="L865" s="199"/>
      <c r="M865" s="200"/>
      <c r="N865" s="201"/>
      <c r="O865" s="201"/>
      <c r="P865" s="201"/>
      <c r="Q865" s="201"/>
      <c r="R865" s="201"/>
      <c r="S865" s="201"/>
      <c r="T865" s="202"/>
      <c r="AT865" s="203" t="s">
        <v>147</v>
      </c>
      <c r="AU865" s="203" t="s">
        <v>143</v>
      </c>
      <c r="AV865" s="13" t="s">
        <v>79</v>
      </c>
      <c r="AW865" s="13" t="s">
        <v>33</v>
      </c>
      <c r="AX865" s="13" t="s">
        <v>71</v>
      </c>
      <c r="AY865" s="203" t="s">
        <v>134</v>
      </c>
    </row>
    <row r="866" spans="1:65" s="13" customFormat="1">
      <c r="B866" s="193"/>
      <c r="C866" s="194"/>
      <c r="D866" s="195" t="s">
        <v>147</v>
      </c>
      <c r="E866" s="196" t="s">
        <v>19</v>
      </c>
      <c r="F866" s="197" t="s">
        <v>205</v>
      </c>
      <c r="G866" s="194"/>
      <c r="H866" s="196" t="s">
        <v>19</v>
      </c>
      <c r="I866" s="198"/>
      <c r="J866" s="194"/>
      <c r="K866" s="194"/>
      <c r="L866" s="199"/>
      <c r="M866" s="200"/>
      <c r="N866" s="201"/>
      <c r="O866" s="201"/>
      <c r="P866" s="201"/>
      <c r="Q866" s="201"/>
      <c r="R866" s="201"/>
      <c r="S866" s="201"/>
      <c r="T866" s="202"/>
      <c r="AT866" s="203" t="s">
        <v>147</v>
      </c>
      <c r="AU866" s="203" t="s">
        <v>143</v>
      </c>
      <c r="AV866" s="13" t="s">
        <v>79</v>
      </c>
      <c r="AW866" s="13" t="s">
        <v>33</v>
      </c>
      <c r="AX866" s="13" t="s">
        <v>71</v>
      </c>
      <c r="AY866" s="203" t="s">
        <v>134</v>
      </c>
    </row>
    <row r="867" spans="1:65" s="14" customFormat="1">
      <c r="B867" s="204"/>
      <c r="C867" s="205"/>
      <c r="D867" s="195" t="s">
        <v>147</v>
      </c>
      <c r="E867" s="206" t="s">
        <v>19</v>
      </c>
      <c r="F867" s="207" t="s">
        <v>426</v>
      </c>
      <c r="G867" s="205"/>
      <c r="H867" s="208">
        <v>8.0500000000000007</v>
      </c>
      <c r="I867" s="209"/>
      <c r="J867" s="205"/>
      <c r="K867" s="205"/>
      <c r="L867" s="210"/>
      <c r="M867" s="211"/>
      <c r="N867" s="212"/>
      <c r="O867" s="212"/>
      <c r="P867" s="212"/>
      <c r="Q867" s="212"/>
      <c r="R867" s="212"/>
      <c r="S867" s="212"/>
      <c r="T867" s="213"/>
      <c r="AT867" s="214" t="s">
        <v>147</v>
      </c>
      <c r="AU867" s="214" t="s">
        <v>143</v>
      </c>
      <c r="AV867" s="14" t="s">
        <v>143</v>
      </c>
      <c r="AW867" s="14" t="s">
        <v>33</v>
      </c>
      <c r="AX867" s="14" t="s">
        <v>71</v>
      </c>
      <c r="AY867" s="214" t="s">
        <v>134</v>
      </c>
    </row>
    <row r="868" spans="1:65" s="13" customFormat="1">
      <c r="B868" s="193"/>
      <c r="C868" s="194"/>
      <c r="D868" s="195" t="s">
        <v>147</v>
      </c>
      <c r="E868" s="196" t="s">
        <v>19</v>
      </c>
      <c r="F868" s="197" t="s">
        <v>152</v>
      </c>
      <c r="G868" s="194"/>
      <c r="H868" s="196" t="s">
        <v>19</v>
      </c>
      <c r="I868" s="198"/>
      <c r="J868" s="194"/>
      <c r="K868" s="194"/>
      <c r="L868" s="199"/>
      <c r="M868" s="200"/>
      <c r="N868" s="201"/>
      <c r="O868" s="201"/>
      <c r="P868" s="201"/>
      <c r="Q868" s="201"/>
      <c r="R868" s="201"/>
      <c r="S868" s="201"/>
      <c r="T868" s="202"/>
      <c r="AT868" s="203" t="s">
        <v>147</v>
      </c>
      <c r="AU868" s="203" t="s">
        <v>143</v>
      </c>
      <c r="AV868" s="13" t="s">
        <v>79</v>
      </c>
      <c r="AW868" s="13" t="s">
        <v>33</v>
      </c>
      <c r="AX868" s="13" t="s">
        <v>71</v>
      </c>
      <c r="AY868" s="203" t="s">
        <v>134</v>
      </c>
    </row>
    <row r="869" spans="1:65" s="14" customFormat="1">
      <c r="B869" s="204"/>
      <c r="C869" s="205"/>
      <c r="D869" s="195" t="s">
        <v>147</v>
      </c>
      <c r="E869" s="206" t="s">
        <v>19</v>
      </c>
      <c r="F869" s="207" t="s">
        <v>427</v>
      </c>
      <c r="G869" s="205"/>
      <c r="H869" s="208">
        <v>9.7200000000000006</v>
      </c>
      <c r="I869" s="209"/>
      <c r="J869" s="205"/>
      <c r="K869" s="205"/>
      <c r="L869" s="210"/>
      <c r="M869" s="211"/>
      <c r="N869" s="212"/>
      <c r="O869" s="212"/>
      <c r="P869" s="212"/>
      <c r="Q869" s="212"/>
      <c r="R869" s="212"/>
      <c r="S869" s="212"/>
      <c r="T869" s="213"/>
      <c r="AT869" s="214" t="s">
        <v>147</v>
      </c>
      <c r="AU869" s="214" t="s">
        <v>143</v>
      </c>
      <c r="AV869" s="14" t="s">
        <v>143</v>
      </c>
      <c r="AW869" s="14" t="s">
        <v>33</v>
      </c>
      <c r="AX869" s="14" t="s">
        <v>71</v>
      </c>
      <c r="AY869" s="214" t="s">
        <v>134</v>
      </c>
    </row>
    <row r="870" spans="1:65" s="13" customFormat="1">
      <c r="B870" s="193"/>
      <c r="C870" s="194"/>
      <c r="D870" s="195" t="s">
        <v>147</v>
      </c>
      <c r="E870" s="196" t="s">
        <v>19</v>
      </c>
      <c r="F870" s="197" t="s">
        <v>174</v>
      </c>
      <c r="G870" s="194"/>
      <c r="H870" s="196" t="s">
        <v>19</v>
      </c>
      <c r="I870" s="198"/>
      <c r="J870" s="194"/>
      <c r="K870" s="194"/>
      <c r="L870" s="199"/>
      <c r="M870" s="200"/>
      <c r="N870" s="201"/>
      <c r="O870" s="201"/>
      <c r="P870" s="201"/>
      <c r="Q870" s="201"/>
      <c r="R870" s="201"/>
      <c r="S870" s="201"/>
      <c r="T870" s="202"/>
      <c r="AT870" s="203" t="s">
        <v>147</v>
      </c>
      <c r="AU870" s="203" t="s">
        <v>143</v>
      </c>
      <c r="AV870" s="13" t="s">
        <v>79</v>
      </c>
      <c r="AW870" s="13" t="s">
        <v>33</v>
      </c>
      <c r="AX870" s="13" t="s">
        <v>71</v>
      </c>
      <c r="AY870" s="203" t="s">
        <v>134</v>
      </c>
    </row>
    <row r="871" spans="1:65" s="14" customFormat="1">
      <c r="B871" s="204"/>
      <c r="C871" s="205"/>
      <c r="D871" s="195" t="s">
        <v>147</v>
      </c>
      <c r="E871" s="206" t="s">
        <v>19</v>
      </c>
      <c r="F871" s="207" t="s">
        <v>428</v>
      </c>
      <c r="G871" s="205"/>
      <c r="H871" s="208">
        <v>12.2</v>
      </c>
      <c r="I871" s="209"/>
      <c r="J871" s="205"/>
      <c r="K871" s="205"/>
      <c r="L871" s="210"/>
      <c r="M871" s="211"/>
      <c r="N871" s="212"/>
      <c r="O871" s="212"/>
      <c r="P871" s="212"/>
      <c r="Q871" s="212"/>
      <c r="R871" s="212"/>
      <c r="S871" s="212"/>
      <c r="T871" s="213"/>
      <c r="AT871" s="214" t="s">
        <v>147</v>
      </c>
      <c r="AU871" s="214" t="s">
        <v>143</v>
      </c>
      <c r="AV871" s="14" t="s">
        <v>143</v>
      </c>
      <c r="AW871" s="14" t="s">
        <v>33</v>
      </c>
      <c r="AX871" s="14" t="s">
        <v>71</v>
      </c>
      <c r="AY871" s="214" t="s">
        <v>134</v>
      </c>
    </row>
    <row r="872" spans="1:65" s="13" customFormat="1">
      <c r="B872" s="193"/>
      <c r="C872" s="194"/>
      <c r="D872" s="195" t="s">
        <v>147</v>
      </c>
      <c r="E872" s="196" t="s">
        <v>19</v>
      </c>
      <c r="F872" s="197" t="s">
        <v>229</v>
      </c>
      <c r="G872" s="194"/>
      <c r="H872" s="196" t="s">
        <v>19</v>
      </c>
      <c r="I872" s="198"/>
      <c r="J872" s="194"/>
      <c r="K872" s="194"/>
      <c r="L872" s="199"/>
      <c r="M872" s="200"/>
      <c r="N872" s="201"/>
      <c r="O872" s="201"/>
      <c r="P872" s="201"/>
      <c r="Q872" s="201"/>
      <c r="R872" s="201"/>
      <c r="S872" s="201"/>
      <c r="T872" s="202"/>
      <c r="AT872" s="203" t="s">
        <v>147</v>
      </c>
      <c r="AU872" s="203" t="s">
        <v>143</v>
      </c>
      <c r="AV872" s="13" t="s">
        <v>79</v>
      </c>
      <c r="AW872" s="13" t="s">
        <v>33</v>
      </c>
      <c r="AX872" s="13" t="s">
        <v>71</v>
      </c>
      <c r="AY872" s="203" t="s">
        <v>134</v>
      </c>
    </row>
    <row r="873" spans="1:65" s="14" customFormat="1">
      <c r="B873" s="204"/>
      <c r="C873" s="205"/>
      <c r="D873" s="195" t="s">
        <v>147</v>
      </c>
      <c r="E873" s="206" t="s">
        <v>19</v>
      </c>
      <c r="F873" s="207" t="s">
        <v>429</v>
      </c>
      <c r="G873" s="205"/>
      <c r="H873" s="208">
        <v>1.1499999999999999</v>
      </c>
      <c r="I873" s="209"/>
      <c r="J873" s="205"/>
      <c r="K873" s="205"/>
      <c r="L873" s="210"/>
      <c r="M873" s="211"/>
      <c r="N873" s="212"/>
      <c r="O873" s="212"/>
      <c r="P873" s="212"/>
      <c r="Q873" s="212"/>
      <c r="R873" s="212"/>
      <c r="S873" s="212"/>
      <c r="T873" s="213"/>
      <c r="AT873" s="214" t="s">
        <v>147</v>
      </c>
      <c r="AU873" s="214" t="s">
        <v>143</v>
      </c>
      <c r="AV873" s="14" t="s">
        <v>143</v>
      </c>
      <c r="AW873" s="14" t="s">
        <v>33</v>
      </c>
      <c r="AX873" s="14" t="s">
        <v>71</v>
      </c>
      <c r="AY873" s="214" t="s">
        <v>134</v>
      </c>
    </row>
    <row r="874" spans="1:65" s="15" customFormat="1">
      <c r="B874" s="215"/>
      <c r="C874" s="216"/>
      <c r="D874" s="195" t="s">
        <v>147</v>
      </c>
      <c r="E874" s="217" t="s">
        <v>19</v>
      </c>
      <c r="F874" s="218" t="s">
        <v>154</v>
      </c>
      <c r="G874" s="216"/>
      <c r="H874" s="219">
        <v>31.12</v>
      </c>
      <c r="I874" s="220"/>
      <c r="J874" s="216"/>
      <c r="K874" s="216"/>
      <c r="L874" s="221"/>
      <c r="M874" s="222"/>
      <c r="N874" s="223"/>
      <c r="O874" s="223"/>
      <c r="P874" s="223"/>
      <c r="Q874" s="223"/>
      <c r="R874" s="223"/>
      <c r="S874" s="223"/>
      <c r="T874" s="224"/>
      <c r="AT874" s="225" t="s">
        <v>147</v>
      </c>
      <c r="AU874" s="225" t="s">
        <v>143</v>
      </c>
      <c r="AV874" s="15" t="s">
        <v>142</v>
      </c>
      <c r="AW874" s="15" t="s">
        <v>33</v>
      </c>
      <c r="AX874" s="15" t="s">
        <v>79</v>
      </c>
      <c r="AY874" s="225" t="s">
        <v>134</v>
      </c>
    </row>
    <row r="875" spans="1:65" s="2" customFormat="1" ht="16.5" customHeight="1">
      <c r="A875" s="36"/>
      <c r="B875" s="37"/>
      <c r="C875" s="226" t="s">
        <v>775</v>
      </c>
      <c r="D875" s="226" t="s">
        <v>252</v>
      </c>
      <c r="E875" s="227" t="s">
        <v>776</v>
      </c>
      <c r="F875" s="228" t="s">
        <v>777</v>
      </c>
      <c r="G875" s="229" t="s">
        <v>157</v>
      </c>
      <c r="H875" s="230">
        <v>32.054000000000002</v>
      </c>
      <c r="I875" s="231"/>
      <c r="J875" s="232">
        <f>ROUND(I875*H875,2)</f>
        <v>0</v>
      </c>
      <c r="K875" s="228" t="s">
        <v>266</v>
      </c>
      <c r="L875" s="233"/>
      <c r="M875" s="234" t="s">
        <v>19</v>
      </c>
      <c r="N875" s="235" t="s">
        <v>43</v>
      </c>
      <c r="O875" s="66"/>
      <c r="P875" s="184">
        <f>O875*H875</f>
        <v>0</v>
      </c>
      <c r="Q875" s="184">
        <v>2.8300000000000001E-3</v>
      </c>
      <c r="R875" s="184">
        <f>Q875*H875</f>
        <v>9.0712820000000013E-2</v>
      </c>
      <c r="S875" s="184">
        <v>0</v>
      </c>
      <c r="T875" s="185">
        <f>S875*H875</f>
        <v>0</v>
      </c>
      <c r="U875" s="36"/>
      <c r="V875" s="36"/>
      <c r="W875" s="36"/>
      <c r="X875" s="36"/>
      <c r="Y875" s="36"/>
      <c r="Z875" s="36"/>
      <c r="AA875" s="36"/>
      <c r="AB875" s="36"/>
      <c r="AC875" s="36"/>
      <c r="AD875" s="36"/>
      <c r="AE875" s="36"/>
      <c r="AR875" s="186" t="s">
        <v>397</v>
      </c>
      <c r="AT875" s="186" t="s">
        <v>252</v>
      </c>
      <c r="AU875" s="186" t="s">
        <v>143</v>
      </c>
      <c r="AY875" s="19" t="s">
        <v>134</v>
      </c>
      <c r="BE875" s="187">
        <f>IF(N875="základní",J875,0)</f>
        <v>0</v>
      </c>
      <c r="BF875" s="187">
        <f>IF(N875="snížená",J875,0)</f>
        <v>0</v>
      </c>
      <c r="BG875" s="187">
        <f>IF(N875="zákl. přenesená",J875,0)</f>
        <v>0</v>
      </c>
      <c r="BH875" s="187">
        <f>IF(N875="sníž. přenesená",J875,0)</f>
        <v>0</v>
      </c>
      <c r="BI875" s="187">
        <f>IF(N875="nulová",J875,0)</f>
        <v>0</v>
      </c>
      <c r="BJ875" s="19" t="s">
        <v>143</v>
      </c>
      <c r="BK875" s="187">
        <f>ROUND(I875*H875,2)</f>
        <v>0</v>
      </c>
      <c r="BL875" s="19" t="s">
        <v>286</v>
      </c>
      <c r="BM875" s="186" t="s">
        <v>778</v>
      </c>
    </row>
    <row r="876" spans="1:65" s="13" customFormat="1">
      <c r="B876" s="193"/>
      <c r="C876" s="194"/>
      <c r="D876" s="195" t="s">
        <v>147</v>
      </c>
      <c r="E876" s="196" t="s">
        <v>19</v>
      </c>
      <c r="F876" s="197" t="s">
        <v>148</v>
      </c>
      <c r="G876" s="194"/>
      <c r="H876" s="196" t="s">
        <v>19</v>
      </c>
      <c r="I876" s="198"/>
      <c r="J876" s="194"/>
      <c r="K876" s="194"/>
      <c r="L876" s="199"/>
      <c r="M876" s="200"/>
      <c r="N876" s="201"/>
      <c r="O876" s="201"/>
      <c r="P876" s="201"/>
      <c r="Q876" s="201"/>
      <c r="R876" s="201"/>
      <c r="S876" s="201"/>
      <c r="T876" s="202"/>
      <c r="AT876" s="203" t="s">
        <v>147</v>
      </c>
      <c r="AU876" s="203" t="s">
        <v>143</v>
      </c>
      <c r="AV876" s="13" t="s">
        <v>79</v>
      </c>
      <c r="AW876" s="13" t="s">
        <v>33</v>
      </c>
      <c r="AX876" s="13" t="s">
        <v>71</v>
      </c>
      <c r="AY876" s="203" t="s">
        <v>134</v>
      </c>
    </row>
    <row r="877" spans="1:65" s="13" customFormat="1">
      <c r="B877" s="193"/>
      <c r="C877" s="194"/>
      <c r="D877" s="195" t="s">
        <v>147</v>
      </c>
      <c r="E877" s="196" t="s">
        <v>19</v>
      </c>
      <c r="F877" s="197" t="s">
        <v>205</v>
      </c>
      <c r="G877" s="194"/>
      <c r="H877" s="196" t="s">
        <v>19</v>
      </c>
      <c r="I877" s="198"/>
      <c r="J877" s="194"/>
      <c r="K877" s="194"/>
      <c r="L877" s="199"/>
      <c r="M877" s="200"/>
      <c r="N877" s="201"/>
      <c r="O877" s="201"/>
      <c r="P877" s="201"/>
      <c r="Q877" s="201"/>
      <c r="R877" s="201"/>
      <c r="S877" s="201"/>
      <c r="T877" s="202"/>
      <c r="AT877" s="203" t="s">
        <v>147</v>
      </c>
      <c r="AU877" s="203" t="s">
        <v>143</v>
      </c>
      <c r="AV877" s="13" t="s">
        <v>79</v>
      </c>
      <c r="AW877" s="13" t="s">
        <v>33</v>
      </c>
      <c r="AX877" s="13" t="s">
        <v>71</v>
      </c>
      <c r="AY877" s="203" t="s">
        <v>134</v>
      </c>
    </row>
    <row r="878" spans="1:65" s="14" customFormat="1">
      <c r="B878" s="204"/>
      <c r="C878" s="205"/>
      <c r="D878" s="195" t="s">
        <v>147</v>
      </c>
      <c r="E878" s="206" t="s">
        <v>19</v>
      </c>
      <c r="F878" s="207" t="s">
        <v>426</v>
      </c>
      <c r="G878" s="205"/>
      <c r="H878" s="208">
        <v>8.0500000000000007</v>
      </c>
      <c r="I878" s="209"/>
      <c r="J878" s="205"/>
      <c r="K878" s="205"/>
      <c r="L878" s="210"/>
      <c r="M878" s="211"/>
      <c r="N878" s="212"/>
      <c r="O878" s="212"/>
      <c r="P878" s="212"/>
      <c r="Q878" s="212"/>
      <c r="R878" s="212"/>
      <c r="S878" s="212"/>
      <c r="T878" s="213"/>
      <c r="AT878" s="214" t="s">
        <v>147</v>
      </c>
      <c r="AU878" s="214" t="s">
        <v>143</v>
      </c>
      <c r="AV878" s="14" t="s">
        <v>143</v>
      </c>
      <c r="AW878" s="14" t="s">
        <v>33</v>
      </c>
      <c r="AX878" s="14" t="s">
        <v>71</v>
      </c>
      <c r="AY878" s="214" t="s">
        <v>134</v>
      </c>
    </row>
    <row r="879" spans="1:65" s="13" customFormat="1">
      <c r="B879" s="193"/>
      <c r="C879" s="194"/>
      <c r="D879" s="195" t="s">
        <v>147</v>
      </c>
      <c r="E879" s="196" t="s">
        <v>19</v>
      </c>
      <c r="F879" s="197" t="s">
        <v>779</v>
      </c>
      <c r="G879" s="194"/>
      <c r="H879" s="196" t="s">
        <v>19</v>
      </c>
      <c r="I879" s="198"/>
      <c r="J879" s="194"/>
      <c r="K879" s="194"/>
      <c r="L879" s="199"/>
      <c r="M879" s="200"/>
      <c r="N879" s="201"/>
      <c r="O879" s="201"/>
      <c r="P879" s="201"/>
      <c r="Q879" s="201"/>
      <c r="R879" s="201"/>
      <c r="S879" s="201"/>
      <c r="T879" s="202"/>
      <c r="AT879" s="203" t="s">
        <v>147</v>
      </c>
      <c r="AU879" s="203" t="s">
        <v>143</v>
      </c>
      <c r="AV879" s="13" t="s">
        <v>79</v>
      </c>
      <c r="AW879" s="13" t="s">
        <v>33</v>
      </c>
      <c r="AX879" s="13" t="s">
        <v>71</v>
      </c>
      <c r="AY879" s="203" t="s">
        <v>134</v>
      </c>
    </row>
    <row r="880" spans="1:65" s="14" customFormat="1">
      <c r="B880" s="204"/>
      <c r="C880" s="205"/>
      <c r="D880" s="195" t="s">
        <v>147</v>
      </c>
      <c r="E880" s="206" t="s">
        <v>19</v>
      </c>
      <c r="F880" s="207" t="s">
        <v>427</v>
      </c>
      <c r="G880" s="205"/>
      <c r="H880" s="208">
        <v>9.7200000000000006</v>
      </c>
      <c r="I880" s="209"/>
      <c r="J880" s="205"/>
      <c r="K880" s="205"/>
      <c r="L880" s="210"/>
      <c r="M880" s="211"/>
      <c r="N880" s="212"/>
      <c r="O880" s="212"/>
      <c r="P880" s="212"/>
      <c r="Q880" s="212"/>
      <c r="R880" s="212"/>
      <c r="S880" s="212"/>
      <c r="T880" s="213"/>
      <c r="AT880" s="214" t="s">
        <v>147</v>
      </c>
      <c r="AU880" s="214" t="s">
        <v>143</v>
      </c>
      <c r="AV880" s="14" t="s">
        <v>143</v>
      </c>
      <c r="AW880" s="14" t="s">
        <v>33</v>
      </c>
      <c r="AX880" s="14" t="s">
        <v>71</v>
      </c>
      <c r="AY880" s="214" t="s">
        <v>134</v>
      </c>
    </row>
    <row r="881" spans="1:65" s="13" customFormat="1">
      <c r="B881" s="193"/>
      <c r="C881" s="194"/>
      <c r="D881" s="195" t="s">
        <v>147</v>
      </c>
      <c r="E881" s="196" t="s">
        <v>19</v>
      </c>
      <c r="F881" s="197" t="s">
        <v>174</v>
      </c>
      <c r="G881" s="194"/>
      <c r="H881" s="196" t="s">
        <v>19</v>
      </c>
      <c r="I881" s="198"/>
      <c r="J881" s="194"/>
      <c r="K881" s="194"/>
      <c r="L881" s="199"/>
      <c r="M881" s="200"/>
      <c r="N881" s="201"/>
      <c r="O881" s="201"/>
      <c r="P881" s="201"/>
      <c r="Q881" s="201"/>
      <c r="R881" s="201"/>
      <c r="S881" s="201"/>
      <c r="T881" s="202"/>
      <c r="AT881" s="203" t="s">
        <v>147</v>
      </c>
      <c r="AU881" s="203" t="s">
        <v>143</v>
      </c>
      <c r="AV881" s="13" t="s">
        <v>79</v>
      </c>
      <c r="AW881" s="13" t="s">
        <v>33</v>
      </c>
      <c r="AX881" s="13" t="s">
        <v>71</v>
      </c>
      <c r="AY881" s="203" t="s">
        <v>134</v>
      </c>
    </row>
    <row r="882" spans="1:65" s="14" customFormat="1">
      <c r="B882" s="204"/>
      <c r="C882" s="205"/>
      <c r="D882" s="195" t="s">
        <v>147</v>
      </c>
      <c r="E882" s="206" t="s">
        <v>19</v>
      </c>
      <c r="F882" s="207" t="s">
        <v>428</v>
      </c>
      <c r="G882" s="205"/>
      <c r="H882" s="208">
        <v>12.2</v>
      </c>
      <c r="I882" s="209"/>
      <c r="J882" s="205"/>
      <c r="K882" s="205"/>
      <c r="L882" s="210"/>
      <c r="M882" s="211"/>
      <c r="N882" s="212"/>
      <c r="O882" s="212"/>
      <c r="P882" s="212"/>
      <c r="Q882" s="212"/>
      <c r="R882" s="212"/>
      <c r="S882" s="212"/>
      <c r="T882" s="213"/>
      <c r="AT882" s="214" t="s">
        <v>147</v>
      </c>
      <c r="AU882" s="214" t="s">
        <v>143</v>
      </c>
      <c r="AV882" s="14" t="s">
        <v>143</v>
      </c>
      <c r="AW882" s="14" t="s">
        <v>33</v>
      </c>
      <c r="AX882" s="14" t="s">
        <v>71</v>
      </c>
      <c r="AY882" s="214" t="s">
        <v>134</v>
      </c>
    </row>
    <row r="883" spans="1:65" s="13" customFormat="1">
      <c r="B883" s="193"/>
      <c r="C883" s="194"/>
      <c r="D883" s="195" t="s">
        <v>147</v>
      </c>
      <c r="E883" s="196" t="s">
        <v>19</v>
      </c>
      <c r="F883" s="197" t="s">
        <v>229</v>
      </c>
      <c r="G883" s="194"/>
      <c r="H883" s="196" t="s">
        <v>19</v>
      </c>
      <c r="I883" s="198"/>
      <c r="J883" s="194"/>
      <c r="K883" s="194"/>
      <c r="L883" s="199"/>
      <c r="M883" s="200"/>
      <c r="N883" s="201"/>
      <c r="O883" s="201"/>
      <c r="P883" s="201"/>
      <c r="Q883" s="201"/>
      <c r="R883" s="201"/>
      <c r="S883" s="201"/>
      <c r="T883" s="202"/>
      <c r="AT883" s="203" t="s">
        <v>147</v>
      </c>
      <c r="AU883" s="203" t="s">
        <v>143</v>
      </c>
      <c r="AV883" s="13" t="s">
        <v>79</v>
      </c>
      <c r="AW883" s="13" t="s">
        <v>33</v>
      </c>
      <c r="AX883" s="13" t="s">
        <v>71</v>
      </c>
      <c r="AY883" s="203" t="s">
        <v>134</v>
      </c>
    </row>
    <row r="884" spans="1:65" s="14" customFormat="1">
      <c r="B884" s="204"/>
      <c r="C884" s="205"/>
      <c r="D884" s="195" t="s">
        <v>147</v>
      </c>
      <c r="E884" s="206" t="s">
        <v>19</v>
      </c>
      <c r="F884" s="207" t="s">
        <v>429</v>
      </c>
      <c r="G884" s="205"/>
      <c r="H884" s="208">
        <v>1.1499999999999999</v>
      </c>
      <c r="I884" s="209"/>
      <c r="J884" s="205"/>
      <c r="K884" s="205"/>
      <c r="L884" s="210"/>
      <c r="M884" s="211"/>
      <c r="N884" s="212"/>
      <c r="O884" s="212"/>
      <c r="P884" s="212"/>
      <c r="Q884" s="212"/>
      <c r="R884" s="212"/>
      <c r="S884" s="212"/>
      <c r="T884" s="213"/>
      <c r="AT884" s="214" t="s">
        <v>147</v>
      </c>
      <c r="AU884" s="214" t="s">
        <v>143</v>
      </c>
      <c r="AV884" s="14" t="s">
        <v>143</v>
      </c>
      <c r="AW884" s="14" t="s">
        <v>33</v>
      </c>
      <c r="AX884" s="14" t="s">
        <v>71</v>
      </c>
      <c r="AY884" s="214" t="s">
        <v>134</v>
      </c>
    </row>
    <row r="885" spans="1:65" s="15" customFormat="1">
      <c r="B885" s="215"/>
      <c r="C885" s="216"/>
      <c r="D885" s="195" t="s">
        <v>147</v>
      </c>
      <c r="E885" s="217" t="s">
        <v>19</v>
      </c>
      <c r="F885" s="218" t="s">
        <v>154</v>
      </c>
      <c r="G885" s="216"/>
      <c r="H885" s="219">
        <v>31.12</v>
      </c>
      <c r="I885" s="220"/>
      <c r="J885" s="216"/>
      <c r="K885" s="216"/>
      <c r="L885" s="221"/>
      <c r="M885" s="222"/>
      <c r="N885" s="223"/>
      <c r="O885" s="223"/>
      <c r="P885" s="223"/>
      <c r="Q885" s="223"/>
      <c r="R885" s="223"/>
      <c r="S885" s="223"/>
      <c r="T885" s="224"/>
      <c r="AT885" s="225" t="s">
        <v>147</v>
      </c>
      <c r="AU885" s="225" t="s">
        <v>143</v>
      </c>
      <c r="AV885" s="15" t="s">
        <v>142</v>
      </c>
      <c r="AW885" s="15" t="s">
        <v>33</v>
      </c>
      <c r="AX885" s="15" t="s">
        <v>79</v>
      </c>
      <c r="AY885" s="225" t="s">
        <v>134</v>
      </c>
    </row>
    <row r="886" spans="1:65" s="14" customFormat="1">
      <c r="B886" s="204"/>
      <c r="C886" s="205"/>
      <c r="D886" s="195" t="s">
        <v>147</v>
      </c>
      <c r="E886" s="205"/>
      <c r="F886" s="207" t="s">
        <v>780</v>
      </c>
      <c r="G886" s="205"/>
      <c r="H886" s="208">
        <v>32.054000000000002</v>
      </c>
      <c r="I886" s="209"/>
      <c r="J886" s="205"/>
      <c r="K886" s="205"/>
      <c r="L886" s="210"/>
      <c r="M886" s="211"/>
      <c r="N886" s="212"/>
      <c r="O886" s="212"/>
      <c r="P886" s="212"/>
      <c r="Q886" s="212"/>
      <c r="R886" s="212"/>
      <c r="S886" s="212"/>
      <c r="T886" s="213"/>
      <c r="AT886" s="214" t="s">
        <v>147</v>
      </c>
      <c r="AU886" s="214" t="s">
        <v>143</v>
      </c>
      <c r="AV886" s="14" t="s">
        <v>143</v>
      </c>
      <c r="AW886" s="14" t="s">
        <v>4</v>
      </c>
      <c r="AX886" s="14" t="s">
        <v>79</v>
      </c>
      <c r="AY886" s="214" t="s">
        <v>134</v>
      </c>
    </row>
    <row r="887" spans="1:65" s="2" customFormat="1" ht="16.5" customHeight="1">
      <c r="A887" s="36"/>
      <c r="B887" s="37"/>
      <c r="C887" s="175" t="s">
        <v>781</v>
      </c>
      <c r="D887" s="175" t="s">
        <v>137</v>
      </c>
      <c r="E887" s="176" t="s">
        <v>782</v>
      </c>
      <c r="F887" s="177" t="s">
        <v>783</v>
      </c>
      <c r="G887" s="178" t="s">
        <v>700</v>
      </c>
      <c r="H887" s="179">
        <v>28.8</v>
      </c>
      <c r="I887" s="180"/>
      <c r="J887" s="181">
        <f>ROUND(I887*H887,2)</f>
        <v>0</v>
      </c>
      <c r="K887" s="177" t="s">
        <v>141</v>
      </c>
      <c r="L887" s="41"/>
      <c r="M887" s="182" t="s">
        <v>19</v>
      </c>
      <c r="N887" s="183" t="s">
        <v>43</v>
      </c>
      <c r="O887" s="66"/>
      <c r="P887" s="184">
        <f>O887*H887</f>
        <v>0</v>
      </c>
      <c r="Q887" s="184">
        <v>1.0000000000000001E-5</v>
      </c>
      <c r="R887" s="184">
        <f>Q887*H887</f>
        <v>2.8800000000000001E-4</v>
      </c>
      <c r="S887" s="184">
        <v>0</v>
      </c>
      <c r="T887" s="185">
        <f>S887*H887</f>
        <v>0</v>
      </c>
      <c r="U887" s="36"/>
      <c r="V887" s="36"/>
      <c r="W887" s="36"/>
      <c r="X887" s="36"/>
      <c r="Y887" s="36"/>
      <c r="Z887" s="36"/>
      <c r="AA887" s="36"/>
      <c r="AB887" s="36"/>
      <c r="AC887" s="36"/>
      <c r="AD887" s="36"/>
      <c r="AE887" s="36"/>
      <c r="AR887" s="186" t="s">
        <v>286</v>
      </c>
      <c r="AT887" s="186" t="s">
        <v>137</v>
      </c>
      <c r="AU887" s="186" t="s">
        <v>143</v>
      </c>
      <c r="AY887" s="19" t="s">
        <v>134</v>
      </c>
      <c r="BE887" s="187">
        <f>IF(N887="základní",J887,0)</f>
        <v>0</v>
      </c>
      <c r="BF887" s="187">
        <f>IF(N887="snížená",J887,0)</f>
        <v>0</v>
      </c>
      <c r="BG887" s="187">
        <f>IF(N887="zákl. přenesená",J887,0)</f>
        <v>0</v>
      </c>
      <c r="BH887" s="187">
        <f>IF(N887="sníž. přenesená",J887,0)</f>
        <v>0</v>
      </c>
      <c r="BI887" s="187">
        <f>IF(N887="nulová",J887,0)</f>
        <v>0</v>
      </c>
      <c r="BJ887" s="19" t="s">
        <v>143</v>
      </c>
      <c r="BK887" s="187">
        <f>ROUND(I887*H887,2)</f>
        <v>0</v>
      </c>
      <c r="BL887" s="19" t="s">
        <v>286</v>
      </c>
      <c r="BM887" s="186" t="s">
        <v>784</v>
      </c>
    </row>
    <row r="888" spans="1:65" s="2" customFormat="1">
      <c r="A888" s="36"/>
      <c r="B888" s="37"/>
      <c r="C888" s="38"/>
      <c r="D888" s="188" t="s">
        <v>145</v>
      </c>
      <c r="E888" s="38"/>
      <c r="F888" s="189" t="s">
        <v>785</v>
      </c>
      <c r="G888" s="38"/>
      <c r="H888" s="38"/>
      <c r="I888" s="190"/>
      <c r="J888" s="38"/>
      <c r="K888" s="38"/>
      <c r="L888" s="41"/>
      <c r="M888" s="191"/>
      <c r="N888" s="192"/>
      <c r="O888" s="66"/>
      <c r="P888" s="66"/>
      <c r="Q888" s="66"/>
      <c r="R888" s="66"/>
      <c r="S888" s="66"/>
      <c r="T888" s="67"/>
      <c r="U888" s="36"/>
      <c r="V888" s="36"/>
      <c r="W888" s="36"/>
      <c r="X888" s="36"/>
      <c r="Y888" s="36"/>
      <c r="Z888" s="36"/>
      <c r="AA888" s="36"/>
      <c r="AB888" s="36"/>
      <c r="AC888" s="36"/>
      <c r="AD888" s="36"/>
      <c r="AE888" s="36"/>
      <c r="AT888" s="19" t="s">
        <v>145</v>
      </c>
      <c r="AU888" s="19" t="s">
        <v>143</v>
      </c>
    </row>
    <row r="889" spans="1:65" s="13" customFormat="1">
      <c r="B889" s="193"/>
      <c r="C889" s="194"/>
      <c r="D889" s="195" t="s">
        <v>147</v>
      </c>
      <c r="E889" s="196" t="s">
        <v>19</v>
      </c>
      <c r="F889" s="197" t="s">
        <v>148</v>
      </c>
      <c r="G889" s="194"/>
      <c r="H889" s="196" t="s">
        <v>19</v>
      </c>
      <c r="I889" s="198"/>
      <c r="J889" s="194"/>
      <c r="K889" s="194"/>
      <c r="L889" s="199"/>
      <c r="M889" s="200"/>
      <c r="N889" s="201"/>
      <c r="O889" s="201"/>
      <c r="P889" s="201"/>
      <c r="Q889" s="201"/>
      <c r="R889" s="201"/>
      <c r="S889" s="201"/>
      <c r="T889" s="202"/>
      <c r="AT889" s="203" t="s">
        <v>147</v>
      </c>
      <c r="AU889" s="203" t="s">
        <v>143</v>
      </c>
      <c r="AV889" s="13" t="s">
        <v>79</v>
      </c>
      <c r="AW889" s="13" t="s">
        <v>33</v>
      </c>
      <c r="AX889" s="13" t="s">
        <v>71</v>
      </c>
      <c r="AY889" s="203" t="s">
        <v>134</v>
      </c>
    </row>
    <row r="890" spans="1:65" s="13" customFormat="1">
      <c r="B890" s="193"/>
      <c r="C890" s="194"/>
      <c r="D890" s="195" t="s">
        <v>147</v>
      </c>
      <c r="E890" s="196" t="s">
        <v>19</v>
      </c>
      <c r="F890" s="197" t="s">
        <v>205</v>
      </c>
      <c r="G890" s="194"/>
      <c r="H890" s="196" t="s">
        <v>19</v>
      </c>
      <c r="I890" s="198"/>
      <c r="J890" s="194"/>
      <c r="K890" s="194"/>
      <c r="L890" s="199"/>
      <c r="M890" s="200"/>
      <c r="N890" s="201"/>
      <c r="O890" s="201"/>
      <c r="P890" s="201"/>
      <c r="Q890" s="201"/>
      <c r="R890" s="201"/>
      <c r="S890" s="201"/>
      <c r="T890" s="202"/>
      <c r="AT890" s="203" t="s">
        <v>147</v>
      </c>
      <c r="AU890" s="203" t="s">
        <v>143</v>
      </c>
      <c r="AV890" s="13" t="s">
        <v>79</v>
      </c>
      <c r="AW890" s="13" t="s">
        <v>33</v>
      </c>
      <c r="AX890" s="13" t="s">
        <v>71</v>
      </c>
      <c r="AY890" s="203" t="s">
        <v>134</v>
      </c>
    </row>
    <row r="891" spans="1:65" s="14" customFormat="1">
      <c r="B891" s="204"/>
      <c r="C891" s="205"/>
      <c r="D891" s="195" t="s">
        <v>147</v>
      </c>
      <c r="E891" s="206" t="s">
        <v>19</v>
      </c>
      <c r="F891" s="207" t="s">
        <v>786</v>
      </c>
      <c r="G891" s="205"/>
      <c r="H891" s="208">
        <v>8.85</v>
      </c>
      <c r="I891" s="209"/>
      <c r="J891" s="205"/>
      <c r="K891" s="205"/>
      <c r="L891" s="210"/>
      <c r="M891" s="211"/>
      <c r="N891" s="212"/>
      <c r="O891" s="212"/>
      <c r="P891" s="212"/>
      <c r="Q891" s="212"/>
      <c r="R891" s="212"/>
      <c r="S891" s="212"/>
      <c r="T891" s="213"/>
      <c r="AT891" s="214" t="s">
        <v>147</v>
      </c>
      <c r="AU891" s="214" t="s">
        <v>143</v>
      </c>
      <c r="AV891" s="14" t="s">
        <v>143</v>
      </c>
      <c r="AW891" s="14" t="s">
        <v>33</v>
      </c>
      <c r="AX891" s="14" t="s">
        <v>71</v>
      </c>
      <c r="AY891" s="214" t="s">
        <v>134</v>
      </c>
    </row>
    <row r="892" spans="1:65" s="14" customFormat="1">
      <c r="B892" s="204"/>
      <c r="C892" s="205"/>
      <c r="D892" s="195" t="s">
        <v>147</v>
      </c>
      <c r="E892" s="206" t="s">
        <v>19</v>
      </c>
      <c r="F892" s="207" t="s">
        <v>787</v>
      </c>
      <c r="G892" s="205"/>
      <c r="H892" s="208">
        <v>-4.34</v>
      </c>
      <c r="I892" s="209"/>
      <c r="J892" s="205"/>
      <c r="K892" s="205"/>
      <c r="L892" s="210"/>
      <c r="M892" s="211"/>
      <c r="N892" s="212"/>
      <c r="O892" s="212"/>
      <c r="P892" s="212"/>
      <c r="Q892" s="212"/>
      <c r="R892" s="212"/>
      <c r="S892" s="212"/>
      <c r="T892" s="213"/>
      <c r="AT892" s="214" t="s">
        <v>147</v>
      </c>
      <c r="AU892" s="214" t="s">
        <v>143</v>
      </c>
      <c r="AV892" s="14" t="s">
        <v>143</v>
      </c>
      <c r="AW892" s="14" t="s">
        <v>33</v>
      </c>
      <c r="AX892" s="14" t="s">
        <v>71</v>
      </c>
      <c r="AY892" s="214" t="s">
        <v>134</v>
      </c>
    </row>
    <row r="893" spans="1:65" s="13" customFormat="1">
      <c r="B893" s="193"/>
      <c r="C893" s="194"/>
      <c r="D893" s="195" t="s">
        <v>147</v>
      </c>
      <c r="E893" s="196" t="s">
        <v>19</v>
      </c>
      <c r="F893" s="197" t="s">
        <v>152</v>
      </c>
      <c r="G893" s="194"/>
      <c r="H893" s="196" t="s">
        <v>19</v>
      </c>
      <c r="I893" s="198"/>
      <c r="J893" s="194"/>
      <c r="K893" s="194"/>
      <c r="L893" s="199"/>
      <c r="M893" s="200"/>
      <c r="N893" s="201"/>
      <c r="O893" s="201"/>
      <c r="P893" s="201"/>
      <c r="Q893" s="201"/>
      <c r="R893" s="201"/>
      <c r="S893" s="201"/>
      <c r="T893" s="202"/>
      <c r="AT893" s="203" t="s">
        <v>147</v>
      </c>
      <c r="AU893" s="203" t="s">
        <v>143</v>
      </c>
      <c r="AV893" s="13" t="s">
        <v>79</v>
      </c>
      <c r="AW893" s="13" t="s">
        <v>33</v>
      </c>
      <c r="AX893" s="13" t="s">
        <v>71</v>
      </c>
      <c r="AY893" s="203" t="s">
        <v>134</v>
      </c>
    </row>
    <row r="894" spans="1:65" s="14" customFormat="1">
      <c r="B894" s="204"/>
      <c r="C894" s="205"/>
      <c r="D894" s="195" t="s">
        <v>147</v>
      </c>
      <c r="E894" s="206" t="s">
        <v>19</v>
      </c>
      <c r="F894" s="207" t="s">
        <v>788</v>
      </c>
      <c r="G894" s="205"/>
      <c r="H894" s="208">
        <v>12.34</v>
      </c>
      <c r="I894" s="209"/>
      <c r="J894" s="205"/>
      <c r="K894" s="205"/>
      <c r="L894" s="210"/>
      <c r="M894" s="211"/>
      <c r="N894" s="212"/>
      <c r="O894" s="212"/>
      <c r="P894" s="212"/>
      <c r="Q894" s="212"/>
      <c r="R894" s="212"/>
      <c r="S894" s="212"/>
      <c r="T894" s="213"/>
      <c r="AT894" s="214" t="s">
        <v>147</v>
      </c>
      <c r="AU894" s="214" t="s">
        <v>143</v>
      </c>
      <c r="AV894" s="14" t="s">
        <v>143</v>
      </c>
      <c r="AW894" s="14" t="s">
        <v>33</v>
      </c>
      <c r="AX894" s="14" t="s">
        <v>71</v>
      </c>
      <c r="AY894" s="214" t="s">
        <v>134</v>
      </c>
    </row>
    <row r="895" spans="1:65" s="14" customFormat="1">
      <c r="B895" s="204"/>
      <c r="C895" s="205"/>
      <c r="D895" s="195" t="s">
        <v>147</v>
      </c>
      <c r="E895" s="206" t="s">
        <v>19</v>
      </c>
      <c r="F895" s="207" t="s">
        <v>789</v>
      </c>
      <c r="G895" s="205"/>
      <c r="H895" s="208">
        <v>-3.2</v>
      </c>
      <c r="I895" s="209"/>
      <c r="J895" s="205"/>
      <c r="K895" s="205"/>
      <c r="L895" s="210"/>
      <c r="M895" s="211"/>
      <c r="N895" s="212"/>
      <c r="O895" s="212"/>
      <c r="P895" s="212"/>
      <c r="Q895" s="212"/>
      <c r="R895" s="212"/>
      <c r="S895" s="212"/>
      <c r="T895" s="213"/>
      <c r="AT895" s="214" t="s">
        <v>147</v>
      </c>
      <c r="AU895" s="214" t="s">
        <v>143</v>
      </c>
      <c r="AV895" s="14" t="s">
        <v>143</v>
      </c>
      <c r="AW895" s="14" t="s">
        <v>33</v>
      </c>
      <c r="AX895" s="14" t="s">
        <v>71</v>
      </c>
      <c r="AY895" s="214" t="s">
        <v>134</v>
      </c>
    </row>
    <row r="896" spans="1:65" s="13" customFormat="1">
      <c r="B896" s="193"/>
      <c r="C896" s="194"/>
      <c r="D896" s="195" t="s">
        <v>147</v>
      </c>
      <c r="E896" s="196" t="s">
        <v>19</v>
      </c>
      <c r="F896" s="197" t="s">
        <v>174</v>
      </c>
      <c r="G896" s="194"/>
      <c r="H896" s="196" t="s">
        <v>19</v>
      </c>
      <c r="I896" s="198"/>
      <c r="J896" s="194"/>
      <c r="K896" s="194"/>
      <c r="L896" s="199"/>
      <c r="M896" s="200"/>
      <c r="N896" s="201"/>
      <c r="O896" s="201"/>
      <c r="P896" s="201"/>
      <c r="Q896" s="201"/>
      <c r="R896" s="201"/>
      <c r="S896" s="201"/>
      <c r="T896" s="202"/>
      <c r="AT896" s="203" t="s">
        <v>147</v>
      </c>
      <c r="AU896" s="203" t="s">
        <v>143</v>
      </c>
      <c r="AV896" s="13" t="s">
        <v>79</v>
      </c>
      <c r="AW896" s="13" t="s">
        <v>33</v>
      </c>
      <c r="AX896" s="13" t="s">
        <v>71</v>
      </c>
      <c r="AY896" s="203" t="s">
        <v>134</v>
      </c>
    </row>
    <row r="897" spans="1:65" s="14" customFormat="1">
      <c r="B897" s="204"/>
      <c r="C897" s="205"/>
      <c r="D897" s="195" t="s">
        <v>147</v>
      </c>
      <c r="E897" s="206" t="s">
        <v>19</v>
      </c>
      <c r="F897" s="207" t="s">
        <v>790</v>
      </c>
      <c r="G897" s="205"/>
      <c r="H897" s="208">
        <v>13.76</v>
      </c>
      <c r="I897" s="209"/>
      <c r="J897" s="205"/>
      <c r="K897" s="205"/>
      <c r="L897" s="210"/>
      <c r="M897" s="211"/>
      <c r="N897" s="212"/>
      <c r="O897" s="212"/>
      <c r="P897" s="212"/>
      <c r="Q897" s="212"/>
      <c r="R897" s="212"/>
      <c r="S897" s="212"/>
      <c r="T897" s="213"/>
      <c r="AT897" s="214" t="s">
        <v>147</v>
      </c>
      <c r="AU897" s="214" t="s">
        <v>143</v>
      </c>
      <c r="AV897" s="14" t="s">
        <v>143</v>
      </c>
      <c r="AW897" s="14" t="s">
        <v>33</v>
      </c>
      <c r="AX897" s="14" t="s">
        <v>71</v>
      </c>
      <c r="AY897" s="214" t="s">
        <v>134</v>
      </c>
    </row>
    <row r="898" spans="1:65" s="14" customFormat="1">
      <c r="B898" s="204"/>
      <c r="C898" s="205"/>
      <c r="D898" s="195" t="s">
        <v>147</v>
      </c>
      <c r="E898" s="206" t="s">
        <v>19</v>
      </c>
      <c r="F898" s="207" t="s">
        <v>791</v>
      </c>
      <c r="G898" s="205"/>
      <c r="H898" s="208">
        <v>-2.5299999999999998</v>
      </c>
      <c r="I898" s="209"/>
      <c r="J898" s="205"/>
      <c r="K898" s="205"/>
      <c r="L898" s="210"/>
      <c r="M898" s="211"/>
      <c r="N898" s="212"/>
      <c r="O898" s="212"/>
      <c r="P898" s="212"/>
      <c r="Q898" s="212"/>
      <c r="R898" s="212"/>
      <c r="S898" s="212"/>
      <c r="T898" s="213"/>
      <c r="AT898" s="214" t="s">
        <v>147</v>
      </c>
      <c r="AU898" s="214" t="s">
        <v>143</v>
      </c>
      <c r="AV898" s="14" t="s">
        <v>143</v>
      </c>
      <c r="AW898" s="14" t="s">
        <v>33</v>
      </c>
      <c r="AX898" s="14" t="s">
        <v>71</v>
      </c>
      <c r="AY898" s="214" t="s">
        <v>134</v>
      </c>
    </row>
    <row r="899" spans="1:65" s="13" customFormat="1">
      <c r="B899" s="193"/>
      <c r="C899" s="194"/>
      <c r="D899" s="195" t="s">
        <v>147</v>
      </c>
      <c r="E899" s="196" t="s">
        <v>19</v>
      </c>
      <c r="F899" s="197" t="s">
        <v>229</v>
      </c>
      <c r="G899" s="194"/>
      <c r="H899" s="196" t="s">
        <v>19</v>
      </c>
      <c r="I899" s="198"/>
      <c r="J899" s="194"/>
      <c r="K899" s="194"/>
      <c r="L899" s="199"/>
      <c r="M899" s="200"/>
      <c r="N899" s="201"/>
      <c r="O899" s="201"/>
      <c r="P899" s="201"/>
      <c r="Q899" s="201"/>
      <c r="R899" s="201"/>
      <c r="S899" s="201"/>
      <c r="T899" s="202"/>
      <c r="AT899" s="203" t="s">
        <v>147</v>
      </c>
      <c r="AU899" s="203" t="s">
        <v>143</v>
      </c>
      <c r="AV899" s="13" t="s">
        <v>79</v>
      </c>
      <c r="AW899" s="13" t="s">
        <v>33</v>
      </c>
      <c r="AX899" s="13" t="s">
        <v>71</v>
      </c>
      <c r="AY899" s="203" t="s">
        <v>134</v>
      </c>
    </row>
    <row r="900" spans="1:65" s="14" customFormat="1">
      <c r="B900" s="204"/>
      <c r="C900" s="205"/>
      <c r="D900" s="195" t="s">
        <v>147</v>
      </c>
      <c r="E900" s="206" t="s">
        <v>19</v>
      </c>
      <c r="F900" s="207" t="s">
        <v>792</v>
      </c>
      <c r="G900" s="205"/>
      <c r="H900" s="208">
        <v>4.62</v>
      </c>
      <c r="I900" s="209"/>
      <c r="J900" s="205"/>
      <c r="K900" s="205"/>
      <c r="L900" s="210"/>
      <c r="M900" s="211"/>
      <c r="N900" s="212"/>
      <c r="O900" s="212"/>
      <c r="P900" s="212"/>
      <c r="Q900" s="212"/>
      <c r="R900" s="212"/>
      <c r="S900" s="212"/>
      <c r="T900" s="213"/>
      <c r="AT900" s="214" t="s">
        <v>147</v>
      </c>
      <c r="AU900" s="214" t="s">
        <v>143</v>
      </c>
      <c r="AV900" s="14" t="s">
        <v>143</v>
      </c>
      <c r="AW900" s="14" t="s">
        <v>33</v>
      </c>
      <c r="AX900" s="14" t="s">
        <v>71</v>
      </c>
      <c r="AY900" s="214" t="s">
        <v>134</v>
      </c>
    </row>
    <row r="901" spans="1:65" s="14" customFormat="1">
      <c r="B901" s="204"/>
      <c r="C901" s="205"/>
      <c r="D901" s="195" t="s">
        <v>147</v>
      </c>
      <c r="E901" s="206" t="s">
        <v>19</v>
      </c>
      <c r="F901" s="207" t="s">
        <v>793</v>
      </c>
      <c r="G901" s="205"/>
      <c r="H901" s="208">
        <v>-0.7</v>
      </c>
      <c r="I901" s="209"/>
      <c r="J901" s="205"/>
      <c r="K901" s="205"/>
      <c r="L901" s="210"/>
      <c r="M901" s="211"/>
      <c r="N901" s="212"/>
      <c r="O901" s="212"/>
      <c r="P901" s="212"/>
      <c r="Q901" s="212"/>
      <c r="R901" s="212"/>
      <c r="S901" s="212"/>
      <c r="T901" s="213"/>
      <c r="AT901" s="214" t="s">
        <v>147</v>
      </c>
      <c r="AU901" s="214" t="s">
        <v>143</v>
      </c>
      <c r="AV901" s="14" t="s">
        <v>143</v>
      </c>
      <c r="AW901" s="14" t="s">
        <v>33</v>
      </c>
      <c r="AX901" s="14" t="s">
        <v>71</v>
      </c>
      <c r="AY901" s="214" t="s">
        <v>134</v>
      </c>
    </row>
    <row r="902" spans="1:65" s="15" customFormat="1">
      <c r="B902" s="215"/>
      <c r="C902" s="216"/>
      <c r="D902" s="195" t="s">
        <v>147</v>
      </c>
      <c r="E902" s="217" t="s">
        <v>19</v>
      </c>
      <c r="F902" s="218" t="s">
        <v>154</v>
      </c>
      <c r="G902" s="216"/>
      <c r="H902" s="219">
        <v>28.800000000000004</v>
      </c>
      <c r="I902" s="220"/>
      <c r="J902" s="216"/>
      <c r="K902" s="216"/>
      <c r="L902" s="221"/>
      <c r="M902" s="222"/>
      <c r="N902" s="223"/>
      <c r="O902" s="223"/>
      <c r="P902" s="223"/>
      <c r="Q902" s="223"/>
      <c r="R902" s="223"/>
      <c r="S902" s="223"/>
      <c r="T902" s="224"/>
      <c r="AT902" s="225" t="s">
        <v>147</v>
      </c>
      <c r="AU902" s="225" t="s">
        <v>143</v>
      </c>
      <c r="AV902" s="15" t="s">
        <v>142</v>
      </c>
      <c r="AW902" s="15" t="s">
        <v>33</v>
      </c>
      <c r="AX902" s="15" t="s">
        <v>79</v>
      </c>
      <c r="AY902" s="225" t="s">
        <v>134</v>
      </c>
    </row>
    <row r="903" spans="1:65" s="2" customFormat="1" ht="16.5" customHeight="1">
      <c r="A903" s="36"/>
      <c r="B903" s="37"/>
      <c r="C903" s="226" t="s">
        <v>794</v>
      </c>
      <c r="D903" s="226" t="s">
        <v>252</v>
      </c>
      <c r="E903" s="227" t="s">
        <v>795</v>
      </c>
      <c r="F903" s="228" t="s">
        <v>796</v>
      </c>
      <c r="G903" s="229" t="s">
        <v>700</v>
      </c>
      <c r="H903" s="230">
        <v>29.376000000000001</v>
      </c>
      <c r="I903" s="231"/>
      <c r="J903" s="232">
        <f>ROUND(I903*H903,2)</f>
        <v>0</v>
      </c>
      <c r="K903" s="228" t="s">
        <v>141</v>
      </c>
      <c r="L903" s="233"/>
      <c r="M903" s="234" t="s">
        <v>19</v>
      </c>
      <c r="N903" s="235" t="s">
        <v>43</v>
      </c>
      <c r="O903" s="66"/>
      <c r="P903" s="184">
        <f>O903*H903</f>
        <v>0</v>
      </c>
      <c r="Q903" s="184">
        <v>3.5E-4</v>
      </c>
      <c r="R903" s="184">
        <f>Q903*H903</f>
        <v>1.02816E-2</v>
      </c>
      <c r="S903" s="184">
        <v>0</v>
      </c>
      <c r="T903" s="185">
        <f>S903*H903</f>
        <v>0</v>
      </c>
      <c r="U903" s="36"/>
      <c r="V903" s="36"/>
      <c r="W903" s="36"/>
      <c r="X903" s="36"/>
      <c r="Y903" s="36"/>
      <c r="Z903" s="36"/>
      <c r="AA903" s="36"/>
      <c r="AB903" s="36"/>
      <c r="AC903" s="36"/>
      <c r="AD903" s="36"/>
      <c r="AE903" s="36"/>
      <c r="AR903" s="186" t="s">
        <v>397</v>
      </c>
      <c r="AT903" s="186" t="s">
        <v>252</v>
      </c>
      <c r="AU903" s="186" t="s">
        <v>143</v>
      </c>
      <c r="AY903" s="19" t="s">
        <v>134</v>
      </c>
      <c r="BE903" s="187">
        <f>IF(N903="základní",J903,0)</f>
        <v>0</v>
      </c>
      <c r="BF903" s="187">
        <f>IF(N903="snížená",J903,0)</f>
        <v>0</v>
      </c>
      <c r="BG903" s="187">
        <f>IF(N903="zákl. přenesená",J903,0)</f>
        <v>0</v>
      </c>
      <c r="BH903" s="187">
        <f>IF(N903="sníž. přenesená",J903,0)</f>
        <v>0</v>
      </c>
      <c r="BI903" s="187">
        <f>IF(N903="nulová",J903,0)</f>
        <v>0</v>
      </c>
      <c r="BJ903" s="19" t="s">
        <v>143</v>
      </c>
      <c r="BK903" s="187">
        <f>ROUND(I903*H903,2)</f>
        <v>0</v>
      </c>
      <c r="BL903" s="19" t="s">
        <v>286</v>
      </c>
      <c r="BM903" s="186" t="s">
        <v>797</v>
      </c>
    </row>
    <row r="904" spans="1:65" s="13" customFormat="1">
      <c r="B904" s="193"/>
      <c r="C904" s="194"/>
      <c r="D904" s="195" t="s">
        <v>147</v>
      </c>
      <c r="E904" s="196" t="s">
        <v>19</v>
      </c>
      <c r="F904" s="197" t="s">
        <v>148</v>
      </c>
      <c r="G904" s="194"/>
      <c r="H904" s="196" t="s">
        <v>19</v>
      </c>
      <c r="I904" s="198"/>
      <c r="J904" s="194"/>
      <c r="K904" s="194"/>
      <c r="L904" s="199"/>
      <c r="M904" s="200"/>
      <c r="N904" s="201"/>
      <c r="O904" s="201"/>
      <c r="P904" s="201"/>
      <c r="Q904" s="201"/>
      <c r="R904" s="201"/>
      <c r="S904" s="201"/>
      <c r="T904" s="202"/>
      <c r="AT904" s="203" t="s">
        <v>147</v>
      </c>
      <c r="AU904" s="203" t="s">
        <v>143</v>
      </c>
      <c r="AV904" s="13" t="s">
        <v>79</v>
      </c>
      <c r="AW904" s="13" t="s">
        <v>33</v>
      </c>
      <c r="AX904" s="13" t="s">
        <v>71</v>
      </c>
      <c r="AY904" s="203" t="s">
        <v>134</v>
      </c>
    </row>
    <row r="905" spans="1:65" s="13" customFormat="1">
      <c r="B905" s="193"/>
      <c r="C905" s="194"/>
      <c r="D905" s="195" t="s">
        <v>147</v>
      </c>
      <c r="E905" s="196" t="s">
        <v>19</v>
      </c>
      <c r="F905" s="197" t="s">
        <v>205</v>
      </c>
      <c r="G905" s="194"/>
      <c r="H905" s="196" t="s">
        <v>19</v>
      </c>
      <c r="I905" s="198"/>
      <c r="J905" s="194"/>
      <c r="K905" s="194"/>
      <c r="L905" s="199"/>
      <c r="M905" s="200"/>
      <c r="N905" s="201"/>
      <c r="O905" s="201"/>
      <c r="P905" s="201"/>
      <c r="Q905" s="201"/>
      <c r="R905" s="201"/>
      <c r="S905" s="201"/>
      <c r="T905" s="202"/>
      <c r="AT905" s="203" t="s">
        <v>147</v>
      </c>
      <c r="AU905" s="203" t="s">
        <v>143</v>
      </c>
      <c r="AV905" s="13" t="s">
        <v>79</v>
      </c>
      <c r="AW905" s="13" t="s">
        <v>33</v>
      </c>
      <c r="AX905" s="13" t="s">
        <v>71</v>
      </c>
      <c r="AY905" s="203" t="s">
        <v>134</v>
      </c>
    </row>
    <row r="906" spans="1:65" s="14" customFormat="1">
      <c r="B906" s="204"/>
      <c r="C906" s="205"/>
      <c r="D906" s="195" t="s">
        <v>147</v>
      </c>
      <c r="E906" s="206" t="s">
        <v>19</v>
      </c>
      <c r="F906" s="207" t="s">
        <v>786</v>
      </c>
      <c r="G906" s="205"/>
      <c r="H906" s="208">
        <v>8.85</v>
      </c>
      <c r="I906" s="209"/>
      <c r="J906" s="205"/>
      <c r="K906" s="205"/>
      <c r="L906" s="210"/>
      <c r="M906" s="211"/>
      <c r="N906" s="212"/>
      <c r="O906" s="212"/>
      <c r="P906" s="212"/>
      <c r="Q906" s="212"/>
      <c r="R906" s="212"/>
      <c r="S906" s="212"/>
      <c r="T906" s="213"/>
      <c r="AT906" s="214" t="s">
        <v>147</v>
      </c>
      <c r="AU906" s="214" t="s">
        <v>143</v>
      </c>
      <c r="AV906" s="14" t="s">
        <v>143</v>
      </c>
      <c r="AW906" s="14" t="s">
        <v>33</v>
      </c>
      <c r="AX906" s="14" t="s">
        <v>71</v>
      </c>
      <c r="AY906" s="214" t="s">
        <v>134</v>
      </c>
    </row>
    <row r="907" spans="1:65" s="14" customFormat="1">
      <c r="B907" s="204"/>
      <c r="C907" s="205"/>
      <c r="D907" s="195" t="s">
        <v>147</v>
      </c>
      <c r="E907" s="206" t="s">
        <v>19</v>
      </c>
      <c r="F907" s="207" t="s">
        <v>787</v>
      </c>
      <c r="G907" s="205"/>
      <c r="H907" s="208">
        <v>-4.34</v>
      </c>
      <c r="I907" s="209"/>
      <c r="J907" s="205"/>
      <c r="K907" s="205"/>
      <c r="L907" s="210"/>
      <c r="M907" s="211"/>
      <c r="N907" s="212"/>
      <c r="O907" s="212"/>
      <c r="P907" s="212"/>
      <c r="Q907" s="212"/>
      <c r="R907" s="212"/>
      <c r="S907" s="212"/>
      <c r="T907" s="213"/>
      <c r="AT907" s="214" t="s">
        <v>147</v>
      </c>
      <c r="AU907" s="214" t="s">
        <v>143</v>
      </c>
      <c r="AV907" s="14" t="s">
        <v>143</v>
      </c>
      <c r="AW907" s="14" t="s">
        <v>33</v>
      </c>
      <c r="AX907" s="14" t="s">
        <v>71</v>
      </c>
      <c r="AY907" s="214" t="s">
        <v>134</v>
      </c>
    </row>
    <row r="908" spans="1:65" s="13" customFormat="1">
      <c r="B908" s="193"/>
      <c r="C908" s="194"/>
      <c r="D908" s="195" t="s">
        <v>147</v>
      </c>
      <c r="E908" s="196" t="s">
        <v>19</v>
      </c>
      <c r="F908" s="197" t="s">
        <v>152</v>
      </c>
      <c r="G908" s="194"/>
      <c r="H908" s="196" t="s">
        <v>19</v>
      </c>
      <c r="I908" s="198"/>
      <c r="J908" s="194"/>
      <c r="K908" s="194"/>
      <c r="L908" s="199"/>
      <c r="M908" s="200"/>
      <c r="N908" s="201"/>
      <c r="O908" s="201"/>
      <c r="P908" s="201"/>
      <c r="Q908" s="201"/>
      <c r="R908" s="201"/>
      <c r="S908" s="201"/>
      <c r="T908" s="202"/>
      <c r="AT908" s="203" t="s">
        <v>147</v>
      </c>
      <c r="AU908" s="203" t="s">
        <v>143</v>
      </c>
      <c r="AV908" s="13" t="s">
        <v>79</v>
      </c>
      <c r="AW908" s="13" t="s">
        <v>33</v>
      </c>
      <c r="AX908" s="13" t="s">
        <v>71</v>
      </c>
      <c r="AY908" s="203" t="s">
        <v>134</v>
      </c>
    </row>
    <row r="909" spans="1:65" s="14" customFormat="1">
      <c r="B909" s="204"/>
      <c r="C909" s="205"/>
      <c r="D909" s="195" t="s">
        <v>147</v>
      </c>
      <c r="E909" s="206" t="s">
        <v>19</v>
      </c>
      <c r="F909" s="207" t="s">
        <v>788</v>
      </c>
      <c r="G909" s="205"/>
      <c r="H909" s="208">
        <v>12.34</v>
      </c>
      <c r="I909" s="209"/>
      <c r="J909" s="205"/>
      <c r="K909" s="205"/>
      <c r="L909" s="210"/>
      <c r="M909" s="211"/>
      <c r="N909" s="212"/>
      <c r="O909" s="212"/>
      <c r="P909" s="212"/>
      <c r="Q909" s="212"/>
      <c r="R909" s="212"/>
      <c r="S909" s="212"/>
      <c r="T909" s="213"/>
      <c r="AT909" s="214" t="s">
        <v>147</v>
      </c>
      <c r="AU909" s="214" t="s">
        <v>143</v>
      </c>
      <c r="AV909" s="14" t="s">
        <v>143</v>
      </c>
      <c r="AW909" s="14" t="s">
        <v>33</v>
      </c>
      <c r="AX909" s="14" t="s">
        <v>71</v>
      </c>
      <c r="AY909" s="214" t="s">
        <v>134</v>
      </c>
    </row>
    <row r="910" spans="1:65" s="14" customFormat="1">
      <c r="B910" s="204"/>
      <c r="C910" s="205"/>
      <c r="D910" s="195" t="s">
        <v>147</v>
      </c>
      <c r="E910" s="206" t="s">
        <v>19</v>
      </c>
      <c r="F910" s="207" t="s">
        <v>789</v>
      </c>
      <c r="G910" s="205"/>
      <c r="H910" s="208">
        <v>-3.2</v>
      </c>
      <c r="I910" s="209"/>
      <c r="J910" s="205"/>
      <c r="K910" s="205"/>
      <c r="L910" s="210"/>
      <c r="M910" s="211"/>
      <c r="N910" s="212"/>
      <c r="O910" s="212"/>
      <c r="P910" s="212"/>
      <c r="Q910" s="212"/>
      <c r="R910" s="212"/>
      <c r="S910" s="212"/>
      <c r="T910" s="213"/>
      <c r="AT910" s="214" t="s">
        <v>147</v>
      </c>
      <c r="AU910" s="214" t="s">
        <v>143</v>
      </c>
      <c r="AV910" s="14" t="s">
        <v>143</v>
      </c>
      <c r="AW910" s="14" t="s">
        <v>33</v>
      </c>
      <c r="AX910" s="14" t="s">
        <v>71</v>
      </c>
      <c r="AY910" s="214" t="s">
        <v>134</v>
      </c>
    </row>
    <row r="911" spans="1:65" s="13" customFormat="1">
      <c r="B911" s="193"/>
      <c r="C911" s="194"/>
      <c r="D911" s="195" t="s">
        <v>147</v>
      </c>
      <c r="E911" s="196" t="s">
        <v>19</v>
      </c>
      <c r="F911" s="197" t="s">
        <v>174</v>
      </c>
      <c r="G911" s="194"/>
      <c r="H911" s="196" t="s">
        <v>19</v>
      </c>
      <c r="I911" s="198"/>
      <c r="J911" s="194"/>
      <c r="K911" s="194"/>
      <c r="L911" s="199"/>
      <c r="M911" s="200"/>
      <c r="N911" s="201"/>
      <c r="O911" s="201"/>
      <c r="P911" s="201"/>
      <c r="Q911" s="201"/>
      <c r="R911" s="201"/>
      <c r="S911" s="201"/>
      <c r="T911" s="202"/>
      <c r="AT911" s="203" t="s">
        <v>147</v>
      </c>
      <c r="AU911" s="203" t="s">
        <v>143</v>
      </c>
      <c r="AV911" s="13" t="s">
        <v>79</v>
      </c>
      <c r="AW911" s="13" t="s">
        <v>33</v>
      </c>
      <c r="AX911" s="13" t="s">
        <v>71</v>
      </c>
      <c r="AY911" s="203" t="s">
        <v>134</v>
      </c>
    </row>
    <row r="912" spans="1:65" s="14" customFormat="1">
      <c r="B912" s="204"/>
      <c r="C912" s="205"/>
      <c r="D912" s="195" t="s">
        <v>147</v>
      </c>
      <c r="E912" s="206" t="s">
        <v>19</v>
      </c>
      <c r="F912" s="207" t="s">
        <v>790</v>
      </c>
      <c r="G912" s="205"/>
      <c r="H912" s="208">
        <v>13.76</v>
      </c>
      <c r="I912" s="209"/>
      <c r="J912" s="205"/>
      <c r="K912" s="205"/>
      <c r="L912" s="210"/>
      <c r="M912" s="211"/>
      <c r="N912" s="212"/>
      <c r="O912" s="212"/>
      <c r="P912" s="212"/>
      <c r="Q912" s="212"/>
      <c r="R912" s="212"/>
      <c r="S912" s="212"/>
      <c r="T912" s="213"/>
      <c r="AT912" s="214" t="s">
        <v>147</v>
      </c>
      <c r="AU912" s="214" t="s">
        <v>143</v>
      </c>
      <c r="AV912" s="14" t="s">
        <v>143</v>
      </c>
      <c r="AW912" s="14" t="s">
        <v>33</v>
      </c>
      <c r="AX912" s="14" t="s">
        <v>71</v>
      </c>
      <c r="AY912" s="214" t="s">
        <v>134</v>
      </c>
    </row>
    <row r="913" spans="1:65" s="14" customFormat="1">
      <c r="B913" s="204"/>
      <c r="C913" s="205"/>
      <c r="D913" s="195" t="s">
        <v>147</v>
      </c>
      <c r="E913" s="206" t="s">
        <v>19</v>
      </c>
      <c r="F913" s="207" t="s">
        <v>791</v>
      </c>
      <c r="G913" s="205"/>
      <c r="H913" s="208">
        <v>-2.5299999999999998</v>
      </c>
      <c r="I913" s="209"/>
      <c r="J913" s="205"/>
      <c r="K913" s="205"/>
      <c r="L913" s="210"/>
      <c r="M913" s="211"/>
      <c r="N913" s="212"/>
      <c r="O913" s="212"/>
      <c r="P913" s="212"/>
      <c r="Q913" s="212"/>
      <c r="R913" s="212"/>
      <c r="S913" s="212"/>
      <c r="T913" s="213"/>
      <c r="AT913" s="214" t="s">
        <v>147</v>
      </c>
      <c r="AU913" s="214" t="s">
        <v>143</v>
      </c>
      <c r="AV913" s="14" t="s">
        <v>143</v>
      </c>
      <c r="AW913" s="14" t="s">
        <v>33</v>
      </c>
      <c r="AX913" s="14" t="s">
        <v>71</v>
      </c>
      <c r="AY913" s="214" t="s">
        <v>134</v>
      </c>
    </row>
    <row r="914" spans="1:65" s="13" customFormat="1">
      <c r="B914" s="193"/>
      <c r="C914" s="194"/>
      <c r="D914" s="195" t="s">
        <v>147</v>
      </c>
      <c r="E914" s="196" t="s">
        <v>19</v>
      </c>
      <c r="F914" s="197" t="s">
        <v>229</v>
      </c>
      <c r="G914" s="194"/>
      <c r="H914" s="196" t="s">
        <v>19</v>
      </c>
      <c r="I914" s="198"/>
      <c r="J914" s="194"/>
      <c r="K914" s="194"/>
      <c r="L914" s="199"/>
      <c r="M914" s="200"/>
      <c r="N914" s="201"/>
      <c r="O914" s="201"/>
      <c r="P914" s="201"/>
      <c r="Q914" s="201"/>
      <c r="R914" s="201"/>
      <c r="S914" s="201"/>
      <c r="T914" s="202"/>
      <c r="AT914" s="203" t="s">
        <v>147</v>
      </c>
      <c r="AU914" s="203" t="s">
        <v>143</v>
      </c>
      <c r="AV914" s="13" t="s">
        <v>79</v>
      </c>
      <c r="AW914" s="13" t="s">
        <v>33</v>
      </c>
      <c r="AX914" s="13" t="s">
        <v>71</v>
      </c>
      <c r="AY914" s="203" t="s">
        <v>134</v>
      </c>
    </row>
    <row r="915" spans="1:65" s="14" customFormat="1">
      <c r="B915" s="204"/>
      <c r="C915" s="205"/>
      <c r="D915" s="195" t="s">
        <v>147</v>
      </c>
      <c r="E915" s="206" t="s">
        <v>19</v>
      </c>
      <c r="F915" s="207" t="s">
        <v>792</v>
      </c>
      <c r="G915" s="205"/>
      <c r="H915" s="208">
        <v>4.62</v>
      </c>
      <c r="I915" s="209"/>
      <c r="J915" s="205"/>
      <c r="K915" s="205"/>
      <c r="L915" s="210"/>
      <c r="M915" s="211"/>
      <c r="N915" s="212"/>
      <c r="O915" s="212"/>
      <c r="P915" s="212"/>
      <c r="Q915" s="212"/>
      <c r="R915" s="212"/>
      <c r="S915" s="212"/>
      <c r="T915" s="213"/>
      <c r="AT915" s="214" t="s">
        <v>147</v>
      </c>
      <c r="AU915" s="214" t="s">
        <v>143</v>
      </c>
      <c r="AV915" s="14" t="s">
        <v>143</v>
      </c>
      <c r="AW915" s="14" t="s">
        <v>33</v>
      </c>
      <c r="AX915" s="14" t="s">
        <v>71</v>
      </c>
      <c r="AY915" s="214" t="s">
        <v>134</v>
      </c>
    </row>
    <row r="916" spans="1:65" s="14" customFormat="1">
      <c r="B916" s="204"/>
      <c r="C916" s="205"/>
      <c r="D916" s="195" t="s">
        <v>147</v>
      </c>
      <c r="E916" s="206" t="s">
        <v>19</v>
      </c>
      <c r="F916" s="207" t="s">
        <v>793</v>
      </c>
      <c r="G916" s="205"/>
      <c r="H916" s="208">
        <v>-0.7</v>
      </c>
      <c r="I916" s="209"/>
      <c r="J916" s="205"/>
      <c r="K916" s="205"/>
      <c r="L916" s="210"/>
      <c r="M916" s="211"/>
      <c r="N916" s="212"/>
      <c r="O916" s="212"/>
      <c r="P916" s="212"/>
      <c r="Q916" s="212"/>
      <c r="R916" s="212"/>
      <c r="S916" s="212"/>
      <c r="T916" s="213"/>
      <c r="AT916" s="214" t="s">
        <v>147</v>
      </c>
      <c r="AU916" s="214" t="s">
        <v>143</v>
      </c>
      <c r="AV916" s="14" t="s">
        <v>143</v>
      </c>
      <c r="AW916" s="14" t="s">
        <v>33</v>
      </c>
      <c r="AX916" s="14" t="s">
        <v>71</v>
      </c>
      <c r="AY916" s="214" t="s">
        <v>134</v>
      </c>
    </row>
    <row r="917" spans="1:65" s="15" customFormat="1">
      <c r="B917" s="215"/>
      <c r="C917" s="216"/>
      <c r="D917" s="195" t="s">
        <v>147</v>
      </c>
      <c r="E917" s="217" t="s">
        <v>19</v>
      </c>
      <c r="F917" s="218" t="s">
        <v>154</v>
      </c>
      <c r="G917" s="216"/>
      <c r="H917" s="219">
        <v>28.800000000000004</v>
      </c>
      <c r="I917" s="220"/>
      <c r="J917" s="216"/>
      <c r="K917" s="216"/>
      <c r="L917" s="221"/>
      <c r="M917" s="222"/>
      <c r="N917" s="223"/>
      <c r="O917" s="223"/>
      <c r="P917" s="223"/>
      <c r="Q917" s="223"/>
      <c r="R917" s="223"/>
      <c r="S917" s="223"/>
      <c r="T917" s="224"/>
      <c r="AT917" s="225" t="s">
        <v>147</v>
      </c>
      <c r="AU917" s="225" t="s">
        <v>143</v>
      </c>
      <c r="AV917" s="15" t="s">
        <v>142</v>
      </c>
      <c r="AW917" s="15" t="s">
        <v>33</v>
      </c>
      <c r="AX917" s="15" t="s">
        <v>79</v>
      </c>
      <c r="AY917" s="225" t="s">
        <v>134</v>
      </c>
    </row>
    <row r="918" spans="1:65" s="14" customFormat="1">
      <c r="B918" s="204"/>
      <c r="C918" s="205"/>
      <c r="D918" s="195" t="s">
        <v>147</v>
      </c>
      <c r="E918" s="205"/>
      <c r="F918" s="207" t="s">
        <v>798</v>
      </c>
      <c r="G918" s="205"/>
      <c r="H918" s="208">
        <v>29.376000000000001</v>
      </c>
      <c r="I918" s="209"/>
      <c r="J918" s="205"/>
      <c r="K918" s="205"/>
      <c r="L918" s="210"/>
      <c r="M918" s="211"/>
      <c r="N918" s="212"/>
      <c r="O918" s="212"/>
      <c r="P918" s="212"/>
      <c r="Q918" s="212"/>
      <c r="R918" s="212"/>
      <c r="S918" s="212"/>
      <c r="T918" s="213"/>
      <c r="AT918" s="214" t="s">
        <v>147</v>
      </c>
      <c r="AU918" s="214" t="s">
        <v>143</v>
      </c>
      <c r="AV918" s="14" t="s">
        <v>143</v>
      </c>
      <c r="AW918" s="14" t="s">
        <v>4</v>
      </c>
      <c r="AX918" s="14" t="s">
        <v>79</v>
      </c>
      <c r="AY918" s="214" t="s">
        <v>134</v>
      </c>
    </row>
    <row r="919" spans="1:65" s="2" customFormat="1" ht="16.5" customHeight="1">
      <c r="A919" s="36"/>
      <c r="B919" s="37"/>
      <c r="C919" s="175" t="s">
        <v>799</v>
      </c>
      <c r="D919" s="175" t="s">
        <v>137</v>
      </c>
      <c r="E919" s="176" t="s">
        <v>800</v>
      </c>
      <c r="F919" s="177" t="s">
        <v>801</v>
      </c>
      <c r="G919" s="178" t="s">
        <v>700</v>
      </c>
      <c r="H919" s="179">
        <v>3.9</v>
      </c>
      <c r="I919" s="180"/>
      <c r="J919" s="181">
        <f>ROUND(I919*H919,2)</f>
        <v>0</v>
      </c>
      <c r="K919" s="177" t="s">
        <v>141</v>
      </c>
      <c r="L919" s="41"/>
      <c r="M919" s="182" t="s">
        <v>19</v>
      </c>
      <c r="N919" s="183" t="s">
        <v>43</v>
      </c>
      <c r="O919" s="66"/>
      <c r="P919" s="184">
        <f>O919*H919</f>
        <v>0</v>
      </c>
      <c r="Q919" s="184">
        <v>0</v>
      </c>
      <c r="R919" s="184">
        <f>Q919*H919</f>
        <v>0</v>
      </c>
      <c r="S919" s="184">
        <v>0</v>
      </c>
      <c r="T919" s="185">
        <f>S919*H919</f>
        <v>0</v>
      </c>
      <c r="U919" s="36"/>
      <c r="V919" s="36"/>
      <c r="W919" s="36"/>
      <c r="X919" s="36"/>
      <c r="Y919" s="36"/>
      <c r="Z919" s="36"/>
      <c r="AA919" s="36"/>
      <c r="AB919" s="36"/>
      <c r="AC919" s="36"/>
      <c r="AD919" s="36"/>
      <c r="AE919" s="36"/>
      <c r="AR919" s="186" t="s">
        <v>286</v>
      </c>
      <c r="AT919" s="186" t="s">
        <v>137</v>
      </c>
      <c r="AU919" s="186" t="s">
        <v>143</v>
      </c>
      <c r="AY919" s="19" t="s">
        <v>134</v>
      </c>
      <c r="BE919" s="187">
        <f>IF(N919="základní",J919,0)</f>
        <v>0</v>
      </c>
      <c r="BF919" s="187">
        <f>IF(N919="snížená",J919,0)</f>
        <v>0</v>
      </c>
      <c r="BG919" s="187">
        <f>IF(N919="zákl. přenesená",J919,0)</f>
        <v>0</v>
      </c>
      <c r="BH919" s="187">
        <f>IF(N919="sníž. přenesená",J919,0)</f>
        <v>0</v>
      </c>
      <c r="BI919" s="187">
        <f>IF(N919="nulová",J919,0)</f>
        <v>0</v>
      </c>
      <c r="BJ919" s="19" t="s">
        <v>143</v>
      </c>
      <c r="BK919" s="187">
        <f>ROUND(I919*H919,2)</f>
        <v>0</v>
      </c>
      <c r="BL919" s="19" t="s">
        <v>286</v>
      </c>
      <c r="BM919" s="186" t="s">
        <v>802</v>
      </c>
    </row>
    <row r="920" spans="1:65" s="2" customFormat="1">
      <c r="A920" s="36"/>
      <c r="B920" s="37"/>
      <c r="C920" s="38"/>
      <c r="D920" s="188" t="s">
        <v>145</v>
      </c>
      <c r="E920" s="38"/>
      <c r="F920" s="189" t="s">
        <v>803</v>
      </c>
      <c r="G920" s="38"/>
      <c r="H920" s="38"/>
      <c r="I920" s="190"/>
      <c r="J920" s="38"/>
      <c r="K920" s="38"/>
      <c r="L920" s="41"/>
      <c r="M920" s="191"/>
      <c r="N920" s="192"/>
      <c r="O920" s="66"/>
      <c r="P920" s="66"/>
      <c r="Q920" s="66"/>
      <c r="R920" s="66"/>
      <c r="S920" s="66"/>
      <c r="T920" s="67"/>
      <c r="U920" s="36"/>
      <c r="V920" s="36"/>
      <c r="W920" s="36"/>
      <c r="X920" s="36"/>
      <c r="Y920" s="36"/>
      <c r="Z920" s="36"/>
      <c r="AA920" s="36"/>
      <c r="AB920" s="36"/>
      <c r="AC920" s="36"/>
      <c r="AD920" s="36"/>
      <c r="AE920" s="36"/>
      <c r="AT920" s="19" t="s">
        <v>145</v>
      </c>
      <c r="AU920" s="19" t="s">
        <v>143</v>
      </c>
    </row>
    <row r="921" spans="1:65" s="13" customFormat="1">
      <c r="B921" s="193"/>
      <c r="C921" s="194"/>
      <c r="D921" s="195" t="s">
        <v>147</v>
      </c>
      <c r="E921" s="196" t="s">
        <v>19</v>
      </c>
      <c r="F921" s="197" t="s">
        <v>215</v>
      </c>
      <c r="G921" s="194"/>
      <c r="H921" s="196" t="s">
        <v>19</v>
      </c>
      <c r="I921" s="198"/>
      <c r="J921" s="194"/>
      <c r="K921" s="194"/>
      <c r="L921" s="199"/>
      <c r="M921" s="200"/>
      <c r="N921" s="201"/>
      <c r="O921" s="201"/>
      <c r="P921" s="201"/>
      <c r="Q921" s="201"/>
      <c r="R921" s="201"/>
      <c r="S921" s="201"/>
      <c r="T921" s="202"/>
      <c r="AT921" s="203" t="s">
        <v>147</v>
      </c>
      <c r="AU921" s="203" t="s">
        <v>143</v>
      </c>
      <c r="AV921" s="13" t="s">
        <v>79</v>
      </c>
      <c r="AW921" s="13" t="s">
        <v>33</v>
      </c>
      <c r="AX921" s="13" t="s">
        <v>71</v>
      </c>
      <c r="AY921" s="203" t="s">
        <v>134</v>
      </c>
    </row>
    <row r="922" spans="1:65" s="14" customFormat="1">
      <c r="B922" s="204"/>
      <c r="C922" s="205"/>
      <c r="D922" s="195" t="s">
        <v>147</v>
      </c>
      <c r="E922" s="206" t="s">
        <v>19</v>
      </c>
      <c r="F922" s="207" t="s">
        <v>804</v>
      </c>
      <c r="G922" s="205"/>
      <c r="H922" s="208">
        <v>3.9</v>
      </c>
      <c r="I922" s="209"/>
      <c r="J922" s="205"/>
      <c r="K922" s="205"/>
      <c r="L922" s="210"/>
      <c r="M922" s="211"/>
      <c r="N922" s="212"/>
      <c r="O922" s="212"/>
      <c r="P922" s="212"/>
      <c r="Q922" s="212"/>
      <c r="R922" s="212"/>
      <c r="S922" s="212"/>
      <c r="T922" s="213"/>
      <c r="AT922" s="214" t="s">
        <v>147</v>
      </c>
      <c r="AU922" s="214" t="s">
        <v>143</v>
      </c>
      <c r="AV922" s="14" t="s">
        <v>143</v>
      </c>
      <c r="AW922" s="14" t="s">
        <v>33</v>
      </c>
      <c r="AX922" s="14" t="s">
        <v>71</v>
      </c>
      <c r="AY922" s="214" t="s">
        <v>134</v>
      </c>
    </row>
    <row r="923" spans="1:65" s="15" customFormat="1">
      <c r="B923" s="215"/>
      <c r="C923" s="216"/>
      <c r="D923" s="195" t="s">
        <v>147</v>
      </c>
      <c r="E923" s="217" t="s">
        <v>19</v>
      </c>
      <c r="F923" s="218" t="s">
        <v>154</v>
      </c>
      <c r="G923" s="216"/>
      <c r="H923" s="219">
        <v>3.9</v>
      </c>
      <c r="I923" s="220"/>
      <c r="J923" s="216"/>
      <c r="K923" s="216"/>
      <c r="L923" s="221"/>
      <c r="M923" s="222"/>
      <c r="N923" s="223"/>
      <c r="O923" s="223"/>
      <c r="P923" s="223"/>
      <c r="Q923" s="223"/>
      <c r="R923" s="223"/>
      <c r="S923" s="223"/>
      <c r="T923" s="224"/>
      <c r="AT923" s="225" t="s">
        <v>147</v>
      </c>
      <c r="AU923" s="225" t="s">
        <v>143</v>
      </c>
      <c r="AV923" s="15" t="s">
        <v>142</v>
      </c>
      <c r="AW923" s="15" t="s">
        <v>33</v>
      </c>
      <c r="AX923" s="15" t="s">
        <v>79</v>
      </c>
      <c r="AY923" s="225" t="s">
        <v>134</v>
      </c>
    </row>
    <row r="924" spans="1:65" s="2" customFormat="1" ht="16.5" customHeight="1">
      <c r="A924" s="36"/>
      <c r="B924" s="37"/>
      <c r="C924" s="226" t="s">
        <v>805</v>
      </c>
      <c r="D924" s="226" t="s">
        <v>252</v>
      </c>
      <c r="E924" s="227" t="s">
        <v>806</v>
      </c>
      <c r="F924" s="228" t="s">
        <v>807</v>
      </c>
      <c r="G924" s="229" t="s">
        <v>700</v>
      </c>
      <c r="H924" s="230">
        <v>3.9780000000000002</v>
      </c>
      <c r="I924" s="231"/>
      <c r="J924" s="232">
        <f>ROUND(I924*H924,2)</f>
        <v>0</v>
      </c>
      <c r="K924" s="228" t="s">
        <v>141</v>
      </c>
      <c r="L924" s="233"/>
      <c r="M924" s="234" t="s">
        <v>19</v>
      </c>
      <c r="N924" s="235" t="s">
        <v>43</v>
      </c>
      <c r="O924" s="66"/>
      <c r="P924" s="184">
        <f>O924*H924</f>
        <v>0</v>
      </c>
      <c r="Q924" s="184">
        <v>1.6000000000000001E-4</v>
      </c>
      <c r="R924" s="184">
        <f>Q924*H924</f>
        <v>6.3648000000000003E-4</v>
      </c>
      <c r="S924" s="184">
        <v>0</v>
      </c>
      <c r="T924" s="185">
        <f>S924*H924</f>
        <v>0</v>
      </c>
      <c r="U924" s="36"/>
      <c r="V924" s="36"/>
      <c r="W924" s="36"/>
      <c r="X924" s="36"/>
      <c r="Y924" s="36"/>
      <c r="Z924" s="36"/>
      <c r="AA924" s="36"/>
      <c r="AB924" s="36"/>
      <c r="AC924" s="36"/>
      <c r="AD924" s="36"/>
      <c r="AE924" s="36"/>
      <c r="AR924" s="186" t="s">
        <v>397</v>
      </c>
      <c r="AT924" s="186" t="s">
        <v>252</v>
      </c>
      <c r="AU924" s="186" t="s">
        <v>143</v>
      </c>
      <c r="AY924" s="19" t="s">
        <v>134</v>
      </c>
      <c r="BE924" s="187">
        <f>IF(N924="základní",J924,0)</f>
        <v>0</v>
      </c>
      <c r="BF924" s="187">
        <f>IF(N924="snížená",J924,0)</f>
        <v>0</v>
      </c>
      <c r="BG924" s="187">
        <f>IF(N924="zákl. přenesená",J924,0)</f>
        <v>0</v>
      </c>
      <c r="BH924" s="187">
        <f>IF(N924="sníž. přenesená",J924,0)</f>
        <v>0</v>
      </c>
      <c r="BI924" s="187">
        <f>IF(N924="nulová",J924,0)</f>
        <v>0</v>
      </c>
      <c r="BJ924" s="19" t="s">
        <v>143</v>
      </c>
      <c r="BK924" s="187">
        <f>ROUND(I924*H924,2)</f>
        <v>0</v>
      </c>
      <c r="BL924" s="19" t="s">
        <v>286</v>
      </c>
      <c r="BM924" s="186" t="s">
        <v>808</v>
      </c>
    </row>
    <row r="925" spans="1:65" s="13" customFormat="1">
      <c r="B925" s="193"/>
      <c r="C925" s="194"/>
      <c r="D925" s="195" t="s">
        <v>147</v>
      </c>
      <c r="E925" s="196" t="s">
        <v>19</v>
      </c>
      <c r="F925" s="197" t="s">
        <v>215</v>
      </c>
      <c r="G925" s="194"/>
      <c r="H925" s="196" t="s">
        <v>19</v>
      </c>
      <c r="I925" s="198"/>
      <c r="J925" s="194"/>
      <c r="K925" s="194"/>
      <c r="L925" s="199"/>
      <c r="M925" s="200"/>
      <c r="N925" s="201"/>
      <c r="O925" s="201"/>
      <c r="P925" s="201"/>
      <c r="Q925" s="201"/>
      <c r="R925" s="201"/>
      <c r="S925" s="201"/>
      <c r="T925" s="202"/>
      <c r="AT925" s="203" t="s">
        <v>147</v>
      </c>
      <c r="AU925" s="203" t="s">
        <v>143</v>
      </c>
      <c r="AV925" s="13" t="s">
        <v>79</v>
      </c>
      <c r="AW925" s="13" t="s">
        <v>33</v>
      </c>
      <c r="AX925" s="13" t="s">
        <v>71</v>
      </c>
      <c r="AY925" s="203" t="s">
        <v>134</v>
      </c>
    </row>
    <row r="926" spans="1:65" s="14" customFormat="1">
      <c r="B926" s="204"/>
      <c r="C926" s="205"/>
      <c r="D926" s="195" t="s">
        <v>147</v>
      </c>
      <c r="E926" s="206" t="s">
        <v>19</v>
      </c>
      <c r="F926" s="207" t="s">
        <v>804</v>
      </c>
      <c r="G926" s="205"/>
      <c r="H926" s="208">
        <v>3.9</v>
      </c>
      <c r="I926" s="209"/>
      <c r="J926" s="205"/>
      <c r="K926" s="205"/>
      <c r="L926" s="210"/>
      <c r="M926" s="211"/>
      <c r="N926" s="212"/>
      <c r="O926" s="212"/>
      <c r="P926" s="212"/>
      <c r="Q926" s="212"/>
      <c r="R926" s="212"/>
      <c r="S926" s="212"/>
      <c r="T926" s="213"/>
      <c r="AT926" s="214" t="s">
        <v>147</v>
      </c>
      <c r="AU926" s="214" t="s">
        <v>143</v>
      </c>
      <c r="AV926" s="14" t="s">
        <v>143</v>
      </c>
      <c r="AW926" s="14" t="s">
        <v>33</v>
      </c>
      <c r="AX926" s="14" t="s">
        <v>71</v>
      </c>
      <c r="AY926" s="214" t="s">
        <v>134</v>
      </c>
    </row>
    <row r="927" spans="1:65" s="15" customFormat="1">
      <c r="B927" s="215"/>
      <c r="C927" s="216"/>
      <c r="D927" s="195" t="s">
        <v>147</v>
      </c>
      <c r="E927" s="217" t="s">
        <v>19</v>
      </c>
      <c r="F927" s="218" t="s">
        <v>154</v>
      </c>
      <c r="G927" s="216"/>
      <c r="H927" s="219">
        <v>3.9</v>
      </c>
      <c r="I927" s="220"/>
      <c r="J927" s="216"/>
      <c r="K927" s="216"/>
      <c r="L927" s="221"/>
      <c r="M927" s="222"/>
      <c r="N927" s="223"/>
      <c r="O927" s="223"/>
      <c r="P927" s="223"/>
      <c r="Q927" s="223"/>
      <c r="R927" s="223"/>
      <c r="S927" s="223"/>
      <c r="T927" s="224"/>
      <c r="AT927" s="225" t="s">
        <v>147</v>
      </c>
      <c r="AU927" s="225" t="s">
        <v>143</v>
      </c>
      <c r="AV927" s="15" t="s">
        <v>142</v>
      </c>
      <c r="AW927" s="15" t="s">
        <v>33</v>
      </c>
      <c r="AX927" s="15" t="s">
        <v>79</v>
      </c>
      <c r="AY927" s="225" t="s">
        <v>134</v>
      </c>
    </row>
    <row r="928" spans="1:65" s="14" customFormat="1">
      <c r="B928" s="204"/>
      <c r="C928" s="205"/>
      <c r="D928" s="195" t="s">
        <v>147</v>
      </c>
      <c r="E928" s="205"/>
      <c r="F928" s="207" t="s">
        <v>809</v>
      </c>
      <c r="G928" s="205"/>
      <c r="H928" s="208">
        <v>3.9780000000000002</v>
      </c>
      <c r="I928" s="209"/>
      <c r="J928" s="205"/>
      <c r="K928" s="205"/>
      <c r="L928" s="210"/>
      <c r="M928" s="211"/>
      <c r="N928" s="212"/>
      <c r="O928" s="212"/>
      <c r="P928" s="212"/>
      <c r="Q928" s="212"/>
      <c r="R928" s="212"/>
      <c r="S928" s="212"/>
      <c r="T928" s="213"/>
      <c r="AT928" s="214" t="s">
        <v>147</v>
      </c>
      <c r="AU928" s="214" t="s">
        <v>143</v>
      </c>
      <c r="AV928" s="14" t="s">
        <v>143</v>
      </c>
      <c r="AW928" s="14" t="s">
        <v>4</v>
      </c>
      <c r="AX928" s="14" t="s">
        <v>79</v>
      </c>
      <c r="AY928" s="214" t="s">
        <v>134</v>
      </c>
    </row>
    <row r="929" spans="1:65" s="2" customFormat="1" ht="24.2" customHeight="1">
      <c r="A929" s="36"/>
      <c r="B929" s="37"/>
      <c r="C929" s="175" t="s">
        <v>810</v>
      </c>
      <c r="D929" s="175" t="s">
        <v>137</v>
      </c>
      <c r="E929" s="176" t="s">
        <v>811</v>
      </c>
      <c r="F929" s="177" t="s">
        <v>812</v>
      </c>
      <c r="G929" s="178" t="s">
        <v>333</v>
      </c>
      <c r="H929" s="179">
        <v>0.13100000000000001</v>
      </c>
      <c r="I929" s="180"/>
      <c r="J929" s="181">
        <f>ROUND(I929*H929,2)</f>
        <v>0</v>
      </c>
      <c r="K929" s="177" t="s">
        <v>141</v>
      </c>
      <c r="L929" s="41"/>
      <c r="M929" s="182" t="s">
        <v>19</v>
      </c>
      <c r="N929" s="183" t="s">
        <v>43</v>
      </c>
      <c r="O929" s="66"/>
      <c r="P929" s="184">
        <f>O929*H929</f>
        <v>0</v>
      </c>
      <c r="Q929" s="184">
        <v>0</v>
      </c>
      <c r="R929" s="184">
        <f>Q929*H929</f>
        <v>0</v>
      </c>
      <c r="S929" s="184">
        <v>0</v>
      </c>
      <c r="T929" s="185">
        <f>S929*H929</f>
        <v>0</v>
      </c>
      <c r="U929" s="36"/>
      <c r="V929" s="36"/>
      <c r="W929" s="36"/>
      <c r="X929" s="36"/>
      <c r="Y929" s="36"/>
      <c r="Z929" s="36"/>
      <c r="AA929" s="36"/>
      <c r="AB929" s="36"/>
      <c r="AC929" s="36"/>
      <c r="AD929" s="36"/>
      <c r="AE929" s="36"/>
      <c r="AR929" s="186" t="s">
        <v>286</v>
      </c>
      <c r="AT929" s="186" t="s">
        <v>137</v>
      </c>
      <c r="AU929" s="186" t="s">
        <v>143</v>
      </c>
      <c r="AY929" s="19" t="s">
        <v>134</v>
      </c>
      <c r="BE929" s="187">
        <f>IF(N929="základní",J929,0)</f>
        <v>0</v>
      </c>
      <c r="BF929" s="187">
        <f>IF(N929="snížená",J929,0)</f>
        <v>0</v>
      </c>
      <c r="BG929" s="187">
        <f>IF(N929="zákl. přenesená",J929,0)</f>
        <v>0</v>
      </c>
      <c r="BH929" s="187">
        <f>IF(N929="sníž. přenesená",J929,0)</f>
        <v>0</v>
      </c>
      <c r="BI929" s="187">
        <f>IF(N929="nulová",J929,0)</f>
        <v>0</v>
      </c>
      <c r="BJ929" s="19" t="s">
        <v>143</v>
      </c>
      <c r="BK929" s="187">
        <f>ROUND(I929*H929,2)</f>
        <v>0</v>
      </c>
      <c r="BL929" s="19" t="s">
        <v>286</v>
      </c>
      <c r="BM929" s="186" t="s">
        <v>813</v>
      </c>
    </row>
    <row r="930" spans="1:65" s="2" customFormat="1">
      <c r="A930" s="36"/>
      <c r="B930" s="37"/>
      <c r="C930" s="38"/>
      <c r="D930" s="188" t="s">
        <v>145</v>
      </c>
      <c r="E930" s="38"/>
      <c r="F930" s="189" t="s">
        <v>814</v>
      </c>
      <c r="G930" s="38"/>
      <c r="H930" s="38"/>
      <c r="I930" s="190"/>
      <c r="J930" s="38"/>
      <c r="K930" s="38"/>
      <c r="L930" s="41"/>
      <c r="M930" s="191"/>
      <c r="N930" s="192"/>
      <c r="O930" s="66"/>
      <c r="P930" s="66"/>
      <c r="Q930" s="66"/>
      <c r="R930" s="66"/>
      <c r="S930" s="66"/>
      <c r="T930" s="67"/>
      <c r="U930" s="36"/>
      <c r="V930" s="36"/>
      <c r="W930" s="36"/>
      <c r="X930" s="36"/>
      <c r="Y930" s="36"/>
      <c r="Z930" s="36"/>
      <c r="AA930" s="36"/>
      <c r="AB930" s="36"/>
      <c r="AC930" s="36"/>
      <c r="AD930" s="36"/>
      <c r="AE930" s="36"/>
      <c r="AT930" s="19" t="s">
        <v>145</v>
      </c>
      <c r="AU930" s="19" t="s">
        <v>143</v>
      </c>
    </row>
    <row r="931" spans="1:65" s="12" customFormat="1" ht="22.9" customHeight="1">
      <c r="B931" s="159"/>
      <c r="C931" s="160"/>
      <c r="D931" s="161" t="s">
        <v>70</v>
      </c>
      <c r="E931" s="173" t="s">
        <v>815</v>
      </c>
      <c r="F931" s="173" t="s">
        <v>816</v>
      </c>
      <c r="G931" s="160"/>
      <c r="H931" s="160"/>
      <c r="I931" s="163"/>
      <c r="J931" s="174">
        <f>BK931</f>
        <v>0</v>
      </c>
      <c r="K931" s="160"/>
      <c r="L931" s="165"/>
      <c r="M931" s="166"/>
      <c r="N931" s="167"/>
      <c r="O931" s="167"/>
      <c r="P931" s="168">
        <f>SUM(P932:P997)</f>
        <v>0</v>
      </c>
      <c r="Q931" s="167"/>
      <c r="R931" s="168">
        <f>SUM(R932:R997)</f>
        <v>0.73334660000000007</v>
      </c>
      <c r="S931" s="167"/>
      <c r="T931" s="169">
        <f>SUM(T932:T997)</f>
        <v>0</v>
      </c>
      <c r="AR931" s="170" t="s">
        <v>143</v>
      </c>
      <c r="AT931" s="171" t="s">
        <v>70</v>
      </c>
      <c r="AU931" s="171" t="s">
        <v>79</v>
      </c>
      <c r="AY931" s="170" t="s">
        <v>134</v>
      </c>
      <c r="BK931" s="172">
        <f>SUM(BK932:BK997)</f>
        <v>0</v>
      </c>
    </row>
    <row r="932" spans="1:65" s="2" customFormat="1" ht="16.5" customHeight="1">
      <c r="A932" s="36"/>
      <c r="B932" s="37"/>
      <c r="C932" s="175" t="s">
        <v>817</v>
      </c>
      <c r="D932" s="175" t="s">
        <v>137</v>
      </c>
      <c r="E932" s="176" t="s">
        <v>818</v>
      </c>
      <c r="F932" s="177" t="s">
        <v>819</v>
      </c>
      <c r="G932" s="178" t="s">
        <v>157</v>
      </c>
      <c r="H932" s="179">
        <v>33.347000000000001</v>
      </c>
      <c r="I932" s="180"/>
      <c r="J932" s="181">
        <f>ROUND(I932*H932,2)</f>
        <v>0</v>
      </c>
      <c r="K932" s="177" t="s">
        <v>141</v>
      </c>
      <c r="L932" s="41"/>
      <c r="M932" s="182" t="s">
        <v>19</v>
      </c>
      <c r="N932" s="183" t="s">
        <v>43</v>
      </c>
      <c r="O932" s="66"/>
      <c r="P932" s="184">
        <f>O932*H932</f>
        <v>0</v>
      </c>
      <c r="Q932" s="184">
        <v>0</v>
      </c>
      <c r="R932" s="184">
        <f>Q932*H932</f>
        <v>0</v>
      </c>
      <c r="S932" s="184">
        <v>0</v>
      </c>
      <c r="T932" s="185">
        <f>S932*H932</f>
        <v>0</v>
      </c>
      <c r="U932" s="36"/>
      <c r="V932" s="36"/>
      <c r="W932" s="36"/>
      <c r="X932" s="36"/>
      <c r="Y932" s="36"/>
      <c r="Z932" s="36"/>
      <c r="AA932" s="36"/>
      <c r="AB932" s="36"/>
      <c r="AC932" s="36"/>
      <c r="AD932" s="36"/>
      <c r="AE932" s="36"/>
      <c r="AR932" s="186" t="s">
        <v>286</v>
      </c>
      <c r="AT932" s="186" t="s">
        <v>137</v>
      </c>
      <c r="AU932" s="186" t="s">
        <v>143</v>
      </c>
      <c r="AY932" s="19" t="s">
        <v>134</v>
      </c>
      <c r="BE932" s="187">
        <f>IF(N932="základní",J932,0)</f>
        <v>0</v>
      </c>
      <c r="BF932" s="187">
        <f>IF(N932="snížená",J932,0)</f>
        <v>0</v>
      </c>
      <c r="BG932" s="187">
        <f>IF(N932="zákl. přenesená",J932,0)</f>
        <v>0</v>
      </c>
      <c r="BH932" s="187">
        <f>IF(N932="sníž. přenesená",J932,0)</f>
        <v>0</v>
      </c>
      <c r="BI932" s="187">
        <f>IF(N932="nulová",J932,0)</f>
        <v>0</v>
      </c>
      <c r="BJ932" s="19" t="s">
        <v>143</v>
      </c>
      <c r="BK932" s="187">
        <f>ROUND(I932*H932,2)</f>
        <v>0</v>
      </c>
      <c r="BL932" s="19" t="s">
        <v>286</v>
      </c>
      <c r="BM932" s="186" t="s">
        <v>820</v>
      </c>
    </row>
    <row r="933" spans="1:65" s="2" customFormat="1">
      <c r="A933" s="36"/>
      <c r="B933" s="37"/>
      <c r="C933" s="38"/>
      <c r="D933" s="188" t="s">
        <v>145</v>
      </c>
      <c r="E933" s="38"/>
      <c r="F933" s="189" t="s">
        <v>821</v>
      </c>
      <c r="G933" s="38"/>
      <c r="H933" s="38"/>
      <c r="I933" s="190"/>
      <c r="J933" s="38"/>
      <c r="K933" s="38"/>
      <c r="L933" s="41"/>
      <c r="M933" s="191"/>
      <c r="N933" s="192"/>
      <c r="O933" s="66"/>
      <c r="P933" s="66"/>
      <c r="Q933" s="66"/>
      <c r="R933" s="66"/>
      <c r="S933" s="66"/>
      <c r="T933" s="67"/>
      <c r="U933" s="36"/>
      <c r="V933" s="36"/>
      <c r="W933" s="36"/>
      <c r="X933" s="36"/>
      <c r="Y933" s="36"/>
      <c r="Z933" s="36"/>
      <c r="AA933" s="36"/>
      <c r="AB933" s="36"/>
      <c r="AC933" s="36"/>
      <c r="AD933" s="36"/>
      <c r="AE933" s="36"/>
      <c r="AT933" s="19" t="s">
        <v>145</v>
      </c>
      <c r="AU933" s="19" t="s">
        <v>143</v>
      </c>
    </row>
    <row r="934" spans="1:65" s="13" customFormat="1">
      <c r="B934" s="193"/>
      <c r="C934" s="194"/>
      <c r="D934" s="195" t="s">
        <v>147</v>
      </c>
      <c r="E934" s="196" t="s">
        <v>19</v>
      </c>
      <c r="F934" s="197" t="s">
        <v>148</v>
      </c>
      <c r="G934" s="194"/>
      <c r="H934" s="196" t="s">
        <v>19</v>
      </c>
      <c r="I934" s="198"/>
      <c r="J934" s="194"/>
      <c r="K934" s="194"/>
      <c r="L934" s="199"/>
      <c r="M934" s="200"/>
      <c r="N934" s="201"/>
      <c r="O934" s="201"/>
      <c r="P934" s="201"/>
      <c r="Q934" s="201"/>
      <c r="R934" s="201"/>
      <c r="S934" s="201"/>
      <c r="T934" s="202"/>
      <c r="AT934" s="203" t="s">
        <v>147</v>
      </c>
      <c r="AU934" s="203" t="s">
        <v>143</v>
      </c>
      <c r="AV934" s="13" t="s">
        <v>79</v>
      </c>
      <c r="AW934" s="13" t="s">
        <v>33</v>
      </c>
      <c r="AX934" s="13" t="s">
        <v>71</v>
      </c>
      <c r="AY934" s="203" t="s">
        <v>134</v>
      </c>
    </row>
    <row r="935" spans="1:65" s="13" customFormat="1">
      <c r="B935" s="193"/>
      <c r="C935" s="194"/>
      <c r="D935" s="195" t="s">
        <v>147</v>
      </c>
      <c r="E935" s="196" t="s">
        <v>19</v>
      </c>
      <c r="F935" s="197" t="s">
        <v>185</v>
      </c>
      <c r="G935" s="194"/>
      <c r="H935" s="196" t="s">
        <v>19</v>
      </c>
      <c r="I935" s="198"/>
      <c r="J935" s="194"/>
      <c r="K935" s="194"/>
      <c r="L935" s="199"/>
      <c r="M935" s="200"/>
      <c r="N935" s="201"/>
      <c r="O935" s="201"/>
      <c r="P935" s="201"/>
      <c r="Q935" s="201"/>
      <c r="R935" s="201"/>
      <c r="S935" s="201"/>
      <c r="T935" s="202"/>
      <c r="AT935" s="203" t="s">
        <v>147</v>
      </c>
      <c r="AU935" s="203" t="s">
        <v>143</v>
      </c>
      <c r="AV935" s="13" t="s">
        <v>79</v>
      </c>
      <c r="AW935" s="13" t="s">
        <v>33</v>
      </c>
      <c r="AX935" s="13" t="s">
        <v>71</v>
      </c>
      <c r="AY935" s="203" t="s">
        <v>134</v>
      </c>
    </row>
    <row r="936" spans="1:65" s="14" customFormat="1">
      <c r="B936" s="204"/>
      <c r="C936" s="205"/>
      <c r="D936" s="195" t="s">
        <v>147</v>
      </c>
      <c r="E936" s="206" t="s">
        <v>19</v>
      </c>
      <c r="F936" s="207" t="s">
        <v>822</v>
      </c>
      <c r="G936" s="205"/>
      <c r="H936" s="208">
        <v>8.61</v>
      </c>
      <c r="I936" s="209"/>
      <c r="J936" s="205"/>
      <c r="K936" s="205"/>
      <c r="L936" s="210"/>
      <c r="M936" s="211"/>
      <c r="N936" s="212"/>
      <c r="O936" s="212"/>
      <c r="P936" s="212"/>
      <c r="Q936" s="212"/>
      <c r="R936" s="212"/>
      <c r="S936" s="212"/>
      <c r="T936" s="213"/>
      <c r="AT936" s="214" t="s">
        <v>147</v>
      </c>
      <c r="AU936" s="214" t="s">
        <v>143</v>
      </c>
      <c r="AV936" s="14" t="s">
        <v>143</v>
      </c>
      <c r="AW936" s="14" t="s">
        <v>33</v>
      </c>
      <c r="AX936" s="14" t="s">
        <v>71</v>
      </c>
      <c r="AY936" s="214" t="s">
        <v>134</v>
      </c>
    </row>
    <row r="937" spans="1:65" s="14" customFormat="1">
      <c r="B937" s="204"/>
      <c r="C937" s="205"/>
      <c r="D937" s="195" t="s">
        <v>147</v>
      </c>
      <c r="E937" s="206" t="s">
        <v>19</v>
      </c>
      <c r="F937" s="207" t="s">
        <v>187</v>
      </c>
      <c r="G937" s="205"/>
      <c r="H937" s="208">
        <v>-1.23</v>
      </c>
      <c r="I937" s="209"/>
      <c r="J937" s="205"/>
      <c r="K937" s="205"/>
      <c r="L937" s="210"/>
      <c r="M937" s="211"/>
      <c r="N937" s="212"/>
      <c r="O937" s="212"/>
      <c r="P937" s="212"/>
      <c r="Q937" s="212"/>
      <c r="R937" s="212"/>
      <c r="S937" s="212"/>
      <c r="T937" s="213"/>
      <c r="AT937" s="214" t="s">
        <v>147</v>
      </c>
      <c r="AU937" s="214" t="s">
        <v>143</v>
      </c>
      <c r="AV937" s="14" t="s">
        <v>143</v>
      </c>
      <c r="AW937" s="14" t="s">
        <v>33</v>
      </c>
      <c r="AX937" s="14" t="s">
        <v>71</v>
      </c>
      <c r="AY937" s="214" t="s">
        <v>134</v>
      </c>
    </row>
    <row r="938" spans="1:65" s="13" customFormat="1">
      <c r="B938" s="193"/>
      <c r="C938" s="194"/>
      <c r="D938" s="195" t="s">
        <v>147</v>
      </c>
      <c r="E938" s="196" t="s">
        <v>19</v>
      </c>
      <c r="F938" s="197" t="s">
        <v>149</v>
      </c>
      <c r="G938" s="194"/>
      <c r="H938" s="196" t="s">
        <v>19</v>
      </c>
      <c r="I938" s="198"/>
      <c r="J938" s="194"/>
      <c r="K938" s="194"/>
      <c r="L938" s="199"/>
      <c r="M938" s="200"/>
      <c r="N938" s="201"/>
      <c r="O938" s="201"/>
      <c r="P938" s="201"/>
      <c r="Q938" s="201"/>
      <c r="R938" s="201"/>
      <c r="S938" s="201"/>
      <c r="T938" s="202"/>
      <c r="AT938" s="203" t="s">
        <v>147</v>
      </c>
      <c r="AU938" s="203" t="s">
        <v>143</v>
      </c>
      <c r="AV938" s="13" t="s">
        <v>79</v>
      </c>
      <c r="AW938" s="13" t="s">
        <v>33</v>
      </c>
      <c r="AX938" s="13" t="s">
        <v>71</v>
      </c>
      <c r="AY938" s="203" t="s">
        <v>134</v>
      </c>
    </row>
    <row r="939" spans="1:65" s="14" customFormat="1">
      <c r="B939" s="204"/>
      <c r="C939" s="205"/>
      <c r="D939" s="195" t="s">
        <v>147</v>
      </c>
      <c r="E939" s="206" t="s">
        <v>19</v>
      </c>
      <c r="F939" s="207" t="s">
        <v>823</v>
      </c>
      <c r="G939" s="205"/>
      <c r="H939" s="208">
        <v>21.882000000000001</v>
      </c>
      <c r="I939" s="209"/>
      <c r="J939" s="205"/>
      <c r="K939" s="205"/>
      <c r="L939" s="210"/>
      <c r="M939" s="211"/>
      <c r="N939" s="212"/>
      <c r="O939" s="212"/>
      <c r="P939" s="212"/>
      <c r="Q939" s="212"/>
      <c r="R939" s="212"/>
      <c r="S939" s="212"/>
      <c r="T939" s="213"/>
      <c r="AT939" s="214" t="s">
        <v>147</v>
      </c>
      <c r="AU939" s="214" t="s">
        <v>143</v>
      </c>
      <c r="AV939" s="14" t="s">
        <v>143</v>
      </c>
      <c r="AW939" s="14" t="s">
        <v>33</v>
      </c>
      <c r="AX939" s="14" t="s">
        <v>71</v>
      </c>
      <c r="AY939" s="214" t="s">
        <v>134</v>
      </c>
    </row>
    <row r="940" spans="1:65" s="14" customFormat="1">
      <c r="B940" s="204"/>
      <c r="C940" s="205"/>
      <c r="D940" s="195" t="s">
        <v>147</v>
      </c>
      <c r="E940" s="206" t="s">
        <v>19</v>
      </c>
      <c r="F940" s="207" t="s">
        <v>170</v>
      </c>
      <c r="G940" s="205"/>
      <c r="H940" s="208">
        <v>5.25</v>
      </c>
      <c r="I940" s="209"/>
      <c r="J940" s="205"/>
      <c r="K940" s="205"/>
      <c r="L940" s="210"/>
      <c r="M940" s="211"/>
      <c r="N940" s="212"/>
      <c r="O940" s="212"/>
      <c r="P940" s="212"/>
      <c r="Q940" s="212"/>
      <c r="R940" s="212"/>
      <c r="S940" s="212"/>
      <c r="T940" s="213"/>
      <c r="AT940" s="214" t="s">
        <v>147</v>
      </c>
      <c r="AU940" s="214" t="s">
        <v>143</v>
      </c>
      <c r="AV940" s="14" t="s">
        <v>143</v>
      </c>
      <c r="AW940" s="14" t="s">
        <v>33</v>
      </c>
      <c r="AX940" s="14" t="s">
        <v>71</v>
      </c>
      <c r="AY940" s="214" t="s">
        <v>134</v>
      </c>
    </row>
    <row r="941" spans="1:65" s="14" customFormat="1">
      <c r="B941" s="204"/>
      <c r="C941" s="205"/>
      <c r="D941" s="195" t="s">
        <v>147</v>
      </c>
      <c r="E941" s="206" t="s">
        <v>19</v>
      </c>
      <c r="F941" s="207" t="s">
        <v>824</v>
      </c>
      <c r="G941" s="205"/>
      <c r="H941" s="208">
        <v>0.27</v>
      </c>
      <c r="I941" s="209"/>
      <c r="J941" s="205"/>
      <c r="K941" s="205"/>
      <c r="L941" s="210"/>
      <c r="M941" s="211"/>
      <c r="N941" s="212"/>
      <c r="O941" s="212"/>
      <c r="P941" s="212"/>
      <c r="Q941" s="212"/>
      <c r="R941" s="212"/>
      <c r="S941" s="212"/>
      <c r="T941" s="213"/>
      <c r="AT941" s="214" t="s">
        <v>147</v>
      </c>
      <c r="AU941" s="214" t="s">
        <v>143</v>
      </c>
      <c r="AV941" s="14" t="s">
        <v>143</v>
      </c>
      <c r="AW941" s="14" t="s">
        <v>33</v>
      </c>
      <c r="AX941" s="14" t="s">
        <v>71</v>
      </c>
      <c r="AY941" s="214" t="s">
        <v>134</v>
      </c>
    </row>
    <row r="942" spans="1:65" s="14" customFormat="1">
      <c r="B942" s="204"/>
      <c r="C942" s="205"/>
      <c r="D942" s="195" t="s">
        <v>147</v>
      </c>
      <c r="E942" s="206" t="s">
        <v>19</v>
      </c>
      <c r="F942" s="207" t="s">
        <v>192</v>
      </c>
      <c r="G942" s="205"/>
      <c r="H942" s="208">
        <v>-1.4350000000000001</v>
      </c>
      <c r="I942" s="209"/>
      <c r="J942" s="205"/>
      <c r="K942" s="205"/>
      <c r="L942" s="210"/>
      <c r="M942" s="211"/>
      <c r="N942" s="212"/>
      <c r="O942" s="212"/>
      <c r="P942" s="212"/>
      <c r="Q942" s="212"/>
      <c r="R942" s="212"/>
      <c r="S942" s="212"/>
      <c r="T942" s="213"/>
      <c r="AT942" s="214" t="s">
        <v>147</v>
      </c>
      <c r="AU942" s="214" t="s">
        <v>143</v>
      </c>
      <c r="AV942" s="14" t="s">
        <v>143</v>
      </c>
      <c r="AW942" s="14" t="s">
        <v>33</v>
      </c>
      <c r="AX942" s="14" t="s">
        <v>71</v>
      </c>
      <c r="AY942" s="214" t="s">
        <v>134</v>
      </c>
    </row>
    <row r="943" spans="1:65" s="15" customFormat="1">
      <c r="B943" s="215"/>
      <c r="C943" s="216"/>
      <c r="D943" s="195" t="s">
        <v>147</v>
      </c>
      <c r="E943" s="217" t="s">
        <v>19</v>
      </c>
      <c r="F943" s="218" t="s">
        <v>154</v>
      </c>
      <c r="G943" s="216"/>
      <c r="H943" s="219">
        <v>33.347000000000001</v>
      </c>
      <c r="I943" s="220"/>
      <c r="J943" s="216"/>
      <c r="K943" s="216"/>
      <c r="L943" s="221"/>
      <c r="M943" s="222"/>
      <c r="N943" s="223"/>
      <c r="O943" s="223"/>
      <c r="P943" s="223"/>
      <c r="Q943" s="223"/>
      <c r="R943" s="223"/>
      <c r="S943" s="223"/>
      <c r="T943" s="224"/>
      <c r="AT943" s="225" t="s">
        <v>147</v>
      </c>
      <c r="AU943" s="225" t="s">
        <v>143</v>
      </c>
      <c r="AV943" s="15" t="s">
        <v>142</v>
      </c>
      <c r="AW943" s="15" t="s">
        <v>33</v>
      </c>
      <c r="AX943" s="15" t="s">
        <v>79</v>
      </c>
      <c r="AY943" s="225" t="s">
        <v>134</v>
      </c>
    </row>
    <row r="944" spans="1:65" s="2" customFormat="1" ht="16.5" customHeight="1">
      <c r="A944" s="36"/>
      <c r="B944" s="37"/>
      <c r="C944" s="226" t="s">
        <v>825</v>
      </c>
      <c r="D944" s="226" t="s">
        <v>252</v>
      </c>
      <c r="E944" s="227" t="s">
        <v>826</v>
      </c>
      <c r="F944" s="228" t="s">
        <v>683</v>
      </c>
      <c r="G944" s="229" t="s">
        <v>684</v>
      </c>
      <c r="H944" s="230">
        <v>85.869</v>
      </c>
      <c r="I944" s="231"/>
      <c r="J944" s="232">
        <f>ROUND(I944*H944,2)</f>
        <v>0</v>
      </c>
      <c r="K944" s="228" t="s">
        <v>141</v>
      </c>
      <c r="L944" s="233"/>
      <c r="M944" s="234" t="s">
        <v>19</v>
      </c>
      <c r="N944" s="235" t="s">
        <v>43</v>
      </c>
      <c r="O944" s="66"/>
      <c r="P944" s="184">
        <f>O944*H944</f>
        <v>0</v>
      </c>
      <c r="Q944" s="184">
        <v>1E-3</v>
      </c>
      <c r="R944" s="184">
        <f>Q944*H944</f>
        <v>8.5869000000000001E-2</v>
      </c>
      <c r="S944" s="184">
        <v>0</v>
      </c>
      <c r="T944" s="185">
        <f>S944*H944</f>
        <v>0</v>
      </c>
      <c r="U944" s="36"/>
      <c r="V944" s="36"/>
      <c r="W944" s="36"/>
      <c r="X944" s="36"/>
      <c r="Y944" s="36"/>
      <c r="Z944" s="36"/>
      <c r="AA944" s="36"/>
      <c r="AB944" s="36"/>
      <c r="AC944" s="36"/>
      <c r="AD944" s="36"/>
      <c r="AE944" s="36"/>
      <c r="AR944" s="186" t="s">
        <v>397</v>
      </c>
      <c r="AT944" s="186" t="s">
        <v>252</v>
      </c>
      <c r="AU944" s="186" t="s">
        <v>143</v>
      </c>
      <c r="AY944" s="19" t="s">
        <v>134</v>
      </c>
      <c r="BE944" s="187">
        <f>IF(N944="základní",J944,0)</f>
        <v>0</v>
      </c>
      <c r="BF944" s="187">
        <f>IF(N944="snížená",J944,0)</f>
        <v>0</v>
      </c>
      <c r="BG944" s="187">
        <f>IF(N944="zákl. přenesená",J944,0)</f>
        <v>0</v>
      </c>
      <c r="BH944" s="187">
        <f>IF(N944="sníž. přenesená",J944,0)</f>
        <v>0</v>
      </c>
      <c r="BI944" s="187">
        <f>IF(N944="nulová",J944,0)</f>
        <v>0</v>
      </c>
      <c r="BJ944" s="19" t="s">
        <v>143</v>
      </c>
      <c r="BK944" s="187">
        <f>ROUND(I944*H944,2)</f>
        <v>0</v>
      </c>
      <c r="BL944" s="19" t="s">
        <v>286</v>
      </c>
      <c r="BM944" s="186" t="s">
        <v>827</v>
      </c>
    </row>
    <row r="945" spans="1:65" s="13" customFormat="1">
      <c r="B945" s="193"/>
      <c r="C945" s="194"/>
      <c r="D945" s="195" t="s">
        <v>147</v>
      </c>
      <c r="E945" s="196" t="s">
        <v>19</v>
      </c>
      <c r="F945" s="197" t="s">
        <v>148</v>
      </c>
      <c r="G945" s="194"/>
      <c r="H945" s="196" t="s">
        <v>19</v>
      </c>
      <c r="I945" s="198"/>
      <c r="J945" s="194"/>
      <c r="K945" s="194"/>
      <c r="L945" s="199"/>
      <c r="M945" s="200"/>
      <c r="N945" s="201"/>
      <c r="O945" s="201"/>
      <c r="P945" s="201"/>
      <c r="Q945" s="201"/>
      <c r="R945" s="201"/>
      <c r="S945" s="201"/>
      <c r="T945" s="202"/>
      <c r="AT945" s="203" t="s">
        <v>147</v>
      </c>
      <c r="AU945" s="203" t="s">
        <v>143</v>
      </c>
      <c r="AV945" s="13" t="s">
        <v>79</v>
      </c>
      <c r="AW945" s="13" t="s">
        <v>33</v>
      </c>
      <c r="AX945" s="13" t="s">
        <v>71</v>
      </c>
      <c r="AY945" s="203" t="s">
        <v>134</v>
      </c>
    </row>
    <row r="946" spans="1:65" s="13" customFormat="1">
      <c r="B946" s="193"/>
      <c r="C946" s="194"/>
      <c r="D946" s="195" t="s">
        <v>147</v>
      </c>
      <c r="E946" s="196" t="s">
        <v>19</v>
      </c>
      <c r="F946" s="197" t="s">
        <v>185</v>
      </c>
      <c r="G946" s="194"/>
      <c r="H946" s="196" t="s">
        <v>19</v>
      </c>
      <c r="I946" s="198"/>
      <c r="J946" s="194"/>
      <c r="K946" s="194"/>
      <c r="L946" s="199"/>
      <c r="M946" s="200"/>
      <c r="N946" s="201"/>
      <c r="O946" s="201"/>
      <c r="P946" s="201"/>
      <c r="Q946" s="201"/>
      <c r="R946" s="201"/>
      <c r="S946" s="201"/>
      <c r="T946" s="202"/>
      <c r="AT946" s="203" t="s">
        <v>147</v>
      </c>
      <c r="AU946" s="203" t="s">
        <v>143</v>
      </c>
      <c r="AV946" s="13" t="s">
        <v>79</v>
      </c>
      <c r="AW946" s="13" t="s">
        <v>33</v>
      </c>
      <c r="AX946" s="13" t="s">
        <v>71</v>
      </c>
      <c r="AY946" s="203" t="s">
        <v>134</v>
      </c>
    </row>
    <row r="947" spans="1:65" s="14" customFormat="1">
      <c r="B947" s="204"/>
      <c r="C947" s="205"/>
      <c r="D947" s="195" t="s">
        <v>147</v>
      </c>
      <c r="E947" s="206" t="s">
        <v>19</v>
      </c>
      <c r="F947" s="207" t="s">
        <v>822</v>
      </c>
      <c r="G947" s="205"/>
      <c r="H947" s="208">
        <v>8.61</v>
      </c>
      <c r="I947" s="209"/>
      <c r="J947" s="205"/>
      <c r="K947" s="205"/>
      <c r="L947" s="210"/>
      <c r="M947" s="211"/>
      <c r="N947" s="212"/>
      <c r="O947" s="212"/>
      <c r="P947" s="212"/>
      <c r="Q947" s="212"/>
      <c r="R947" s="212"/>
      <c r="S947" s="212"/>
      <c r="T947" s="213"/>
      <c r="AT947" s="214" t="s">
        <v>147</v>
      </c>
      <c r="AU947" s="214" t="s">
        <v>143</v>
      </c>
      <c r="AV947" s="14" t="s">
        <v>143</v>
      </c>
      <c r="AW947" s="14" t="s">
        <v>33</v>
      </c>
      <c r="AX947" s="14" t="s">
        <v>71</v>
      </c>
      <c r="AY947" s="214" t="s">
        <v>134</v>
      </c>
    </row>
    <row r="948" spans="1:65" s="14" customFormat="1">
      <c r="B948" s="204"/>
      <c r="C948" s="205"/>
      <c r="D948" s="195" t="s">
        <v>147</v>
      </c>
      <c r="E948" s="206" t="s">
        <v>19</v>
      </c>
      <c r="F948" s="207" t="s">
        <v>187</v>
      </c>
      <c r="G948" s="205"/>
      <c r="H948" s="208">
        <v>-1.23</v>
      </c>
      <c r="I948" s="209"/>
      <c r="J948" s="205"/>
      <c r="K948" s="205"/>
      <c r="L948" s="210"/>
      <c r="M948" s="211"/>
      <c r="N948" s="212"/>
      <c r="O948" s="212"/>
      <c r="P948" s="212"/>
      <c r="Q948" s="212"/>
      <c r="R948" s="212"/>
      <c r="S948" s="212"/>
      <c r="T948" s="213"/>
      <c r="AT948" s="214" t="s">
        <v>147</v>
      </c>
      <c r="AU948" s="214" t="s">
        <v>143</v>
      </c>
      <c r="AV948" s="14" t="s">
        <v>143</v>
      </c>
      <c r="AW948" s="14" t="s">
        <v>33</v>
      </c>
      <c r="AX948" s="14" t="s">
        <v>71</v>
      </c>
      <c r="AY948" s="214" t="s">
        <v>134</v>
      </c>
    </row>
    <row r="949" spans="1:65" s="13" customFormat="1">
      <c r="B949" s="193"/>
      <c r="C949" s="194"/>
      <c r="D949" s="195" t="s">
        <v>147</v>
      </c>
      <c r="E949" s="196" t="s">
        <v>19</v>
      </c>
      <c r="F949" s="197" t="s">
        <v>149</v>
      </c>
      <c r="G949" s="194"/>
      <c r="H949" s="196" t="s">
        <v>19</v>
      </c>
      <c r="I949" s="198"/>
      <c r="J949" s="194"/>
      <c r="K949" s="194"/>
      <c r="L949" s="199"/>
      <c r="M949" s="200"/>
      <c r="N949" s="201"/>
      <c r="O949" s="201"/>
      <c r="P949" s="201"/>
      <c r="Q949" s="201"/>
      <c r="R949" s="201"/>
      <c r="S949" s="201"/>
      <c r="T949" s="202"/>
      <c r="AT949" s="203" t="s">
        <v>147</v>
      </c>
      <c r="AU949" s="203" t="s">
        <v>143</v>
      </c>
      <c r="AV949" s="13" t="s">
        <v>79</v>
      </c>
      <c r="AW949" s="13" t="s">
        <v>33</v>
      </c>
      <c r="AX949" s="13" t="s">
        <v>71</v>
      </c>
      <c r="AY949" s="203" t="s">
        <v>134</v>
      </c>
    </row>
    <row r="950" spans="1:65" s="14" customFormat="1">
      <c r="B950" s="204"/>
      <c r="C950" s="205"/>
      <c r="D950" s="195" t="s">
        <v>147</v>
      </c>
      <c r="E950" s="206" t="s">
        <v>19</v>
      </c>
      <c r="F950" s="207" t="s">
        <v>823</v>
      </c>
      <c r="G950" s="205"/>
      <c r="H950" s="208">
        <v>21.882000000000001</v>
      </c>
      <c r="I950" s="209"/>
      <c r="J950" s="205"/>
      <c r="K950" s="205"/>
      <c r="L950" s="210"/>
      <c r="M950" s="211"/>
      <c r="N950" s="212"/>
      <c r="O950" s="212"/>
      <c r="P950" s="212"/>
      <c r="Q950" s="212"/>
      <c r="R950" s="212"/>
      <c r="S950" s="212"/>
      <c r="T950" s="213"/>
      <c r="AT950" s="214" t="s">
        <v>147</v>
      </c>
      <c r="AU950" s="214" t="s">
        <v>143</v>
      </c>
      <c r="AV950" s="14" t="s">
        <v>143</v>
      </c>
      <c r="AW950" s="14" t="s">
        <v>33</v>
      </c>
      <c r="AX950" s="14" t="s">
        <v>71</v>
      </c>
      <c r="AY950" s="214" t="s">
        <v>134</v>
      </c>
    </row>
    <row r="951" spans="1:65" s="14" customFormat="1">
      <c r="B951" s="204"/>
      <c r="C951" s="205"/>
      <c r="D951" s="195" t="s">
        <v>147</v>
      </c>
      <c r="E951" s="206" t="s">
        <v>19</v>
      </c>
      <c r="F951" s="207" t="s">
        <v>170</v>
      </c>
      <c r="G951" s="205"/>
      <c r="H951" s="208">
        <v>5.25</v>
      </c>
      <c r="I951" s="209"/>
      <c r="J951" s="205"/>
      <c r="K951" s="205"/>
      <c r="L951" s="210"/>
      <c r="M951" s="211"/>
      <c r="N951" s="212"/>
      <c r="O951" s="212"/>
      <c r="P951" s="212"/>
      <c r="Q951" s="212"/>
      <c r="R951" s="212"/>
      <c r="S951" s="212"/>
      <c r="T951" s="213"/>
      <c r="AT951" s="214" t="s">
        <v>147</v>
      </c>
      <c r="AU951" s="214" t="s">
        <v>143</v>
      </c>
      <c r="AV951" s="14" t="s">
        <v>143</v>
      </c>
      <c r="AW951" s="14" t="s">
        <v>33</v>
      </c>
      <c r="AX951" s="14" t="s">
        <v>71</v>
      </c>
      <c r="AY951" s="214" t="s">
        <v>134</v>
      </c>
    </row>
    <row r="952" spans="1:65" s="14" customFormat="1">
      <c r="B952" s="204"/>
      <c r="C952" s="205"/>
      <c r="D952" s="195" t="s">
        <v>147</v>
      </c>
      <c r="E952" s="206" t="s">
        <v>19</v>
      </c>
      <c r="F952" s="207" t="s">
        <v>824</v>
      </c>
      <c r="G952" s="205"/>
      <c r="H952" s="208">
        <v>0.27</v>
      </c>
      <c r="I952" s="209"/>
      <c r="J952" s="205"/>
      <c r="K952" s="205"/>
      <c r="L952" s="210"/>
      <c r="M952" s="211"/>
      <c r="N952" s="212"/>
      <c r="O952" s="212"/>
      <c r="P952" s="212"/>
      <c r="Q952" s="212"/>
      <c r="R952" s="212"/>
      <c r="S952" s="212"/>
      <c r="T952" s="213"/>
      <c r="AT952" s="214" t="s">
        <v>147</v>
      </c>
      <c r="AU952" s="214" t="s">
        <v>143</v>
      </c>
      <c r="AV952" s="14" t="s">
        <v>143</v>
      </c>
      <c r="AW952" s="14" t="s">
        <v>33</v>
      </c>
      <c r="AX952" s="14" t="s">
        <v>71</v>
      </c>
      <c r="AY952" s="214" t="s">
        <v>134</v>
      </c>
    </row>
    <row r="953" spans="1:65" s="14" customFormat="1">
      <c r="B953" s="204"/>
      <c r="C953" s="205"/>
      <c r="D953" s="195" t="s">
        <v>147</v>
      </c>
      <c r="E953" s="206" t="s">
        <v>19</v>
      </c>
      <c r="F953" s="207" t="s">
        <v>192</v>
      </c>
      <c r="G953" s="205"/>
      <c r="H953" s="208">
        <v>-1.4350000000000001</v>
      </c>
      <c r="I953" s="209"/>
      <c r="J953" s="205"/>
      <c r="K953" s="205"/>
      <c r="L953" s="210"/>
      <c r="M953" s="211"/>
      <c r="N953" s="212"/>
      <c r="O953" s="212"/>
      <c r="P953" s="212"/>
      <c r="Q953" s="212"/>
      <c r="R953" s="212"/>
      <c r="S953" s="212"/>
      <c r="T953" s="213"/>
      <c r="AT953" s="214" t="s">
        <v>147</v>
      </c>
      <c r="AU953" s="214" t="s">
        <v>143</v>
      </c>
      <c r="AV953" s="14" t="s">
        <v>143</v>
      </c>
      <c r="AW953" s="14" t="s">
        <v>33</v>
      </c>
      <c r="AX953" s="14" t="s">
        <v>71</v>
      </c>
      <c r="AY953" s="214" t="s">
        <v>134</v>
      </c>
    </row>
    <row r="954" spans="1:65" s="15" customFormat="1">
      <c r="B954" s="215"/>
      <c r="C954" s="216"/>
      <c r="D954" s="195" t="s">
        <v>147</v>
      </c>
      <c r="E954" s="217" t="s">
        <v>19</v>
      </c>
      <c r="F954" s="218" t="s">
        <v>154</v>
      </c>
      <c r="G954" s="216"/>
      <c r="H954" s="219">
        <v>33.347000000000001</v>
      </c>
      <c r="I954" s="220"/>
      <c r="J954" s="216"/>
      <c r="K954" s="216"/>
      <c r="L954" s="221"/>
      <c r="M954" s="222"/>
      <c r="N954" s="223"/>
      <c r="O954" s="223"/>
      <c r="P954" s="223"/>
      <c r="Q954" s="223"/>
      <c r="R954" s="223"/>
      <c r="S954" s="223"/>
      <c r="T954" s="224"/>
      <c r="AT954" s="225" t="s">
        <v>147</v>
      </c>
      <c r="AU954" s="225" t="s">
        <v>143</v>
      </c>
      <c r="AV954" s="15" t="s">
        <v>142</v>
      </c>
      <c r="AW954" s="15" t="s">
        <v>33</v>
      </c>
      <c r="AX954" s="15" t="s">
        <v>79</v>
      </c>
      <c r="AY954" s="225" t="s">
        <v>134</v>
      </c>
    </row>
    <row r="955" spans="1:65" s="14" customFormat="1">
      <c r="B955" s="204"/>
      <c r="C955" s="205"/>
      <c r="D955" s="195" t="s">
        <v>147</v>
      </c>
      <c r="E955" s="205"/>
      <c r="F955" s="207" t="s">
        <v>828</v>
      </c>
      <c r="G955" s="205"/>
      <c r="H955" s="208">
        <v>85.869</v>
      </c>
      <c r="I955" s="209"/>
      <c r="J955" s="205"/>
      <c r="K955" s="205"/>
      <c r="L955" s="210"/>
      <c r="M955" s="211"/>
      <c r="N955" s="212"/>
      <c r="O955" s="212"/>
      <c r="P955" s="212"/>
      <c r="Q955" s="212"/>
      <c r="R955" s="212"/>
      <c r="S955" s="212"/>
      <c r="T955" s="213"/>
      <c r="AT955" s="214" t="s">
        <v>147</v>
      </c>
      <c r="AU955" s="214" t="s">
        <v>143</v>
      </c>
      <c r="AV955" s="14" t="s">
        <v>143</v>
      </c>
      <c r="AW955" s="14" t="s">
        <v>4</v>
      </c>
      <c r="AX955" s="14" t="s">
        <v>79</v>
      </c>
      <c r="AY955" s="214" t="s">
        <v>134</v>
      </c>
    </row>
    <row r="956" spans="1:65" s="2" customFormat="1" ht="24.2" customHeight="1">
      <c r="A956" s="36"/>
      <c r="B956" s="37"/>
      <c r="C956" s="175" t="s">
        <v>829</v>
      </c>
      <c r="D956" s="175" t="s">
        <v>137</v>
      </c>
      <c r="E956" s="176" t="s">
        <v>830</v>
      </c>
      <c r="F956" s="177" t="s">
        <v>831</v>
      </c>
      <c r="G956" s="178" t="s">
        <v>157</v>
      </c>
      <c r="H956" s="179">
        <v>33.347000000000001</v>
      </c>
      <c r="I956" s="180"/>
      <c r="J956" s="181">
        <f>ROUND(I956*H956,2)</f>
        <v>0</v>
      </c>
      <c r="K956" s="177" t="s">
        <v>141</v>
      </c>
      <c r="L956" s="41"/>
      <c r="M956" s="182" t="s">
        <v>19</v>
      </c>
      <c r="N956" s="183" t="s">
        <v>43</v>
      </c>
      <c r="O956" s="66"/>
      <c r="P956" s="184">
        <f>O956*H956</f>
        <v>0</v>
      </c>
      <c r="Q956" s="184">
        <v>5.1999999999999998E-3</v>
      </c>
      <c r="R956" s="184">
        <f>Q956*H956</f>
        <v>0.17340439999999999</v>
      </c>
      <c r="S956" s="184">
        <v>0</v>
      </c>
      <c r="T956" s="185">
        <f>S956*H956</f>
        <v>0</v>
      </c>
      <c r="U956" s="36"/>
      <c r="V956" s="36"/>
      <c r="W956" s="36"/>
      <c r="X956" s="36"/>
      <c r="Y956" s="36"/>
      <c r="Z956" s="36"/>
      <c r="AA956" s="36"/>
      <c r="AB956" s="36"/>
      <c r="AC956" s="36"/>
      <c r="AD956" s="36"/>
      <c r="AE956" s="36"/>
      <c r="AR956" s="186" t="s">
        <v>286</v>
      </c>
      <c r="AT956" s="186" t="s">
        <v>137</v>
      </c>
      <c r="AU956" s="186" t="s">
        <v>143</v>
      </c>
      <c r="AY956" s="19" t="s">
        <v>134</v>
      </c>
      <c r="BE956" s="187">
        <f>IF(N956="základní",J956,0)</f>
        <v>0</v>
      </c>
      <c r="BF956" s="187">
        <f>IF(N956="snížená",J956,0)</f>
        <v>0</v>
      </c>
      <c r="BG956" s="187">
        <f>IF(N956="zákl. přenesená",J956,0)</f>
        <v>0</v>
      </c>
      <c r="BH956" s="187">
        <f>IF(N956="sníž. přenesená",J956,0)</f>
        <v>0</v>
      </c>
      <c r="BI956" s="187">
        <f>IF(N956="nulová",J956,0)</f>
        <v>0</v>
      </c>
      <c r="BJ956" s="19" t="s">
        <v>143</v>
      </c>
      <c r="BK956" s="187">
        <f>ROUND(I956*H956,2)</f>
        <v>0</v>
      </c>
      <c r="BL956" s="19" t="s">
        <v>286</v>
      </c>
      <c r="BM956" s="186" t="s">
        <v>832</v>
      </c>
    </row>
    <row r="957" spans="1:65" s="2" customFormat="1">
      <c r="A957" s="36"/>
      <c r="B957" s="37"/>
      <c r="C957" s="38"/>
      <c r="D957" s="188" t="s">
        <v>145</v>
      </c>
      <c r="E957" s="38"/>
      <c r="F957" s="189" t="s">
        <v>833</v>
      </c>
      <c r="G957" s="38"/>
      <c r="H957" s="38"/>
      <c r="I957" s="190"/>
      <c r="J957" s="38"/>
      <c r="K957" s="38"/>
      <c r="L957" s="41"/>
      <c r="M957" s="191"/>
      <c r="N957" s="192"/>
      <c r="O957" s="66"/>
      <c r="P957" s="66"/>
      <c r="Q957" s="66"/>
      <c r="R957" s="66"/>
      <c r="S957" s="66"/>
      <c r="T957" s="67"/>
      <c r="U957" s="36"/>
      <c r="V957" s="36"/>
      <c r="W957" s="36"/>
      <c r="X957" s="36"/>
      <c r="Y957" s="36"/>
      <c r="Z957" s="36"/>
      <c r="AA957" s="36"/>
      <c r="AB957" s="36"/>
      <c r="AC957" s="36"/>
      <c r="AD957" s="36"/>
      <c r="AE957" s="36"/>
      <c r="AT957" s="19" t="s">
        <v>145</v>
      </c>
      <c r="AU957" s="19" t="s">
        <v>143</v>
      </c>
    </row>
    <row r="958" spans="1:65" s="13" customFormat="1">
      <c r="B958" s="193"/>
      <c r="C958" s="194"/>
      <c r="D958" s="195" t="s">
        <v>147</v>
      </c>
      <c r="E958" s="196" t="s">
        <v>19</v>
      </c>
      <c r="F958" s="197" t="s">
        <v>148</v>
      </c>
      <c r="G958" s="194"/>
      <c r="H958" s="196" t="s">
        <v>19</v>
      </c>
      <c r="I958" s="198"/>
      <c r="J958" s="194"/>
      <c r="K958" s="194"/>
      <c r="L958" s="199"/>
      <c r="M958" s="200"/>
      <c r="N958" s="201"/>
      <c r="O958" s="201"/>
      <c r="P958" s="201"/>
      <c r="Q958" s="201"/>
      <c r="R958" s="201"/>
      <c r="S958" s="201"/>
      <c r="T958" s="202"/>
      <c r="AT958" s="203" t="s">
        <v>147</v>
      </c>
      <c r="AU958" s="203" t="s">
        <v>143</v>
      </c>
      <c r="AV958" s="13" t="s">
        <v>79</v>
      </c>
      <c r="AW958" s="13" t="s">
        <v>33</v>
      </c>
      <c r="AX958" s="13" t="s">
        <v>71</v>
      </c>
      <c r="AY958" s="203" t="s">
        <v>134</v>
      </c>
    </row>
    <row r="959" spans="1:65" s="13" customFormat="1">
      <c r="B959" s="193"/>
      <c r="C959" s="194"/>
      <c r="D959" s="195" t="s">
        <v>147</v>
      </c>
      <c r="E959" s="196" t="s">
        <v>19</v>
      </c>
      <c r="F959" s="197" t="s">
        <v>185</v>
      </c>
      <c r="G959" s="194"/>
      <c r="H959" s="196" t="s">
        <v>19</v>
      </c>
      <c r="I959" s="198"/>
      <c r="J959" s="194"/>
      <c r="K959" s="194"/>
      <c r="L959" s="199"/>
      <c r="M959" s="200"/>
      <c r="N959" s="201"/>
      <c r="O959" s="201"/>
      <c r="P959" s="201"/>
      <c r="Q959" s="201"/>
      <c r="R959" s="201"/>
      <c r="S959" s="201"/>
      <c r="T959" s="202"/>
      <c r="AT959" s="203" t="s">
        <v>147</v>
      </c>
      <c r="AU959" s="203" t="s">
        <v>143</v>
      </c>
      <c r="AV959" s="13" t="s">
        <v>79</v>
      </c>
      <c r="AW959" s="13" t="s">
        <v>33</v>
      </c>
      <c r="AX959" s="13" t="s">
        <v>71</v>
      </c>
      <c r="AY959" s="203" t="s">
        <v>134</v>
      </c>
    </row>
    <row r="960" spans="1:65" s="14" customFormat="1">
      <c r="B960" s="204"/>
      <c r="C960" s="205"/>
      <c r="D960" s="195" t="s">
        <v>147</v>
      </c>
      <c r="E960" s="206" t="s">
        <v>19</v>
      </c>
      <c r="F960" s="207" t="s">
        <v>822</v>
      </c>
      <c r="G960" s="205"/>
      <c r="H960" s="208">
        <v>8.61</v>
      </c>
      <c r="I960" s="209"/>
      <c r="J960" s="205"/>
      <c r="K960" s="205"/>
      <c r="L960" s="210"/>
      <c r="M960" s="211"/>
      <c r="N960" s="212"/>
      <c r="O960" s="212"/>
      <c r="P960" s="212"/>
      <c r="Q960" s="212"/>
      <c r="R960" s="212"/>
      <c r="S960" s="212"/>
      <c r="T960" s="213"/>
      <c r="AT960" s="214" t="s">
        <v>147</v>
      </c>
      <c r="AU960" s="214" t="s">
        <v>143</v>
      </c>
      <c r="AV960" s="14" t="s">
        <v>143</v>
      </c>
      <c r="AW960" s="14" t="s">
        <v>33</v>
      </c>
      <c r="AX960" s="14" t="s">
        <v>71</v>
      </c>
      <c r="AY960" s="214" t="s">
        <v>134</v>
      </c>
    </row>
    <row r="961" spans="1:65" s="14" customFormat="1">
      <c r="B961" s="204"/>
      <c r="C961" s="205"/>
      <c r="D961" s="195" t="s">
        <v>147</v>
      </c>
      <c r="E961" s="206" t="s">
        <v>19</v>
      </c>
      <c r="F961" s="207" t="s">
        <v>187</v>
      </c>
      <c r="G961" s="205"/>
      <c r="H961" s="208">
        <v>-1.23</v>
      </c>
      <c r="I961" s="209"/>
      <c r="J961" s="205"/>
      <c r="K961" s="205"/>
      <c r="L961" s="210"/>
      <c r="M961" s="211"/>
      <c r="N961" s="212"/>
      <c r="O961" s="212"/>
      <c r="P961" s="212"/>
      <c r="Q961" s="212"/>
      <c r="R961" s="212"/>
      <c r="S961" s="212"/>
      <c r="T961" s="213"/>
      <c r="AT961" s="214" t="s">
        <v>147</v>
      </c>
      <c r="AU961" s="214" t="s">
        <v>143</v>
      </c>
      <c r="AV961" s="14" t="s">
        <v>143</v>
      </c>
      <c r="AW961" s="14" t="s">
        <v>33</v>
      </c>
      <c r="AX961" s="14" t="s">
        <v>71</v>
      </c>
      <c r="AY961" s="214" t="s">
        <v>134</v>
      </c>
    </row>
    <row r="962" spans="1:65" s="13" customFormat="1">
      <c r="B962" s="193"/>
      <c r="C962" s="194"/>
      <c r="D962" s="195" t="s">
        <v>147</v>
      </c>
      <c r="E962" s="196" t="s">
        <v>19</v>
      </c>
      <c r="F962" s="197" t="s">
        <v>149</v>
      </c>
      <c r="G962" s="194"/>
      <c r="H962" s="196" t="s">
        <v>19</v>
      </c>
      <c r="I962" s="198"/>
      <c r="J962" s="194"/>
      <c r="K962" s="194"/>
      <c r="L962" s="199"/>
      <c r="M962" s="200"/>
      <c r="N962" s="201"/>
      <c r="O962" s="201"/>
      <c r="P962" s="201"/>
      <c r="Q962" s="201"/>
      <c r="R962" s="201"/>
      <c r="S962" s="201"/>
      <c r="T962" s="202"/>
      <c r="AT962" s="203" t="s">
        <v>147</v>
      </c>
      <c r="AU962" s="203" t="s">
        <v>143</v>
      </c>
      <c r="AV962" s="13" t="s">
        <v>79</v>
      </c>
      <c r="AW962" s="13" t="s">
        <v>33</v>
      </c>
      <c r="AX962" s="13" t="s">
        <v>71</v>
      </c>
      <c r="AY962" s="203" t="s">
        <v>134</v>
      </c>
    </row>
    <row r="963" spans="1:65" s="14" customFormat="1">
      <c r="B963" s="204"/>
      <c r="C963" s="205"/>
      <c r="D963" s="195" t="s">
        <v>147</v>
      </c>
      <c r="E963" s="206" t="s">
        <v>19</v>
      </c>
      <c r="F963" s="207" t="s">
        <v>823</v>
      </c>
      <c r="G963" s="205"/>
      <c r="H963" s="208">
        <v>21.882000000000001</v>
      </c>
      <c r="I963" s="209"/>
      <c r="J963" s="205"/>
      <c r="K963" s="205"/>
      <c r="L963" s="210"/>
      <c r="M963" s="211"/>
      <c r="N963" s="212"/>
      <c r="O963" s="212"/>
      <c r="P963" s="212"/>
      <c r="Q963" s="212"/>
      <c r="R963" s="212"/>
      <c r="S963" s="212"/>
      <c r="T963" s="213"/>
      <c r="AT963" s="214" t="s">
        <v>147</v>
      </c>
      <c r="AU963" s="214" t="s">
        <v>143</v>
      </c>
      <c r="AV963" s="14" t="s">
        <v>143</v>
      </c>
      <c r="AW963" s="14" t="s">
        <v>33</v>
      </c>
      <c r="AX963" s="14" t="s">
        <v>71</v>
      </c>
      <c r="AY963" s="214" t="s">
        <v>134</v>
      </c>
    </row>
    <row r="964" spans="1:65" s="14" customFormat="1">
      <c r="B964" s="204"/>
      <c r="C964" s="205"/>
      <c r="D964" s="195" t="s">
        <v>147</v>
      </c>
      <c r="E964" s="206" t="s">
        <v>19</v>
      </c>
      <c r="F964" s="207" t="s">
        <v>170</v>
      </c>
      <c r="G964" s="205"/>
      <c r="H964" s="208">
        <v>5.25</v>
      </c>
      <c r="I964" s="209"/>
      <c r="J964" s="205"/>
      <c r="K964" s="205"/>
      <c r="L964" s="210"/>
      <c r="M964" s="211"/>
      <c r="N964" s="212"/>
      <c r="O964" s="212"/>
      <c r="P964" s="212"/>
      <c r="Q964" s="212"/>
      <c r="R964" s="212"/>
      <c r="S964" s="212"/>
      <c r="T964" s="213"/>
      <c r="AT964" s="214" t="s">
        <v>147</v>
      </c>
      <c r="AU964" s="214" t="s">
        <v>143</v>
      </c>
      <c r="AV964" s="14" t="s">
        <v>143</v>
      </c>
      <c r="AW964" s="14" t="s">
        <v>33</v>
      </c>
      <c r="AX964" s="14" t="s">
        <v>71</v>
      </c>
      <c r="AY964" s="214" t="s">
        <v>134</v>
      </c>
    </row>
    <row r="965" spans="1:65" s="14" customFormat="1">
      <c r="B965" s="204"/>
      <c r="C965" s="205"/>
      <c r="D965" s="195" t="s">
        <v>147</v>
      </c>
      <c r="E965" s="206" t="s">
        <v>19</v>
      </c>
      <c r="F965" s="207" t="s">
        <v>824</v>
      </c>
      <c r="G965" s="205"/>
      <c r="H965" s="208">
        <v>0.27</v>
      </c>
      <c r="I965" s="209"/>
      <c r="J965" s="205"/>
      <c r="K965" s="205"/>
      <c r="L965" s="210"/>
      <c r="M965" s="211"/>
      <c r="N965" s="212"/>
      <c r="O965" s="212"/>
      <c r="P965" s="212"/>
      <c r="Q965" s="212"/>
      <c r="R965" s="212"/>
      <c r="S965" s="212"/>
      <c r="T965" s="213"/>
      <c r="AT965" s="214" t="s">
        <v>147</v>
      </c>
      <c r="AU965" s="214" t="s">
        <v>143</v>
      </c>
      <c r="AV965" s="14" t="s">
        <v>143</v>
      </c>
      <c r="AW965" s="14" t="s">
        <v>33</v>
      </c>
      <c r="AX965" s="14" t="s">
        <v>71</v>
      </c>
      <c r="AY965" s="214" t="s">
        <v>134</v>
      </c>
    </row>
    <row r="966" spans="1:65" s="14" customFormat="1">
      <c r="B966" s="204"/>
      <c r="C966" s="205"/>
      <c r="D966" s="195" t="s">
        <v>147</v>
      </c>
      <c r="E966" s="206" t="s">
        <v>19</v>
      </c>
      <c r="F966" s="207" t="s">
        <v>192</v>
      </c>
      <c r="G966" s="205"/>
      <c r="H966" s="208">
        <v>-1.4350000000000001</v>
      </c>
      <c r="I966" s="209"/>
      <c r="J966" s="205"/>
      <c r="K966" s="205"/>
      <c r="L966" s="210"/>
      <c r="M966" s="211"/>
      <c r="N966" s="212"/>
      <c r="O966" s="212"/>
      <c r="P966" s="212"/>
      <c r="Q966" s="212"/>
      <c r="R966" s="212"/>
      <c r="S966" s="212"/>
      <c r="T966" s="213"/>
      <c r="AT966" s="214" t="s">
        <v>147</v>
      </c>
      <c r="AU966" s="214" t="s">
        <v>143</v>
      </c>
      <c r="AV966" s="14" t="s">
        <v>143</v>
      </c>
      <c r="AW966" s="14" t="s">
        <v>33</v>
      </c>
      <c r="AX966" s="14" t="s">
        <v>71</v>
      </c>
      <c r="AY966" s="214" t="s">
        <v>134</v>
      </c>
    </row>
    <row r="967" spans="1:65" s="15" customFormat="1">
      <c r="B967" s="215"/>
      <c r="C967" s="216"/>
      <c r="D967" s="195" t="s">
        <v>147</v>
      </c>
      <c r="E967" s="217" t="s">
        <v>19</v>
      </c>
      <c r="F967" s="218" t="s">
        <v>154</v>
      </c>
      <c r="G967" s="216"/>
      <c r="H967" s="219">
        <v>33.347000000000001</v>
      </c>
      <c r="I967" s="220"/>
      <c r="J967" s="216"/>
      <c r="K967" s="216"/>
      <c r="L967" s="221"/>
      <c r="M967" s="222"/>
      <c r="N967" s="223"/>
      <c r="O967" s="223"/>
      <c r="P967" s="223"/>
      <c r="Q967" s="223"/>
      <c r="R967" s="223"/>
      <c r="S967" s="223"/>
      <c r="T967" s="224"/>
      <c r="AT967" s="225" t="s">
        <v>147</v>
      </c>
      <c r="AU967" s="225" t="s">
        <v>143</v>
      </c>
      <c r="AV967" s="15" t="s">
        <v>142</v>
      </c>
      <c r="AW967" s="15" t="s">
        <v>33</v>
      </c>
      <c r="AX967" s="15" t="s">
        <v>79</v>
      </c>
      <c r="AY967" s="225" t="s">
        <v>134</v>
      </c>
    </row>
    <row r="968" spans="1:65" s="2" customFormat="1" ht="16.5" customHeight="1">
      <c r="A968" s="36"/>
      <c r="B968" s="37"/>
      <c r="C968" s="226" t="s">
        <v>834</v>
      </c>
      <c r="D968" s="226" t="s">
        <v>252</v>
      </c>
      <c r="E968" s="227" t="s">
        <v>835</v>
      </c>
      <c r="F968" s="228" t="s">
        <v>836</v>
      </c>
      <c r="G968" s="229" t="s">
        <v>157</v>
      </c>
      <c r="H968" s="230">
        <v>36.682000000000002</v>
      </c>
      <c r="I968" s="231"/>
      <c r="J968" s="232">
        <f>ROUND(I968*H968,2)</f>
        <v>0</v>
      </c>
      <c r="K968" s="228" t="s">
        <v>141</v>
      </c>
      <c r="L968" s="233"/>
      <c r="M968" s="234" t="s">
        <v>19</v>
      </c>
      <c r="N968" s="235" t="s">
        <v>43</v>
      </c>
      <c r="O968" s="66"/>
      <c r="P968" s="184">
        <f>O968*H968</f>
        <v>0</v>
      </c>
      <c r="Q968" s="184">
        <v>1.26E-2</v>
      </c>
      <c r="R968" s="184">
        <f>Q968*H968</f>
        <v>0.46219320000000003</v>
      </c>
      <c r="S968" s="184">
        <v>0</v>
      </c>
      <c r="T968" s="185">
        <f>S968*H968</f>
        <v>0</v>
      </c>
      <c r="U968" s="36"/>
      <c r="V968" s="36"/>
      <c r="W968" s="36"/>
      <c r="X968" s="36"/>
      <c r="Y968" s="36"/>
      <c r="Z968" s="36"/>
      <c r="AA968" s="36"/>
      <c r="AB968" s="36"/>
      <c r="AC968" s="36"/>
      <c r="AD968" s="36"/>
      <c r="AE968" s="36"/>
      <c r="AR968" s="186" t="s">
        <v>397</v>
      </c>
      <c r="AT968" s="186" t="s">
        <v>252</v>
      </c>
      <c r="AU968" s="186" t="s">
        <v>143</v>
      </c>
      <c r="AY968" s="19" t="s">
        <v>134</v>
      </c>
      <c r="BE968" s="187">
        <f>IF(N968="základní",J968,0)</f>
        <v>0</v>
      </c>
      <c r="BF968" s="187">
        <f>IF(N968="snížená",J968,0)</f>
        <v>0</v>
      </c>
      <c r="BG968" s="187">
        <f>IF(N968="zákl. přenesená",J968,0)</f>
        <v>0</v>
      </c>
      <c r="BH968" s="187">
        <f>IF(N968="sníž. přenesená",J968,0)</f>
        <v>0</v>
      </c>
      <c r="BI968" s="187">
        <f>IF(N968="nulová",J968,0)</f>
        <v>0</v>
      </c>
      <c r="BJ968" s="19" t="s">
        <v>143</v>
      </c>
      <c r="BK968" s="187">
        <f>ROUND(I968*H968,2)</f>
        <v>0</v>
      </c>
      <c r="BL968" s="19" t="s">
        <v>286</v>
      </c>
      <c r="BM968" s="186" t="s">
        <v>837</v>
      </c>
    </row>
    <row r="969" spans="1:65" s="13" customFormat="1">
      <c r="B969" s="193"/>
      <c r="C969" s="194"/>
      <c r="D969" s="195" t="s">
        <v>147</v>
      </c>
      <c r="E969" s="196" t="s">
        <v>19</v>
      </c>
      <c r="F969" s="197" t="s">
        <v>148</v>
      </c>
      <c r="G969" s="194"/>
      <c r="H969" s="196" t="s">
        <v>19</v>
      </c>
      <c r="I969" s="198"/>
      <c r="J969" s="194"/>
      <c r="K969" s="194"/>
      <c r="L969" s="199"/>
      <c r="M969" s="200"/>
      <c r="N969" s="201"/>
      <c r="O969" s="201"/>
      <c r="P969" s="201"/>
      <c r="Q969" s="201"/>
      <c r="R969" s="201"/>
      <c r="S969" s="201"/>
      <c r="T969" s="202"/>
      <c r="AT969" s="203" t="s">
        <v>147</v>
      </c>
      <c r="AU969" s="203" t="s">
        <v>143</v>
      </c>
      <c r="AV969" s="13" t="s">
        <v>79</v>
      </c>
      <c r="AW969" s="13" t="s">
        <v>33</v>
      </c>
      <c r="AX969" s="13" t="s">
        <v>71</v>
      </c>
      <c r="AY969" s="203" t="s">
        <v>134</v>
      </c>
    </row>
    <row r="970" spans="1:65" s="13" customFormat="1">
      <c r="B970" s="193"/>
      <c r="C970" s="194"/>
      <c r="D970" s="195" t="s">
        <v>147</v>
      </c>
      <c r="E970" s="196" t="s">
        <v>19</v>
      </c>
      <c r="F970" s="197" t="s">
        <v>185</v>
      </c>
      <c r="G970" s="194"/>
      <c r="H970" s="196" t="s">
        <v>19</v>
      </c>
      <c r="I970" s="198"/>
      <c r="J970" s="194"/>
      <c r="K970" s="194"/>
      <c r="L970" s="199"/>
      <c r="M970" s="200"/>
      <c r="N970" s="201"/>
      <c r="O970" s="201"/>
      <c r="P970" s="201"/>
      <c r="Q970" s="201"/>
      <c r="R970" s="201"/>
      <c r="S970" s="201"/>
      <c r="T970" s="202"/>
      <c r="AT970" s="203" t="s">
        <v>147</v>
      </c>
      <c r="AU970" s="203" t="s">
        <v>143</v>
      </c>
      <c r="AV970" s="13" t="s">
        <v>79</v>
      </c>
      <c r="AW970" s="13" t="s">
        <v>33</v>
      </c>
      <c r="AX970" s="13" t="s">
        <v>71</v>
      </c>
      <c r="AY970" s="203" t="s">
        <v>134</v>
      </c>
    </row>
    <row r="971" spans="1:65" s="14" customFormat="1">
      <c r="B971" s="204"/>
      <c r="C971" s="205"/>
      <c r="D971" s="195" t="s">
        <v>147</v>
      </c>
      <c r="E971" s="206" t="s">
        <v>19</v>
      </c>
      <c r="F971" s="207" t="s">
        <v>822</v>
      </c>
      <c r="G971" s="205"/>
      <c r="H971" s="208">
        <v>8.61</v>
      </c>
      <c r="I971" s="209"/>
      <c r="J971" s="205"/>
      <c r="K971" s="205"/>
      <c r="L971" s="210"/>
      <c r="M971" s="211"/>
      <c r="N971" s="212"/>
      <c r="O971" s="212"/>
      <c r="P971" s="212"/>
      <c r="Q971" s="212"/>
      <c r="R971" s="212"/>
      <c r="S971" s="212"/>
      <c r="T971" s="213"/>
      <c r="AT971" s="214" t="s">
        <v>147</v>
      </c>
      <c r="AU971" s="214" t="s">
        <v>143</v>
      </c>
      <c r="AV971" s="14" t="s">
        <v>143</v>
      </c>
      <c r="AW971" s="14" t="s">
        <v>33</v>
      </c>
      <c r="AX971" s="14" t="s">
        <v>71</v>
      </c>
      <c r="AY971" s="214" t="s">
        <v>134</v>
      </c>
    </row>
    <row r="972" spans="1:65" s="14" customFormat="1">
      <c r="B972" s="204"/>
      <c r="C972" s="205"/>
      <c r="D972" s="195" t="s">
        <v>147</v>
      </c>
      <c r="E972" s="206" t="s">
        <v>19</v>
      </c>
      <c r="F972" s="207" t="s">
        <v>187</v>
      </c>
      <c r="G972" s="205"/>
      <c r="H972" s="208">
        <v>-1.23</v>
      </c>
      <c r="I972" s="209"/>
      <c r="J972" s="205"/>
      <c r="K972" s="205"/>
      <c r="L972" s="210"/>
      <c r="M972" s="211"/>
      <c r="N972" s="212"/>
      <c r="O972" s="212"/>
      <c r="P972" s="212"/>
      <c r="Q972" s="212"/>
      <c r="R972" s="212"/>
      <c r="S972" s="212"/>
      <c r="T972" s="213"/>
      <c r="AT972" s="214" t="s">
        <v>147</v>
      </c>
      <c r="AU972" s="214" t="s">
        <v>143</v>
      </c>
      <c r="AV972" s="14" t="s">
        <v>143</v>
      </c>
      <c r="AW972" s="14" t="s">
        <v>33</v>
      </c>
      <c r="AX972" s="14" t="s">
        <v>71</v>
      </c>
      <c r="AY972" s="214" t="s">
        <v>134</v>
      </c>
    </row>
    <row r="973" spans="1:65" s="13" customFormat="1">
      <c r="B973" s="193"/>
      <c r="C973" s="194"/>
      <c r="D973" s="195" t="s">
        <v>147</v>
      </c>
      <c r="E973" s="196" t="s">
        <v>19</v>
      </c>
      <c r="F973" s="197" t="s">
        <v>149</v>
      </c>
      <c r="G973" s="194"/>
      <c r="H973" s="196" t="s">
        <v>19</v>
      </c>
      <c r="I973" s="198"/>
      <c r="J973" s="194"/>
      <c r="K973" s="194"/>
      <c r="L973" s="199"/>
      <c r="M973" s="200"/>
      <c r="N973" s="201"/>
      <c r="O973" s="201"/>
      <c r="P973" s="201"/>
      <c r="Q973" s="201"/>
      <c r="R973" s="201"/>
      <c r="S973" s="201"/>
      <c r="T973" s="202"/>
      <c r="AT973" s="203" t="s">
        <v>147</v>
      </c>
      <c r="AU973" s="203" t="s">
        <v>143</v>
      </c>
      <c r="AV973" s="13" t="s">
        <v>79</v>
      </c>
      <c r="AW973" s="13" t="s">
        <v>33</v>
      </c>
      <c r="AX973" s="13" t="s">
        <v>71</v>
      </c>
      <c r="AY973" s="203" t="s">
        <v>134</v>
      </c>
    </row>
    <row r="974" spans="1:65" s="14" customFormat="1">
      <c r="B974" s="204"/>
      <c r="C974" s="205"/>
      <c r="D974" s="195" t="s">
        <v>147</v>
      </c>
      <c r="E974" s="206" t="s">
        <v>19</v>
      </c>
      <c r="F974" s="207" t="s">
        <v>823</v>
      </c>
      <c r="G974" s="205"/>
      <c r="H974" s="208">
        <v>21.882000000000001</v>
      </c>
      <c r="I974" s="209"/>
      <c r="J974" s="205"/>
      <c r="K974" s="205"/>
      <c r="L974" s="210"/>
      <c r="M974" s="211"/>
      <c r="N974" s="212"/>
      <c r="O974" s="212"/>
      <c r="P974" s="212"/>
      <c r="Q974" s="212"/>
      <c r="R974" s="212"/>
      <c r="S974" s="212"/>
      <c r="T974" s="213"/>
      <c r="AT974" s="214" t="s">
        <v>147</v>
      </c>
      <c r="AU974" s="214" t="s">
        <v>143</v>
      </c>
      <c r="AV974" s="14" t="s">
        <v>143</v>
      </c>
      <c r="AW974" s="14" t="s">
        <v>33</v>
      </c>
      <c r="AX974" s="14" t="s">
        <v>71</v>
      </c>
      <c r="AY974" s="214" t="s">
        <v>134</v>
      </c>
    </row>
    <row r="975" spans="1:65" s="14" customFormat="1">
      <c r="B975" s="204"/>
      <c r="C975" s="205"/>
      <c r="D975" s="195" t="s">
        <v>147</v>
      </c>
      <c r="E975" s="206" t="s">
        <v>19</v>
      </c>
      <c r="F975" s="207" t="s">
        <v>170</v>
      </c>
      <c r="G975" s="205"/>
      <c r="H975" s="208">
        <v>5.25</v>
      </c>
      <c r="I975" s="209"/>
      <c r="J975" s="205"/>
      <c r="K975" s="205"/>
      <c r="L975" s="210"/>
      <c r="M975" s="211"/>
      <c r="N975" s="212"/>
      <c r="O975" s="212"/>
      <c r="P975" s="212"/>
      <c r="Q975" s="212"/>
      <c r="R975" s="212"/>
      <c r="S975" s="212"/>
      <c r="T975" s="213"/>
      <c r="AT975" s="214" t="s">
        <v>147</v>
      </c>
      <c r="AU975" s="214" t="s">
        <v>143</v>
      </c>
      <c r="AV975" s="14" t="s">
        <v>143</v>
      </c>
      <c r="AW975" s="14" t="s">
        <v>33</v>
      </c>
      <c r="AX975" s="14" t="s">
        <v>71</v>
      </c>
      <c r="AY975" s="214" t="s">
        <v>134</v>
      </c>
    </row>
    <row r="976" spans="1:65" s="14" customFormat="1">
      <c r="B976" s="204"/>
      <c r="C976" s="205"/>
      <c r="D976" s="195" t="s">
        <v>147</v>
      </c>
      <c r="E976" s="206" t="s">
        <v>19</v>
      </c>
      <c r="F976" s="207" t="s">
        <v>824</v>
      </c>
      <c r="G976" s="205"/>
      <c r="H976" s="208">
        <v>0.27</v>
      </c>
      <c r="I976" s="209"/>
      <c r="J976" s="205"/>
      <c r="K976" s="205"/>
      <c r="L976" s="210"/>
      <c r="M976" s="211"/>
      <c r="N976" s="212"/>
      <c r="O976" s="212"/>
      <c r="P976" s="212"/>
      <c r="Q976" s="212"/>
      <c r="R976" s="212"/>
      <c r="S976" s="212"/>
      <c r="T976" s="213"/>
      <c r="AT976" s="214" t="s">
        <v>147</v>
      </c>
      <c r="AU976" s="214" t="s">
        <v>143</v>
      </c>
      <c r="AV976" s="14" t="s">
        <v>143</v>
      </c>
      <c r="AW976" s="14" t="s">
        <v>33</v>
      </c>
      <c r="AX976" s="14" t="s">
        <v>71</v>
      </c>
      <c r="AY976" s="214" t="s">
        <v>134</v>
      </c>
    </row>
    <row r="977" spans="1:65" s="14" customFormat="1">
      <c r="B977" s="204"/>
      <c r="C977" s="205"/>
      <c r="D977" s="195" t="s">
        <v>147</v>
      </c>
      <c r="E977" s="206" t="s">
        <v>19</v>
      </c>
      <c r="F977" s="207" t="s">
        <v>192</v>
      </c>
      <c r="G977" s="205"/>
      <c r="H977" s="208">
        <v>-1.4350000000000001</v>
      </c>
      <c r="I977" s="209"/>
      <c r="J977" s="205"/>
      <c r="K977" s="205"/>
      <c r="L977" s="210"/>
      <c r="M977" s="211"/>
      <c r="N977" s="212"/>
      <c r="O977" s="212"/>
      <c r="P977" s="212"/>
      <c r="Q977" s="212"/>
      <c r="R977" s="212"/>
      <c r="S977" s="212"/>
      <c r="T977" s="213"/>
      <c r="AT977" s="214" t="s">
        <v>147</v>
      </c>
      <c r="AU977" s="214" t="s">
        <v>143</v>
      </c>
      <c r="AV977" s="14" t="s">
        <v>143</v>
      </c>
      <c r="AW977" s="14" t="s">
        <v>33</v>
      </c>
      <c r="AX977" s="14" t="s">
        <v>71</v>
      </c>
      <c r="AY977" s="214" t="s">
        <v>134</v>
      </c>
    </row>
    <row r="978" spans="1:65" s="15" customFormat="1">
      <c r="B978" s="215"/>
      <c r="C978" s="216"/>
      <c r="D978" s="195" t="s">
        <v>147</v>
      </c>
      <c r="E978" s="217" t="s">
        <v>19</v>
      </c>
      <c r="F978" s="218" t="s">
        <v>154</v>
      </c>
      <c r="G978" s="216"/>
      <c r="H978" s="219">
        <v>33.347000000000001</v>
      </c>
      <c r="I978" s="220"/>
      <c r="J978" s="216"/>
      <c r="K978" s="216"/>
      <c r="L978" s="221"/>
      <c r="M978" s="222"/>
      <c r="N978" s="223"/>
      <c r="O978" s="223"/>
      <c r="P978" s="223"/>
      <c r="Q978" s="223"/>
      <c r="R978" s="223"/>
      <c r="S978" s="223"/>
      <c r="T978" s="224"/>
      <c r="AT978" s="225" t="s">
        <v>147</v>
      </c>
      <c r="AU978" s="225" t="s">
        <v>143</v>
      </c>
      <c r="AV978" s="15" t="s">
        <v>142</v>
      </c>
      <c r="AW978" s="15" t="s">
        <v>33</v>
      </c>
      <c r="AX978" s="15" t="s">
        <v>79</v>
      </c>
      <c r="AY978" s="225" t="s">
        <v>134</v>
      </c>
    </row>
    <row r="979" spans="1:65" s="14" customFormat="1">
      <c r="B979" s="204"/>
      <c r="C979" s="205"/>
      <c r="D979" s="195" t="s">
        <v>147</v>
      </c>
      <c r="E979" s="205"/>
      <c r="F979" s="207" t="s">
        <v>838</v>
      </c>
      <c r="G979" s="205"/>
      <c r="H979" s="208">
        <v>36.682000000000002</v>
      </c>
      <c r="I979" s="209"/>
      <c r="J979" s="205"/>
      <c r="K979" s="205"/>
      <c r="L979" s="210"/>
      <c r="M979" s="211"/>
      <c r="N979" s="212"/>
      <c r="O979" s="212"/>
      <c r="P979" s="212"/>
      <c r="Q979" s="212"/>
      <c r="R979" s="212"/>
      <c r="S979" s="212"/>
      <c r="T979" s="213"/>
      <c r="AT979" s="214" t="s">
        <v>147</v>
      </c>
      <c r="AU979" s="214" t="s">
        <v>143</v>
      </c>
      <c r="AV979" s="14" t="s">
        <v>143</v>
      </c>
      <c r="AW979" s="14" t="s">
        <v>4</v>
      </c>
      <c r="AX979" s="14" t="s">
        <v>79</v>
      </c>
      <c r="AY979" s="214" t="s">
        <v>134</v>
      </c>
    </row>
    <row r="980" spans="1:65" s="2" customFormat="1" ht="16.5" customHeight="1">
      <c r="A980" s="36"/>
      <c r="B980" s="37"/>
      <c r="C980" s="175" t="s">
        <v>839</v>
      </c>
      <c r="D980" s="175" t="s">
        <v>137</v>
      </c>
      <c r="E980" s="176" t="s">
        <v>840</v>
      </c>
      <c r="F980" s="177" t="s">
        <v>841</v>
      </c>
      <c r="G980" s="178" t="s">
        <v>700</v>
      </c>
      <c r="H980" s="179">
        <v>8.4</v>
      </c>
      <c r="I980" s="180"/>
      <c r="J980" s="181">
        <f>ROUND(I980*H980,2)</f>
        <v>0</v>
      </c>
      <c r="K980" s="177" t="s">
        <v>141</v>
      </c>
      <c r="L980" s="41"/>
      <c r="M980" s="182" t="s">
        <v>19</v>
      </c>
      <c r="N980" s="183" t="s">
        <v>43</v>
      </c>
      <c r="O980" s="66"/>
      <c r="P980" s="184">
        <f>O980*H980</f>
        <v>0</v>
      </c>
      <c r="Q980" s="184">
        <v>5.5000000000000003E-4</v>
      </c>
      <c r="R980" s="184">
        <f>Q980*H980</f>
        <v>4.6200000000000008E-3</v>
      </c>
      <c r="S980" s="184">
        <v>0</v>
      </c>
      <c r="T980" s="185">
        <f>S980*H980</f>
        <v>0</v>
      </c>
      <c r="U980" s="36"/>
      <c r="V980" s="36"/>
      <c r="W980" s="36"/>
      <c r="X980" s="36"/>
      <c r="Y980" s="36"/>
      <c r="Z980" s="36"/>
      <c r="AA980" s="36"/>
      <c r="AB980" s="36"/>
      <c r="AC980" s="36"/>
      <c r="AD980" s="36"/>
      <c r="AE980" s="36"/>
      <c r="AR980" s="186" t="s">
        <v>286</v>
      </c>
      <c r="AT980" s="186" t="s">
        <v>137</v>
      </c>
      <c r="AU980" s="186" t="s">
        <v>143</v>
      </c>
      <c r="AY980" s="19" t="s">
        <v>134</v>
      </c>
      <c r="BE980" s="187">
        <f>IF(N980="základní",J980,0)</f>
        <v>0</v>
      </c>
      <c r="BF980" s="187">
        <f>IF(N980="snížená",J980,0)</f>
        <v>0</v>
      </c>
      <c r="BG980" s="187">
        <f>IF(N980="zákl. přenesená",J980,0)</f>
        <v>0</v>
      </c>
      <c r="BH980" s="187">
        <f>IF(N980="sníž. přenesená",J980,0)</f>
        <v>0</v>
      </c>
      <c r="BI980" s="187">
        <f>IF(N980="nulová",J980,0)</f>
        <v>0</v>
      </c>
      <c r="BJ980" s="19" t="s">
        <v>143</v>
      </c>
      <c r="BK980" s="187">
        <f>ROUND(I980*H980,2)</f>
        <v>0</v>
      </c>
      <c r="BL980" s="19" t="s">
        <v>286</v>
      </c>
      <c r="BM980" s="186" t="s">
        <v>842</v>
      </c>
    </row>
    <row r="981" spans="1:65" s="2" customFormat="1">
      <c r="A981" s="36"/>
      <c r="B981" s="37"/>
      <c r="C981" s="38"/>
      <c r="D981" s="188" t="s">
        <v>145</v>
      </c>
      <c r="E981" s="38"/>
      <c r="F981" s="189" t="s">
        <v>843</v>
      </c>
      <c r="G981" s="38"/>
      <c r="H981" s="38"/>
      <c r="I981" s="190"/>
      <c r="J981" s="38"/>
      <c r="K981" s="38"/>
      <c r="L981" s="41"/>
      <c r="M981" s="191"/>
      <c r="N981" s="192"/>
      <c r="O981" s="66"/>
      <c r="P981" s="66"/>
      <c r="Q981" s="66"/>
      <c r="R981" s="66"/>
      <c r="S981" s="66"/>
      <c r="T981" s="67"/>
      <c r="U981" s="36"/>
      <c r="V981" s="36"/>
      <c r="W981" s="36"/>
      <c r="X981" s="36"/>
      <c r="Y981" s="36"/>
      <c r="Z981" s="36"/>
      <c r="AA981" s="36"/>
      <c r="AB981" s="36"/>
      <c r="AC981" s="36"/>
      <c r="AD981" s="36"/>
      <c r="AE981" s="36"/>
      <c r="AT981" s="19" t="s">
        <v>145</v>
      </c>
      <c r="AU981" s="19" t="s">
        <v>143</v>
      </c>
    </row>
    <row r="982" spans="1:65" s="13" customFormat="1">
      <c r="B982" s="193"/>
      <c r="C982" s="194"/>
      <c r="D982" s="195" t="s">
        <v>147</v>
      </c>
      <c r="E982" s="196" t="s">
        <v>19</v>
      </c>
      <c r="F982" s="197" t="s">
        <v>148</v>
      </c>
      <c r="G982" s="194"/>
      <c r="H982" s="196" t="s">
        <v>19</v>
      </c>
      <c r="I982" s="198"/>
      <c r="J982" s="194"/>
      <c r="K982" s="194"/>
      <c r="L982" s="199"/>
      <c r="M982" s="200"/>
      <c r="N982" s="201"/>
      <c r="O982" s="201"/>
      <c r="P982" s="201"/>
      <c r="Q982" s="201"/>
      <c r="R982" s="201"/>
      <c r="S982" s="201"/>
      <c r="T982" s="202"/>
      <c r="AT982" s="203" t="s">
        <v>147</v>
      </c>
      <c r="AU982" s="203" t="s">
        <v>143</v>
      </c>
      <c r="AV982" s="13" t="s">
        <v>79</v>
      </c>
      <c r="AW982" s="13" t="s">
        <v>33</v>
      </c>
      <c r="AX982" s="13" t="s">
        <v>71</v>
      </c>
      <c r="AY982" s="203" t="s">
        <v>134</v>
      </c>
    </row>
    <row r="983" spans="1:65" s="13" customFormat="1">
      <c r="B983" s="193"/>
      <c r="C983" s="194"/>
      <c r="D983" s="195" t="s">
        <v>147</v>
      </c>
      <c r="E983" s="196" t="s">
        <v>19</v>
      </c>
      <c r="F983" s="197" t="s">
        <v>169</v>
      </c>
      <c r="G983" s="194"/>
      <c r="H983" s="196" t="s">
        <v>19</v>
      </c>
      <c r="I983" s="198"/>
      <c r="J983" s="194"/>
      <c r="K983" s="194"/>
      <c r="L983" s="199"/>
      <c r="M983" s="200"/>
      <c r="N983" s="201"/>
      <c r="O983" s="201"/>
      <c r="P983" s="201"/>
      <c r="Q983" s="201"/>
      <c r="R983" s="201"/>
      <c r="S983" s="201"/>
      <c r="T983" s="202"/>
      <c r="AT983" s="203" t="s">
        <v>147</v>
      </c>
      <c r="AU983" s="203" t="s">
        <v>143</v>
      </c>
      <c r="AV983" s="13" t="s">
        <v>79</v>
      </c>
      <c r="AW983" s="13" t="s">
        <v>33</v>
      </c>
      <c r="AX983" s="13" t="s">
        <v>71</v>
      </c>
      <c r="AY983" s="203" t="s">
        <v>134</v>
      </c>
    </row>
    <row r="984" spans="1:65" s="14" customFormat="1">
      <c r="B984" s="204"/>
      <c r="C984" s="205"/>
      <c r="D984" s="195" t="s">
        <v>147</v>
      </c>
      <c r="E984" s="206" t="s">
        <v>19</v>
      </c>
      <c r="F984" s="207" t="s">
        <v>844</v>
      </c>
      <c r="G984" s="205"/>
      <c r="H984" s="208">
        <v>4.0999999999999996</v>
      </c>
      <c r="I984" s="209"/>
      <c r="J984" s="205"/>
      <c r="K984" s="205"/>
      <c r="L984" s="210"/>
      <c r="M984" s="211"/>
      <c r="N984" s="212"/>
      <c r="O984" s="212"/>
      <c r="P984" s="212"/>
      <c r="Q984" s="212"/>
      <c r="R984" s="212"/>
      <c r="S984" s="212"/>
      <c r="T984" s="213"/>
      <c r="AT984" s="214" t="s">
        <v>147</v>
      </c>
      <c r="AU984" s="214" t="s">
        <v>143</v>
      </c>
      <c r="AV984" s="14" t="s">
        <v>143</v>
      </c>
      <c r="AW984" s="14" t="s">
        <v>33</v>
      </c>
      <c r="AX984" s="14" t="s">
        <v>71</v>
      </c>
      <c r="AY984" s="214" t="s">
        <v>134</v>
      </c>
    </row>
    <row r="985" spans="1:65" s="14" customFormat="1">
      <c r="B985" s="204"/>
      <c r="C985" s="205"/>
      <c r="D985" s="195" t="s">
        <v>147</v>
      </c>
      <c r="E985" s="206" t="s">
        <v>19</v>
      </c>
      <c r="F985" s="207" t="s">
        <v>845</v>
      </c>
      <c r="G985" s="205"/>
      <c r="H985" s="208">
        <v>1.8</v>
      </c>
      <c r="I985" s="209"/>
      <c r="J985" s="205"/>
      <c r="K985" s="205"/>
      <c r="L985" s="210"/>
      <c r="M985" s="211"/>
      <c r="N985" s="212"/>
      <c r="O985" s="212"/>
      <c r="P985" s="212"/>
      <c r="Q985" s="212"/>
      <c r="R985" s="212"/>
      <c r="S985" s="212"/>
      <c r="T985" s="213"/>
      <c r="AT985" s="214" t="s">
        <v>147</v>
      </c>
      <c r="AU985" s="214" t="s">
        <v>143</v>
      </c>
      <c r="AV985" s="14" t="s">
        <v>143</v>
      </c>
      <c r="AW985" s="14" t="s">
        <v>33</v>
      </c>
      <c r="AX985" s="14" t="s">
        <v>71</v>
      </c>
      <c r="AY985" s="214" t="s">
        <v>134</v>
      </c>
    </row>
    <row r="986" spans="1:65" s="14" customFormat="1">
      <c r="B986" s="204"/>
      <c r="C986" s="205"/>
      <c r="D986" s="195" t="s">
        <v>147</v>
      </c>
      <c r="E986" s="206" t="s">
        <v>19</v>
      </c>
      <c r="F986" s="207" t="s">
        <v>846</v>
      </c>
      <c r="G986" s="205"/>
      <c r="H986" s="208">
        <v>2.5</v>
      </c>
      <c r="I986" s="209"/>
      <c r="J986" s="205"/>
      <c r="K986" s="205"/>
      <c r="L986" s="210"/>
      <c r="M986" s="211"/>
      <c r="N986" s="212"/>
      <c r="O986" s="212"/>
      <c r="P986" s="212"/>
      <c r="Q986" s="212"/>
      <c r="R986" s="212"/>
      <c r="S986" s="212"/>
      <c r="T986" s="213"/>
      <c r="AT986" s="214" t="s">
        <v>147</v>
      </c>
      <c r="AU986" s="214" t="s">
        <v>143</v>
      </c>
      <c r="AV986" s="14" t="s">
        <v>143</v>
      </c>
      <c r="AW986" s="14" t="s">
        <v>33</v>
      </c>
      <c r="AX986" s="14" t="s">
        <v>71</v>
      </c>
      <c r="AY986" s="214" t="s">
        <v>134</v>
      </c>
    </row>
    <row r="987" spans="1:65" s="15" customFormat="1">
      <c r="B987" s="215"/>
      <c r="C987" s="216"/>
      <c r="D987" s="195" t="s">
        <v>147</v>
      </c>
      <c r="E987" s="217" t="s">
        <v>19</v>
      </c>
      <c r="F987" s="218" t="s">
        <v>154</v>
      </c>
      <c r="G987" s="216"/>
      <c r="H987" s="219">
        <v>8.3999999999999986</v>
      </c>
      <c r="I987" s="220"/>
      <c r="J987" s="216"/>
      <c r="K987" s="216"/>
      <c r="L987" s="221"/>
      <c r="M987" s="222"/>
      <c r="N987" s="223"/>
      <c r="O987" s="223"/>
      <c r="P987" s="223"/>
      <c r="Q987" s="223"/>
      <c r="R987" s="223"/>
      <c r="S987" s="223"/>
      <c r="T987" s="224"/>
      <c r="AT987" s="225" t="s">
        <v>147</v>
      </c>
      <c r="AU987" s="225" t="s">
        <v>143</v>
      </c>
      <c r="AV987" s="15" t="s">
        <v>142</v>
      </c>
      <c r="AW987" s="15" t="s">
        <v>33</v>
      </c>
      <c r="AX987" s="15" t="s">
        <v>79</v>
      </c>
      <c r="AY987" s="225" t="s">
        <v>134</v>
      </c>
    </row>
    <row r="988" spans="1:65" s="2" customFormat="1" ht="16.5" customHeight="1">
      <c r="A988" s="36"/>
      <c r="B988" s="37"/>
      <c r="C988" s="175" t="s">
        <v>847</v>
      </c>
      <c r="D988" s="175" t="s">
        <v>137</v>
      </c>
      <c r="E988" s="176" t="s">
        <v>848</v>
      </c>
      <c r="F988" s="177" t="s">
        <v>849</v>
      </c>
      <c r="G988" s="178" t="s">
        <v>700</v>
      </c>
      <c r="H988" s="179">
        <v>14.52</v>
      </c>
      <c r="I988" s="180"/>
      <c r="J988" s="181">
        <f>ROUND(I988*H988,2)</f>
        <v>0</v>
      </c>
      <c r="K988" s="177" t="s">
        <v>141</v>
      </c>
      <c r="L988" s="41"/>
      <c r="M988" s="182" t="s">
        <v>19</v>
      </c>
      <c r="N988" s="183" t="s">
        <v>43</v>
      </c>
      <c r="O988" s="66"/>
      <c r="P988" s="184">
        <f>O988*H988</f>
        <v>0</v>
      </c>
      <c r="Q988" s="184">
        <v>5.0000000000000001E-4</v>
      </c>
      <c r="R988" s="184">
        <f>Q988*H988</f>
        <v>7.26E-3</v>
      </c>
      <c r="S988" s="184">
        <v>0</v>
      </c>
      <c r="T988" s="185">
        <f>S988*H988</f>
        <v>0</v>
      </c>
      <c r="U988" s="36"/>
      <c r="V988" s="36"/>
      <c r="W988" s="36"/>
      <c r="X988" s="36"/>
      <c r="Y988" s="36"/>
      <c r="Z988" s="36"/>
      <c r="AA988" s="36"/>
      <c r="AB988" s="36"/>
      <c r="AC988" s="36"/>
      <c r="AD988" s="36"/>
      <c r="AE988" s="36"/>
      <c r="AR988" s="186" t="s">
        <v>286</v>
      </c>
      <c r="AT988" s="186" t="s">
        <v>137</v>
      </c>
      <c r="AU988" s="186" t="s">
        <v>143</v>
      </c>
      <c r="AY988" s="19" t="s">
        <v>134</v>
      </c>
      <c r="BE988" s="187">
        <f>IF(N988="základní",J988,0)</f>
        <v>0</v>
      </c>
      <c r="BF988" s="187">
        <f>IF(N988="snížená",J988,0)</f>
        <v>0</v>
      </c>
      <c r="BG988" s="187">
        <f>IF(N988="zákl. přenesená",J988,0)</f>
        <v>0</v>
      </c>
      <c r="BH988" s="187">
        <f>IF(N988="sníž. přenesená",J988,0)</f>
        <v>0</v>
      </c>
      <c r="BI988" s="187">
        <f>IF(N988="nulová",J988,0)</f>
        <v>0</v>
      </c>
      <c r="BJ988" s="19" t="s">
        <v>143</v>
      </c>
      <c r="BK988" s="187">
        <f>ROUND(I988*H988,2)</f>
        <v>0</v>
      </c>
      <c r="BL988" s="19" t="s">
        <v>286</v>
      </c>
      <c r="BM988" s="186" t="s">
        <v>850</v>
      </c>
    </row>
    <row r="989" spans="1:65" s="2" customFormat="1">
      <c r="A989" s="36"/>
      <c r="B989" s="37"/>
      <c r="C989" s="38"/>
      <c r="D989" s="188" t="s">
        <v>145</v>
      </c>
      <c r="E989" s="38"/>
      <c r="F989" s="189" t="s">
        <v>851</v>
      </c>
      <c r="G989" s="38"/>
      <c r="H989" s="38"/>
      <c r="I989" s="190"/>
      <c r="J989" s="38"/>
      <c r="K989" s="38"/>
      <c r="L989" s="41"/>
      <c r="M989" s="191"/>
      <c r="N989" s="192"/>
      <c r="O989" s="66"/>
      <c r="P989" s="66"/>
      <c r="Q989" s="66"/>
      <c r="R989" s="66"/>
      <c r="S989" s="66"/>
      <c r="T989" s="67"/>
      <c r="U989" s="36"/>
      <c r="V989" s="36"/>
      <c r="W989" s="36"/>
      <c r="X989" s="36"/>
      <c r="Y989" s="36"/>
      <c r="Z989" s="36"/>
      <c r="AA989" s="36"/>
      <c r="AB989" s="36"/>
      <c r="AC989" s="36"/>
      <c r="AD989" s="36"/>
      <c r="AE989" s="36"/>
      <c r="AT989" s="19" t="s">
        <v>145</v>
      </c>
      <c r="AU989" s="19" t="s">
        <v>143</v>
      </c>
    </row>
    <row r="990" spans="1:65" s="13" customFormat="1">
      <c r="B990" s="193"/>
      <c r="C990" s="194"/>
      <c r="D990" s="195" t="s">
        <v>147</v>
      </c>
      <c r="E990" s="196" t="s">
        <v>19</v>
      </c>
      <c r="F990" s="197" t="s">
        <v>148</v>
      </c>
      <c r="G990" s="194"/>
      <c r="H990" s="196" t="s">
        <v>19</v>
      </c>
      <c r="I990" s="198"/>
      <c r="J990" s="194"/>
      <c r="K990" s="194"/>
      <c r="L990" s="199"/>
      <c r="M990" s="200"/>
      <c r="N990" s="201"/>
      <c r="O990" s="201"/>
      <c r="P990" s="201"/>
      <c r="Q990" s="201"/>
      <c r="R990" s="201"/>
      <c r="S990" s="201"/>
      <c r="T990" s="202"/>
      <c r="AT990" s="203" t="s">
        <v>147</v>
      </c>
      <c r="AU990" s="203" t="s">
        <v>143</v>
      </c>
      <c r="AV990" s="13" t="s">
        <v>79</v>
      </c>
      <c r="AW990" s="13" t="s">
        <v>33</v>
      </c>
      <c r="AX990" s="13" t="s">
        <v>71</v>
      </c>
      <c r="AY990" s="203" t="s">
        <v>134</v>
      </c>
    </row>
    <row r="991" spans="1:65" s="13" customFormat="1">
      <c r="B991" s="193"/>
      <c r="C991" s="194"/>
      <c r="D991" s="195" t="s">
        <v>147</v>
      </c>
      <c r="E991" s="196" t="s">
        <v>19</v>
      </c>
      <c r="F991" s="197" t="s">
        <v>185</v>
      </c>
      <c r="G991" s="194"/>
      <c r="H991" s="196" t="s">
        <v>19</v>
      </c>
      <c r="I991" s="198"/>
      <c r="J991" s="194"/>
      <c r="K991" s="194"/>
      <c r="L991" s="199"/>
      <c r="M991" s="200"/>
      <c r="N991" s="201"/>
      <c r="O991" s="201"/>
      <c r="P991" s="201"/>
      <c r="Q991" s="201"/>
      <c r="R991" s="201"/>
      <c r="S991" s="201"/>
      <c r="T991" s="202"/>
      <c r="AT991" s="203" t="s">
        <v>147</v>
      </c>
      <c r="AU991" s="203" t="s">
        <v>143</v>
      </c>
      <c r="AV991" s="13" t="s">
        <v>79</v>
      </c>
      <c r="AW991" s="13" t="s">
        <v>33</v>
      </c>
      <c r="AX991" s="13" t="s">
        <v>71</v>
      </c>
      <c r="AY991" s="203" t="s">
        <v>134</v>
      </c>
    </row>
    <row r="992" spans="1:65" s="14" customFormat="1">
      <c r="B992" s="204"/>
      <c r="C992" s="205"/>
      <c r="D992" s="195" t="s">
        <v>147</v>
      </c>
      <c r="E992" s="206" t="s">
        <v>19</v>
      </c>
      <c r="F992" s="207" t="s">
        <v>703</v>
      </c>
      <c r="G992" s="205"/>
      <c r="H992" s="208">
        <v>4.0999999999999996</v>
      </c>
      <c r="I992" s="209"/>
      <c r="J992" s="205"/>
      <c r="K992" s="205"/>
      <c r="L992" s="210"/>
      <c r="M992" s="211"/>
      <c r="N992" s="212"/>
      <c r="O992" s="212"/>
      <c r="P992" s="212"/>
      <c r="Q992" s="212"/>
      <c r="R992" s="212"/>
      <c r="S992" s="212"/>
      <c r="T992" s="213"/>
      <c r="AT992" s="214" t="s">
        <v>147</v>
      </c>
      <c r="AU992" s="214" t="s">
        <v>143</v>
      </c>
      <c r="AV992" s="14" t="s">
        <v>143</v>
      </c>
      <c r="AW992" s="14" t="s">
        <v>33</v>
      </c>
      <c r="AX992" s="14" t="s">
        <v>71</v>
      </c>
      <c r="AY992" s="214" t="s">
        <v>134</v>
      </c>
    </row>
    <row r="993" spans="1:65" s="13" customFormat="1">
      <c r="B993" s="193"/>
      <c r="C993" s="194"/>
      <c r="D993" s="195" t="s">
        <v>147</v>
      </c>
      <c r="E993" s="196" t="s">
        <v>19</v>
      </c>
      <c r="F993" s="197" t="s">
        <v>149</v>
      </c>
      <c r="G993" s="194"/>
      <c r="H993" s="196" t="s">
        <v>19</v>
      </c>
      <c r="I993" s="198"/>
      <c r="J993" s="194"/>
      <c r="K993" s="194"/>
      <c r="L993" s="199"/>
      <c r="M993" s="200"/>
      <c r="N993" s="201"/>
      <c r="O993" s="201"/>
      <c r="P993" s="201"/>
      <c r="Q993" s="201"/>
      <c r="R993" s="201"/>
      <c r="S993" s="201"/>
      <c r="T993" s="202"/>
      <c r="AT993" s="203" t="s">
        <v>147</v>
      </c>
      <c r="AU993" s="203" t="s">
        <v>143</v>
      </c>
      <c r="AV993" s="13" t="s">
        <v>79</v>
      </c>
      <c r="AW993" s="13" t="s">
        <v>33</v>
      </c>
      <c r="AX993" s="13" t="s">
        <v>71</v>
      </c>
      <c r="AY993" s="203" t="s">
        <v>134</v>
      </c>
    </row>
    <row r="994" spans="1:65" s="14" customFormat="1">
      <c r="B994" s="204"/>
      <c r="C994" s="205"/>
      <c r="D994" s="195" t="s">
        <v>147</v>
      </c>
      <c r="E994" s="206" t="s">
        <v>19</v>
      </c>
      <c r="F994" s="207" t="s">
        <v>704</v>
      </c>
      <c r="G994" s="205"/>
      <c r="H994" s="208">
        <v>10.42</v>
      </c>
      <c r="I994" s="209"/>
      <c r="J994" s="205"/>
      <c r="K994" s="205"/>
      <c r="L994" s="210"/>
      <c r="M994" s="211"/>
      <c r="N994" s="212"/>
      <c r="O994" s="212"/>
      <c r="P994" s="212"/>
      <c r="Q994" s="212"/>
      <c r="R994" s="212"/>
      <c r="S994" s="212"/>
      <c r="T994" s="213"/>
      <c r="AT994" s="214" t="s">
        <v>147</v>
      </c>
      <c r="AU994" s="214" t="s">
        <v>143</v>
      </c>
      <c r="AV994" s="14" t="s">
        <v>143</v>
      </c>
      <c r="AW994" s="14" t="s">
        <v>33</v>
      </c>
      <c r="AX994" s="14" t="s">
        <v>71</v>
      </c>
      <c r="AY994" s="214" t="s">
        <v>134</v>
      </c>
    </row>
    <row r="995" spans="1:65" s="15" customFormat="1">
      <c r="B995" s="215"/>
      <c r="C995" s="216"/>
      <c r="D995" s="195" t="s">
        <v>147</v>
      </c>
      <c r="E995" s="217" t="s">
        <v>19</v>
      </c>
      <c r="F995" s="218" t="s">
        <v>154</v>
      </c>
      <c r="G995" s="216"/>
      <c r="H995" s="219">
        <v>14.52</v>
      </c>
      <c r="I995" s="220"/>
      <c r="J995" s="216"/>
      <c r="K995" s="216"/>
      <c r="L995" s="221"/>
      <c r="M995" s="222"/>
      <c r="N995" s="223"/>
      <c r="O995" s="223"/>
      <c r="P995" s="223"/>
      <c r="Q995" s="223"/>
      <c r="R995" s="223"/>
      <c r="S995" s="223"/>
      <c r="T995" s="224"/>
      <c r="AT995" s="225" t="s">
        <v>147</v>
      </c>
      <c r="AU995" s="225" t="s">
        <v>143</v>
      </c>
      <c r="AV995" s="15" t="s">
        <v>142</v>
      </c>
      <c r="AW995" s="15" t="s">
        <v>33</v>
      </c>
      <c r="AX995" s="15" t="s">
        <v>79</v>
      </c>
      <c r="AY995" s="225" t="s">
        <v>134</v>
      </c>
    </row>
    <row r="996" spans="1:65" s="2" customFormat="1" ht="24.2" customHeight="1">
      <c r="A996" s="36"/>
      <c r="B996" s="37"/>
      <c r="C996" s="175" t="s">
        <v>852</v>
      </c>
      <c r="D996" s="175" t="s">
        <v>137</v>
      </c>
      <c r="E996" s="176" t="s">
        <v>853</v>
      </c>
      <c r="F996" s="177" t="s">
        <v>854</v>
      </c>
      <c r="G996" s="178" t="s">
        <v>333</v>
      </c>
      <c r="H996" s="179">
        <v>0.73299999999999998</v>
      </c>
      <c r="I996" s="180"/>
      <c r="J996" s="181">
        <f>ROUND(I996*H996,2)</f>
        <v>0</v>
      </c>
      <c r="K996" s="177" t="s">
        <v>141</v>
      </c>
      <c r="L996" s="41"/>
      <c r="M996" s="182" t="s">
        <v>19</v>
      </c>
      <c r="N996" s="183" t="s">
        <v>43</v>
      </c>
      <c r="O996" s="66"/>
      <c r="P996" s="184">
        <f>O996*H996</f>
        <v>0</v>
      </c>
      <c r="Q996" s="184">
        <v>0</v>
      </c>
      <c r="R996" s="184">
        <f>Q996*H996</f>
        <v>0</v>
      </c>
      <c r="S996" s="184">
        <v>0</v>
      </c>
      <c r="T996" s="185">
        <f>S996*H996</f>
        <v>0</v>
      </c>
      <c r="U996" s="36"/>
      <c r="V996" s="36"/>
      <c r="W996" s="36"/>
      <c r="X996" s="36"/>
      <c r="Y996" s="36"/>
      <c r="Z996" s="36"/>
      <c r="AA996" s="36"/>
      <c r="AB996" s="36"/>
      <c r="AC996" s="36"/>
      <c r="AD996" s="36"/>
      <c r="AE996" s="36"/>
      <c r="AR996" s="186" t="s">
        <v>286</v>
      </c>
      <c r="AT996" s="186" t="s">
        <v>137</v>
      </c>
      <c r="AU996" s="186" t="s">
        <v>143</v>
      </c>
      <c r="AY996" s="19" t="s">
        <v>134</v>
      </c>
      <c r="BE996" s="187">
        <f>IF(N996="základní",J996,0)</f>
        <v>0</v>
      </c>
      <c r="BF996" s="187">
        <f>IF(N996="snížená",J996,0)</f>
        <v>0</v>
      </c>
      <c r="BG996" s="187">
        <f>IF(N996="zákl. přenesená",J996,0)</f>
        <v>0</v>
      </c>
      <c r="BH996" s="187">
        <f>IF(N996="sníž. přenesená",J996,0)</f>
        <v>0</v>
      </c>
      <c r="BI996" s="187">
        <f>IF(N996="nulová",J996,0)</f>
        <v>0</v>
      </c>
      <c r="BJ996" s="19" t="s">
        <v>143</v>
      </c>
      <c r="BK996" s="187">
        <f>ROUND(I996*H996,2)</f>
        <v>0</v>
      </c>
      <c r="BL996" s="19" t="s">
        <v>286</v>
      </c>
      <c r="BM996" s="186" t="s">
        <v>855</v>
      </c>
    </row>
    <row r="997" spans="1:65" s="2" customFormat="1">
      <c r="A997" s="36"/>
      <c r="B997" s="37"/>
      <c r="C997" s="38"/>
      <c r="D997" s="188" t="s">
        <v>145</v>
      </c>
      <c r="E997" s="38"/>
      <c r="F997" s="189" t="s">
        <v>856</v>
      </c>
      <c r="G997" s="38"/>
      <c r="H997" s="38"/>
      <c r="I997" s="190"/>
      <c r="J997" s="38"/>
      <c r="K997" s="38"/>
      <c r="L997" s="41"/>
      <c r="M997" s="191"/>
      <c r="N997" s="192"/>
      <c r="O997" s="66"/>
      <c r="P997" s="66"/>
      <c r="Q997" s="66"/>
      <c r="R997" s="66"/>
      <c r="S997" s="66"/>
      <c r="T997" s="67"/>
      <c r="U997" s="36"/>
      <c r="V997" s="36"/>
      <c r="W997" s="36"/>
      <c r="X997" s="36"/>
      <c r="Y997" s="36"/>
      <c r="Z997" s="36"/>
      <c r="AA997" s="36"/>
      <c r="AB997" s="36"/>
      <c r="AC997" s="36"/>
      <c r="AD997" s="36"/>
      <c r="AE997" s="36"/>
      <c r="AT997" s="19" t="s">
        <v>145</v>
      </c>
      <c r="AU997" s="19" t="s">
        <v>143</v>
      </c>
    </row>
    <row r="998" spans="1:65" s="12" customFormat="1" ht="22.9" customHeight="1">
      <c r="B998" s="159"/>
      <c r="C998" s="160"/>
      <c r="D998" s="161" t="s">
        <v>70</v>
      </c>
      <c r="E998" s="173" t="s">
        <v>857</v>
      </c>
      <c r="F998" s="173" t="s">
        <v>858</v>
      </c>
      <c r="G998" s="160"/>
      <c r="H998" s="160"/>
      <c r="I998" s="163"/>
      <c r="J998" s="174">
        <f>BK998</f>
        <v>0</v>
      </c>
      <c r="K998" s="160"/>
      <c r="L998" s="165"/>
      <c r="M998" s="166"/>
      <c r="N998" s="167"/>
      <c r="O998" s="167"/>
      <c r="P998" s="168">
        <f>SUM(P999:P1014)</f>
        <v>0</v>
      </c>
      <c r="Q998" s="167"/>
      <c r="R998" s="168">
        <f>SUM(R999:R1014)</f>
        <v>0</v>
      </c>
      <c r="S998" s="167"/>
      <c r="T998" s="169">
        <f>SUM(T999:T1014)</f>
        <v>0</v>
      </c>
      <c r="AR998" s="170" t="s">
        <v>143</v>
      </c>
      <c r="AT998" s="171" t="s">
        <v>70</v>
      </c>
      <c r="AU998" s="171" t="s">
        <v>79</v>
      </c>
      <c r="AY998" s="170" t="s">
        <v>134</v>
      </c>
      <c r="BK998" s="172">
        <f>SUM(BK999:BK1014)</f>
        <v>0</v>
      </c>
    </row>
    <row r="999" spans="1:65" s="2" customFormat="1" ht="21.75" customHeight="1">
      <c r="A999" s="36"/>
      <c r="B999" s="37"/>
      <c r="C999" s="175" t="s">
        <v>859</v>
      </c>
      <c r="D999" s="175" t="s">
        <v>137</v>
      </c>
      <c r="E999" s="176" t="s">
        <v>860</v>
      </c>
      <c r="F999" s="177" t="s">
        <v>861</v>
      </c>
      <c r="G999" s="178" t="s">
        <v>247</v>
      </c>
      <c r="H999" s="179">
        <v>10</v>
      </c>
      <c r="I999" s="180"/>
      <c r="J999" s="181">
        <f>ROUND(I999*H999,2)</f>
        <v>0</v>
      </c>
      <c r="K999" s="177" t="s">
        <v>141</v>
      </c>
      <c r="L999" s="41"/>
      <c r="M999" s="182" t="s">
        <v>19</v>
      </c>
      <c r="N999" s="183" t="s">
        <v>43</v>
      </c>
      <c r="O999" s="66"/>
      <c r="P999" s="184">
        <f>O999*H999</f>
        <v>0</v>
      </c>
      <c r="Q999" s="184">
        <v>0</v>
      </c>
      <c r="R999" s="184">
        <f>Q999*H999</f>
        <v>0</v>
      </c>
      <c r="S999" s="184">
        <v>0</v>
      </c>
      <c r="T999" s="185">
        <f>S999*H999</f>
        <v>0</v>
      </c>
      <c r="U999" s="36"/>
      <c r="V999" s="36"/>
      <c r="W999" s="36"/>
      <c r="X999" s="36"/>
      <c r="Y999" s="36"/>
      <c r="Z999" s="36"/>
      <c r="AA999" s="36"/>
      <c r="AB999" s="36"/>
      <c r="AC999" s="36"/>
      <c r="AD999" s="36"/>
      <c r="AE999" s="36"/>
      <c r="AR999" s="186" t="s">
        <v>286</v>
      </c>
      <c r="AT999" s="186" t="s">
        <v>137</v>
      </c>
      <c r="AU999" s="186" t="s">
        <v>143</v>
      </c>
      <c r="AY999" s="19" t="s">
        <v>134</v>
      </c>
      <c r="BE999" s="187">
        <f>IF(N999="základní",J999,0)</f>
        <v>0</v>
      </c>
      <c r="BF999" s="187">
        <f>IF(N999="snížená",J999,0)</f>
        <v>0</v>
      </c>
      <c r="BG999" s="187">
        <f>IF(N999="zákl. přenesená",J999,0)</f>
        <v>0</v>
      </c>
      <c r="BH999" s="187">
        <f>IF(N999="sníž. přenesená",J999,0)</f>
        <v>0</v>
      </c>
      <c r="BI999" s="187">
        <f>IF(N999="nulová",J999,0)</f>
        <v>0</v>
      </c>
      <c r="BJ999" s="19" t="s">
        <v>143</v>
      </c>
      <c r="BK999" s="187">
        <f>ROUND(I999*H999,2)</f>
        <v>0</v>
      </c>
      <c r="BL999" s="19" t="s">
        <v>286</v>
      </c>
      <c r="BM999" s="186" t="s">
        <v>862</v>
      </c>
    </row>
    <row r="1000" spans="1:65" s="2" customFormat="1">
      <c r="A1000" s="36"/>
      <c r="B1000" s="37"/>
      <c r="C1000" s="38"/>
      <c r="D1000" s="188" t="s">
        <v>145</v>
      </c>
      <c r="E1000" s="38"/>
      <c r="F1000" s="189" t="s">
        <v>863</v>
      </c>
      <c r="G1000" s="38"/>
      <c r="H1000" s="38"/>
      <c r="I1000" s="190"/>
      <c r="J1000" s="38"/>
      <c r="K1000" s="38"/>
      <c r="L1000" s="41"/>
      <c r="M1000" s="191"/>
      <c r="N1000" s="192"/>
      <c r="O1000" s="66"/>
      <c r="P1000" s="66"/>
      <c r="Q1000" s="66"/>
      <c r="R1000" s="66"/>
      <c r="S1000" s="66"/>
      <c r="T1000" s="67"/>
      <c r="U1000" s="36"/>
      <c r="V1000" s="36"/>
      <c r="W1000" s="36"/>
      <c r="X1000" s="36"/>
      <c r="Y1000" s="36"/>
      <c r="Z1000" s="36"/>
      <c r="AA1000" s="36"/>
      <c r="AB1000" s="36"/>
      <c r="AC1000" s="36"/>
      <c r="AD1000" s="36"/>
      <c r="AE1000" s="36"/>
      <c r="AT1000" s="19" t="s">
        <v>145</v>
      </c>
      <c r="AU1000" s="19" t="s">
        <v>143</v>
      </c>
    </row>
    <row r="1001" spans="1:65" s="13" customFormat="1">
      <c r="B1001" s="193"/>
      <c r="C1001" s="194"/>
      <c r="D1001" s="195" t="s">
        <v>147</v>
      </c>
      <c r="E1001" s="196" t="s">
        <v>19</v>
      </c>
      <c r="F1001" s="197" t="s">
        <v>864</v>
      </c>
      <c r="G1001" s="194"/>
      <c r="H1001" s="196" t="s">
        <v>19</v>
      </c>
      <c r="I1001" s="198"/>
      <c r="J1001" s="194"/>
      <c r="K1001" s="194"/>
      <c r="L1001" s="199"/>
      <c r="M1001" s="200"/>
      <c r="N1001" s="201"/>
      <c r="O1001" s="201"/>
      <c r="P1001" s="201"/>
      <c r="Q1001" s="201"/>
      <c r="R1001" s="201"/>
      <c r="S1001" s="201"/>
      <c r="T1001" s="202"/>
      <c r="AT1001" s="203" t="s">
        <v>147</v>
      </c>
      <c r="AU1001" s="203" t="s">
        <v>143</v>
      </c>
      <c r="AV1001" s="13" t="s">
        <v>79</v>
      </c>
      <c r="AW1001" s="13" t="s">
        <v>33</v>
      </c>
      <c r="AX1001" s="13" t="s">
        <v>71</v>
      </c>
      <c r="AY1001" s="203" t="s">
        <v>134</v>
      </c>
    </row>
    <row r="1002" spans="1:65" s="13" customFormat="1">
      <c r="B1002" s="193"/>
      <c r="C1002" s="194"/>
      <c r="D1002" s="195" t="s">
        <v>147</v>
      </c>
      <c r="E1002" s="196" t="s">
        <v>19</v>
      </c>
      <c r="F1002" s="197" t="s">
        <v>599</v>
      </c>
      <c r="G1002" s="194"/>
      <c r="H1002" s="196" t="s">
        <v>19</v>
      </c>
      <c r="I1002" s="198"/>
      <c r="J1002" s="194"/>
      <c r="K1002" s="194"/>
      <c r="L1002" s="199"/>
      <c r="M1002" s="200"/>
      <c r="N1002" s="201"/>
      <c r="O1002" s="201"/>
      <c r="P1002" s="201"/>
      <c r="Q1002" s="201"/>
      <c r="R1002" s="201"/>
      <c r="S1002" s="201"/>
      <c r="T1002" s="202"/>
      <c r="AT1002" s="203" t="s">
        <v>147</v>
      </c>
      <c r="AU1002" s="203" t="s">
        <v>143</v>
      </c>
      <c r="AV1002" s="13" t="s">
        <v>79</v>
      </c>
      <c r="AW1002" s="13" t="s">
        <v>33</v>
      </c>
      <c r="AX1002" s="13" t="s">
        <v>71</v>
      </c>
      <c r="AY1002" s="203" t="s">
        <v>134</v>
      </c>
    </row>
    <row r="1003" spans="1:65" s="14" customFormat="1">
      <c r="B1003" s="204"/>
      <c r="C1003" s="205"/>
      <c r="D1003" s="195" t="s">
        <v>147</v>
      </c>
      <c r="E1003" s="206" t="s">
        <v>19</v>
      </c>
      <c r="F1003" s="207" t="s">
        <v>79</v>
      </c>
      <c r="G1003" s="205"/>
      <c r="H1003" s="208">
        <v>1</v>
      </c>
      <c r="I1003" s="209"/>
      <c r="J1003" s="205"/>
      <c r="K1003" s="205"/>
      <c r="L1003" s="210"/>
      <c r="M1003" s="211"/>
      <c r="N1003" s="212"/>
      <c r="O1003" s="212"/>
      <c r="P1003" s="212"/>
      <c r="Q1003" s="212"/>
      <c r="R1003" s="212"/>
      <c r="S1003" s="212"/>
      <c r="T1003" s="213"/>
      <c r="AT1003" s="214" t="s">
        <v>147</v>
      </c>
      <c r="AU1003" s="214" t="s">
        <v>143</v>
      </c>
      <c r="AV1003" s="14" t="s">
        <v>143</v>
      </c>
      <c r="AW1003" s="14" t="s">
        <v>33</v>
      </c>
      <c r="AX1003" s="14" t="s">
        <v>71</v>
      </c>
      <c r="AY1003" s="214" t="s">
        <v>134</v>
      </c>
    </row>
    <row r="1004" spans="1:65" s="13" customFormat="1">
      <c r="B1004" s="193"/>
      <c r="C1004" s="194"/>
      <c r="D1004" s="195" t="s">
        <v>147</v>
      </c>
      <c r="E1004" s="196" t="s">
        <v>19</v>
      </c>
      <c r="F1004" s="197" t="s">
        <v>624</v>
      </c>
      <c r="G1004" s="194"/>
      <c r="H1004" s="196" t="s">
        <v>19</v>
      </c>
      <c r="I1004" s="198"/>
      <c r="J1004" s="194"/>
      <c r="K1004" s="194"/>
      <c r="L1004" s="199"/>
      <c r="M1004" s="200"/>
      <c r="N1004" s="201"/>
      <c r="O1004" s="201"/>
      <c r="P1004" s="201"/>
      <c r="Q1004" s="201"/>
      <c r="R1004" s="201"/>
      <c r="S1004" s="201"/>
      <c r="T1004" s="202"/>
      <c r="AT1004" s="203" t="s">
        <v>147</v>
      </c>
      <c r="AU1004" s="203" t="s">
        <v>143</v>
      </c>
      <c r="AV1004" s="13" t="s">
        <v>79</v>
      </c>
      <c r="AW1004" s="13" t="s">
        <v>33</v>
      </c>
      <c r="AX1004" s="13" t="s">
        <v>71</v>
      </c>
      <c r="AY1004" s="203" t="s">
        <v>134</v>
      </c>
    </row>
    <row r="1005" spans="1:65" s="14" customFormat="1">
      <c r="B1005" s="204"/>
      <c r="C1005" s="205"/>
      <c r="D1005" s="195" t="s">
        <v>147</v>
      </c>
      <c r="E1005" s="206" t="s">
        <v>19</v>
      </c>
      <c r="F1005" s="207" t="s">
        <v>407</v>
      </c>
      <c r="G1005" s="205"/>
      <c r="H1005" s="208">
        <v>2</v>
      </c>
      <c r="I1005" s="209"/>
      <c r="J1005" s="205"/>
      <c r="K1005" s="205"/>
      <c r="L1005" s="210"/>
      <c r="M1005" s="211"/>
      <c r="N1005" s="212"/>
      <c r="O1005" s="212"/>
      <c r="P1005" s="212"/>
      <c r="Q1005" s="212"/>
      <c r="R1005" s="212"/>
      <c r="S1005" s="212"/>
      <c r="T1005" s="213"/>
      <c r="AT1005" s="214" t="s">
        <v>147</v>
      </c>
      <c r="AU1005" s="214" t="s">
        <v>143</v>
      </c>
      <c r="AV1005" s="14" t="s">
        <v>143</v>
      </c>
      <c r="AW1005" s="14" t="s">
        <v>33</v>
      </c>
      <c r="AX1005" s="14" t="s">
        <v>71</v>
      </c>
      <c r="AY1005" s="214" t="s">
        <v>134</v>
      </c>
    </row>
    <row r="1006" spans="1:65" s="13" customFormat="1">
      <c r="B1006" s="193"/>
      <c r="C1006" s="194"/>
      <c r="D1006" s="195" t="s">
        <v>147</v>
      </c>
      <c r="E1006" s="196" t="s">
        <v>19</v>
      </c>
      <c r="F1006" s="197" t="s">
        <v>625</v>
      </c>
      <c r="G1006" s="194"/>
      <c r="H1006" s="196" t="s">
        <v>19</v>
      </c>
      <c r="I1006" s="198"/>
      <c r="J1006" s="194"/>
      <c r="K1006" s="194"/>
      <c r="L1006" s="199"/>
      <c r="M1006" s="200"/>
      <c r="N1006" s="201"/>
      <c r="O1006" s="201"/>
      <c r="P1006" s="201"/>
      <c r="Q1006" s="201"/>
      <c r="R1006" s="201"/>
      <c r="S1006" s="201"/>
      <c r="T1006" s="202"/>
      <c r="AT1006" s="203" t="s">
        <v>147</v>
      </c>
      <c r="AU1006" s="203" t="s">
        <v>143</v>
      </c>
      <c r="AV1006" s="13" t="s">
        <v>79</v>
      </c>
      <c r="AW1006" s="13" t="s">
        <v>33</v>
      </c>
      <c r="AX1006" s="13" t="s">
        <v>71</v>
      </c>
      <c r="AY1006" s="203" t="s">
        <v>134</v>
      </c>
    </row>
    <row r="1007" spans="1:65" s="14" customFormat="1">
      <c r="B1007" s="204"/>
      <c r="C1007" s="205"/>
      <c r="D1007" s="195" t="s">
        <v>147</v>
      </c>
      <c r="E1007" s="206" t="s">
        <v>19</v>
      </c>
      <c r="F1007" s="207" t="s">
        <v>407</v>
      </c>
      <c r="G1007" s="205"/>
      <c r="H1007" s="208">
        <v>2</v>
      </c>
      <c r="I1007" s="209"/>
      <c r="J1007" s="205"/>
      <c r="K1007" s="205"/>
      <c r="L1007" s="210"/>
      <c r="M1007" s="211"/>
      <c r="N1007" s="212"/>
      <c r="O1007" s="212"/>
      <c r="P1007" s="212"/>
      <c r="Q1007" s="212"/>
      <c r="R1007" s="212"/>
      <c r="S1007" s="212"/>
      <c r="T1007" s="213"/>
      <c r="AT1007" s="214" t="s">
        <v>147</v>
      </c>
      <c r="AU1007" s="214" t="s">
        <v>143</v>
      </c>
      <c r="AV1007" s="14" t="s">
        <v>143</v>
      </c>
      <c r="AW1007" s="14" t="s">
        <v>33</v>
      </c>
      <c r="AX1007" s="14" t="s">
        <v>71</v>
      </c>
      <c r="AY1007" s="214" t="s">
        <v>134</v>
      </c>
    </row>
    <row r="1008" spans="1:65" s="13" customFormat="1">
      <c r="B1008" s="193"/>
      <c r="C1008" s="194"/>
      <c r="D1008" s="195" t="s">
        <v>147</v>
      </c>
      <c r="E1008" s="196" t="s">
        <v>19</v>
      </c>
      <c r="F1008" s="197" t="s">
        <v>626</v>
      </c>
      <c r="G1008" s="194"/>
      <c r="H1008" s="196" t="s">
        <v>19</v>
      </c>
      <c r="I1008" s="198"/>
      <c r="J1008" s="194"/>
      <c r="K1008" s="194"/>
      <c r="L1008" s="199"/>
      <c r="M1008" s="200"/>
      <c r="N1008" s="201"/>
      <c r="O1008" s="201"/>
      <c r="P1008" s="201"/>
      <c r="Q1008" s="201"/>
      <c r="R1008" s="201"/>
      <c r="S1008" s="201"/>
      <c r="T1008" s="202"/>
      <c r="AT1008" s="203" t="s">
        <v>147</v>
      </c>
      <c r="AU1008" s="203" t="s">
        <v>143</v>
      </c>
      <c r="AV1008" s="13" t="s">
        <v>79</v>
      </c>
      <c r="AW1008" s="13" t="s">
        <v>33</v>
      </c>
      <c r="AX1008" s="13" t="s">
        <v>71</v>
      </c>
      <c r="AY1008" s="203" t="s">
        <v>134</v>
      </c>
    </row>
    <row r="1009" spans="1:65" s="14" customFormat="1">
      <c r="B1009" s="204"/>
      <c r="C1009" s="205"/>
      <c r="D1009" s="195" t="s">
        <v>147</v>
      </c>
      <c r="E1009" s="206" t="s">
        <v>19</v>
      </c>
      <c r="F1009" s="207" t="s">
        <v>407</v>
      </c>
      <c r="G1009" s="205"/>
      <c r="H1009" s="208">
        <v>2</v>
      </c>
      <c r="I1009" s="209"/>
      <c r="J1009" s="205"/>
      <c r="K1009" s="205"/>
      <c r="L1009" s="210"/>
      <c r="M1009" s="211"/>
      <c r="N1009" s="212"/>
      <c r="O1009" s="212"/>
      <c r="P1009" s="212"/>
      <c r="Q1009" s="212"/>
      <c r="R1009" s="212"/>
      <c r="S1009" s="212"/>
      <c r="T1009" s="213"/>
      <c r="AT1009" s="214" t="s">
        <v>147</v>
      </c>
      <c r="AU1009" s="214" t="s">
        <v>143</v>
      </c>
      <c r="AV1009" s="14" t="s">
        <v>143</v>
      </c>
      <c r="AW1009" s="14" t="s">
        <v>33</v>
      </c>
      <c r="AX1009" s="14" t="s">
        <v>71</v>
      </c>
      <c r="AY1009" s="214" t="s">
        <v>134</v>
      </c>
    </row>
    <row r="1010" spans="1:65" s="13" customFormat="1">
      <c r="B1010" s="193"/>
      <c r="C1010" s="194"/>
      <c r="D1010" s="195" t="s">
        <v>147</v>
      </c>
      <c r="E1010" s="196" t="s">
        <v>19</v>
      </c>
      <c r="F1010" s="197" t="s">
        <v>627</v>
      </c>
      <c r="G1010" s="194"/>
      <c r="H1010" s="196" t="s">
        <v>19</v>
      </c>
      <c r="I1010" s="198"/>
      <c r="J1010" s="194"/>
      <c r="K1010" s="194"/>
      <c r="L1010" s="199"/>
      <c r="M1010" s="200"/>
      <c r="N1010" s="201"/>
      <c r="O1010" s="201"/>
      <c r="P1010" s="201"/>
      <c r="Q1010" s="201"/>
      <c r="R1010" s="201"/>
      <c r="S1010" s="201"/>
      <c r="T1010" s="202"/>
      <c r="AT1010" s="203" t="s">
        <v>147</v>
      </c>
      <c r="AU1010" s="203" t="s">
        <v>143</v>
      </c>
      <c r="AV1010" s="13" t="s">
        <v>79</v>
      </c>
      <c r="AW1010" s="13" t="s">
        <v>33</v>
      </c>
      <c r="AX1010" s="13" t="s">
        <v>71</v>
      </c>
      <c r="AY1010" s="203" t="s">
        <v>134</v>
      </c>
    </row>
    <row r="1011" spans="1:65" s="14" customFormat="1">
      <c r="B1011" s="204"/>
      <c r="C1011" s="205"/>
      <c r="D1011" s="195" t="s">
        <v>147</v>
      </c>
      <c r="E1011" s="206" t="s">
        <v>19</v>
      </c>
      <c r="F1011" s="207" t="s">
        <v>407</v>
      </c>
      <c r="G1011" s="205"/>
      <c r="H1011" s="208">
        <v>2</v>
      </c>
      <c r="I1011" s="209"/>
      <c r="J1011" s="205"/>
      <c r="K1011" s="205"/>
      <c r="L1011" s="210"/>
      <c r="M1011" s="211"/>
      <c r="N1011" s="212"/>
      <c r="O1011" s="212"/>
      <c r="P1011" s="212"/>
      <c r="Q1011" s="212"/>
      <c r="R1011" s="212"/>
      <c r="S1011" s="212"/>
      <c r="T1011" s="213"/>
      <c r="AT1011" s="214" t="s">
        <v>147</v>
      </c>
      <c r="AU1011" s="214" t="s">
        <v>143</v>
      </c>
      <c r="AV1011" s="14" t="s">
        <v>143</v>
      </c>
      <c r="AW1011" s="14" t="s">
        <v>33</v>
      </c>
      <c r="AX1011" s="14" t="s">
        <v>71</v>
      </c>
      <c r="AY1011" s="214" t="s">
        <v>134</v>
      </c>
    </row>
    <row r="1012" spans="1:65" s="13" customFormat="1">
      <c r="B1012" s="193"/>
      <c r="C1012" s="194"/>
      <c r="D1012" s="195" t="s">
        <v>147</v>
      </c>
      <c r="E1012" s="196" t="s">
        <v>19</v>
      </c>
      <c r="F1012" s="197" t="s">
        <v>865</v>
      </c>
      <c r="G1012" s="194"/>
      <c r="H1012" s="196" t="s">
        <v>19</v>
      </c>
      <c r="I1012" s="198"/>
      <c r="J1012" s="194"/>
      <c r="K1012" s="194"/>
      <c r="L1012" s="199"/>
      <c r="M1012" s="200"/>
      <c r="N1012" s="201"/>
      <c r="O1012" s="201"/>
      <c r="P1012" s="201"/>
      <c r="Q1012" s="201"/>
      <c r="R1012" s="201"/>
      <c r="S1012" s="201"/>
      <c r="T1012" s="202"/>
      <c r="AT1012" s="203" t="s">
        <v>147</v>
      </c>
      <c r="AU1012" s="203" t="s">
        <v>143</v>
      </c>
      <c r="AV1012" s="13" t="s">
        <v>79</v>
      </c>
      <c r="AW1012" s="13" t="s">
        <v>33</v>
      </c>
      <c r="AX1012" s="13" t="s">
        <v>71</v>
      </c>
      <c r="AY1012" s="203" t="s">
        <v>134</v>
      </c>
    </row>
    <row r="1013" spans="1:65" s="14" customFormat="1">
      <c r="B1013" s="204"/>
      <c r="C1013" s="205"/>
      <c r="D1013" s="195" t="s">
        <v>147</v>
      </c>
      <c r="E1013" s="206" t="s">
        <v>19</v>
      </c>
      <c r="F1013" s="207" t="s">
        <v>79</v>
      </c>
      <c r="G1013" s="205"/>
      <c r="H1013" s="208">
        <v>1</v>
      </c>
      <c r="I1013" s="209"/>
      <c r="J1013" s="205"/>
      <c r="K1013" s="205"/>
      <c r="L1013" s="210"/>
      <c r="M1013" s="211"/>
      <c r="N1013" s="212"/>
      <c r="O1013" s="212"/>
      <c r="P1013" s="212"/>
      <c r="Q1013" s="212"/>
      <c r="R1013" s="212"/>
      <c r="S1013" s="212"/>
      <c r="T1013" s="213"/>
      <c r="AT1013" s="214" t="s">
        <v>147</v>
      </c>
      <c r="AU1013" s="214" t="s">
        <v>143</v>
      </c>
      <c r="AV1013" s="14" t="s">
        <v>143</v>
      </c>
      <c r="AW1013" s="14" t="s">
        <v>33</v>
      </c>
      <c r="AX1013" s="14" t="s">
        <v>71</v>
      </c>
      <c r="AY1013" s="214" t="s">
        <v>134</v>
      </c>
    </row>
    <row r="1014" spans="1:65" s="15" customFormat="1">
      <c r="B1014" s="215"/>
      <c r="C1014" s="216"/>
      <c r="D1014" s="195" t="s">
        <v>147</v>
      </c>
      <c r="E1014" s="217" t="s">
        <v>19</v>
      </c>
      <c r="F1014" s="218" t="s">
        <v>154</v>
      </c>
      <c r="G1014" s="216"/>
      <c r="H1014" s="219">
        <v>10</v>
      </c>
      <c r="I1014" s="220"/>
      <c r="J1014" s="216"/>
      <c r="K1014" s="216"/>
      <c r="L1014" s="221"/>
      <c r="M1014" s="222"/>
      <c r="N1014" s="223"/>
      <c r="O1014" s="223"/>
      <c r="P1014" s="223"/>
      <c r="Q1014" s="223"/>
      <c r="R1014" s="223"/>
      <c r="S1014" s="223"/>
      <c r="T1014" s="224"/>
      <c r="AT1014" s="225" t="s">
        <v>147</v>
      </c>
      <c r="AU1014" s="225" t="s">
        <v>143</v>
      </c>
      <c r="AV1014" s="15" t="s">
        <v>142</v>
      </c>
      <c r="AW1014" s="15" t="s">
        <v>33</v>
      </c>
      <c r="AX1014" s="15" t="s">
        <v>79</v>
      </c>
      <c r="AY1014" s="225" t="s">
        <v>134</v>
      </c>
    </row>
    <row r="1015" spans="1:65" s="12" customFormat="1" ht="22.9" customHeight="1">
      <c r="B1015" s="159"/>
      <c r="C1015" s="160"/>
      <c r="D1015" s="161" t="s">
        <v>70</v>
      </c>
      <c r="E1015" s="173" t="s">
        <v>866</v>
      </c>
      <c r="F1015" s="173" t="s">
        <v>867</v>
      </c>
      <c r="G1015" s="160"/>
      <c r="H1015" s="160"/>
      <c r="I1015" s="163"/>
      <c r="J1015" s="174">
        <f>BK1015</f>
        <v>0</v>
      </c>
      <c r="K1015" s="160"/>
      <c r="L1015" s="165"/>
      <c r="M1015" s="166"/>
      <c r="N1015" s="167"/>
      <c r="O1015" s="167"/>
      <c r="P1015" s="168">
        <f>SUM(P1016:P1147)</f>
        <v>0</v>
      </c>
      <c r="Q1015" s="167"/>
      <c r="R1015" s="168">
        <f>SUM(R1016:R1147)</f>
        <v>0.37933215999999997</v>
      </c>
      <c r="S1015" s="167"/>
      <c r="T1015" s="169">
        <f>SUM(T1016:T1147)</f>
        <v>6.7343780000000006E-2</v>
      </c>
      <c r="AR1015" s="170" t="s">
        <v>143</v>
      </c>
      <c r="AT1015" s="171" t="s">
        <v>70</v>
      </c>
      <c r="AU1015" s="171" t="s">
        <v>79</v>
      </c>
      <c r="AY1015" s="170" t="s">
        <v>134</v>
      </c>
      <c r="BK1015" s="172">
        <f>SUM(BK1016:BK1147)</f>
        <v>0</v>
      </c>
    </row>
    <row r="1016" spans="1:65" s="2" customFormat="1" ht="16.5" customHeight="1">
      <c r="A1016" s="36"/>
      <c r="B1016" s="37"/>
      <c r="C1016" s="175" t="s">
        <v>868</v>
      </c>
      <c r="D1016" s="175" t="s">
        <v>137</v>
      </c>
      <c r="E1016" s="176" t="s">
        <v>869</v>
      </c>
      <c r="F1016" s="177" t="s">
        <v>870</v>
      </c>
      <c r="G1016" s="178" t="s">
        <v>157</v>
      </c>
      <c r="H1016" s="179">
        <v>217.238</v>
      </c>
      <c r="I1016" s="180"/>
      <c r="J1016" s="181">
        <f>ROUND(I1016*H1016,2)</f>
        <v>0</v>
      </c>
      <c r="K1016" s="177" t="s">
        <v>141</v>
      </c>
      <c r="L1016" s="41"/>
      <c r="M1016" s="182" t="s">
        <v>19</v>
      </c>
      <c r="N1016" s="183" t="s">
        <v>43</v>
      </c>
      <c r="O1016" s="66"/>
      <c r="P1016" s="184">
        <f>O1016*H1016</f>
        <v>0</v>
      </c>
      <c r="Q1016" s="184">
        <v>1E-3</v>
      </c>
      <c r="R1016" s="184">
        <f>Q1016*H1016</f>
        <v>0.21723800000000001</v>
      </c>
      <c r="S1016" s="184">
        <v>3.1E-4</v>
      </c>
      <c r="T1016" s="185">
        <f>S1016*H1016</f>
        <v>6.7343780000000006E-2</v>
      </c>
      <c r="U1016" s="36"/>
      <c r="V1016" s="36"/>
      <c r="W1016" s="36"/>
      <c r="X1016" s="36"/>
      <c r="Y1016" s="36"/>
      <c r="Z1016" s="36"/>
      <c r="AA1016" s="36"/>
      <c r="AB1016" s="36"/>
      <c r="AC1016" s="36"/>
      <c r="AD1016" s="36"/>
      <c r="AE1016" s="36"/>
      <c r="AR1016" s="186" t="s">
        <v>286</v>
      </c>
      <c r="AT1016" s="186" t="s">
        <v>137</v>
      </c>
      <c r="AU1016" s="186" t="s">
        <v>143</v>
      </c>
      <c r="AY1016" s="19" t="s">
        <v>134</v>
      </c>
      <c r="BE1016" s="187">
        <f>IF(N1016="základní",J1016,0)</f>
        <v>0</v>
      </c>
      <c r="BF1016" s="187">
        <f>IF(N1016="snížená",J1016,0)</f>
        <v>0</v>
      </c>
      <c r="BG1016" s="187">
        <f>IF(N1016="zákl. přenesená",J1016,0)</f>
        <v>0</v>
      </c>
      <c r="BH1016" s="187">
        <f>IF(N1016="sníž. přenesená",J1016,0)</f>
        <v>0</v>
      </c>
      <c r="BI1016" s="187">
        <f>IF(N1016="nulová",J1016,0)</f>
        <v>0</v>
      </c>
      <c r="BJ1016" s="19" t="s">
        <v>143</v>
      </c>
      <c r="BK1016" s="187">
        <f>ROUND(I1016*H1016,2)</f>
        <v>0</v>
      </c>
      <c r="BL1016" s="19" t="s">
        <v>286</v>
      </c>
      <c r="BM1016" s="186" t="s">
        <v>871</v>
      </c>
    </row>
    <row r="1017" spans="1:65" s="2" customFormat="1">
      <c r="A1017" s="36"/>
      <c r="B1017" s="37"/>
      <c r="C1017" s="38"/>
      <c r="D1017" s="188" t="s">
        <v>145</v>
      </c>
      <c r="E1017" s="38"/>
      <c r="F1017" s="189" t="s">
        <v>872</v>
      </c>
      <c r="G1017" s="38"/>
      <c r="H1017" s="38"/>
      <c r="I1017" s="190"/>
      <c r="J1017" s="38"/>
      <c r="K1017" s="38"/>
      <c r="L1017" s="41"/>
      <c r="M1017" s="191"/>
      <c r="N1017" s="192"/>
      <c r="O1017" s="66"/>
      <c r="P1017" s="66"/>
      <c r="Q1017" s="66"/>
      <c r="R1017" s="66"/>
      <c r="S1017" s="66"/>
      <c r="T1017" s="67"/>
      <c r="U1017" s="36"/>
      <c r="V1017" s="36"/>
      <c r="W1017" s="36"/>
      <c r="X1017" s="36"/>
      <c r="Y1017" s="36"/>
      <c r="Z1017" s="36"/>
      <c r="AA1017" s="36"/>
      <c r="AB1017" s="36"/>
      <c r="AC1017" s="36"/>
      <c r="AD1017" s="36"/>
      <c r="AE1017" s="36"/>
      <c r="AT1017" s="19" t="s">
        <v>145</v>
      </c>
      <c r="AU1017" s="19" t="s">
        <v>143</v>
      </c>
    </row>
    <row r="1018" spans="1:65" s="13" customFormat="1">
      <c r="B1018" s="193"/>
      <c r="C1018" s="194"/>
      <c r="D1018" s="195" t="s">
        <v>147</v>
      </c>
      <c r="E1018" s="196" t="s">
        <v>19</v>
      </c>
      <c r="F1018" s="197" t="s">
        <v>148</v>
      </c>
      <c r="G1018" s="194"/>
      <c r="H1018" s="196" t="s">
        <v>19</v>
      </c>
      <c r="I1018" s="198"/>
      <c r="J1018" s="194"/>
      <c r="K1018" s="194"/>
      <c r="L1018" s="199"/>
      <c r="M1018" s="200"/>
      <c r="N1018" s="201"/>
      <c r="O1018" s="201"/>
      <c r="P1018" s="201"/>
      <c r="Q1018" s="201"/>
      <c r="R1018" s="201"/>
      <c r="S1018" s="201"/>
      <c r="T1018" s="202"/>
      <c r="AT1018" s="203" t="s">
        <v>147</v>
      </c>
      <c r="AU1018" s="203" t="s">
        <v>143</v>
      </c>
      <c r="AV1018" s="13" t="s">
        <v>79</v>
      </c>
      <c r="AW1018" s="13" t="s">
        <v>33</v>
      </c>
      <c r="AX1018" s="13" t="s">
        <v>71</v>
      </c>
      <c r="AY1018" s="203" t="s">
        <v>134</v>
      </c>
    </row>
    <row r="1019" spans="1:65" s="13" customFormat="1">
      <c r="B1019" s="193"/>
      <c r="C1019" s="194"/>
      <c r="D1019" s="195" t="s">
        <v>147</v>
      </c>
      <c r="E1019" s="196" t="s">
        <v>19</v>
      </c>
      <c r="F1019" s="197" t="s">
        <v>205</v>
      </c>
      <c r="G1019" s="194"/>
      <c r="H1019" s="196" t="s">
        <v>19</v>
      </c>
      <c r="I1019" s="198"/>
      <c r="J1019" s="194"/>
      <c r="K1019" s="194"/>
      <c r="L1019" s="199"/>
      <c r="M1019" s="200"/>
      <c r="N1019" s="201"/>
      <c r="O1019" s="201"/>
      <c r="P1019" s="201"/>
      <c r="Q1019" s="201"/>
      <c r="R1019" s="201"/>
      <c r="S1019" s="201"/>
      <c r="T1019" s="202"/>
      <c r="AT1019" s="203" t="s">
        <v>147</v>
      </c>
      <c r="AU1019" s="203" t="s">
        <v>143</v>
      </c>
      <c r="AV1019" s="13" t="s">
        <v>79</v>
      </c>
      <c r="AW1019" s="13" t="s">
        <v>33</v>
      </c>
      <c r="AX1019" s="13" t="s">
        <v>71</v>
      </c>
      <c r="AY1019" s="203" t="s">
        <v>134</v>
      </c>
    </row>
    <row r="1020" spans="1:65" s="14" customFormat="1">
      <c r="B1020" s="204"/>
      <c r="C1020" s="205"/>
      <c r="D1020" s="195" t="s">
        <v>147</v>
      </c>
      <c r="E1020" s="206" t="s">
        <v>19</v>
      </c>
      <c r="F1020" s="207" t="s">
        <v>206</v>
      </c>
      <c r="G1020" s="205"/>
      <c r="H1020" s="208">
        <v>30.443999999999999</v>
      </c>
      <c r="I1020" s="209"/>
      <c r="J1020" s="205"/>
      <c r="K1020" s="205"/>
      <c r="L1020" s="210"/>
      <c r="M1020" s="211"/>
      <c r="N1020" s="212"/>
      <c r="O1020" s="212"/>
      <c r="P1020" s="212"/>
      <c r="Q1020" s="212"/>
      <c r="R1020" s="212"/>
      <c r="S1020" s="212"/>
      <c r="T1020" s="213"/>
      <c r="AT1020" s="214" t="s">
        <v>147</v>
      </c>
      <c r="AU1020" s="214" t="s">
        <v>143</v>
      </c>
      <c r="AV1020" s="14" t="s">
        <v>143</v>
      </c>
      <c r="AW1020" s="14" t="s">
        <v>33</v>
      </c>
      <c r="AX1020" s="14" t="s">
        <v>71</v>
      </c>
      <c r="AY1020" s="214" t="s">
        <v>134</v>
      </c>
    </row>
    <row r="1021" spans="1:65" s="14" customFormat="1">
      <c r="B1021" s="204"/>
      <c r="C1021" s="205"/>
      <c r="D1021" s="195" t="s">
        <v>147</v>
      </c>
      <c r="E1021" s="206" t="s">
        <v>19</v>
      </c>
      <c r="F1021" s="207" t="s">
        <v>207</v>
      </c>
      <c r="G1021" s="205"/>
      <c r="H1021" s="208">
        <v>2.0910000000000002</v>
      </c>
      <c r="I1021" s="209"/>
      <c r="J1021" s="205"/>
      <c r="K1021" s="205"/>
      <c r="L1021" s="210"/>
      <c r="M1021" s="211"/>
      <c r="N1021" s="212"/>
      <c r="O1021" s="212"/>
      <c r="P1021" s="212"/>
      <c r="Q1021" s="212"/>
      <c r="R1021" s="212"/>
      <c r="S1021" s="212"/>
      <c r="T1021" s="213"/>
      <c r="AT1021" s="214" t="s">
        <v>147</v>
      </c>
      <c r="AU1021" s="214" t="s">
        <v>143</v>
      </c>
      <c r="AV1021" s="14" t="s">
        <v>143</v>
      </c>
      <c r="AW1021" s="14" t="s">
        <v>33</v>
      </c>
      <c r="AX1021" s="14" t="s">
        <v>71</v>
      </c>
      <c r="AY1021" s="214" t="s">
        <v>134</v>
      </c>
    </row>
    <row r="1022" spans="1:65" s="14" customFormat="1">
      <c r="B1022" s="204"/>
      <c r="C1022" s="205"/>
      <c r="D1022" s="195" t="s">
        <v>147</v>
      </c>
      <c r="E1022" s="206" t="s">
        <v>19</v>
      </c>
      <c r="F1022" s="207" t="s">
        <v>208</v>
      </c>
      <c r="G1022" s="205"/>
      <c r="H1022" s="208">
        <v>3.4260000000000002</v>
      </c>
      <c r="I1022" s="209"/>
      <c r="J1022" s="205"/>
      <c r="K1022" s="205"/>
      <c r="L1022" s="210"/>
      <c r="M1022" s="211"/>
      <c r="N1022" s="212"/>
      <c r="O1022" s="212"/>
      <c r="P1022" s="212"/>
      <c r="Q1022" s="212"/>
      <c r="R1022" s="212"/>
      <c r="S1022" s="212"/>
      <c r="T1022" s="213"/>
      <c r="AT1022" s="214" t="s">
        <v>147</v>
      </c>
      <c r="AU1022" s="214" t="s">
        <v>143</v>
      </c>
      <c r="AV1022" s="14" t="s">
        <v>143</v>
      </c>
      <c r="AW1022" s="14" t="s">
        <v>33</v>
      </c>
      <c r="AX1022" s="14" t="s">
        <v>71</v>
      </c>
      <c r="AY1022" s="214" t="s">
        <v>134</v>
      </c>
    </row>
    <row r="1023" spans="1:65" s="14" customFormat="1">
      <c r="B1023" s="204"/>
      <c r="C1023" s="205"/>
      <c r="D1023" s="195" t="s">
        <v>147</v>
      </c>
      <c r="E1023" s="206" t="s">
        <v>19</v>
      </c>
      <c r="F1023" s="207" t="s">
        <v>873</v>
      </c>
      <c r="G1023" s="205"/>
      <c r="H1023" s="208">
        <v>-14.092000000000001</v>
      </c>
      <c r="I1023" s="209"/>
      <c r="J1023" s="205"/>
      <c r="K1023" s="205"/>
      <c r="L1023" s="210"/>
      <c r="M1023" s="211"/>
      <c r="N1023" s="212"/>
      <c r="O1023" s="212"/>
      <c r="P1023" s="212"/>
      <c r="Q1023" s="212"/>
      <c r="R1023" s="212"/>
      <c r="S1023" s="212"/>
      <c r="T1023" s="213"/>
      <c r="AT1023" s="214" t="s">
        <v>147</v>
      </c>
      <c r="AU1023" s="214" t="s">
        <v>143</v>
      </c>
      <c r="AV1023" s="14" t="s">
        <v>143</v>
      </c>
      <c r="AW1023" s="14" t="s">
        <v>33</v>
      </c>
      <c r="AX1023" s="14" t="s">
        <v>71</v>
      </c>
      <c r="AY1023" s="214" t="s">
        <v>134</v>
      </c>
    </row>
    <row r="1024" spans="1:65" s="13" customFormat="1">
      <c r="B1024" s="193"/>
      <c r="C1024" s="194"/>
      <c r="D1024" s="195" t="s">
        <v>147</v>
      </c>
      <c r="E1024" s="196" t="s">
        <v>19</v>
      </c>
      <c r="F1024" s="197" t="s">
        <v>210</v>
      </c>
      <c r="G1024" s="194"/>
      <c r="H1024" s="196" t="s">
        <v>19</v>
      </c>
      <c r="I1024" s="198"/>
      <c r="J1024" s="194"/>
      <c r="K1024" s="194"/>
      <c r="L1024" s="199"/>
      <c r="M1024" s="200"/>
      <c r="N1024" s="201"/>
      <c r="O1024" s="201"/>
      <c r="P1024" s="201"/>
      <c r="Q1024" s="201"/>
      <c r="R1024" s="201"/>
      <c r="S1024" s="201"/>
      <c r="T1024" s="202"/>
      <c r="AT1024" s="203" t="s">
        <v>147</v>
      </c>
      <c r="AU1024" s="203" t="s">
        <v>143</v>
      </c>
      <c r="AV1024" s="13" t="s">
        <v>79</v>
      </c>
      <c r="AW1024" s="13" t="s">
        <v>33</v>
      </c>
      <c r="AX1024" s="13" t="s">
        <v>71</v>
      </c>
      <c r="AY1024" s="203" t="s">
        <v>134</v>
      </c>
    </row>
    <row r="1025" spans="2:51" s="14" customFormat="1">
      <c r="B1025" s="204"/>
      <c r="C1025" s="205"/>
      <c r="D1025" s="195" t="s">
        <v>147</v>
      </c>
      <c r="E1025" s="206" t="s">
        <v>19</v>
      </c>
      <c r="F1025" s="207" t="s">
        <v>211</v>
      </c>
      <c r="G1025" s="205"/>
      <c r="H1025" s="208">
        <v>55.109000000000002</v>
      </c>
      <c r="I1025" s="209"/>
      <c r="J1025" s="205"/>
      <c r="K1025" s="205"/>
      <c r="L1025" s="210"/>
      <c r="M1025" s="211"/>
      <c r="N1025" s="212"/>
      <c r="O1025" s="212"/>
      <c r="P1025" s="212"/>
      <c r="Q1025" s="212"/>
      <c r="R1025" s="212"/>
      <c r="S1025" s="212"/>
      <c r="T1025" s="213"/>
      <c r="AT1025" s="214" t="s">
        <v>147</v>
      </c>
      <c r="AU1025" s="214" t="s">
        <v>143</v>
      </c>
      <c r="AV1025" s="14" t="s">
        <v>143</v>
      </c>
      <c r="AW1025" s="14" t="s">
        <v>33</v>
      </c>
      <c r="AX1025" s="14" t="s">
        <v>71</v>
      </c>
      <c r="AY1025" s="214" t="s">
        <v>134</v>
      </c>
    </row>
    <row r="1026" spans="2:51" s="14" customFormat="1">
      <c r="B1026" s="204"/>
      <c r="C1026" s="205"/>
      <c r="D1026" s="195" t="s">
        <v>147</v>
      </c>
      <c r="E1026" s="206" t="s">
        <v>19</v>
      </c>
      <c r="F1026" s="207" t="s">
        <v>212</v>
      </c>
      <c r="G1026" s="205"/>
      <c r="H1026" s="208">
        <v>2.0880000000000001</v>
      </c>
      <c r="I1026" s="209"/>
      <c r="J1026" s="205"/>
      <c r="K1026" s="205"/>
      <c r="L1026" s="210"/>
      <c r="M1026" s="211"/>
      <c r="N1026" s="212"/>
      <c r="O1026" s="212"/>
      <c r="P1026" s="212"/>
      <c r="Q1026" s="212"/>
      <c r="R1026" s="212"/>
      <c r="S1026" s="212"/>
      <c r="T1026" s="213"/>
      <c r="AT1026" s="214" t="s">
        <v>147</v>
      </c>
      <c r="AU1026" s="214" t="s">
        <v>143</v>
      </c>
      <c r="AV1026" s="14" t="s">
        <v>143</v>
      </c>
      <c r="AW1026" s="14" t="s">
        <v>33</v>
      </c>
      <c r="AX1026" s="14" t="s">
        <v>71</v>
      </c>
      <c r="AY1026" s="214" t="s">
        <v>134</v>
      </c>
    </row>
    <row r="1027" spans="2:51" s="14" customFormat="1">
      <c r="B1027" s="204"/>
      <c r="C1027" s="205"/>
      <c r="D1027" s="195" t="s">
        <v>147</v>
      </c>
      <c r="E1027" s="206" t="s">
        <v>19</v>
      </c>
      <c r="F1027" s="207" t="s">
        <v>212</v>
      </c>
      <c r="G1027" s="205"/>
      <c r="H1027" s="208">
        <v>2.0880000000000001</v>
      </c>
      <c r="I1027" s="209"/>
      <c r="J1027" s="205"/>
      <c r="K1027" s="205"/>
      <c r="L1027" s="210"/>
      <c r="M1027" s="211"/>
      <c r="N1027" s="212"/>
      <c r="O1027" s="212"/>
      <c r="P1027" s="212"/>
      <c r="Q1027" s="212"/>
      <c r="R1027" s="212"/>
      <c r="S1027" s="212"/>
      <c r="T1027" s="213"/>
      <c r="AT1027" s="214" t="s">
        <v>147</v>
      </c>
      <c r="AU1027" s="214" t="s">
        <v>143</v>
      </c>
      <c r="AV1027" s="14" t="s">
        <v>143</v>
      </c>
      <c r="AW1027" s="14" t="s">
        <v>33</v>
      </c>
      <c r="AX1027" s="14" t="s">
        <v>71</v>
      </c>
      <c r="AY1027" s="214" t="s">
        <v>134</v>
      </c>
    </row>
    <row r="1028" spans="2:51" s="14" customFormat="1">
      <c r="B1028" s="204"/>
      <c r="C1028" s="205"/>
      <c r="D1028" s="195" t="s">
        <v>147</v>
      </c>
      <c r="E1028" s="206" t="s">
        <v>19</v>
      </c>
      <c r="F1028" s="207" t="s">
        <v>213</v>
      </c>
      <c r="G1028" s="205"/>
      <c r="H1028" s="208">
        <v>3.83</v>
      </c>
      <c r="I1028" s="209"/>
      <c r="J1028" s="205"/>
      <c r="K1028" s="205"/>
      <c r="L1028" s="210"/>
      <c r="M1028" s="211"/>
      <c r="N1028" s="212"/>
      <c r="O1028" s="212"/>
      <c r="P1028" s="212"/>
      <c r="Q1028" s="212"/>
      <c r="R1028" s="212"/>
      <c r="S1028" s="212"/>
      <c r="T1028" s="213"/>
      <c r="AT1028" s="214" t="s">
        <v>147</v>
      </c>
      <c r="AU1028" s="214" t="s">
        <v>143</v>
      </c>
      <c r="AV1028" s="14" t="s">
        <v>143</v>
      </c>
      <c r="AW1028" s="14" t="s">
        <v>33</v>
      </c>
      <c r="AX1028" s="14" t="s">
        <v>71</v>
      </c>
      <c r="AY1028" s="214" t="s">
        <v>134</v>
      </c>
    </row>
    <row r="1029" spans="2:51" s="14" customFormat="1">
      <c r="B1029" s="204"/>
      <c r="C1029" s="205"/>
      <c r="D1029" s="195" t="s">
        <v>147</v>
      </c>
      <c r="E1029" s="206" t="s">
        <v>19</v>
      </c>
      <c r="F1029" s="207" t="s">
        <v>214</v>
      </c>
      <c r="G1029" s="205"/>
      <c r="H1029" s="208">
        <v>-25.396999999999998</v>
      </c>
      <c r="I1029" s="209"/>
      <c r="J1029" s="205"/>
      <c r="K1029" s="205"/>
      <c r="L1029" s="210"/>
      <c r="M1029" s="211"/>
      <c r="N1029" s="212"/>
      <c r="O1029" s="212"/>
      <c r="P1029" s="212"/>
      <c r="Q1029" s="212"/>
      <c r="R1029" s="212"/>
      <c r="S1029" s="212"/>
      <c r="T1029" s="213"/>
      <c r="AT1029" s="214" t="s">
        <v>147</v>
      </c>
      <c r="AU1029" s="214" t="s">
        <v>143</v>
      </c>
      <c r="AV1029" s="14" t="s">
        <v>143</v>
      </c>
      <c r="AW1029" s="14" t="s">
        <v>33</v>
      </c>
      <c r="AX1029" s="14" t="s">
        <v>71</v>
      </c>
      <c r="AY1029" s="214" t="s">
        <v>134</v>
      </c>
    </row>
    <row r="1030" spans="2:51" s="13" customFormat="1">
      <c r="B1030" s="193"/>
      <c r="C1030" s="194"/>
      <c r="D1030" s="195" t="s">
        <v>147</v>
      </c>
      <c r="E1030" s="196" t="s">
        <v>19</v>
      </c>
      <c r="F1030" s="197" t="s">
        <v>215</v>
      </c>
      <c r="G1030" s="194"/>
      <c r="H1030" s="196" t="s">
        <v>19</v>
      </c>
      <c r="I1030" s="198"/>
      <c r="J1030" s="194"/>
      <c r="K1030" s="194"/>
      <c r="L1030" s="199"/>
      <c r="M1030" s="200"/>
      <c r="N1030" s="201"/>
      <c r="O1030" s="201"/>
      <c r="P1030" s="201"/>
      <c r="Q1030" s="201"/>
      <c r="R1030" s="201"/>
      <c r="S1030" s="201"/>
      <c r="T1030" s="202"/>
      <c r="AT1030" s="203" t="s">
        <v>147</v>
      </c>
      <c r="AU1030" s="203" t="s">
        <v>143</v>
      </c>
      <c r="AV1030" s="13" t="s">
        <v>79</v>
      </c>
      <c r="AW1030" s="13" t="s">
        <v>33</v>
      </c>
      <c r="AX1030" s="13" t="s">
        <v>71</v>
      </c>
      <c r="AY1030" s="203" t="s">
        <v>134</v>
      </c>
    </row>
    <row r="1031" spans="2:51" s="14" customFormat="1">
      <c r="B1031" s="204"/>
      <c r="C1031" s="205"/>
      <c r="D1031" s="195" t="s">
        <v>147</v>
      </c>
      <c r="E1031" s="206" t="s">
        <v>19</v>
      </c>
      <c r="F1031" s="207" t="s">
        <v>216</v>
      </c>
      <c r="G1031" s="205"/>
      <c r="H1031" s="208">
        <v>69.075000000000003</v>
      </c>
      <c r="I1031" s="209"/>
      <c r="J1031" s="205"/>
      <c r="K1031" s="205"/>
      <c r="L1031" s="210"/>
      <c r="M1031" s="211"/>
      <c r="N1031" s="212"/>
      <c r="O1031" s="212"/>
      <c r="P1031" s="212"/>
      <c r="Q1031" s="212"/>
      <c r="R1031" s="212"/>
      <c r="S1031" s="212"/>
      <c r="T1031" s="213"/>
      <c r="AT1031" s="214" t="s">
        <v>147</v>
      </c>
      <c r="AU1031" s="214" t="s">
        <v>143</v>
      </c>
      <c r="AV1031" s="14" t="s">
        <v>143</v>
      </c>
      <c r="AW1031" s="14" t="s">
        <v>33</v>
      </c>
      <c r="AX1031" s="14" t="s">
        <v>71</v>
      </c>
      <c r="AY1031" s="214" t="s">
        <v>134</v>
      </c>
    </row>
    <row r="1032" spans="2:51" s="14" customFormat="1">
      <c r="B1032" s="204"/>
      <c r="C1032" s="205"/>
      <c r="D1032" s="195" t="s">
        <v>147</v>
      </c>
      <c r="E1032" s="206" t="s">
        <v>19</v>
      </c>
      <c r="F1032" s="207" t="s">
        <v>217</v>
      </c>
      <c r="G1032" s="205"/>
      <c r="H1032" s="208">
        <v>2.0219999999999998</v>
      </c>
      <c r="I1032" s="209"/>
      <c r="J1032" s="205"/>
      <c r="K1032" s="205"/>
      <c r="L1032" s="210"/>
      <c r="M1032" s="211"/>
      <c r="N1032" s="212"/>
      <c r="O1032" s="212"/>
      <c r="P1032" s="212"/>
      <c r="Q1032" s="212"/>
      <c r="R1032" s="212"/>
      <c r="S1032" s="212"/>
      <c r="T1032" s="213"/>
      <c r="AT1032" s="214" t="s">
        <v>147</v>
      </c>
      <c r="AU1032" s="214" t="s">
        <v>143</v>
      </c>
      <c r="AV1032" s="14" t="s">
        <v>143</v>
      </c>
      <c r="AW1032" s="14" t="s">
        <v>33</v>
      </c>
      <c r="AX1032" s="14" t="s">
        <v>71</v>
      </c>
      <c r="AY1032" s="214" t="s">
        <v>134</v>
      </c>
    </row>
    <row r="1033" spans="2:51" s="14" customFormat="1">
      <c r="B1033" s="204"/>
      <c r="C1033" s="205"/>
      <c r="D1033" s="195" t="s">
        <v>147</v>
      </c>
      <c r="E1033" s="206" t="s">
        <v>19</v>
      </c>
      <c r="F1033" s="207" t="s">
        <v>218</v>
      </c>
      <c r="G1033" s="205"/>
      <c r="H1033" s="208">
        <v>-17.385000000000002</v>
      </c>
      <c r="I1033" s="209"/>
      <c r="J1033" s="205"/>
      <c r="K1033" s="205"/>
      <c r="L1033" s="210"/>
      <c r="M1033" s="211"/>
      <c r="N1033" s="212"/>
      <c r="O1033" s="212"/>
      <c r="P1033" s="212"/>
      <c r="Q1033" s="212"/>
      <c r="R1033" s="212"/>
      <c r="S1033" s="212"/>
      <c r="T1033" s="213"/>
      <c r="AT1033" s="214" t="s">
        <v>147</v>
      </c>
      <c r="AU1033" s="214" t="s">
        <v>143</v>
      </c>
      <c r="AV1033" s="14" t="s">
        <v>143</v>
      </c>
      <c r="AW1033" s="14" t="s">
        <v>33</v>
      </c>
      <c r="AX1033" s="14" t="s">
        <v>71</v>
      </c>
      <c r="AY1033" s="214" t="s">
        <v>134</v>
      </c>
    </row>
    <row r="1034" spans="2:51" s="13" customFormat="1">
      <c r="B1034" s="193"/>
      <c r="C1034" s="194"/>
      <c r="D1034" s="195" t="s">
        <v>147</v>
      </c>
      <c r="E1034" s="196" t="s">
        <v>19</v>
      </c>
      <c r="F1034" s="197" t="s">
        <v>152</v>
      </c>
      <c r="G1034" s="194"/>
      <c r="H1034" s="196" t="s">
        <v>19</v>
      </c>
      <c r="I1034" s="198"/>
      <c r="J1034" s="194"/>
      <c r="K1034" s="194"/>
      <c r="L1034" s="199"/>
      <c r="M1034" s="200"/>
      <c r="N1034" s="201"/>
      <c r="O1034" s="201"/>
      <c r="P1034" s="201"/>
      <c r="Q1034" s="201"/>
      <c r="R1034" s="201"/>
      <c r="S1034" s="201"/>
      <c r="T1034" s="202"/>
      <c r="AT1034" s="203" t="s">
        <v>147</v>
      </c>
      <c r="AU1034" s="203" t="s">
        <v>143</v>
      </c>
      <c r="AV1034" s="13" t="s">
        <v>79</v>
      </c>
      <c r="AW1034" s="13" t="s">
        <v>33</v>
      </c>
      <c r="AX1034" s="13" t="s">
        <v>71</v>
      </c>
      <c r="AY1034" s="203" t="s">
        <v>134</v>
      </c>
    </row>
    <row r="1035" spans="2:51" s="14" customFormat="1">
      <c r="B1035" s="204"/>
      <c r="C1035" s="205"/>
      <c r="D1035" s="195" t="s">
        <v>147</v>
      </c>
      <c r="E1035" s="206" t="s">
        <v>19</v>
      </c>
      <c r="F1035" s="207" t="s">
        <v>219</v>
      </c>
      <c r="G1035" s="205"/>
      <c r="H1035" s="208">
        <v>42.45</v>
      </c>
      <c r="I1035" s="209"/>
      <c r="J1035" s="205"/>
      <c r="K1035" s="205"/>
      <c r="L1035" s="210"/>
      <c r="M1035" s="211"/>
      <c r="N1035" s="212"/>
      <c r="O1035" s="212"/>
      <c r="P1035" s="212"/>
      <c r="Q1035" s="212"/>
      <c r="R1035" s="212"/>
      <c r="S1035" s="212"/>
      <c r="T1035" s="213"/>
      <c r="AT1035" s="214" t="s">
        <v>147</v>
      </c>
      <c r="AU1035" s="214" t="s">
        <v>143</v>
      </c>
      <c r="AV1035" s="14" t="s">
        <v>143</v>
      </c>
      <c r="AW1035" s="14" t="s">
        <v>33</v>
      </c>
      <c r="AX1035" s="14" t="s">
        <v>71</v>
      </c>
      <c r="AY1035" s="214" t="s">
        <v>134</v>
      </c>
    </row>
    <row r="1036" spans="2:51" s="14" customFormat="1">
      <c r="B1036" s="204"/>
      <c r="C1036" s="205"/>
      <c r="D1036" s="195" t="s">
        <v>147</v>
      </c>
      <c r="E1036" s="206" t="s">
        <v>19</v>
      </c>
      <c r="F1036" s="207" t="s">
        <v>874</v>
      </c>
      <c r="G1036" s="205"/>
      <c r="H1036" s="208">
        <v>1.8919999999999999</v>
      </c>
      <c r="I1036" s="209"/>
      <c r="J1036" s="205"/>
      <c r="K1036" s="205"/>
      <c r="L1036" s="210"/>
      <c r="M1036" s="211"/>
      <c r="N1036" s="212"/>
      <c r="O1036" s="212"/>
      <c r="P1036" s="212"/>
      <c r="Q1036" s="212"/>
      <c r="R1036" s="212"/>
      <c r="S1036" s="212"/>
      <c r="T1036" s="213"/>
      <c r="AT1036" s="214" t="s">
        <v>147</v>
      </c>
      <c r="AU1036" s="214" t="s">
        <v>143</v>
      </c>
      <c r="AV1036" s="14" t="s">
        <v>143</v>
      </c>
      <c r="AW1036" s="14" t="s">
        <v>33</v>
      </c>
      <c r="AX1036" s="14" t="s">
        <v>71</v>
      </c>
      <c r="AY1036" s="214" t="s">
        <v>134</v>
      </c>
    </row>
    <row r="1037" spans="2:51" s="14" customFormat="1">
      <c r="B1037" s="204"/>
      <c r="C1037" s="205"/>
      <c r="D1037" s="195" t="s">
        <v>147</v>
      </c>
      <c r="E1037" s="206" t="s">
        <v>19</v>
      </c>
      <c r="F1037" s="207" t="s">
        <v>220</v>
      </c>
      <c r="G1037" s="205"/>
      <c r="H1037" s="208">
        <v>-8.6140000000000008</v>
      </c>
      <c r="I1037" s="209"/>
      <c r="J1037" s="205"/>
      <c r="K1037" s="205"/>
      <c r="L1037" s="210"/>
      <c r="M1037" s="211"/>
      <c r="N1037" s="212"/>
      <c r="O1037" s="212"/>
      <c r="P1037" s="212"/>
      <c r="Q1037" s="212"/>
      <c r="R1037" s="212"/>
      <c r="S1037" s="212"/>
      <c r="T1037" s="213"/>
      <c r="AT1037" s="214" t="s">
        <v>147</v>
      </c>
      <c r="AU1037" s="214" t="s">
        <v>143</v>
      </c>
      <c r="AV1037" s="14" t="s">
        <v>143</v>
      </c>
      <c r="AW1037" s="14" t="s">
        <v>33</v>
      </c>
      <c r="AX1037" s="14" t="s">
        <v>71</v>
      </c>
      <c r="AY1037" s="214" t="s">
        <v>134</v>
      </c>
    </row>
    <row r="1038" spans="2:51" s="13" customFormat="1">
      <c r="B1038" s="193"/>
      <c r="C1038" s="194"/>
      <c r="D1038" s="195" t="s">
        <v>147</v>
      </c>
      <c r="E1038" s="196" t="s">
        <v>19</v>
      </c>
      <c r="F1038" s="197" t="s">
        <v>221</v>
      </c>
      <c r="G1038" s="194"/>
      <c r="H1038" s="196" t="s">
        <v>19</v>
      </c>
      <c r="I1038" s="198"/>
      <c r="J1038" s="194"/>
      <c r="K1038" s="194"/>
      <c r="L1038" s="199"/>
      <c r="M1038" s="200"/>
      <c r="N1038" s="201"/>
      <c r="O1038" s="201"/>
      <c r="P1038" s="201"/>
      <c r="Q1038" s="201"/>
      <c r="R1038" s="201"/>
      <c r="S1038" s="201"/>
      <c r="T1038" s="202"/>
      <c r="AT1038" s="203" t="s">
        <v>147</v>
      </c>
      <c r="AU1038" s="203" t="s">
        <v>143</v>
      </c>
      <c r="AV1038" s="13" t="s">
        <v>79</v>
      </c>
      <c r="AW1038" s="13" t="s">
        <v>33</v>
      </c>
      <c r="AX1038" s="13" t="s">
        <v>71</v>
      </c>
      <c r="AY1038" s="203" t="s">
        <v>134</v>
      </c>
    </row>
    <row r="1039" spans="2:51" s="14" customFormat="1">
      <c r="B1039" s="204"/>
      <c r="C1039" s="205"/>
      <c r="D1039" s="195" t="s">
        <v>147</v>
      </c>
      <c r="E1039" s="206" t="s">
        <v>19</v>
      </c>
      <c r="F1039" s="207" t="s">
        <v>222</v>
      </c>
      <c r="G1039" s="205"/>
      <c r="H1039" s="208">
        <v>73.822000000000003</v>
      </c>
      <c r="I1039" s="209"/>
      <c r="J1039" s="205"/>
      <c r="K1039" s="205"/>
      <c r="L1039" s="210"/>
      <c r="M1039" s="211"/>
      <c r="N1039" s="212"/>
      <c r="O1039" s="212"/>
      <c r="P1039" s="212"/>
      <c r="Q1039" s="212"/>
      <c r="R1039" s="212"/>
      <c r="S1039" s="212"/>
      <c r="T1039" s="213"/>
      <c r="AT1039" s="214" t="s">
        <v>147</v>
      </c>
      <c r="AU1039" s="214" t="s">
        <v>143</v>
      </c>
      <c r="AV1039" s="14" t="s">
        <v>143</v>
      </c>
      <c r="AW1039" s="14" t="s">
        <v>33</v>
      </c>
      <c r="AX1039" s="14" t="s">
        <v>71</v>
      </c>
      <c r="AY1039" s="214" t="s">
        <v>134</v>
      </c>
    </row>
    <row r="1040" spans="2:51" s="14" customFormat="1">
      <c r="B1040" s="204"/>
      <c r="C1040" s="205"/>
      <c r="D1040" s="195" t="s">
        <v>147</v>
      </c>
      <c r="E1040" s="206" t="s">
        <v>19</v>
      </c>
      <c r="F1040" s="207" t="s">
        <v>223</v>
      </c>
      <c r="G1040" s="205"/>
      <c r="H1040" s="208">
        <v>1.7130000000000001</v>
      </c>
      <c r="I1040" s="209"/>
      <c r="J1040" s="205"/>
      <c r="K1040" s="205"/>
      <c r="L1040" s="210"/>
      <c r="M1040" s="211"/>
      <c r="N1040" s="212"/>
      <c r="O1040" s="212"/>
      <c r="P1040" s="212"/>
      <c r="Q1040" s="212"/>
      <c r="R1040" s="212"/>
      <c r="S1040" s="212"/>
      <c r="T1040" s="213"/>
      <c r="AT1040" s="214" t="s">
        <v>147</v>
      </c>
      <c r="AU1040" s="214" t="s">
        <v>143</v>
      </c>
      <c r="AV1040" s="14" t="s">
        <v>143</v>
      </c>
      <c r="AW1040" s="14" t="s">
        <v>33</v>
      </c>
      <c r="AX1040" s="14" t="s">
        <v>71</v>
      </c>
      <c r="AY1040" s="214" t="s">
        <v>134</v>
      </c>
    </row>
    <row r="1041" spans="1:65" s="14" customFormat="1">
      <c r="B1041" s="204"/>
      <c r="C1041" s="205"/>
      <c r="D1041" s="195" t="s">
        <v>147</v>
      </c>
      <c r="E1041" s="206" t="s">
        <v>19</v>
      </c>
      <c r="F1041" s="207" t="s">
        <v>224</v>
      </c>
      <c r="G1041" s="205"/>
      <c r="H1041" s="208">
        <v>1.6890000000000001</v>
      </c>
      <c r="I1041" s="209"/>
      <c r="J1041" s="205"/>
      <c r="K1041" s="205"/>
      <c r="L1041" s="210"/>
      <c r="M1041" s="211"/>
      <c r="N1041" s="212"/>
      <c r="O1041" s="212"/>
      <c r="P1041" s="212"/>
      <c r="Q1041" s="212"/>
      <c r="R1041" s="212"/>
      <c r="S1041" s="212"/>
      <c r="T1041" s="213"/>
      <c r="AT1041" s="214" t="s">
        <v>147</v>
      </c>
      <c r="AU1041" s="214" t="s">
        <v>143</v>
      </c>
      <c r="AV1041" s="14" t="s">
        <v>143</v>
      </c>
      <c r="AW1041" s="14" t="s">
        <v>33</v>
      </c>
      <c r="AX1041" s="14" t="s">
        <v>71</v>
      </c>
      <c r="AY1041" s="214" t="s">
        <v>134</v>
      </c>
    </row>
    <row r="1042" spans="1:65" s="14" customFormat="1">
      <c r="B1042" s="204"/>
      <c r="C1042" s="205"/>
      <c r="D1042" s="195" t="s">
        <v>147</v>
      </c>
      <c r="E1042" s="206" t="s">
        <v>19</v>
      </c>
      <c r="F1042" s="207" t="s">
        <v>225</v>
      </c>
      <c r="G1042" s="205"/>
      <c r="H1042" s="208">
        <v>-9.0129999999999999</v>
      </c>
      <c r="I1042" s="209"/>
      <c r="J1042" s="205"/>
      <c r="K1042" s="205"/>
      <c r="L1042" s="210"/>
      <c r="M1042" s="211"/>
      <c r="N1042" s="212"/>
      <c r="O1042" s="212"/>
      <c r="P1042" s="212"/>
      <c r="Q1042" s="212"/>
      <c r="R1042" s="212"/>
      <c r="S1042" s="212"/>
      <c r="T1042" s="213"/>
      <c r="AT1042" s="214" t="s">
        <v>147</v>
      </c>
      <c r="AU1042" s="214" t="s">
        <v>143</v>
      </c>
      <c r="AV1042" s="14" t="s">
        <v>143</v>
      </c>
      <c r="AW1042" s="14" t="s">
        <v>33</v>
      </c>
      <c r="AX1042" s="14" t="s">
        <v>71</v>
      </c>
      <c r="AY1042" s="214" t="s">
        <v>134</v>
      </c>
    </row>
    <row r="1043" spans="1:65" s="15" customFormat="1">
      <c r="B1043" s="215"/>
      <c r="C1043" s="216"/>
      <c r="D1043" s="195" t="s">
        <v>147</v>
      </c>
      <c r="E1043" s="217" t="s">
        <v>19</v>
      </c>
      <c r="F1043" s="218" t="s">
        <v>154</v>
      </c>
      <c r="G1043" s="216"/>
      <c r="H1043" s="219">
        <v>217.23799999999997</v>
      </c>
      <c r="I1043" s="220"/>
      <c r="J1043" s="216"/>
      <c r="K1043" s="216"/>
      <c r="L1043" s="221"/>
      <c r="M1043" s="222"/>
      <c r="N1043" s="223"/>
      <c r="O1043" s="223"/>
      <c r="P1043" s="223"/>
      <c r="Q1043" s="223"/>
      <c r="R1043" s="223"/>
      <c r="S1043" s="223"/>
      <c r="T1043" s="224"/>
      <c r="AT1043" s="225" t="s">
        <v>147</v>
      </c>
      <c r="AU1043" s="225" t="s">
        <v>143</v>
      </c>
      <c r="AV1043" s="15" t="s">
        <v>142</v>
      </c>
      <c r="AW1043" s="15" t="s">
        <v>33</v>
      </c>
      <c r="AX1043" s="15" t="s">
        <v>79</v>
      </c>
      <c r="AY1043" s="225" t="s">
        <v>134</v>
      </c>
    </row>
    <row r="1044" spans="1:65" s="2" customFormat="1" ht="16.5" customHeight="1">
      <c r="A1044" s="36"/>
      <c r="B1044" s="37"/>
      <c r="C1044" s="175" t="s">
        <v>875</v>
      </c>
      <c r="D1044" s="175" t="s">
        <v>137</v>
      </c>
      <c r="E1044" s="176" t="s">
        <v>876</v>
      </c>
      <c r="F1044" s="177" t="s">
        <v>877</v>
      </c>
      <c r="G1044" s="178" t="s">
        <v>157</v>
      </c>
      <c r="H1044" s="179">
        <v>70.58</v>
      </c>
      <c r="I1044" s="180"/>
      <c r="J1044" s="181">
        <f>ROUND(I1044*H1044,2)</f>
        <v>0</v>
      </c>
      <c r="K1044" s="177" t="s">
        <v>141</v>
      </c>
      <c r="L1044" s="41"/>
      <c r="M1044" s="182" t="s">
        <v>19</v>
      </c>
      <c r="N1044" s="183" t="s">
        <v>43</v>
      </c>
      <c r="O1044" s="66"/>
      <c r="P1044" s="184">
        <f>O1044*H1044</f>
        <v>0</v>
      </c>
      <c r="Q1044" s="184">
        <v>0</v>
      </c>
      <c r="R1044" s="184">
        <f>Q1044*H1044</f>
        <v>0</v>
      </c>
      <c r="S1044" s="184">
        <v>0</v>
      </c>
      <c r="T1044" s="185">
        <f>S1044*H1044</f>
        <v>0</v>
      </c>
      <c r="U1044" s="36"/>
      <c r="V1044" s="36"/>
      <c r="W1044" s="36"/>
      <c r="X1044" s="36"/>
      <c r="Y1044" s="36"/>
      <c r="Z1044" s="36"/>
      <c r="AA1044" s="36"/>
      <c r="AB1044" s="36"/>
      <c r="AC1044" s="36"/>
      <c r="AD1044" s="36"/>
      <c r="AE1044" s="36"/>
      <c r="AR1044" s="186" t="s">
        <v>286</v>
      </c>
      <c r="AT1044" s="186" t="s">
        <v>137</v>
      </c>
      <c r="AU1044" s="186" t="s">
        <v>143</v>
      </c>
      <c r="AY1044" s="19" t="s">
        <v>134</v>
      </c>
      <c r="BE1044" s="187">
        <f>IF(N1044="základní",J1044,0)</f>
        <v>0</v>
      </c>
      <c r="BF1044" s="187">
        <f>IF(N1044="snížená",J1044,0)</f>
        <v>0</v>
      </c>
      <c r="BG1044" s="187">
        <f>IF(N1044="zákl. přenesená",J1044,0)</f>
        <v>0</v>
      </c>
      <c r="BH1044" s="187">
        <f>IF(N1044="sníž. přenesená",J1044,0)</f>
        <v>0</v>
      </c>
      <c r="BI1044" s="187">
        <f>IF(N1044="nulová",J1044,0)</f>
        <v>0</v>
      </c>
      <c r="BJ1044" s="19" t="s">
        <v>143</v>
      </c>
      <c r="BK1044" s="187">
        <f>ROUND(I1044*H1044,2)</f>
        <v>0</v>
      </c>
      <c r="BL1044" s="19" t="s">
        <v>286</v>
      </c>
      <c r="BM1044" s="186" t="s">
        <v>878</v>
      </c>
    </row>
    <row r="1045" spans="1:65" s="2" customFormat="1">
      <c r="A1045" s="36"/>
      <c r="B1045" s="37"/>
      <c r="C1045" s="38"/>
      <c r="D1045" s="188" t="s">
        <v>145</v>
      </c>
      <c r="E1045" s="38"/>
      <c r="F1045" s="189" t="s">
        <v>879</v>
      </c>
      <c r="G1045" s="38"/>
      <c r="H1045" s="38"/>
      <c r="I1045" s="190"/>
      <c r="J1045" s="38"/>
      <c r="K1045" s="38"/>
      <c r="L1045" s="41"/>
      <c r="M1045" s="191"/>
      <c r="N1045" s="192"/>
      <c r="O1045" s="66"/>
      <c r="P1045" s="66"/>
      <c r="Q1045" s="66"/>
      <c r="R1045" s="66"/>
      <c r="S1045" s="66"/>
      <c r="T1045" s="67"/>
      <c r="U1045" s="36"/>
      <c r="V1045" s="36"/>
      <c r="W1045" s="36"/>
      <c r="X1045" s="36"/>
      <c r="Y1045" s="36"/>
      <c r="Z1045" s="36"/>
      <c r="AA1045" s="36"/>
      <c r="AB1045" s="36"/>
      <c r="AC1045" s="36"/>
      <c r="AD1045" s="36"/>
      <c r="AE1045" s="36"/>
      <c r="AT1045" s="19" t="s">
        <v>145</v>
      </c>
      <c r="AU1045" s="19" t="s">
        <v>143</v>
      </c>
    </row>
    <row r="1046" spans="1:65" s="14" customFormat="1">
      <c r="B1046" s="204"/>
      <c r="C1046" s="205"/>
      <c r="D1046" s="195" t="s">
        <v>147</v>
      </c>
      <c r="E1046" s="206" t="s">
        <v>19</v>
      </c>
      <c r="F1046" s="207" t="s">
        <v>880</v>
      </c>
      <c r="G1046" s="205"/>
      <c r="H1046" s="208">
        <v>70.58</v>
      </c>
      <c r="I1046" s="209"/>
      <c r="J1046" s="205"/>
      <c r="K1046" s="205"/>
      <c r="L1046" s="210"/>
      <c r="M1046" s="211"/>
      <c r="N1046" s="212"/>
      <c r="O1046" s="212"/>
      <c r="P1046" s="212"/>
      <c r="Q1046" s="212"/>
      <c r="R1046" s="212"/>
      <c r="S1046" s="212"/>
      <c r="T1046" s="213"/>
      <c r="AT1046" s="214" t="s">
        <v>147</v>
      </c>
      <c r="AU1046" s="214" t="s">
        <v>143</v>
      </c>
      <c r="AV1046" s="14" t="s">
        <v>143</v>
      </c>
      <c r="AW1046" s="14" t="s">
        <v>33</v>
      </c>
      <c r="AX1046" s="14" t="s">
        <v>71</v>
      </c>
      <c r="AY1046" s="214" t="s">
        <v>134</v>
      </c>
    </row>
    <row r="1047" spans="1:65" s="15" customFormat="1">
      <c r="B1047" s="215"/>
      <c r="C1047" s="216"/>
      <c r="D1047" s="195" t="s">
        <v>147</v>
      </c>
      <c r="E1047" s="217" t="s">
        <v>19</v>
      </c>
      <c r="F1047" s="218" t="s">
        <v>154</v>
      </c>
      <c r="G1047" s="216"/>
      <c r="H1047" s="219">
        <v>70.58</v>
      </c>
      <c r="I1047" s="220"/>
      <c r="J1047" s="216"/>
      <c r="K1047" s="216"/>
      <c r="L1047" s="221"/>
      <c r="M1047" s="222"/>
      <c r="N1047" s="223"/>
      <c r="O1047" s="223"/>
      <c r="P1047" s="223"/>
      <c r="Q1047" s="223"/>
      <c r="R1047" s="223"/>
      <c r="S1047" s="223"/>
      <c r="T1047" s="224"/>
      <c r="AT1047" s="225" t="s">
        <v>147</v>
      </c>
      <c r="AU1047" s="225" t="s">
        <v>143</v>
      </c>
      <c r="AV1047" s="15" t="s">
        <v>142</v>
      </c>
      <c r="AW1047" s="15" t="s">
        <v>33</v>
      </c>
      <c r="AX1047" s="15" t="s">
        <v>79</v>
      </c>
      <c r="AY1047" s="225" t="s">
        <v>134</v>
      </c>
    </row>
    <row r="1048" spans="1:65" s="2" customFormat="1" ht="16.5" customHeight="1">
      <c r="A1048" s="36"/>
      <c r="B1048" s="37"/>
      <c r="C1048" s="226" t="s">
        <v>881</v>
      </c>
      <c r="D1048" s="226" t="s">
        <v>252</v>
      </c>
      <c r="E1048" s="227" t="s">
        <v>882</v>
      </c>
      <c r="F1048" s="228" t="s">
        <v>883</v>
      </c>
      <c r="G1048" s="229" t="s">
        <v>157</v>
      </c>
      <c r="H1048" s="230">
        <v>74.108999999999995</v>
      </c>
      <c r="I1048" s="231"/>
      <c r="J1048" s="232">
        <f>ROUND(I1048*H1048,2)</f>
        <v>0</v>
      </c>
      <c r="K1048" s="228" t="s">
        <v>141</v>
      </c>
      <c r="L1048" s="233"/>
      <c r="M1048" s="234" t="s">
        <v>19</v>
      </c>
      <c r="N1048" s="235" t="s">
        <v>43</v>
      </c>
      <c r="O1048" s="66"/>
      <c r="P1048" s="184">
        <f>O1048*H1048</f>
        <v>0</v>
      </c>
      <c r="Q1048" s="184">
        <v>0</v>
      </c>
      <c r="R1048" s="184">
        <f>Q1048*H1048</f>
        <v>0</v>
      </c>
      <c r="S1048" s="184">
        <v>0</v>
      </c>
      <c r="T1048" s="185">
        <f>S1048*H1048</f>
        <v>0</v>
      </c>
      <c r="U1048" s="36"/>
      <c r="V1048" s="36"/>
      <c r="W1048" s="36"/>
      <c r="X1048" s="36"/>
      <c r="Y1048" s="36"/>
      <c r="Z1048" s="36"/>
      <c r="AA1048" s="36"/>
      <c r="AB1048" s="36"/>
      <c r="AC1048" s="36"/>
      <c r="AD1048" s="36"/>
      <c r="AE1048" s="36"/>
      <c r="AR1048" s="186" t="s">
        <v>397</v>
      </c>
      <c r="AT1048" s="186" t="s">
        <v>252</v>
      </c>
      <c r="AU1048" s="186" t="s">
        <v>143</v>
      </c>
      <c r="AY1048" s="19" t="s">
        <v>134</v>
      </c>
      <c r="BE1048" s="187">
        <f>IF(N1048="základní",J1048,0)</f>
        <v>0</v>
      </c>
      <c r="BF1048" s="187">
        <f>IF(N1048="snížená",J1048,0)</f>
        <v>0</v>
      </c>
      <c r="BG1048" s="187">
        <f>IF(N1048="zákl. přenesená",J1048,0)</f>
        <v>0</v>
      </c>
      <c r="BH1048" s="187">
        <f>IF(N1048="sníž. přenesená",J1048,0)</f>
        <v>0</v>
      </c>
      <c r="BI1048" s="187">
        <f>IF(N1048="nulová",J1048,0)</f>
        <v>0</v>
      </c>
      <c r="BJ1048" s="19" t="s">
        <v>143</v>
      </c>
      <c r="BK1048" s="187">
        <f>ROUND(I1048*H1048,2)</f>
        <v>0</v>
      </c>
      <c r="BL1048" s="19" t="s">
        <v>286</v>
      </c>
      <c r="BM1048" s="186" t="s">
        <v>884</v>
      </c>
    </row>
    <row r="1049" spans="1:65" s="14" customFormat="1">
      <c r="B1049" s="204"/>
      <c r="C1049" s="205"/>
      <c r="D1049" s="195" t="s">
        <v>147</v>
      </c>
      <c r="E1049" s="206" t="s">
        <v>19</v>
      </c>
      <c r="F1049" s="207" t="s">
        <v>716</v>
      </c>
      <c r="G1049" s="205"/>
      <c r="H1049" s="208">
        <v>70.58</v>
      </c>
      <c r="I1049" s="209"/>
      <c r="J1049" s="205"/>
      <c r="K1049" s="205"/>
      <c r="L1049" s="210"/>
      <c r="M1049" s="211"/>
      <c r="N1049" s="212"/>
      <c r="O1049" s="212"/>
      <c r="P1049" s="212"/>
      <c r="Q1049" s="212"/>
      <c r="R1049" s="212"/>
      <c r="S1049" s="212"/>
      <c r="T1049" s="213"/>
      <c r="AT1049" s="214" t="s">
        <v>147</v>
      </c>
      <c r="AU1049" s="214" t="s">
        <v>143</v>
      </c>
      <c r="AV1049" s="14" t="s">
        <v>143</v>
      </c>
      <c r="AW1049" s="14" t="s">
        <v>33</v>
      </c>
      <c r="AX1049" s="14" t="s">
        <v>71</v>
      </c>
      <c r="AY1049" s="214" t="s">
        <v>134</v>
      </c>
    </row>
    <row r="1050" spans="1:65" s="15" customFormat="1">
      <c r="B1050" s="215"/>
      <c r="C1050" s="216"/>
      <c r="D1050" s="195" t="s">
        <v>147</v>
      </c>
      <c r="E1050" s="217" t="s">
        <v>19</v>
      </c>
      <c r="F1050" s="218" t="s">
        <v>154</v>
      </c>
      <c r="G1050" s="216"/>
      <c r="H1050" s="219">
        <v>70.58</v>
      </c>
      <c r="I1050" s="220"/>
      <c r="J1050" s="216"/>
      <c r="K1050" s="216"/>
      <c r="L1050" s="221"/>
      <c r="M1050" s="222"/>
      <c r="N1050" s="223"/>
      <c r="O1050" s="223"/>
      <c r="P1050" s="223"/>
      <c r="Q1050" s="223"/>
      <c r="R1050" s="223"/>
      <c r="S1050" s="223"/>
      <c r="T1050" s="224"/>
      <c r="AT1050" s="225" t="s">
        <v>147</v>
      </c>
      <c r="AU1050" s="225" t="s">
        <v>143</v>
      </c>
      <c r="AV1050" s="15" t="s">
        <v>142</v>
      </c>
      <c r="AW1050" s="15" t="s">
        <v>33</v>
      </c>
      <c r="AX1050" s="15" t="s">
        <v>79</v>
      </c>
      <c r="AY1050" s="225" t="s">
        <v>134</v>
      </c>
    </row>
    <row r="1051" spans="1:65" s="14" customFormat="1">
      <c r="B1051" s="204"/>
      <c r="C1051" s="205"/>
      <c r="D1051" s="195" t="s">
        <v>147</v>
      </c>
      <c r="E1051" s="205"/>
      <c r="F1051" s="207" t="s">
        <v>885</v>
      </c>
      <c r="G1051" s="205"/>
      <c r="H1051" s="208">
        <v>74.108999999999995</v>
      </c>
      <c r="I1051" s="209"/>
      <c r="J1051" s="205"/>
      <c r="K1051" s="205"/>
      <c r="L1051" s="210"/>
      <c r="M1051" s="211"/>
      <c r="N1051" s="212"/>
      <c r="O1051" s="212"/>
      <c r="P1051" s="212"/>
      <c r="Q1051" s="212"/>
      <c r="R1051" s="212"/>
      <c r="S1051" s="212"/>
      <c r="T1051" s="213"/>
      <c r="AT1051" s="214" t="s">
        <v>147</v>
      </c>
      <c r="AU1051" s="214" t="s">
        <v>143</v>
      </c>
      <c r="AV1051" s="14" t="s">
        <v>143</v>
      </c>
      <c r="AW1051" s="14" t="s">
        <v>4</v>
      </c>
      <c r="AX1051" s="14" t="s">
        <v>79</v>
      </c>
      <c r="AY1051" s="214" t="s">
        <v>134</v>
      </c>
    </row>
    <row r="1052" spans="1:65" s="2" customFormat="1" ht="24.2" customHeight="1">
      <c r="A1052" s="36"/>
      <c r="B1052" s="37"/>
      <c r="C1052" s="175" t="s">
        <v>886</v>
      </c>
      <c r="D1052" s="175" t="s">
        <v>137</v>
      </c>
      <c r="E1052" s="176" t="s">
        <v>887</v>
      </c>
      <c r="F1052" s="177" t="s">
        <v>888</v>
      </c>
      <c r="G1052" s="178" t="s">
        <v>157</v>
      </c>
      <c r="H1052" s="179">
        <v>18.337</v>
      </c>
      <c r="I1052" s="180"/>
      <c r="J1052" s="181">
        <f>ROUND(I1052*H1052,2)</f>
        <v>0</v>
      </c>
      <c r="K1052" s="177" t="s">
        <v>141</v>
      </c>
      <c r="L1052" s="41"/>
      <c r="M1052" s="182" t="s">
        <v>19</v>
      </c>
      <c r="N1052" s="183" t="s">
        <v>43</v>
      </c>
      <c r="O1052" s="66"/>
      <c r="P1052" s="184">
        <f>O1052*H1052</f>
        <v>0</v>
      </c>
      <c r="Q1052" s="184">
        <v>0</v>
      </c>
      <c r="R1052" s="184">
        <f>Q1052*H1052</f>
        <v>0</v>
      </c>
      <c r="S1052" s="184">
        <v>0</v>
      </c>
      <c r="T1052" s="185">
        <f>S1052*H1052</f>
        <v>0</v>
      </c>
      <c r="U1052" s="36"/>
      <c r="V1052" s="36"/>
      <c r="W1052" s="36"/>
      <c r="X1052" s="36"/>
      <c r="Y1052" s="36"/>
      <c r="Z1052" s="36"/>
      <c r="AA1052" s="36"/>
      <c r="AB1052" s="36"/>
      <c r="AC1052" s="36"/>
      <c r="AD1052" s="36"/>
      <c r="AE1052" s="36"/>
      <c r="AR1052" s="186" t="s">
        <v>286</v>
      </c>
      <c r="AT1052" s="186" t="s">
        <v>137</v>
      </c>
      <c r="AU1052" s="186" t="s">
        <v>143</v>
      </c>
      <c r="AY1052" s="19" t="s">
        <v>134</v>
      </c>
      <c r="BE1052" s="187">
        <f>IF(N1052="základní",J1052,0)</f>
        <v>0</v>
      </c>
      <c r="BF1052" s="187">
        <f>IF(N1052="snížená",J1052,0)</f>
        <v>0</v>
      </c>
      <c r="BG1052" s="187">
        <f>IF(N1052="zákl. přenesená",J1052,0)</f>
        <v>0</v>
      </c>
      <c r="BH1052" s="187">
        <f>IF(N1052="sníž. přenesená",J1052,0)</f>
        <v>0</v>
      </c>
      <c r="BI1052" s="187">
        <f>IF(N1052="nulová",J1052,0)</f>
        <v>0</v>
      </c>
      <c r="BJ1052" s="19" t="s">
        <v>143</v>
      </c>
      <c r="BK1052" s="187">
        <f>ROUND(I1052*H1052,2)</f>
        <v>0</v>
      </c>
      <c r="BL1052" s="19" t="s">
        <v>286</v>
      </c>
      <c r="BM1052" s="186" t="s">
        <v>889</v>
      </c>
    </row>
    <row r="1053" spans="1:65" s="2" customFormat="1">
      <c r="A1053" s="36"/>
      <c r="B1053" s="37"/>
      <c r="C1053" s="38"/>
      <c r="D1053" s="188" t="s">
        <v>145</v>
      </c>
      <c r="E1053" s="38"/>
      <c r="F1053" s="189" t="s">
        <v>890</v>
      </c>
      <c r="G1053" s="38"/>
      <c r="H1053" s="38"/>
      <c r="I1053" s="190"/>
      <c r="J1053" s="38"/>
      <c r="K1053" s="38"/>
      <c r="L1053" s="41"/>
      <c r="M1053" s="191"/>
      <c r="N1053" s="192"/>
      <c r="O1053" s="66"/>
      <c r="P1053" s="66"/>
      <c r="Q1053" s="66"/>
      <c r="R1053" s="66"/>
      <c r="S1053" s="66"/>
      <c r="T1053" s="67"/>
      <c r="U1053" s="36"/>
      <c r="V1053" s="36"/>
      <c r="W1053" s="36"/>
      <c r="X1053" s="36"/>
      <c r="Y1053" s="36"/>
      <c r="Z1053" s="36"/>
      <c r="AA1053" s="36"/>
      <c r="AB1053" s="36"/>
      <c r="AC1053" s="36"/>
      <c r="AD1053" s="36"/>
      <c r="AE1053" s="36"/>
      <c r="AT1053" s="19" t="s">
        <v>145</v>
      </c>
      <c r="AU1053" s="19" t="s">
        <v>143</v>
      </c>
    </row>
    <row r="1054" spans="1:65" s="14" customFormat="1">
      <c r="B1054" s="204"/>
      <c r="C1054" s="205"/>
      <c r="D1054" s="195" t="s">
        <v>147</v>
      </c>
      <c r="E1054" s="206" t="s">
        <v>19</v>
      </c>
      <c r="F1054" s="207" t="s">
        <v>891</v>
      </c>
      <c r="G1054" s="205"/>
      <c r="H1054" s="208">
        <v>5.0880000000000001</v>
      </c>
      <c r="I1054" s="209"/>
      <c r="J1054" s="205"/>
      <c r="K1054" s="205"/>
      <c r="L1054" s="210"/>
      <c r="M1054" s="211"/>
      <c r="N1054" s="212"/>
      <c r="O1054" s="212"/>
      <c r="P1054" s="212"/>
      <c r="Q1054" s="212"/>
      <c r="R1054" s="212"/>
      <c r="S1054" s="212"/>
      <c r="T1054" s="213"/>
      <c r="AT1054" s="214" t="s">
        <v>147</v>
      </c>
      <c r="AU1054" s="214" t="s">
        <v>143</v>
      </c>
      <c r="AV1054" s="14" t="s">
        <v>143</v>
      </c>
      <c r="AW1054" s="14" t="s">
        <v>33</v>
      </c>
      <c r="AX1054" s="14" t="s">
        <v>71</v>
      </c>
      <c r="AY1054" s="214" t="s">
        <v>134</v>
      </c>
    </row>
    <row r="1055" spans="1:65" s="14" customFormat="1">
      <c r="B1055" s="204"/>
      <c r="C1055" s="205"/>
      <c r="D1055" s="195" t="s">
        <v>147</v>
      </c>
      <c r="E1055" s="206" t="s">
        <v>19</v>
      </c>
      <c r="F1055" s="207" t="s">
        <v>891</v>
      </c>
      <c r="G1055" s="205"/>
      <c r="H1055" s="208">
        <v>5.0880000000000001</v>
      </c>
      <c r="I1055" s="209"/>
      <c r="J1055" s="205"/>
      <c r="K1055" s="205"/>
      <c r="L1055" s="210"/>
      <c r="M1055" s="211"/>
      <c r="N1055" s="212"/>
      <c r="O1055" s="212"/>
      <c r="P1055" s="212"/>
      <c r="Q1055" s="212"/>
      <c r="R1055" s="212"/>
      <c r="S1055" s="212"/>
      <c r="T1055" s="213"/>
      <c r="AT1055" s="214" t="s">
        <v>147</v>
      </c>
      <c r="AU1055" s="214" t="s">
        <v>143</v>
      </c>
      <c r="AV1055" s="14" t="s">
        <v>143</v>
      </c>
      <c r="AW1055" s="14" t="s">
        <v>33</v>
      </c>
      <c r="AX1055" s="14" t="s">
        <v>71</v>
      </c>
      <c r="AY1055" s="214" t="s">
        <v>134</v>
      </c>
    </row>
    <row r="1056" spans="1:65" s="14" customFormat="1">
      <c r="B1056" s="204"/>
      <c r="C1056" s="205"/>
      <c r="D1056" s="195" t="s">
        <v>147</v>
      </c>
      <c r="E1056" s="206" t="s">
        <v>19</v>
      </c>
      <c r="F1056" s="207" t="s">
        <v>484</v>
      </c>
      <c r="G1056" s="205"/>
      <c r="H1056" s="208">
        <v>5.1550000000000002</v>
      </c>
      <c r="I1056" s="209"/>
      <c r="J1056" s="205"/>
      <c r="K1056" s="205"/>
      <c r="L1056" s="210"/>
      <c r="M1056" s="211"/>
      <c r="N1056" s="212"/>
      <c r="O1056" s="212"/>
      <c r="P1056" s="212"/>
      <c r="Q1056" s="212"/>
      <c r="R1056" s="212"/>
      <c r="S1056" s="212"/>
      <c r="T1056" s="213"/>
      <c r="AT1056" s="214" t="s">
        <v>147</v>
      </c>
      <c r="AU1056" s="214" t="s">
        <v>143</v>
      </c>
      <c r="AV1056" s="14" t="s">
        <v>143</v>
      </c>
      <c r="AW1056" s="14" t="s">
        <v>33</v>
      </c>
      <c r="AX1056" s="14" t="s">
        <v>71</v>
      </c>
      <c r="AY1056" s="214" t="s">
        <v>134</v>
      </c>
    </row>
    <row r="1057" spans="1:65" s="14" customFormat="1">
      <c r="B1057" s="204"/>
      <c r="C1057" s="205"/>
      <c r="D1057" s="195" t="s">
        <v>147</v>
      </c>
      <c r="E1057" s="206" t="s">
        <v>19</v>
      </c>
      <c r="F1057" s="207" t="s">
        <v>496</v>
      </c>
      <c r="G1057" s="205"/>
      <c r="H1057" s="208">
        <v>1.52</v>
      </c>
      <c r="I1057" s="209"/>
      <c r="J1057" s="205"/>
      <c r="K1057" s="205"/>
      <c r="L1057" s="210"/>
      <c r="M1057" s="211"/>
      <c r="N1057" s="212"/>
      <c r="O1057" s="212"/>
      <c r="P1057" s="212"/>
      <c r="Q1057" s="212"/>
      <c r="R1057" s="212"/>
      <c r="S1057" s="212"/>
      <c r="T1057" s="213"/>
      <c r="AT1057" s="214" t="s">
        <v>147</v>
      </c>
      <c r="AU1057" s="214" t="s">
        <v>143</v>
      </c>
      <c r="AV1057" s="14" t="s">
        <v>143</v>
      </c>
      <c r="AW1057" s="14" t="s">
        <v>33</v>
      </c>
      <c r="AX1057" s="14" t="s">
        <v>71</v>
      </c>
      <c r="AY1057" s="214" t="s">
        <v>134</v>
      </c>
    </row>
    <row r="1058" spans="1:65" s="14" customFormat="1">
      <c r="B1058" s="204"/>
      <c r="C1058" s="205"/>
      <c r="D1058" s="195" t="s">
        <v>147</v>
      </c>
      <c r="E1058" s="206" t="s">
        <v>19</v>
      </c>
      <c r="F1058" s="207" t="s">
        <v>502</v>
      </c>
      <c r="G1058" s="205"/>
      <c r="H1058" s="208">
        <v>1.486</v>
      </c>
      <c r="I1058" s="209"/>
      <c r="J1058" s="205"/>
      <c r="K1058" s="205"/>
      <c r="L1058" s="210"/>
      <c r="M1058" s="211"/>
      <c r="N1058" s="212"/>
      <c r="O1058" s="212"/>
      <c r="P1058" s="212"/>
      <c r="Q1058" s="212"/>
      <c r="R1058" s="212"/>
      <c r="S1058" s="212"/>
      <c r="T1058" s="213"/>
      <c r="AT1058" s="214" t="s">
        <v>147</v>
      </c>
      <c r="AU1058" s="214" t="s">
        <v>143</v>
      </c>
      <c r="AV1058" s="14" t="s">
        <v>143</v>
      </c>
      <c r="AW1058" s="14" t="s">
        <v>33</v>
      </c>
      <c r="AX1058" s="14" t="s">
        <v>71</v>
      </c>
      <c r="AY1058" s="214" t="s">
        <v>134</v>
      </c>
    </row>
    <row r="1059" spans="1:65" s="15" customFormat="1">
      <c r="B1059" s="215"/>
      <c r="C1059" s="216"/>
      <c r="D1059" s="195" t="s">
        <v>147</v>
      </c>
      <c r="E1059" s="217" t="s">
        <v>19</v>
      </c>
      <c r="F1059" s="218" t="s">
        <v>154</v>
      </c>
      <c r="G1059" s="216"/>
      <c r="H1059" s="219">
        <v>18.337</v>
      </c>
      <c r="I1059" s="220"/>
      <c r="J1059" s="216"/>
      <c r="K1059" s="216"/>
      <c r="L1059" s="221"/>
      <c r="M1059" s="222"/>
      <c r="N1059" s="223"/>
      <c r="O1059" s="223"/>
      <c r="P1059" s="223"/>
      <c r="Q1059" s="223"/>
      <c r="R1059" s="223"/>
      <c r="S1059" s="223"/>
      <c r="T1059" s="224"/>
      <c r="AT1059" s="225" t="s">
        <v>147</v>
      </c>
      <c r="AU1059" s="225" t="s">
        <v>143</v>
      </c>
      <c r="AV1059" s="15" t="s">
        <v>142</v>
      </c>
      <c r="AW1059" s="15" t="s">
        <v>33</v>
      </c>
      <c r="AX1059" s="15" t="s">
        <v>79</v>
      </c>
      <c r="AY1059" s="225" t="s">
        <v>134</v>
      </c>
    </row>
    <row r="1060" spans="1:65" s="2" customFormat="1" ht="16.5" customHeight="1">
      <c r="A1060" s="36"/>
      <c r="B1060" s="37"/>
      <c r="C1060" s="226" t="s">
        <v>892</v>
      </c>
      <c r="D1060" s="226" t="s">
        <v>252</v>
      </c>
      <c r="E1060" s="227" t="s">
        <v>893</v>
      </c>
      <c r="F1060" s="228" t="s">
        <v>883</v>
      </c>
      <c r="G1060" s="229" t="s">
        <v>157</v>
      </c>
      <c r="H1060" s="230">
        <v>19.254000000000001</v>
      </c>
      <c r="I1060" s="231"/>
      <c r="J1060" s="232">
        <f>ROUND(I1060*H1060,2)</f>
        <v>0</v>
      </c>
      <c r="K1060" s="228" t="s">
        <v>141</v>
      </c>
      <c r="L1060" s="233"/>
      <c r="M1060" s="234" t="s">
        <v>19</v>
      </c>
      <c r="N1060" s="235" t="s">
        <v>43</v>
      </c>
      <c r="O1060" s="66"/>
      <c r="P1060" s="184">
        <f>O1060*H1060</f>
        <v>0</v>
      </c>
      <c r="Q1060" s="184">
        <v>0</v>
      </c>
      <c r="R1060" s="184">
        <f>Q1060*H1060</f>
        <v>0</v>
      </c>
      <c r="S1060" s="184">
        <v>0</v>
      </c>
      <c r="T1060" s="185">
        <f>S1060*H1060</f>
        <v>0</v>
      </c>
      <c r="U1060" s="36"/>
      <c r="V1060" s="36"/>
      <c r="W1060" s="36"/>
      <c r="X1060" s="36"/>
      <c r="Y1060" s="36"/>
      <c r="Z1060" s="36"/>
      <c r="AA1060" s="36"/>
      <c r="AB1060" s="36"/>
      <c r="AC1060" s="36"/>
      <c r="AD1060" s="36"/>
      <c r="AE1060" s="36"/>
      <c r="AR1060" s="186" t="s">
        <v>397</v>
      </c>
      <c r="AT1060" s="186" t="s">
        <v>252</v>
      </c>
      <c r="AU1060" s="186" t="s">
        <v>143</v>
      </c>
      <c r="AY1060" s="19" t="s">
        <v>134</v>
      </c>
      <c r="BE1060" s="187">
        <f>IF(N1060="základní",J1060,0)</f>
        <v>0</v>
      </c>
      <c r="BF1060" s="187">
        <f>IF(N1060="snížená",J1060,0)</f>
        <v>0</v>
      </c>
      <c r="BG1060" s="187">
        <f>IF(N1060="zákl. přenesená",J1060,0)</f>
        <v>0</v>
      </c>
      <c r="BH1060" s="187">
        <f>IF(N1060="sníž. přenesená",J1060,0)</f>
        <v>0</v>
      </c>
      <c r="BI1060" s="187">
        <f>IF(N1060="nulová",J1060,0)</f>
        <v>0</v>
      </c>
      <c r="BJ1060" s="19" t="s">
        <v>143</v>
      </c>
      <c r="BK1060" s="187">
        <f>ROUND(I1060*H1060,2)</f>
        <v>0</v>
      </c>
      <c r="BL1060" s="19" t="s">
        <v>286</v>
      </c>
      <c r="BM1060" s="186" t="s">
        <v>894</v>
      </c>
    </row>
    <row r="1061" spans="1:65" s="14" customFormat="1">
      <c r="B1061" s="204"/>
      <c r="C1061" s="205"/>
      <c r="D1061" s="195" t="s">
        <v>147</v>
      </c>
      <c r="E1061" s="206" t="s">
        <v>19</v>
      </c>
      <c r="F1061" s="207" t="s">
        <v>891</v>
      </c>
      <c r="G1061" s="205"/>
      <c r="H1061" s="208">
        <v>5.0880000000000001</v>
      </c>
      <c r="I1061" s="209"/>
      <c r="J1061" s="205"/>
      <c r="K1061" s="205"/>
      <c r="L1061" s="210"/>
      <c r="M1061" s="211"/>
      <c r="N1061" s="212"/>
      <c r="O1061" s="212"/>
      <c r="P1061" s="212"/>
      <c r="Q1061" s="212"/>
      <c r="R1061" s="212"/>
      <c r="S1061" s="212"/>
      <c r="T1061" s="213"/>
      <c r="AT1061" s="214" t="s">
        <v>147</v>
      </c>
      <c r="AU1061" s="214" t="s">
        <v>143</v>
      </c>
      <c r="AV1061" s="14" t="s">
        <v>143</v>
      </c>
      <c r="AW1061" s="14" t="s">
        <v>33</v>
      </c>
      <c r="AX1061" s="14" t="s">
        <v>71</v>
      </c>
      <c r="AY1061" s="214" t="s">
        <v>134</v>
      </c>
    </row>
    <row r="1062" spans="1:65" s="14" customFormat="1">
      <c r="B1062" s="204"/>
      <c r="C1062" s="205"/>
      <c r="D1062" s="195" t="s">
        <v>147</v>
      </c>
      <c r="E1062" s="206" t="s">
        <v>19</v>
      </c>
      <c r="F1062" s="207" t="s">
        <v>891</v>
      </c>
      <c r="G1062" s="205"/>
      <c r="H1062" s="208">
        <v>5.0880000000000001</v>
      </c>
      <c r="I1062" s="209"/>
      <c r="J1062" s="205"/>
      <c r="K1062" s="205"/>
      <c r="L1062" s="210"/>
      <c r="M1062" s="211"/>
      <c r="N1062" s="212"/>
      <c r="O1062" s="212"/>
      <c r="P1062" s="212"/>
      <c r="Q1062" s="212"/>
      <c r="R1062" s="212"/>
      <c r="S1062" s="212"/>
      <c r="T1062" s="213"/>
      <c r="AT1062" s="214" t="s">
        <v>147</v>
      </c>
      <c r="AU1062" s="214" t="s">
        <v>143</v>
      </c>
      <c r="AV1062" s="14" t="s">
        <v>143</v>
      </c>
      <c r="AW1062" s="14" t="s">
        <v>33</v>
      </c>
      <c r="AX1062" s="14" t="s">
        <v>71</v>
      </c>
      <c r="AY1062" s="214" t="s">
        <v>134</v>
      </c>
    </row>
    <row r="1063" spans="1:65" s="14" customFormat="1">
      <c r="B1063" s="204"/>
      <c r="C1063" s="205"/>
      <c r="D1063" s="195" t="s">
        <v>147</v>
      </c>
      <c r="E1063" s="206" t="s">
        <v>19</v>
      </c>
      <c r="F1063" s="207" t="s">
        <v>484</v>
      </c>
      <c r="G1063" s="205"/>
      <c r="H1063" s="208">
        <v>5.1550000000000002</v>
      </c>
      <c r="I1063" s="209"/>
      <c r="J1063" s="205"/>
      <c r="K1063" s="205"/>
      <c r="L1063" s="210"/>
      <c r="M1063" s="211"/>
      <c r="N1063" s="212"/>
      <c r="O1063" s="212"/>
      <c r="P1063" s="212"/>
      <c r="Q1063" s="212"/>
      <c r="R1063" s="212"/>
      <c r="S1063" s="212"/>
      <c r="T1063" s="213"/>
      <c r="AT1063" s="214" t="s">
        <v>147</v>
      </c>
      <c r="AU1063" s="214" t="s">
        <v>143</v>
      </c>
      <c r="AV1063" s="14" t="s">
        <v>143</v>
      </c>
      <c r="AW1063" s="14" t="s">
        <v>33</v>
      </c>
      <c r="AX1063" s="14" t="s">
        <v>71</v>
      </c>
      <c r="AY1063" s="214" t="s">
        <v>134</v>
      </c>
    </row>
    <row r="1064" spans="1:65" s="14" customFormat="1">
      <c r="B1064" s="204"/>
      <c r="C1064" s="205"/>
      <c r="D1064" s="195" t="s">
        <v>147</v>
      </c>
      <c r="E1064" s="206" t="s">
        <v>19</v>
      </c>
      <c r="F1064" s="207" t="s">
        <v>496</v>
      </c>
      <c r="G1064" s="205"/>
      <c r="H1064" s="208">
        <v>1.52</v>
      </c>
      <c r="I1064" s="209"/>
      <c r="J1064" s="205"/>
      <c r="K1064" s="205"/>
      <c r="L1064" s="210"/>
      <c r="M1064" s="211"/>
      <c r="N1064" s="212"/>
      <c r="O1064" s="212"/>
      <c r="P1064" s="212"/>
      <c r="Q1064" s="212"/>
      <c r="R1064" s="212"/>
      <c r="S1064" s="212"/>
      <c r="T1064" s="213"/>
      <c r="AT1064" s="214" t="s">
        <v>147</v>
      </c>
      <c r="AU1064" s="214" t="s">
        <v>143</v>
      </c>
      <c r="AV1064" s="14" t="s">
        <v>143</v>
      </c>
      <c r="AW1064" s="14" t="s">
        <v>33</v>
      </c>
      <c r="AX1064" s="14" t="s">
        <v>71</v>
      </c>
      <c r="AY1064" s="214" t="s">
        <v>134</v>
      </c>
    </row>
    <row r="1065" spans="1:65" s="14" customFormat="1">
      <c r="B1065" s="204"/>
      <c r="C1065" s="205"/>
      <c r="D1065" s="195" t="s">
        <v>147</v>
      </c>
      <c r="E1065" s="206" t="s">
        <v>19</v>
      </c>
      <c r="F1065" s="207" t="s">
        <v>502</v>
      </c>
      <c r="G1065" s="205"/>
      <c r="H1065" s="208">
        <v>1.486</v>
      </c>
      <c r="I1065" s="209"/>
      <c r="J1065" s="205"/>
      <c r="K1065" s="205"/>
      <c r="L1065" s="210"/>
      <c r="M1065" s="211"/>
      <c r="N1065" s="212"/>
      <c r="O1065" s="212"/>
      <c r="P1065" s="212"/>
      <c r="Q1065" s="212"/>
      <c r="R1065" s="212"/>
      <c r="S1065" s="212"/>
      <c r="T1065" s="213"/>
      <c r="AT1065" s="214" t="s">
        <v>147</v>
      </c>
      <c r="AU1065" s="214" t="s">
        <v>143</v>
      </c>
      <c r="AV1065" s="14" t="s">
        <v>143</v>
      </c>
      <c r="AW1065" s="14" t="s">
        <v>33</v>
      </c>
      <c r="AX1065" s="14" t="s">
        <v>71</v>
      </c>
      <c r="AY1065" s="214" t="s">
        <v>134</v>
      </c>
    </row>
    <row r="1066" spans="1:65" s="15" customFormat="1">
      <c r="B1066" s="215"/>
      <c r="C1066" s="216"/>
      <c r="D1066" s="195" t="s">
        <v>147</v>
      </c>
      <c r="E1066" s="217" t="s">
        <v>19</v>
      </c>
      <c r="F1066" s="218" t="s">
        <v>154</v>
      </c>
      <c r="G1066" s="216"/>
      <c r="H1066" s="219">
        <v>18.337</v>
      </c>
      <c r="I1066" s="220"/>
      <c r="J1066" s="216"/>
      <c r="K1066" s="216"/>
      <c r="L1066" s="221"/>
      <c r="M1066" s="222"/>
      <c r="N1066" s="223"/>
      <c r="O1066" s="223"/>
      <c r="P1066" s="223"/>
      <c r="Q1066" s="223"/>
      <c r="R1066" s="223"/>
      <c r="S1066" s="223"/>
      <c r="T1066" s="224"/>
      <c r="AT1066" s="225" t="s">
        <v>147</v>
      </c>
      <c r="AU1066" s="225" t="s">
        <v>143</v>
      </c>
      <c r="AV1066" s="15" t="s">
        <v>142</v>
      </c>
      <c r="AW1066" s="15" t="s">
        <v>33</v>
      </c>
      <c r="AX1066" s="15" t="s">
        <v>79</v>
      </c>
      <c r="AY1066" s="225" t="s">
        <v>134</v>
      </c>
    </row>
    <row r="1067" spans="1:65" s="14" customFormat="1">
      <c r="B1067" s="204"/>
      <c r="C1067" s="205"/>
      <c r="D1067" s="195" t="s">
        <v>147</v>
      </c>
      <c r="E1067" s="205"/>
      <c r="F1067" s="207" t="s">
        <v>895</v>
      </c>
      <c r="G1067" s="205"/>
      <c r="H1067" s="208">
        <v>19.254000000000001</v>
      </c>
      <c r="I1067" s="209"/>
      <c r="J1067" s="205"/>
      <c r="K1067" s="205"/>
      <c r="L1067" s="210"/>
      <c r="M1067" s="211"/>
      <c r="N1067" s="212"/>
      <c r="O1067" s="212"/>
      <c r="P1067" s="212"/>
      <c r="Q1067" s="212"/>
      <c r="R1067" s="212"/>
      <c r="S1067" s="212"/>
      <c r="T1067" s="213"/>
      <c r="AT1067" s="214" t="s">
        <v>147</v>
      </c>
      <c r="AU1067" s="214" t="s">
        <v>143</v>
      </c>
      <c r="AV1067" s="14" t="s">
        <v>143</v>
      </c>
      <c r="AW1067" s="14" t="s">
        <v>4</v>
      </c>
      <c r="AX1067" s="14" t="s">
        <v>79</v>
      </c>
      <c r="AY1067" s="214" t="s">
        <v>134</v>
      </c>
    </row>
    <row r="1068" spans="1:65" s="2" customFormat="1" ht="16.5" customHeight="1">
      <c r="A1068" s="36"/>
      <c r="B1068" s="37"/>
      <c r="C1068" s="175" t="s">
        <v>896</v>
      </c>
      <c r="D1068" s="175" t="s">
        <v>137</v>
      </c>
      <c r="E1068" s="176" t="s">
        <v>897</v>
      </c>
      <c r="F1068" s="177" t="s">
        <v>898</v>
      </c>
      <c r="G1068" s="178" t="s">
        <v>157</v>
      </c>
      <c r="H1068" s="179">
        <v>290.476</v>
      </c>
      <c r="I1068" s="180"/>
      <c r="J1068" s="181">
        <f>ROUND(I1068*H1068,2)</f>
        <v>0</v>
      </c>
      <c r="K1068" s="177" t="s">
        <v>141</v>
      </c>
      <c r="L1068" s="41"/>
      <c r="M1068" s="182" t="s">
        <v>19</v>
      </c>
      <c r="N1068" s="183" t="s">
        <v>43</v>
      </c>
      <c r="O1068" s="66"/>
      <c r="P1068" s="184">
        <f>O1068*H1068</f>
        <v>0</v>
      </c>
      <c r="Q1068" s="184">
        <v>2.0000000000000001E-4</v>
      </c>
      <c r="R1068" s="184">
        <f>Q1068*H1068</f>
        <v>5.80952E-2</v>
      </c>
      <c r="S1068" s="184">
        <v>0</v>
      </c>
      <c r="T1068" s="185">
        <f>S1068*H1068</f>
        <v>0</v>
      </c>
      <c r="U1068" s="36"/>
      <c r="V1068" s="36"/>
      <c r="W1068" s="36"/>
      <c r="X1068" s="36"/>
      <c r="Y1068" s="36"/>
      <c r="Z1068" s="36"/>
      <c r="AA1068" s="36"/>
      <c r="AB1068" s="36"/>
      <c r="AC1068" s="36"/>
      <c r="AD1068" s="36"/>
      <c r="AE1068" s="36"/>
      <c r="AR1068" s="186" t="s">
        <v>286</v>
      </c>
      <c r="AT1068" s="186" t="s">
        <v>137</v>
      </c>
      <c r="AU1068" s="186" t="s">
        <v>143</v>
      </c>
      <c r="AY1068" s="19" t="s">
        <v>134</v>
      </c>
      <c r="BE1068" s="187">
        <f>IF(N1068="základní",J1068,0)</f>
        <v>0</v>
      </c>
      <c r="BF1068" s="187">
        <f>IF(N1068="snížená",J1068,0)</f>
        <v>0</v>
      </c>
      <c r="BG1068" s="187">
        <f>IF(N1068="zákl. přenesená",J1068,0)</f>
        <v>0</v>
      </c>
      <c r="BH1068" s="187">
        <f>IF(N1068="sníž. přenesená",J1068,0)</f>
        <v>0</v>
      </c>
      <c r="BI1068" s="187">
        <f>IF(N1068="nulová",J1068,0)</f>
        <v>0</v>
      </c>
      <c r="BJ1068" s="19" t="s">
        <v>143</v>
      </c>
      <c r="BK1068" s="187">
        <f>ROUND(I1068*H1068,2)</f>
        <v>0</v>
      </c>
      <c r="BL1068" s="19" t="s">
        <v>286</v>
      </c>
      <c r="BM1068" s="186" t="s">
        <v>899</v>
      </c>
    </row>
    <row r="1069" spans="1:65" s="2" customFormat="1">
      <c r="A1069" s="36"/>
      <c r="B1069" s="37"/>
      <c r="C1069" s="38"/>
      <c r="D1069" s="188" t="s">
        <v>145</v>
      </c>
      <c r="E1069" s="38"/>
      <c r="F1069" s="189" t="s">
        <v>900</v>
      </c>
      <c r="G1069" s="38"/>
      <c r="H1069" s="38"/>
      <c r="I1069" s="190"/>
      <c r="J1069" s="38"/>
      <c r="K1069" s="38"/>
      <c r="L1069" s="41"/>
      <c r="M1069" s="191"/>
      <c r="N1069" s="192"/>
      <c r="O1069" s="66"/>
      <c r="P1069" s="66"/>
      <c r="Q1069" s="66"/>
      <c r="R1069" s="66"/>
      <c r="S1069" s="66"/>
      <c r="T1069" s="67"/>
      <c r="U1069" s="36"/>
      <c r="V1069" s="36"/>
      <c r="W1069" s="36"/>
      <c r="X1069" s="36"/>
      <c r="Y1069" s="36"/>
      <c r="Z1069" s="36"/>
      <c r="AA1069" s="36"/>
      <c r="AB1069" s="36"/>
      <c r="AC1069" s="36"/>
      <c r="AD1069" s="36"/>
      <c r="AE1069" s="36"/>
      <c r="AT1069" s="19" t="s">
        <v>145</v>
      </c>
      <c r="AU1069" s="19" t="s">
        <v>143</v>
      </c>
    </row>
    <row r="1070" spans="1:65" s="13" customFormat="1">
      <c r="B1070" s="193"/>
      <c r="C1070" s="194"/>
      <c r="D1070" s="195" t="s">
        <v>147</v>
      </c>
      <c r="E1070" s="196" t="s">
        <v>19</v>
      </c>
      <c r="F1070" s="197" t="s">
        <v>148</v>
      </c>
      <c r="G1070" s="194"/>
      <c r="H1070" s="196" t="s">
        <v>19</v>
      </c>
      <c r="I1070" s="198"/>
      <c r="J1070" s="194"/>
      <c r="K1070" s="194"/>
      <c r="L1070" s="199"/>
      <c r="M1070" s="200"/>
      <c r="N1070" s="201"/>
      <c r="O1070" s="201"/>
      <c r="P1070" s="201"/>
      <c r="Q1070" s="201"/>
      <c r="R1070" s="201"/>
      <c r="S1070" s="201"/>
      <c r="T1070" s="202"/>
      <c r="AT1070" s="203" t="s">
        <v>147</v>
      </c>
      <c r="AU1070" s="203" t="s">
        <v>143</v>
      </c>
      <c r="AV1070" s="13" t="s">
        <v>79</v>
      </c>
      <c r="AW1070" s="13" t="s">
        <v>33</v>
      </c>
      <c r="AX1070" s="13" t="s">
        <v>71</v>
      </c>
      <c r="AY1070" s="203" t="s">
        <v>134</v>
      </c>
    </row>
    <row r="1071" spans="1:65" s="13" customFormat="1">
      <c r="B1071" s="193"/>
      <c r="C1071" s="194"/>
      <c r="D1071" s="195" t="s">
        <v>147</v>
      </c>
      <c r="E1071" s="196" t="s">
        <v>19</v>
      </c>
      <c r="F1071" s="197" t="s">
        <v>205</v>
      </c>
      <c r="G1071" s="194"/>
      <c r="H1071" s="196" t="s">
        <v>19</v>
      </c>
      <c r="I1071" s="198"/>
      <c r="J1071" s="194"/>
      <c r="K1071" s="194"/>
      <c r="L1071" s="199"/>
      <c r="M1071" s="200"/>
      <c r="N1071" s="201"/>
      <c r="O1071" s="201"/>
      <c r="P1071" s="201"/>
      <c r="Q1071" s="201"/>
      <c r="R1071" s="201"/>
      <c r="S1071" s="201"/>
      <c r="T1071" s="202"/>
      <c r="AT1071" s="203" t="s">
        <v>147</v>
      </c>
      <c r="AU1071" s="203" t="s">
        <v>143</v>
      </c>
      <c r="AV1071" s="13" t="s">
        <v>79</v>
      </c>
      <c r="AW1071" s="13" t="s">
        <v>33</v>
      </c>
      <c r="AX1071" s="13" t="s">
        <v>71</v>
      </c>
      <c r="AY1071" s="203" t="s">
        <v>134</v>
      </c>
    </row>
    <row r="1072" spans="1:65" s="14" customFormat="1">
      <c r="B1072" s="204"/>
      <c r="C1072" s="205"/>
      <c r="D1072" s="195" t="s">
        <v>147</v>
      </c>
      <c r="E1072" s="206" t="s">
        <v>19</v>
      </c>
      <c r="F1072" s="207" t="s">
        <v>206</v>
      </c>
      <c r="G1072" s="205"/>
      <c r="H1072" s="208">
        <v>30.443999999999999</v>
      </c>
      <c r="I1072" s="209"/>
      <c r="J1072" s="205"/>
      <c r="K1072" s="205"/>
      <c r="L1072" s="210"/>
      <c r="M1072" s="211"/>
      <c r="N1072" s="212"/>
      <c r="O1072" s="212"/>
      <c r="P1072" s="212"/>
      <c r="Q1072" s="212"/>
      <c r="R1072" s="212"/>
      <c r="S1072" s="212"/>
      <c r="T1072" s="213"/>
      <c r="AT1072" s="214" t="s">
        <v>147</v>
      </c>
      <c r="AU1072" s="214" t="s">
        <v>143</v>
      </c>
      <c r="AV1072" s="14" t="s">
        <v>143</v>
      </c>
      <c r="AW1072" s="14" t="s">
        <v>33</v>
      </c>
      <c r="AX1072" s="14" t="s">
        <v>71</v>
      </c>
      <c r="AY1072" s="214" t="s">
        <v>134</v>
      </c>
    </row>
    <row r="1073" spans="2:51" s="14" customFormat="1">
      <c r="B1073" s="204"/>
      <c r="C1073" s="205"/>
      <c r="D1073" s="195" t="s">
        <v>147</v>
      </c>
      <c r="E1073" s="206" t="s">
        <v>19</v>
      </c>
      <c r="F1073" s="207" t="s">
        <v>207</v>
      </c>
      <c r="G1073" s="205"/>
      <c r="H1073" s="208">
        <v>2.0910000000000002</v>
      </c>
      <c r="I1073" s="209"/>
      <c r="J1073" s="205"/>
      <c r="K1073" s="205"/>
      <c r="L1073" s="210"/>
      <c r="M1073" s="211"/>
      <c r="N1073" s="212"/>
      <c r="O1073" s="212"/>
      <c r="P1073" s="212"/>
      <c r="Q1073" s="212"/>
      <c r="R1073" s="212"/>
      <c r="S1073" s="212"/>
      <c r="T1073" s="213"/>
      <c r="AT1073" s="214" t="s">
        <v>147</v>
      </c>
      <c r="AU1073" s="214" t="s">
        <v>143</v>
      </c>
      <c r="AV1073" s="14" t="s">
        <v>143</v>
      </c>
      <c r="AW1073" s="14" t="s">
        <v>33</v>
      </c>
      <c r="AX1073" s="14" t="s">
        <v>71</v>
      </c>
      <c r="AY1073" s="214" t="s">
        <v>134</v>
      </c>
    </row>
    <row r="1074" spans="2:51" s="14" customFormat="1">
      <c r="B1074" s="204"/>
      <c r="C1074" s="205"/>
      <c r="D1074" s="195" t="s">
        <v>147</v>
      </c>
      <c r="E1074" s="206" t="s">
        <v>19</v>
      </c>
      <c r="F1074" s="207" t="s">
        <v>208</v>
      </c>
      <c r="G1074" s="205"/>
      <c r="H1074" s="208">
        <v>3.4260000000000002</v>
      </c>
      <c r="I1074" s="209"/>
      <c r="J1074" s="205"/>
      <c r="K1074" s="205"/>
      <c r="L1074" s="210"/>
      <c r="M1074" s="211"/>
      <c r="N1074" s="212"/>
      <c r="O1074" s="212"/>
      <c r="P1074" s="212"/>
      <c r="Q1074" s="212"/>
      <c r="R1074" s="212"/>
      <c r="S1074" s="212"/>
      <c r="T1074" s="213"/>
      <c r="AT1074" s="214" t="s">
        <v>147</v>
      </c>
      <c r="AU1074" s="214" t="s">
        <v>143</v>
      </c>
      <c r="AV1074" s="14" t="s">
        <v>143</v>
      </c>
      <c r="AW1074" s="14" t="s">
        <v>33</v>
      </c>
      <c r="AX1074" s="14" t="s">
        <v>71</v>
      </c>
      <c r="AY1074" s="214" t="s">
        <v>134</v>
      </c>
    </row>
    <row r="1075" spans="2:51" s="14" customFormat="1">
      <c r="B1075" s="204"/>
      <c r="C1075" s="205"/>
      <c r="D1075" s="195" t="s">
        <v>147</v>
      </c>
      <c r="E1075" s="206" t="s">
        <v>19</v>
      </c>
      <c r="F1075" s="207" t="s">
        <v>209</v>
      </c>
      <c r="G1075" s="205"/>
      <c r="H1075" s="208">
        <v>-16.38</v>
      </c>
      <c r="I1075" s="209"/>
      <c r="J1075" s="205"/>
      <c r="K1075" s="205"/>
      <c r="L1075" s="210"/>
      <c r="M1075" s="211"/>
      <c r="N1075" s="212"/>
      <c r="O1075" s="212"/>
      <c r="P1075" s="212"/>
      <c r="Q1075" s="212"/>
      <c r="R1075" s="212"/>
      <c r="S1075" s="212"/>
      <c r="T1075" s="213"/>
      <c r="AT1075" s="214" t="s">
        <v>147</v>
      </c>
      <c r="AU1075" s="214" t="s">
        <v>143</v>
      </c>
      <c r="AV1075" s="14" t="s">
        <v>143</v>
      </c>
      <c r="AW1075" s="14" t="s">
        <v>33</v>
      </c>
      <c r="AX1075" s="14" t="s">
        <v>71</v>
      </c>
      <c r="AY1075" s="214" t="s">
        <v>134</v>
      </c>
    </row>
    <row r="1076" spans="2:51" s="13" customFormat="1">
      <c r="B1076" s="193"/>
      <c r="C1076" s="194"/>
      <c r="D1076" s="195" t="s">
        <v>147</v>
      </c>
      <c r="E1076" s="196" t="s">
        <v>19</v>
      </c>
      <c r="F1076" s="197" t="s">
        <v>185</v>
      </c>
      <c r="G1076" s="194"/>
      <c r="H1076" s="196" t="s">
        <v>19</v>
      </c>
      <c r="I1076" s="198"/>
      <c r="J1076" s="194"/>
      <c r="K1076" s="194"/>
      <c r="L1076" s="199"/>
      <c r="M1076" s="200"/>
      <c r="N1076" s="201"/>
      <c r="O1076" s="201"/>
      <c r="P1076" s="201"/>
      <c r="Q1076" s="201"/>
      <c r="R1076" s="201"/>
      <c r="S1076" s="201"/>
      <c r="T1076" s="202"/>
      <c r="AT1076" s="203" t="s">
        <v>147</v>
      </c>
      <c r="AU1076" s="203" t="s">
        <v>143</v>
      </c>
      <c r="AV1076" s="13" t="s">
        <v>79</v>
      </c>
      <c r="AW1076" s="13" t="s">
        <v>33</v>
      </c>
      <c r="AX1076" s="13" t="s">
        <v>71</v>
      </c>
      <c r="AY1076" s="203" t="s">
        <v>134</v>
      </c>
    </row>
    <row r="1077" spans="2:51" s="14" customFormat="1">
      <c r="B1077" s="204"/>
      <c r="C1077" s="205"/>
      <c r="D1077" s="195" t="s">
        <v>147</v>
      </c>
      <c r="E1077" s="206" t="s">
        <v>19</v>
      </c>
      <c r="F1077" s="207" t="s">
        <v>197</v>
      </c>
      <c r="G1077" s="205"/>
      <c r="H1077" s="208">
        <v>5.4939999999999998</v>
      </c>
      <c r="I1077" s="209"/>
      <c r="J1077" s="205"/>
      <c r="K1077" s="205"/>
      <c r="L1077" s="210"/>
      <c r="M1077" s="211"/>
      <c r="N1077" s="212"/>
      <c r="O1077" s="212"/>
      <c r="P1077" s="212"/>
      <c r="Q1077" s="212"/>
      <c r="R1077" s="212"/>
      <c r="S1077" s="212"/>
      <c r="T1077" s="213"/>
      <c r="AT1077" s="214" t="s">
        <v>147</v>
      </c>
      <c r="AU1077" s="214" t="s">
        <v>143</v>
      </c>
      <c r="AV1077" s="14" t="s">
        <v>143</v>
      </c>
      <c r="AW1077" s="14" t="s">
        <v>33</v>
      </c>
      <c r="AX1077" s="14" t="s">
        <v>71</v>
      </c>
      <c r="AY1077" s="214" t="s">
        <v>134</v>
      </c>
    </row>
    <row r="1078" spans="2:51" s="13" customFormat="1">
      <c r="B1078" s="193"/>
      <c r="C1078" s="194"/>
      <c r="D1078" s="195" t="s">
        <v>147</v>
      </c>
      <c r="E1078" s="196" t="s">
        <v>19</v>
      </c>
      <c r="F1078" s="197" t="s">
        <v>210</v>
      </c>
      <c r="G1078" s="194"/>
      <c r="H1078" s="196" t="s">
        <v>19</v>
      </c>
      <c r="I1078" s="198"/>
      <c r="J1078" s="194"/>
      <c r="K1078" s="194"/>
      <c r="L1078" s="199"/>
      <c r="M1078" s="200"/>
      <c r="N1078" s="201"/>
      <c r="O1078" s="201"/>
      <c r="P1078" s="201"/>
      <c r="Q1078" s="201"/>
      <c r="R1078" s="201"/>
      <c r="S1078" s="201"/>
      <c r="T1078" s="202"/>
      <c r="AT1078" s="203" t="s">
        <v>147</v>
      </c>
      <c r="AU1078" s="203" t="s">
        <v>143</v>
      </c>
      <c r="AV1078" s="13" t="s">
        <v>79</v>
      </c>
      <c r="AW1078" s="13" t="s">
        <v>33</v>
      </c>
      <c r="AX1078" s="13" t="s">
        <v>71</v>
      </c>
      <c r="AY1078" s="203" t="s">
        <v>134</v>
      </c>
    </row>
    <row r="1079" spans="2:51" s="14" customFormat="1">
      <c r="B1079" s="204"/>
      <c r="C1079" s="205"/>
      <c r="D1079" s="195" t="s">
        <v>147</v>
      </c>
      <c r="E1079" s="206" t="s">
        <v>19</v>
      </c>
      <c r="F1079" s="207" t="s">
        <v>211</v>
      </c>
      <c r="G1079" s="205"/>
      <c r="H1079" s="208">
        <v>55.109000000000002</v>
      </c>
      <c r="I1079" s="209"/>
      <c r="J1079" s="205"/>
      <c r="K1079" s="205"/>
      <c r="L1079" s="210"/>
      <c r="M1079" s="211"/>
      <c r="N1079" s="212"/>
      <c r="O1079" s="212"/>
      <c r="P1079" s="212"/>
      <c r="Q1079" s="212"/>
      <c r="R1079" s="212"/>
      <c r="S1079" s="212"/>
      <c r="T1079" s="213"/>
      <c r="AT1079" s="214" t="s">
        <v>147</v>
      </c>
      <c r="AU1079" s="214" t="s">
        <v>143</v>
      </c>
      <c r="AV1079" s="14" t="s">
        <v>143</v>
      </c>
      <c r="AW1079" s="14" t="s">
        <v>33</v>
      </c>
      <c r="AX1079" s="14" t="s">
        <v>71</v>
      </c>
      <c r="AY1079" s="214" t="s">
        <v>134</v>
      </c>
    </row>
    <row r="1080" spans="2:51" s="14" customFormat="1">
      <c r="B1080" s="204"/>
      <c r="C1080" s="205"/>
      <c r="D1080" s="195" t="s">
        <v>147</v>
      </c>
      <c r="E1080" s="206" t="s">
        <v>19</v>
      </c>
      <c r="F1080" s="207" t="s">
        <v>212</v>
      </c>
      <c r="G1080" s="205"/>
      <c r="H1080" s="208">
        <v>2.0880000000000001</v>
      </c>
      <c r="I1080" s="209"/>
      <c r="J1080" s="205"/>
      <c r="K1080" s="205"/>
      <c r="L1080" s="210"/>
      <c r="M1080" s="211"/>
      <c r="N1080" s="212"/>
      <c r="O1080" s="212"/>
      <c r="P1080" s="212"/>
      <c r="Q1080" s="212"/>
      <c r="R1080" s="212"/>
      <c r="S1080" s="212"/>
      <c r="T1080" s="213"/>
      <c r="AT1080" s="214" t="s">
        <v>147</v>
      </c>
      <c r="AU1080" s="214" t="s">
        <v>143</v>
      </c>
      <c r="AV1080" s="14" t="s">
        <v>143</v>
      </c>
      <c r="AW1080" s="14" t="s">
        <v>33</v>
      </c>
      <c r="AX1080" s="14" t="s">
        <v>71</v>
      </c>
      <c r="AY1080" s="214" t="s">
        <v>134</v>
      </c>
    </row>
    <row r="1081" spans="2:51" s="14" customFormat="1">
      <c r="B1081" s="204"/>
      <c r="C1081" s="205"/>
      <c r="D1081" s="195" t="s">
        <v>147</v>
      </c>
      <c r="E1081" s="206" t="s">
        <v>19</v>
      </c>
      <c r="F1081" s="207" t="s">
        <v>212</v>
      </c>
      <c r="G1081" s="205"/>
      <c r="H1081" s="208">
        <v>2.0880000000000001</v>
      </c>
      <c r="I1081" s="209"/>
      <c r="J1081" s="205"/>
      <c r="K1081" s="205"/>
      <c r="L1081" s="210"/>
      <c r="M1081" s="211"/>
      <c r="N1081" s="212"/>
      <c r="O1081" s="212"/>
      <c r="P1081" s="212"/>
      <c r="Q1081" s="212"/>
      <c r="R1081" s="212"/>
      <c r="S1081" s="212"/>
      <c r="T1081" s="213"/>
      <c r="AT1081" s="214" t="s">
        <v>147</v>
      </c>
      <c r="AU1081" s="214" t="s">
        <v>143</v>
      </c>
      <c r="AV1081" s="14" t="s">
        <v>143</v>
      </c>
      <c r="AW1081" s="14" t="s">
        <v>33</v>
      </c>
      <c r="AX1081" s="14" t="s">
        <v>71</v>
      </c>
      <c r="AY1081" s="214" t="s">
        <v>134</v>
      </c>
    </row>
    <row r="1082" spans="2:51" s="14" customFormat="1">
      <c r="B1082" s="204"/>
      <c r="C1082" s="205"/>
      <c r="D1082" s="195" t="s">
        <v>147</v>
      </c>
      <c r="E1082" s="206" t="s">
        <v>19</v>
      </c>
      <c r="F1082" s="207" t="s">
        <v>213</v>
      </c>
      <c r="G1082" s="205"/>
      <c r="H1082" s="208">
        <v>3.83</v>
      </c>
      <c r="I1082" s="209"/>
      <c r="J1082" s="205"/>
      <c r="K1082" s="205"/>
      <c r="L1082" s="210"/>
      <c r="M1082" s="211"/>
      <c r="N1082" s="212"/>
      <c r="O1082" s="212"/>
      <c r="P1082" s="212"/>
      <c r="Q1082" s="212"/>
      <c r="R1082" s="212"/>
      <c r="S1082" s="212"/>
      <c r="T1082" s="213"/>
      <c r="AT1082" s="214" t="s">
        <v>147</v>
      </c>
      <c r="AU1082" s="214" t="s">
        <v>143</v>
      </c>
      <c r="AV1082" s="14" t="s">
        <v>143</v>
      </c>
      <c r="AW1082" s="14" t="s">
        <v>33</v>
      </c>
      <c r="AX1082" s="14" t="s">
        <v>71</v>
      </c>
      <c r="AY1082" s="214" t="s">
        <v>134</v>
      </c>
    </row>
    <row r="1083" spans="2:51" s="14" customFormat="1">
      <c r="B1083" s="204"/>
      <c r="C1083" s="205"/>
      <c r="D1083" s="195" t="s">
        <v>147</v>
      </c>
      <c r="E1083" s="206" t="s">
        <v>19</v>
      </c>
      <c r="F1083" s="207" t="s">
        <v>214</v>
      </c>
      <c r="G1083" s="205"/>
      <c r="H1083" s="208">
        <v>-25.396999999999998</v>
      </c>
      <c r="I1083" s="209"/>
      <c r="J1083" s="205"/>
      <c r="K1083" s="205"/>
      <c r="L1083" s="210"/>
      <c r="M1083" s="211"/>
      <c r="N1083" s="212"/>
      <c r="O1083" s="212"/>
      <c r="P1083" s="212"/>
      <c r="Q1083" s="212"/>
      <c r="R1083" s="212"/>
      <c r="S1083" s="212"/>
      <c r="T1083" s="213"/>
      <c r="AT1083" s="214" t="s">
        <v>147</v>
      </c>
      <c r="AU1083" s="214" t="s">
        <v>143</v>
      </c>
      <c r="AV1083" s="14" t="s">
        <v>143</v>
      </c>
      <c r="AW1083" s="14" t="s">
        <v>33</v>
      </c>
      <c r="AX1083" s="14" t="s">
        <v>71</v>
      </c>
      <c r="AY1083" s="214" t="s">
        <v>134</v>
      </c>
    </row>
    <row r="1084" spans="2:51" s="13" customFormat="1">
      <c r="B1084" s="193"/>
      <c r="C1084" s="194"/>
      <c r="D1084" s="195" t="s">
        <v>147</v>
      </c>
      <c r="E1084" s="196" t="s">
        <v>19</v>
      </c>
      <c r="F1084" s="197" t="s">
        <v>215</v>
      </c>
      <c r="G1084" s="194"/>
      <c r="H1084" s="196" t="s">
        <v>19</v>
      </c>
      <c r="I1084" s="198"/>
      <c r="J1084" s="194"/>
      <c r="K1084" s="194"/>
      <c r="L1084" s="199"/>
      <c r="M1084" s="200"/>
      <c r="N1084" s="201"/>
      <c r="O1084" s="201"/>
      <c r="P1084" s="201"/>
      <c r="Q1084" s="201"/>
      <c r="R1084" s="201"/>
      <c r="S1084" s="201"/>
      <c r="T1084" s="202"/>
      <c r="AT1084" s="203" t="s">
        <v>147</v>
      </c>
      <c r="AU1084" s="203" t="s">
        <v>143</v>
      </c>
      <c r="AV1084" s="13" t="s">
        <v>79</v>
      </c>
      <c r="AW1084" s="13" t="s">
        <v>33</v>
      </c>
      <c r="AX1084" s="13" t="s">
        <v>71</v>
      </c>
      <c r="AY1084" s="203" t="s">
        <v>134</v>
      </c>
    </row>
    <row r="1085" spans="2:51" s="14" customFormat="1">
      <c r="B1085" s="204"/>
      <c r="C1085" s="205"/>
      <c r="D1085" s="195" t="s">
        <v>147</v>
      </c>
      <c r="E1085" s="206" t="s">
        <v>19</v>
      </c>
      <c r="F1085" s="207" t="s">
        <v>216</v>
      </c>
      <c r="G1085" s="205"/>
      <c r="H1085" s="208">
        <v>69.075000000000003</v>
      </c>
      <c r="I1085" s="209"/>
      <c r="J1085" s="205"/>
      <c r="K1085" s="205"/>
      <c r="L1085" s="210"/>
      <c r="M1085" s="211"/>
      <c r="N1085" s="212"/>
      <c r="O1085" s="212"/>
      <c r="P1085" s="212"/>
      <c r="Q1085" s="212"/>
      <c r="R1085" s="212"/>
      <c r="S1085" s="212"/>
      <c r="T1085" s="213"/>
      <c r="AT1085" s="214" t="s">
        <v>147</v>
      </c>
      <c r="AU1085" s="214" t="s">
        <v>143</v>
      </c>
      <c r="AV1085" s="14" t="s">
        <v>143</v>
      </c>
      <c r="AW1085" s="14" t="s">
        <v>33</v>
      </c>
      <c r="AX1085" s="14" t="s">
        <v>71</v>
      </c>
      <c r="AY1085" s="214" t="s">
        <v>134</v>
      </c>
    </row>
    <row r="1086" spans="2:51" s="14" customFormat="1">
      <c r="B1086" s="204"/>
      <c r="C1086" s="205"/>
      <c r="D1086" s="195" t="s">
        <v>147</v>
      </c>
      <c r="E1086" s="206" t="s">
        <v>19</v>
      </c>
      <c r="F1086" s="207" t="s">
        <v>217</v>
      </c>
      <c r="G1086" s="205"/>
      <c r="H1086" s="208">
        <v>2.0219999999999998</v>
      </c>
      <c r="I1086" s="209"/>
      <c r="J1086" s="205"/>
      <c r="K1086" s="205"/>
      <c r="L1086" s="210"/>
      <c r="M1086" s="211"/>
      <c r="N1086" s="212"/>
      <c r="O1086" s="212"/>
      <c r="P1086" s="212"/>
      <c r="Q1086" s="212"/>
      <c r="R1086" s="212"/>
      <c r="S1086" s="212"/>
      <c r="T1086" s="213"/>
      <c r="AT1086" s="214" t="s">
        <v>147</v>
      </c>
      <c r="AU1086" s="214" t="s">
        <v>143</v>
      </c>
      <c r="AV1086" s="14" t="s">
        <v>143</v>
      </c>
      <c r="AW1086" s="14" t="s">
        <v>33</v>
      </c>
      <c r="AX1086" s="14" t="s">
        <v>71</v>
      </c>
      <c r="AY1086" s="214" t="s">
        <v>134</v>
      </c>
    </row>
    <row r="1087" spans="2:51" s="14" customFormat="1">
      <c r="B1087" s="204"/>
      <c r="C1087" s="205"/>
      <c r="D1087" s="195" t="s">
        <v>147</v>
      </c>
      <c r="E1087" s="206" t="s">
        <v>19</v>
      </c>
      <c r="F1087" s="207" t="s">
        <v>218</v>
      </c>
      <c r="G1087" s="205"/>
      <c r="H1087" s="208">
        <v>-17.385000000000002</v>
      </c>
      <c r="I1087" s="209"/>
      <c r="J1087" s="205"/>
      <c r="K1087" s="205"/>
      <c r="L1087" s="210"/>
      <c r="M1087" s="211"/>
      <c r="N1087" s="212"/>
      <c r="O1087" s="212"/>
      <c r="P1087" s="212"/>
      <c r="Q1087" s="212"/>
      <c r="R1087" s="212"/>
      <c r="S1087" s="212"/>
      <c r="T1087" s="213"/>
      <c r="AT1087" s="214" t="s">
        <v>147</v>
      </c>
      <c r="AU1087" s="214" t="s">
        <v>143</v>
      </c>
      <c r="AV1087" s="14" t="s">
        <v>143</v>
      </c>
      <c r="AW1087" s="14" t="s">
        <v>33</v>
      </c>
      <c r="AX1087" s="14" t="s">
        <v>71</v>
      </c>
      <c r="AY1087" s="214" t="s">
        <v>134</v>
      </c>
    </row>
    <row r="1088" spans="2:51" s="13" customFormat="1">
      <c r="B1088" s="193"/>
      <c r="C1088" s="194"/>
      <c r="D1088" s="195" t="s">
        <v>147</v>
      </c>
      <c r="E1088" s="196" t="s">
        <v>19</v>
      </c>
      <c r="F1088" s="197" t="s">
        <v>152</v>
      </c>
      <c r="G1088" s="194"/>
      <c r="H1088" s="196" t="s">
        <v>19</v>
      </c>
      <c r="I1088" s="198"/>
      <c r="J1088" s="194"/>
      <c r="K1088" s="194"/>
      <c r="L1088" s="199"/>
      <c r="M1088" s="200"/>
      <c r="N1088" s="201"/>
      <c r="O1088" s="201"/>
      <c r="P1088" s="201"/>
      <c r="Q1088" s="201"/>
      <c r="R1088" s="201"/>
      <c r="S1088" s="201"/>
      <c r="T1088" s="202"/>
      <c r="AT1088" s="203" t="s">
        <v>147</v>
      </c>
      <c r="AU1088" s="203" t="s">
        <v>143</v>
      </c>
      <c r="AV1088" s="13" t="s">
        <v>79</v>
      </c>
      <c r="AW1088" s="13" t="s">
        <v>33</v>
      </c>
      <c r="AX1088" s="13" t="s">
        <v>71</v>
      </c>
      <c r="AY1088" s="203" t="s">
        <v>134</v>
      </c>
    </row>
    <row r="1089" spans="2:51" s="14" customFormat="1">
      <c r="B1089" s="204"/>
      <c r="C1089" s="205"/>
      <c r="D1089" s="195" t="s">
        <v>147</v>
      </c>
      <c r="E1089" s="206" t="s">
        <v>19</v>
      </c>
      <c r="F1089" s="207" t="s">
        <v>219</v>
      </c>
      <c r="G1089" s="205"/>
      <c r="H1089" s="208">
        <v>42.45</v>
      </c>
      <c r="I1089" s="209"/>
      <c r="J1089" s="205"/>
      <c r="K1089" s="205"/>
      <c r="L1089" s="210"/>
      <c r="M1089" s="211"/>
      <c r="N1089" s="212"/>
      <c r="O1089" s="212"/>
      <c r="P1089" s="212"/>
      <c r="Q1089" s="212"/>
      <c r="R1089" s="212"/>
      <c r="S1089" s="212"/>
      <c r="T1089" s="213"/>
      <c r="AT1089" s="214" t="s">
        <v>147</v>
      </c>
      <c r="AU1089" s="214" t="s">
        <v>143</v>
      </c>
      <c r="AV1089" s="14" t="s">
        <v>143</v>
      </c>
      <c r="AW1089" s="14" t="s">
        <v>33</v>
      </c>
      <c r="AX1089" s="14" t="s">
        <v>71</v>
      </c>
      <c r="AY1089" s="214" t="s">
        <v>134</v>
      </c>
    </row>
    <row r="1090" spans="2:51" s="14" customFormat="1">
      <c r="B1090" s="204"/>
      <c r="C1090" s="205"/>
      <c r="D1090" s="195" t="s">
        <v>147</v>
      </c>
      <c r="E1090" s="206" t="s">
        <v>19</v>
      </c>
      <c r="F1090" s="207" t="s">
        <v>220</v>
      </c>
      <c r="G1090" s="205"/>
      <c r="H1090" s="208">
        <v>-8.6140000000000008</v>
      </c>
      <c r="I1090" s="209"/>
      <c r="J1090" s="205"/>
      <c r="K1090" s="205"/>
      <c r="L1090" s="210"/>
      <c r="M1090" s="211"/>
      <c r="N1090" s="212"/>
      <c r="O1090" s="212"/>
      <c r="P1090" s="212"/>
      <c r="Q1090" s="212"/>
      <c r="R1090" s="212"/>
      <c r="S1090" s="212"/>
      <c r="T1090" s="213"/>
      <c r="AT1090" s="214" t="s">
        <v>147</v>
      </c>
      <c r="AU1090" s="214" t="s">
        <v>143</v>
      </c>
      <c r="AV1090" s="14" t="s">
        <v>143</v>
      </c>
      <c r="AW1090" s="14" t="s">
        <v>33</v>
      </c>
      <c r="AX1090" s="14" t="s">
        <v>71</v>
      </c>
      <c r="AY1090" s="214" t="s">
        <v>134</v>
      </c>
    </row>
    <row r="1091" spans="2:51" s="13" customFormat="1">
      <c r="B1091" s="193"/>
      <c r="C1091" s="194"/>
      <c r="D1091" s="195" t="s">
        <v>147</v>
      </c>
      <c r="E1091" s="196" t="s">
        <v>19</v>
      </c>
      <c r="F1091" s="197" t="s">
        <v>221</v>
      </c>
      <c r="G1091" s="194"/>
      <c r="H1091" s="196" t="s">
        <v>19</v>
      </c>
      <c r="I1091" s="198"/>
      <c r="J1091" s="194"/>
      <c r="K1091" s="194"/>
      <c r="L1091" s="199"/>
      <c r="M1091" s="200"/>
      <c r="N1091" s="201"/>
      <c r="O1091" s="201"/>
      <c r="P1091" s="201"/>
      <c r="Q1091" s="201"/>
      <c r="R1091" s="201"/>
      <c r="S1091" s="201"/>
      <c r="T1091" s="202"/>
      <c r="AT1091" s="203" t="s">
        <v>147</v>
      </c>
      <c r="AU1091" s="203" t="s">
        <v>143</v>
      </c>
      <c r="AV1091" s="13" t="s">
        <v>79</v>
      </c>
      <c r="AW1091" s="13" t="s">
        <v>33</v>
      </c>
      <c r="AX1091" s="13" t="s">
        <v>71</v>
      </c>
      <c r="AY1091" s="203" t="s">
        <v>134</v>
      </c>
    </row>
    <row r="1092" spans="2:51" s="14" customFormat="1">
      <c r="B1092" s="204"/>
      <c r="C1092" s="205"/>
      <c r="D1092" s="195" t="s">
        <v>147</v>
      </c>
      <c r="E1092" s="206" t="s">
        <v>19</v>
      </c>
      <c r="F1092" s="207" t="s">
        <v>222</v>
      </c>
      <c r="G1092" s="205"/>
      <c r="H1092" s="208">
        <v>73.822000000000003</v>
      </c>
      <c r="I1092" s="209"/>
      <c r="J1092" s="205"/>
      <c r="K1092" s="205"/>
      <c r="L1092" s="210"/>
      <c r="M1092" s="211"/>
      <c r="N1092" s="212"/>
      <c r="O1092" s="212"/>
      <c r="P1092" s="212"/>
      <c r="Q1092" s="212"/>
      <c r="R1092" s="212"/>
      <c r="S1092" s="212"/>
      <c r="T1092" s="213"/>
      <c r="AT1092" s="214" t="s">
        <v>147</v>
      </c>
      <c r="AU1092" s="214" t="s">
        <v>143</v>
      </c>
      <c r="AV1092" s="14" t="s">
        <v>143</v>
      </c>
      <c r="AW1092" s="14" t="s">
        <v>33</v>
      </c>
      <c r="AX1092" s="14" t="s">
        <v>71</v>
      </c>
      <c r="AY1092" s="214" t="s">
        <v>134</v>
      </c>
    </row>
    <row r="1093" spans="2:51" s="14" customFormat="1">
      <c r="B1093" s="204"/>
      <c r="C1093" s="205"/>
      <c r="D1093" s="195" t="s">
        <v>147</v>
      </c>
      <c r="E1093" s="206" t="s">
        <v>19</v>
      </c>
      <c r="F1093" s="207" t="s">
        <v>223</v>
      </c>
      <c r="G1093" s="205"/>
      <c r="H1093" s="208">
        <v>1.7130000000000001</v>
      </c>
      <c r="I1093" s="209"/>
      <c r="J1093" s="205"/>
      <c r="K1093" s="205"/>
      <c r="L1093" s="210"/>
      <c r="M1093" s="211"/>
      <c r="N1093" s="212"/>
      <c r="O1093" s="212"/>
      <c r="P1093" s="212"/>
      <c r="Q1093" s="212"/>
      <c r="R1093" s="212"/>
      <c r="S1093" s="212"/>
      <c r="T1093" s="213"/>
      <c r="AT1093" s="214" t="s">
        <v>147</v>
      </c>
      <c r="AU1093" s="214" t="s">
        <v>143</v>
      </c>
      <c r="AV1093" s="14" t="s">
        <v>143</v>
      </c>
      <c r="AW1093" s="14" t="s">
        <v>33</v>
      </c>
      <c r="AX1093" s="14" t="s">
        <v>71</v>
      </c>
      <c r="AY1093" s="214" t="s">
        <v>134</v>
      </c>
    </row>
    <row r="1094" spans="2:51" s="14" customFormat="1">
      <c r="B1094" s="204"/>
      <c r="C1094" s="205"/>
      <c r="D1094" s="195" t="s">
        <v>147</v>
      </c>
      <c r="E1094" s="206" t="s">
        <v>19</v>
      </c>
      <c r="F1094" s="207" t="s">
        <v>224</v>
      </c>
      <c r="G1094" s="205"/>
      <c r="H1094" s="208">
        <v>1.6890000000000001</v>
      </c>
      <c r="I1094" s="209"/>
      <c r="J1094" s="205"/>
      <c r="K1094" s="205"/>
      <c r="L1094" s="210"/>
      <c r="M1094" s="211"/>
      <c r="N1094" s="212"/>
      <c r="O1094" s="212"/>
      <c r="P1094" s="212"/>
      <c r="Q1094" s="212"/>
      <c r="R1094" s="212"/>
      <c r="S1094" s="212"/>
      <c r="T1094" s="213"/>
      <c r="AT1094" s="214" t="s">
        <v>147</v>
      </c>
      <c r="AU1094" s="214" t="s">
        <v>143</v>
      </c>
      <c r="AV1094" s="14" t="s">
        <v>143</v>
      </c>
      <c r="AW1094" s="14" t="s">
        <v>33</v>
      </c>
      <c r="AX1094" s="14" t="s">
        <v>71</v>
      </c>
      <c r="AY1094" s="214" t="s">
        <v>134</v>
      </c>
    </row>
    <row r="1095" spans="2:51" s="14" customFormat="1">
      <c r="B1095" s="204"/>
      <c r="C1095" s="205"/>
      <c r="D1095" s="195" t="s">
        <v>147</v>
      </c>
      <c r="E1095" s="206" t="s">
        <v>19</v>
      </c>
      <c r="F1095" s="207" t="s">
        <v>225</v>
      </c>
      <c r="G1095" s="205"/>
      <c r="H1095" s="208">
        <v>-9.0129999999999999</v>
      </c>
      <c r="I1095" s="209"/>
      <c r="J1095" s="205"/>
      <c r="K1095" s="205"/>
      <c r="L1095" s="210"/>
      <c r="M1095" s="211"/>
      <c r="N1095" s="212"/>
      <c r="O1095" s="212"/>
      <c r="P1095" s="212"/>
      <c r="Q1095" s="212"/>
      <c r="R1095" s="212"/>
      <c r="S1095" s="212"/>
      <c r="T1095" s="213"/>
      <c r="AT1095" s="214" t="s">
        <v>147</v>
      </c>
      <c r="AU1095" s="214" t="s">
        <v>143</v>
      </c>
      <c r="AV1095" s="14" t="s">
        <v>143</v>
      </c>
      <c r="AW1095" s="14" t="s">
        <v>33</v>
      </c>
      <c r="AX1095" s="14" t="s">
        <v>71</v>
      </c>
      <c r="AY1095" s="214" t="s">
        <v>134</v>
      </c>
    </row>
    <row r="1096" spans="2:51" s="13" customFormat="1">
      <c r="B1096" s="193"/>
      <c r="C1096" s="194"/>
      <c r="D1096" s="195" t="s">
        <v>147</v>
      </c>
      <c r="E1096" s="196" t="s">
        <v>19</v>
      </c>
      <c r="F1096" s="197" t="s">
        <v>149</v>
      </c>
      <c r="G1096" s="194"/>
      <c r="H1096" s="196" t="s">
        <v>19</v>
      </c>
      <c r="I1096" s="198"/>
      <c r="J1096" s="194"/>
      <c r="K1096" s="194"/>
      <c r="L1096" s="199"/>
      <c r="M1096" s="200"/>
      <c r="N1096" s="201"/>
      <c r="O1096" s="201"/>
      <c r="P1096" s="201"/>
      <c r="Q1096" s="201"/>
      <c r="R1096" s="201"/>
      <c r="S1096" s="201"/>
      <c r="T1096" s="202"/>
      <c r="AT1096" s="203" t="s">
        <v>147</v>
      </c>
      <c r="AU1096" s="203" t="s">
        <v>143</v>
      </c>
      <c r="AV1096" s="13" t="s">
        <v>79</v>
      </c>
      <c r="AW1096" s="13" t="s">
        <v>33</v>
      </c>
      <c r="AX1096" s="13" t="s">
        <v>71</v>
      </c>
      <c r="AY1096" s="203" t="s">
        <v>134</v>
      </c>
    </row>
    <row r="1097" spans="2:51" s="14" customFormat="1">
      <c r="B1097" s="204"/>
      <c r="C1097" s="205"/>
      <c r="D1097" s="195" t="s">
        <v>147</v>
      </c>
      <c r="E1097" s="206" t="s">
        <v>19</v>
      </c>
      <c r="F1097" s="207" t="s">
        <v>198</v>
      </c>
      <c r="G1097" s="205"/>
      <c r="H1097" s="208">
        <v>13.962999999999999</v>
      </c>
      <c r="I1097" s="209"/>
      <c r="J1097" s="205"/>
      <c r="K1097" s="205"/>
      <c r="L1097" s="210"/>
      <c r="M1097" s="211"/>
      <c r="N1097" s="212"/>
      <c r="O1097" s="212"/>
      <c r="P1097" s="212"/>
      <c r="Q1097" s="212"/>
      <c r="R1097" s="212"/>
      <c r="S1097" s="212"/>
      <c r="T1097" s="213"/>
      <c r="AT1097" s="214" t="s">
        <v>147</v>
      </c>
      <c r="AU1097" s="214" t="s">
        <v>143</v>
      </c>
      <c r="AV1097" s="14" t="s">
        <v>143</v>
      </c>
      <c r="AW1097" s="14" t="s">
        <v>33</v>
      </c>
      <c r="AX1097" s="14" t="s">
        <v>71</v>
      </c>
      <c r="AY1097" s="214" t="s">
        <v>134</v>
      </c>
    </row>
    <row r="1098" spans="2:51" s="13" customFormat="1">
      <c r="B1098" s="193"/>
      <c r="C1098" s="194"/>
      <c r="D1098" s="195" t="s">
        <v>147</v>
      </c>
      <c r="E1098" s="196" t="s">
        <v>19</v>
      </c>
      <c r="F1098" s="197" t="s">
        <v>174</v>
      </c>
      <c r="G1098" s="194"/>
      <c r="H1098" s="196" t="s">
        <v>19</v>
      </c>
      <c r="I1098" s="198"/>
      <c r="J1098" s="194"/>
      <c r="K1098" s="194"/>
      <c r="L1098" s="199"/>
      <c r="M1098" s="200"/>
      <c r="N1098" s="201"/>
      <c r="O1098" s="201"/>
      <c r="P1098" s="201"/>
      <c r="Q1098" s="201"/>
      <c r="R1098" s="201"/>
      <c r="S1098" s="201"/>
      <c r="T1098" s="202"/>
      <c r="AT1098" s="203" t="s">
        <v>147</v>
      </c>
      <c r="AU1098" s="203" t="s">
        <v>143</v>
      </c>
      <c r="AV1098" s="13" t="s">
        <v>79</v>
      </c>
      <c r="AW1098" s="13" t="s">
        <v>33</v>
      </c>
      <c r="AX1098" s="13" t="s">
        <v>71</v>
      </c>
      <c r="AY1098" s="203" t="s">
        <v>134</v>
      </c>
    </row>
    <row r="1099" spans="2:51" s="14" customFormat="1">
      <c r="B1099" s="204"/>
      <c r="C1099" s="205"/>
      <c r="D1099" s="195" t="s">
        <v>147</v>
      </c>
      <c r="E1099" s="206" t="s">
        <v>19</v>
      </c>
      <c r="F1099" s="207" t="s">
        <v>226</v>
      </c>
      <c r="G1099" s="205"/>
      <c r="H1099" s="208">
        <v>47.334000000000003</v>
      </c>
      <c r="I1099" s="209"/>
      <c r="J1099" s="205"/>
      <c r="K1099" s="205"/>
      <c r="L1099" s="210"/>
      <c r="M1099" s="211"/>
      <c r="N1099" s="212"/>
      <c r="O1099" s="212"/>
      <c r="P1099" s="212"/>
      <c r="Q1099" s="212"/>
      <c r="R1099" s="212"/>
      <c r="S1099" s="212"/>
      <c r="T1099" s="213"/>
      <c r="AT1099" s="214" t="s">
        <v>147</v>
      </c>
      <c r="AU1099" s="214" t="s">
        <v>143</v>
      </c>
      <c r="AV1099" s="14" t="s">
        <v>143</v>
      </c>
      <c r="AW1099" s="14" t="s">
        <v>33</v>
      </c>
      <c r="AX1099" s="14" t="s">
        <v>71</v>
      </c>
      <c r="AY1099" s="214" t="s">
        <v>134</v>
      </c>
    </row>
    <row r="1100" spans="2:51" s="14" customFormat="1">
      <c r="B1100" s="204"/>
      <c r="C1100" s="205"/>
      <c r="D1100" s="195" t="s">
        <v>147</v>
      </c>
      <c r="E1100" s="206" t="s">
        <v>19</v>
      </c>
      <c r="F1100" s="207" t="s">
        <v>227</v>
      </c>
      <c r="G1100" s="205"/>
      <c r="H1100" s="208">
        <v>3.45</v>
      </c>
      <c r="I1100" s="209"/>
      <c r="J1100" s="205"/>
      <c r="K1100" s="205"/>
      <c r="L1100" s="210"/>
      <c r="M1100" s="211"/>
      <c r="N1100" s="212"/>
      <c r="O1100" s="212"/>
      <c r="P1100" s="212"/>
      <c r="Q1100" s="212"/>
      <c r="R1100" s="212"/>
      <c r="S1100" s="212"/>
      <c r="T1100" s="213"/>
      <c r="AT1100" s="214" t="s">
        <v>147</v>
      </c>
      <c r="AU1100" s="214" t="s">
        <v>143</v>
      </c>
      <c r="AV1100" s="14" t="s">
        <v>143</v>
      </c>
      <c r="AW1100" s="14" t="s">
        <v>33</v>
      </c>
      <c r="AX1100" s="14" t="s">
        <v>71</v>
      </c>
      <c r="AY1100" s="214" t="s">
        <v>134</v>
      </c>
    </row>
    <row r="1101" spans="2:51" s="14" customFormat="1">
      <c r="B1101" s="204"/>
      <c r="C1101" s="205"/>
      <c r="D1101" s="195" t="s">
        <v>147</v>
      </c>
      <c r="E1101" s="206" t="s">
        <v>19</v>
      </c>
      <c r="F1101" s="207" t="s">
        <v>901</v>
      </c>
      <c r="G1101" s="205"/>
      <c r="H1101" s="208">
        <v>-7.2949999999999999</v>
      </c>
      <c r="I1101" s="209"/>
      <c r="J1101" s="205"/>
      <c r="K1101" s="205"/>
      <c r="L1101" s="210"/>
      <c r="M1101" s="211"/>
      <c r="N1101" s="212"/>
      <c r="O1101" s="212"/>
      <c r="P1101" s="212"/>
      <c r="Q1101" s="212"/>
      <c r="R1101" s="212"/>
      <c r="S1101" s="212"/>
      <c r="T1101" s="213"/>
      <c r="AT1101" s="214" t="s">
        <v>147</v>
      </c>
      <c r="AU1101" s="214" t="s">
        <v>143</v>
      </c>
      <c r="AV1101" s="14" t="s">
        <v>143</v>
      </c>
      <c r="AW1101" s="14" t="s">
        <v>33</v>
      </c>
      <c r="AX1101" s="14" t="s">
        <v>71</v>
      </c>
      <c r="AY1101" s="214" t="s">
        <v>134</v>
      </c>
    </row>
    <row r="1102" spans="2:51" s="13" customFormat="1">
      <c r="B1102" s="193"/>
      <c r="C1102" s="194"/>
      <c r="D1102" s="195" t="s">
        <v>147</v>
      </c>
      <c r="E1102" s="196" t="s">
        <v>19</v>
      </c>
      <c r="F1102" s="197" t="s">
        <v>229</v>
      </c>
      <c r="G1102" s="194"/>
      <c r="H1102" s="196" t="s">
        <v>19</v>
      </c>
      <c r="I1102" s="198"/>
      <c r="J1102" s="194"/>
      <c r="K1102" s="194"/>
      <c r="L1102" s="199"/>
      <c r="M1102" s="200"/>
      <c r="N1102" s="201"/>
      <c r="O1102" s="201"/>
      <c r="P1102" s="201"/>
      <c r="Q1102" s="201"/>
      <c r="R1102" s="201"/>
      <c r="S1102" s="201"/>
      <c r="T1102" s="202"/>
      <c r="AT1102" s="203" t="s">
        <v>147</v>
      </c>
      <c r="AU1102" s="203" t="s">
        <v>143</v>
      </c>
      <c r="AV1102" s="13" t="s">
        <v>79</v>
      </c>
      <c r="AW1102" s="13" t="s">
        <v>33</v>
      </c>
      <c r="AX1102" s="13" t="s">
        <v>71</v>
      </c>
      <c r="AY1102" s="203" t="s">
        <v>134</v>
      </c>
    </row>
    <row r="1103" spans="2:51" s="14" customFormat="1">
      <c r="B1103" s="204"/>
      <c r="C1103" s="205"/>
      <c r="D1103" s="195" t="s">
        <v>147</v>
      </c>
      <c r="E1103" s="206" t="s">
        <v>19</v>
      </c>
      <c r="F1103" s="207" t="s">
        <v>230</v>
      </c>
      <c r="G1103" s="205"/>
      <c r="H1103" s="208">
        <v>15.893000000000001</v>
      </c>
      <c r="I1103" s="209"/>
      <c r="J1103" s="205"/>
      <c r="K1103" s="205"/>
      <c r="L1103" s="210"/>
      <c r="M1103" s="211"/>
      <c r="N1103" s="212"/>
      <c r="O1103" s="212"/>
      <c r="P1103" s="212"/>
      <c r="Q1103" s="212"/>
      <c r="R1103" s="212"/>
      <c r="S1103" s="212"/>
      <c r="T1103" s="213"/>
      <c r="AT1103" s="214" t="s">
        <v>147</v>
      </c>
      <c r="AU1103" s="214" t="s">
        <v>143</v>
      </c>
      <c r="AV1103" s="14" t="s">
        <v>143</v>
      </c>
      <c r="AW1103" s="14" t="s">
        <v>33</v>
      </c>
      <c r="AX1103" s="14" t="s">
        <v>71</v>
      </c>
      <c r="AY1103" s="214" t="s">
        <v>134</v>
      </c>
    </row>
    <row r="1104" spans="2:51" s="14" customFormat="1">
      <c r="B1104" s="204"/>
      <c r="C1104" s="205"/>
      <c r="D1104" s="195" t="s">
        <v>147</v>
      </c>
      <c r="E1104" s="206" t="s">
        <v>19</v>
      </c>
      <c r="F1104" s="207" t="s">
        <v>231</v>
      </c>
      <c r="G1104" s="205"/>
      <c r="H1104" s="208">
        <v>-1.421</v>
      </c>
      <c r="I1104" s="209"/>
      <c r="J1104" s="205"/>
      <c r="K1104" s="205"/>
      <c r="L1104" s="210"/>
      <c r="M1104" s="211"/>
      <c r="N1104" s="212"/>
      <c r="O1104" s="212"/>
      <c r="P1104" s="212"/>
      <c r="Q1104" s="212"/>
      <c r="R1104" s="212"/>
      <c r="S1104" s="212"/>
      <c r="T1104" s="213"/>
      <c r="AT1104" s="214" t="s">
        <v>147</v>
      </c>
      <c r="AU1104" s="214" t="s">
        <v>143</v>
      </c>
      <c r="AV1104" s="14" t="s">
        <v>143</v>
      </c>
      <c r="AW1104" s="14" t="s">
        <v>33</v>
      </c>
      <c r="AX1104" s="14" t="s">
        <v>71</v>
      </c>
      <c r="AY1104" s="214" t="s">
        <v>134</v>
      </c>
    </row>
    <row r="1105" spans="1:65" s="15" customFormat="1">
      <c r="B1105" s="215"/>
      <c r="C1105" s="216"/>
      <c r="D1105" s="195" t="s">
        <v>147</v>
      </c>
      <c r="E1105" s="217" t="s">
        <v>19</v>
      </c>
      <c r="F1105" s="218" t="s">
        <v>154</v>
      </c>
      <c r="G1105" s="216"/>
      <c r="H1105" s="219">
        <v>290.47599999999994</v>
      </c>
      <c r="I1105" s="220"/>
      <c r="J1105" s="216"/>
      <c r="K1105" s="216"/>
      <c r="L1105" s="221"/>
      <c r="M1105" s="222"/>
      <c r="N1105" s="223"/>
      <c r="O1105" s="223"/>
      <c r="P1105" s="223"/>
      <c r="Q1105" s="223"/>
      <c r="R1105" s="223"/>
      <c r="S1105" s="223"/>
      <c r="T1105" s="224"/>
      <c r="AT1105" s="225" t="s">
        <v>147</v>
      </c>
      <c r="AU1105" s="225" t="s">
        <v>143</v>
      </c>
      <c r="AV1105" s="15" t="s">
        <v>142</v>
      </c>
      <c r="AW1105" s="15" t="s">
        <v>33</v>
      </c>
      <c r="AX1105" s="15" t="s">
        <v>79</v>
      </c>
      <c r="AY1105" s="225" t="s">
        <v>134</v>
      </c>
    </row>
    <row r="1106" spans="1:65" s="2" customFormat="1" ht="24.2" customHeight="1">
      <c r="A1106" s="36"/>
      <c r="B1106" s="37"/>
      <c r="C1106" s="175" t="s">
        <v>902</v>
      </c>
      <c r="D1106" s="175" t="s">
        <v>137</v>
      </c>
      <c r="E1106" s="176" t="s">
        <v>903</v>
      </c>
      <c r="F1106" s="177" t="s">
        <v>904</v>
      </c>
      <c r="G1106" s="178" t="s">
        <v>157</v>
      </c>
      <c r="H1106" s="179">
        <v>399.99599999999998</v>
      </c>
      <c r="I1106" s="180"/>
      <c r="J1106" s="181">
        <f>ROUND(I1106*H1106,2)</f>
        <v>0</v>
      </c>
      <c r="K1106" s="177" t="s">
        <v>141</v>
      </c>
      <c r="L1106" s="41"/>
      <c r="M1106" s="182" t="s">
        <v>19</v>
      </c>
      <c r="N1106" s="183" t="s">
        <v>43</v>
      </c>
      <c r="O1106" s="66"/>
      <c r="P1106" s="184">
        <f>O1106*H1106</f>
        <v>0</v>
      </c>
      <c r="Q1106" s="184">
        <v>2.5999999999999998E-4</v>
      </c>
      <c r="R1106" s="184">
        <f>Q1106*H1106</f>
        <v>0.10399895999999999</v>
      </c>
      <c r="S1106" s="184">
        <v>0</v>
      </c>
      <c r="T1106" s="185">
        <f>S1106*H1106</f>
        <v>0</v>
      </c>
      <c r="U1106" s="36"/>
      <c r="V1106" s="36"/>
      <c r="W1106" s="36"/>
      <c r="X1106" s="36"/>
      <c r="Y1106" s="36"/>
      <c r="Z1106" s="36"/>
      <c r="AA1106" s="36"/>
      <c r="AB1106" s="36"/>
      <c r="AC1106" s="36"/>
      <c r="AD1106" s="36"/>
      <c r="AE1106" s="36"/>
      <c r="AR1106" s="186" t="s">
        <v>286</v>
      </c>
      <c r="AT1106" s="186" t="s">
        <v>137</v>
      </c>
      <c r="AU1106" s="186" t="s">
        <v>143</v>
      </c>
      <c r="AY1106" s="19" t="s">
        <v>134</v>
      </c>
      <c r="BE1106" s="187">
        <f>IF(N1106="základní",J1106,0)</f>
        <v>0</v>
      </c>
      <c r="BF1106" s="187">
        <f>IF(N1106="snížená",J1106,0)</f>
        <v>0</v>
      </c>
      <c r="BG1106" s="187">
        <f>IF(N1106="zákl. přenesená",J1106,0)</f>
        <v>0</v>
      </c>
      <c r="BH1106" s="187">
        <f>IF(N1106="sníž. přenesená",J1106,0)</f>
        <v>0</v>
      </c>
      <c r="BI1106" s="187">
        <f>IF(N1106="nulová",J1106,0)</f>
        <v>0</v>
      </c>
      <c r="BJ1106" s="19" t="s">
        <v>143</v>
      </c>
      <c r="BK1106" s="187">
        <f>ROUND(I1106*H1106,2)</f>
        <v>0</v>
      </c>
      <c r="BL1106" s="19" t="s">
        <v>286</v>
      </c>
      <c r="BM1106" s="186" t="s">
        <v>905</v>
      </c>
    </row>
    <row r="1107" spans="1:65" s="2" customFormat="1">
      <c r="A1107" s="36"/>
      <c r="B1107" s="37"/>
      <c r="C1107" s="38"/>
      <c r="D1107" s="188" t="s">
        <v>145</v>
      </c>
      <c r="E1107" s="38"/>
      <c r="F1107" s="189" t="s">
        <v>906</v>
      </c>
      <c r="G1107" s="38"/>
      <c r="H1107" s="38"/>
      <c r="I1107" s="190"/>
      <c r="J1107" s="38"/>
      <c r="K1107" s="38"/>
      <c r="L1107" s="41"/>
      <c r="M1107" s="191"/>
      <c r="N1107" s="192"/>
      <c r="O1107" s="66"/>
      <c r="P1107" s="66"/>
      <c r="Q1107" s="66"/>
      <c r="R1107" s="66"/>
      <c r="S1107" s="66"/>
      <c r="T1107" s="67"/>
      <c r="U1107" s="36"/>
      <c r="V1107" s="36"/>
      <c r="W1107" s="36"/>
      <c r="X1107" s="36"/>
      <c r="Y1107" s="36"/>
      <c r="Z1107" s="36"/>
      <c r="AA1107" s="36"/>
      <c r="AB1107" s="36"/>
      <c r="AC1107" s="36"/>
      <c r="AD1107" s="36"/>
      <c r="AE1107" s="36"/>
      <c r="AT1107" s="19" t="s">
        <v>145</v>
      </c>
      <c r="AU1107" s="19" t="s">
        <v>143</v>
      </c>
    </row>
    <row r="1108" spans="1:65" s="13" customFormat="1">
      <c r="B1108" s="193"/>
      <c r="C1108" s="194"/>
      <c r="D1108" s="195" t="s">
        <v>147</v>
      </c>
      <c r="E1108" s="196" t="s">
        <v>19</v>
      </c>
      <c r="F1108" s="197" t="s">
        <v>148</v>
      </c>
      <c r="G1108" s="194"/>
      <c r="H1108" s="196" t="s">
        <v>19</v>
      </c>
      <c r="I1108" s="198"/>
      <c r="J1108" s="194"/>
      <c r="K1108" s="194"/>
      <c r="L1108" s="199"/>
      <c r="M1108" s="200"/>
      <c r="N1108" s="201"/>
      <c r="O1108" s="201"/>
      <c r="P1108" s="201"/>
      <c r="Q1108" s="201"/>
      <c r="R1108" s="201"/>
      <c r="S1108" s="201"/>
      <c r="T1108" s="202"/>
      <c r="AT1108" s="203" t="s">
        <v>147</v>
      </c>
      <c r="AU1108" s="203" t="s">
        <v>143</v>
      </c>
      <c r="AV1108" s="13" t="s">
        <v>79</v>
      </c>
      <c r="AW1108" s="13" t="s">
        <v>33</v>
      </c>
      <c r="AX1108" s="13" t="s">
        <v>71</v>
      </c>
      <c r="AY1108" s="203" t="s">
        <v>134</v>
      </c>
    </row>
    <row r="1109" spans="1:65" s="13" customFormat="1">
      <c r="B1109" s="193"/>
      <c r="C1109" s="194"/>
      <c r="D1109" s="195" t="s">
        <v>147</v>
      </c>
      <c r="E1109" s="196" t="s">
        <v>19</v>
      </c>
      <c r="F1109" s="197" t="s">
        <v>205</v>
      </c>
      <c r="G1109" s="194"/>
      <c r="H1109" s="196" t="s">
        <v>19</v>
      </c>
      <c r="I1109" s="198"/>
      <c r="J1109" s="194"/>
      <c r="K1109" s="194"/>
      <c r="L1109" s="199"/>
      <c r="M1109" s="200"/>
      <c r="N1109" s="201"/>
      <c r="O1109" s="201"/>
      <c r="P1109" s="201"/>
      <c r="Q1109" s="201"/>
      <c r="R1109" s="201"/>
      <c r="S1109" s="201"/>
      <c r="T1109" s="202"/>
      <c r="AT1109" s="203" t="s">
        <v>147</v>
      </c>
      <c r="AU1109" s="203" t="s">
        <v>143</v>
      </c>
      <c r="AV1109" s="13" t="s">
        <v>79</v>
      </c>
      <c r="AW1109" s="13" t="s">
        <v>33</v>
      </c>
      <c r="AX1109" s="13" t="s">
        <v>71</v>
      </c>
      <c r="AY1109" s="203" t="s">
        <v>134</v>
      </c>
    </row>
    <row r="1110" spans="1:65" s="14" customFormat="1">
      <c r="B1110" s="204"/>
      <c r="C1110" s="205"/>
      <c r="D1110" s="195" t="s">
        <v>147</v>
      </c>
      <c r="E1110" s="206" t="s">
        <v>19</v>
      </c>
      <c r="F1110" s="207" t="s">
        <v>206</v>
      </c>
      <c r="G1110" s="205"/>
      <c r="H1110" s="208">
        <v>30.443999999999999</v>
      </c>
      <c r="I1110" s="209"/>
      <c r="J1110" s="205"/>
      <c r="K1110" s="205"/>
      <c r="L1110" s="210"/>
      <c r="M1110" s="211"/>
      <c r="N1110" s="212"/>
      <c r="O1110" s="212"/>
      <c r="P1110" s="212"/>
      <c r="Q1110" s="212"/>
      <c r="R1110" s="212"/>
      <c r="S1110" s="212"/>
      <c r="T1110" s="213"/>
      <c r="AT1110" s="214" t="s">
        <v>147</v>
      </c>
      <c r="AU1110" s="214" t="s">
        <v>143</v>
      </c>
      <c r="AV1110" s="14" t="s">
        <v>143</v>
      </c>
      <c r="AW1110" s="14" t="s">
        <v>33</v>
      </c>
      <c r="AX1110" s="14" t="s">
        <v>71</v>
      </c>
      <c r="AY1110" s="214" t="s">
        <v>134</v>
      </c>
    </row>
    <row r="1111" spans="1:65" s="14" customFormat="1">
      <c r="B1111" s="204"/>
      <c r="C1111" s="205"/>
      <c r="D1111" s="195" t="s">
        <v>147</v>
      </c>
      <c r="E1111" s="206" t="s">
        <v>19</v>
      </c>
      <c r="F1111" s="207" t="s">
        <v>207</v>
      </c>
      <c r="G1111" s="205"/>
      <c r="H1111" s="208">
        <v>2.0910000000000002</v>
      </c>
      <c r="I1111" s="209"/>
      <c r="J1111" s="205"/>
      <c r="K1111" s="205"/>
      <c r="L1111" s="210"/>
      <c r="M1111" s="211"/>
      <c r="N1111" s="212"/>
      <c r="O1111" s="212"/>
      <c r="P1111" s="212"/>
      <c r="Q1111" s="212"/>
      <c r="R1111" s="212"/>
      <c r="S1111" s="212"/>
      <c r="T1111" s="213"/>
      <c r="AT1111" s="214" t="s">
        <v>147</v>
      </c>
      <c r="AU1111" s="214" t="s">
        <v>143</v>
      </c>
      <c r="AV1111" s="14" t="s">
        <v>143</v>
      </c>
      <c r="AW1111" s="14" t="s">
        <v>33</v>
      </c>
      <c r="AX1111" s="14" t="s">
        <v>71</v>
      </c>
      <c r="AY1111" s="214" t="s">
        <v>134</v>
      </c>
    </row>
    <row r="1112" spans="1:65" s="14" customFormat="1">
      <c r="B1112" s="204"/>
      <c r="C1112" s="205"/>
      <c r="D1112" s="195" t="s">
        <v>147</v>
      </c>
      <c r="E1112" s="206" t="s">
        <v>19</v>
      </c>
      <c r="F1112" s="207" t="s">
        <v>208</v>
      </c>
      <c r="G1112" s="205"/>
      <c r="H1112" s="208">
        <v>3.4260000000000002</v>
      </c>
      <c r="I1112" s="209"/>
      <c r="J1112" s="205"/>
      <c r="K1112" s="205"/>
      <c r="L1112" s="210"/>
      <c r="M1112" s="211"/>
      <c r="N1112" s="212"/>
      <c r="O1112" s="212"/>
      <c r="P1112" s="212"/>
      <c r="Q1112" s="212"/>
      <c r="R1112" s="212"/>
      <c r="S1112" s="212"/>
      <c r="T1112" s="213"/>
      <c r="AT1112" s="214" t="s">
        <v>147</v>
      </c>
      <c r="AU1112" s="214" t="s">
        <v>143</v>
      </c>
      <c r="AV1112" s="14" t="s">
        <v>143</v>
      </c>
      <c r="AW1112" s="14" t="s">
        <v>33</v>
      </c>
      <c r="AX1112" s="14" t="s">
        <v>71</v>
      </c>
      <c r="AY1112" s="214" t="s">
        <v>134</v>
      </c>
    </row>
    <row r="1113" spans="1:65" s="14" customFormat="1">
      <c r="B1113" s="204"/>
      <c r="C1113" s="205"/>
      <c r="D1113" s="195" t="s">
        <v>147</v>
      </c>
      <c r="E1113" s="206" t="s">
        <v>19</v>
      </c>
      <c r="F1113" s="207" t="s">
        <v>209</v>
      </c>
      <c r="G1113" s="205"/>
      <c r="H1113" s="208">
        <v>-16.38</v>
      </c>
      <c r="I1113" s="209"/>
      <c r="J1113" s="205"/>
      <c r="K1113" s="205"/>
      <c r="L1113" s="210"/>
      <c r="M1113" s="211"/>
      <c r="N1113" s="212"/>
      <c r="O1113" s="212"/>
      <c r="P1113" s="212"/>
      <c r="Q1113" s="212"/>
      <c r="R1113" s="212"/>
      <c r="S1113" s="212"/>
      <c r="T1113" s="213"/>
      <c r="AT1113" s="214" t="s">
        <v>147</v>
      </c>
      <c r="AU1113" s="214" t="s">
        <v>143</v>
      </c>
      <c r="AV1113" s="14" t="s">
        <v>143</v>
      </c>
      <c r="AW1113" s="14" t="s">
        <v>33</v>
      </c>
      <c r="AX1113" s="14" t="s">
        <v>71</v>
      </c>
      <c r="AY1113" s="214" t="s">
        <v>134</v>
      </c>
    </row>
    <row r="1114" spans="1:65" s="13" customFormat="1">
      <c r="B1114" s="193"/>
      <c r="C1114" s="194"/>
      <c r="D1114" s="195" t="s">
        <v>147</v>
      </c>
      <c r="E1114" s="196" t="s">
        <v>19</v>
      </c>
      <c r="F1114" s="197" t="s">
        <v>185</v>
      </c>
      <c r="G1114" s="194"/>
      <c r="H1114" s="196" t="s">
        <v>19</v>
      </c>
      <c r="I1114" s="198"/>
      <c r="J1114" s="194"/>
      <c r="K1114" s="194"/>
      <c r="L1114" s="199"/>
      <c r="M1114" s="200"/>
      <c r="N1114" s="201"/>
      <c r="O1114" s="201"/>
      <c r="P1114" s="201"/>
      <c r="Q1114" s="201"/>
      <c r="R1114" s="201"/>
      <c r="S1114" s="201"/>
      <c r="T1114" s="202"/>
      <c r="AT1114" s="203" t="s">
        <v>147</v>
      </c>
      <c r="AU1114" s="203" t="s">
        <v>143</v>
      </c>
      <c r="AV1114" s="13" t="s">
        <v>79</v>
      </c>
      <c r="AW1114" s="13" t="s">
        <v>33</v>
      </c>
      <c r="AX1114" s="13" t="s">
        <v>71</v>
      </c>
      <c r="AY1114" s="203" t="s">
        <v>134</v>
      </c>
    </row>
    <row r="1115" spans="1:65" s="14" customFormat="1">
      <c r="B1115" s="204"/>
      <c r="C1115" s="205"/>
      <c r="D1115" s="195" t="s">
        <v>147</v>
      </c>
      <c r="E1115" s="206" t="s">
        <v>19</v>
      </c>
      <c r="F1115" s="207" t="s">
        <v>197</v>
      </c>
      <c r="G1115" s="205"/>
      <c r="H1115" s="208">
        <v>5.4939999999999998</v>
      </c>
      <c r="I1115" s="209"/>
      <c r="J1115" s="205"/>
      <c r="K1115" s="205"/>
      <c r="L1115" s="210"/>
      <c r="M1115" s="211"/>
      <c r="N1115" s="212"/>
      <c r="O1115" s="212"/>
      <c r="P1115" s="212"/>
      <c r="Q1115" s="212"/>
      <c r="R1115" s="212"/>
      <c r="S1115" s="212"/>
      <c r="T1115" s="213"/>
      <c r="AT1115" s="214" t="s">
        <v>147</v>
      </c>
      <c r="AU1115" s="214" t="s">
        <v>143</v>
      </c>
      <c r="AV1115" s="14" t="s">
        <v>143</v>
      </c>
      <c r="AW1115" s="14" t="s">
        <v>33</v>
      </c>
      <c r="AX1115" s="14" t="s">
        <v>71</v>
      </c>
      <c r="AY1115" s="214" t="s">
        <v>134</v>
      </c>
    </row>
    <row r="1116" spans="1:65" s="13" customFormat="1">
      <c r="B1116" s="193"/>
      <c r="C1116" s="194"/>
      <c r="D1116" s="195" t="s">
        <v>147</v>
      </c>
      <c r="E1116" s="196" t="s">
        <v>19</v>
      </c>
      <c r="F1116" s="197" t="s">
        <v>210</v>
      </c>
      <c r="G1116" s="194"/>
      <c r="H1116" s="196" t="s">
        <v>19</v>
      </c>
      <c r="I1116" s="198"/>
      <c r="J1116" s="194"/>
      <c r="K1116" s="194"/>
      <c r="L1116" s="199"/>
      <c r="M1116" s="200"/>
      <c r="N1116" s="201"/>
      <c r="O1116" s="201"/>
      <c r="P1116" s="201"/>
      <c r="Q1116" s="201"/>
      <c r="R1116" s="201"/>
      <c r="S1116" s="201"/>
      <c r="T1116" s="202"/>
      <c r="AT1116" s="203" t="s">
        <v>147</v>
      </c>
      <c r="AU1116" s="203" t="s">
        <v>143</v>
      </c>
      <c r="AV1116" s="13" t="s">
        <v>79</v>
      </c>
      <c r="AW1116" s="13" t="s">
        <v>33</v>
      </c>
      <c r="AX1116" s="13" t="s">
        <v>71</v>
      </c>
      <c r="AY1116" s="203" t="s">
        <v>134</v>
      </c>
    </row>
    <row r="1117" spans="1:65" s="14" customFormat="1">
      <c r="B1117" s="204"/>
      <c r="C1117" s="205"/>
      <c r="D1117" s="195" t="s">
        <v>147</v>
      </c>
      <c r="E1117" s="206" t="s">
        <v>19</v>
      </c>
      <c r="F1117" s="207" t="s">
        <v>211</v>
      </c>
      <c r="G1117" s="205"/>
      <c r="H1117" s="208">
        <v>55.109000000000002</v>
      </c>
      <c r="I1117" s="209"/>
      <c r="J1117" s="205"/>
      <c r="K1117" s="205"/>
      <c r="L1117" s="210"/>
      <c r="M1117" s="211"/>
      <c r="N1117" s="212"/>
      <c r="O1117" s="212"/>
      <c r="P1117" s="212"/>
      <c r="Q1117" s="212"/>
      <c r="R1117" s="212"/>
      <c r="S1117" s="212"/>
      <c r="T1117" s="213"/>
      <c r="AT1117" s="214" t="s">
        <v>147</v>
      </c>
      <c r="AU1117" s="214" t="s">
        <v>143</v>
      </c>
      <c r="AV1117" s="14" t="s">
        <v>143</v>
      </c>
      <c r="AW1117" s="14" t="s">
        <v>33</v>
      </c>
      <c r="AX1117" s="14" t="s">
        <v>71</v>
      </c>
      <c r="AY1117" s="214" t="s">
        <v>134</v>
      </c>
    </row>
    <row r="1118" spans="1:65" s="14" customFormat="1">
      <c r="B1118" s="204"/>
      <c r="C1118" s="205"/>
      <c r="D1118" s="195" t="s">
        <v>147</v>
      </c>
      <c r="E1118" s="206" t="s">
        <v>19</v>
      </c>
      <c r="F1118" s="207" t="s">
        <v>212</v>
      </c>
      <c r="G1118" s="205"/>
      <c r="H1118" s="208">
        <v>2.0880000000000001</v>
      </c>
      <c r="I1118" s="209"/>
      <c r="J1118" s="205"/>
      <c r="K1118" s="205"/>
      <c r="L1118" s="210"/>
      <c r="M1118" s="211"/>
      <c r="N1118" s="212"/>
      <c r="O1118" s="212"/>
      <c r="P1118" s="212"/>
      <c r="Q1118" s="212"/>
      <c r="R1118" s="212"/>
      <c r="S1118" s="212"/>
      <c r="T1118" s="213"/>
      <c r="AT1118" s="214" t="s">
        <v>147</v>
      </c>
      <c r="AU1118" s="214" t="s">
        <v>143</v>
      </c>
      <c r="AV1118" s="14" t="s">
        <v>143</v>
      </c>
      <c r="AW1118" s="14" t="s">
        <v>33</v>
      </c>
      <c r="AX1118" s="14" t="s">
        <v>71</v>
      </c>
      <c r="AY1118" s="214" t="s">
        <v>134</v>
      </c>
    </row>
    <row r="1119" spans="1:65" s="14" customFormat="1">
      <c r="B1119" s="204"/>
      <c r="C1119" s="205"/>
      <c r="D1119" s="195" t="s">
        <v>147</v>
      </c>
      <c r="E1119" s="206" t="s">
        <v>19</v>
      </c>
      <c r="F1119" s="207" t="s">
        <v>212</v>
      </c>
      <c r="G1119" s="205"/>
      <c r="H1119" s="208">
        <v>2.0880000000000001</v>
      </c>
      <c r="I1119" s="209"/>
      <c r="J1119" s="205"/>
      <c r="K1119" s="205"/>
      <c r="L1119" s="210"/>
      <c r="M1119" s="211"/>
      <c r="N1119" s="212"/>
      <c r="O1119" s="212"/>
      <c r="P1119" s="212"/>
      <c r="Q1119" s="212"/>
      <c r="R1119" s="212"/>
      <c r="S1119" s="212"/>
      <c r="T1119" s="213"/>
      <c r="AT1119" s="214" t="s">
        <v>147</v>
      </c>
      <c r="AU1119" s="214" t="s">
        <v>143</v>
      </c>
      <c r="AV1119" s="14" t="s">
        <v>143</v>
      </c>
      <c r="AW1119" s="14" t="s">
        <v>33</v>
      </c>
      <c r="AX1119" s="14" t="s">
        <v>71</v>
      </c>
      <c r="AY1119" s="214" t="s">
        <v>134</v>
      </c>
    </row>
    <row r="1120" spans="1:65" s="14" customFormat="1">
      <c r="B1120" s="204"/>
      <c r="C1120" s="205"/>
      <c r="D1120" s="195" t="s">
        <v>147</v>
      </c>
      <c r="E1120" s="206" t="s">
        <v>19</v>
      </c>
      <c r="F1120" s="207" t="s">
        <v>213</v>
      </c>
      <c r="G1120" s="205"/>
      <c r="H1120" s="208">
        <v>3.83</v>
      </c>
      <c r="I1120" s="209"/>
      <c r="J1120" s="205"/>
      <c r="K1120" s="205"/>
      <c r="L1120" s="210"/>
      <c r="M1120" s="211"/>
      <c r="N1120" s="212"/>
      <c r="O1120" s="212"/>
      <c r="P1120" s="212"/>
      <c r="Q1120" s="212"/>
      <c r="R1120" s="212"/>
      <c r="S1120" s="212"/>
      <c r="T1120" s="213"/>
      <c r="AT1120" s="214" t="s">
        <v>147</v>
      </c>
      <c r="AU1120" s="214" t="s">
        <v>143</v>
      </c>
      <c r="AV1120" s="14" t="s">
        <v>143</v>
      </c>
      <c r="AW1120" s="14" t="s">
        <v>33</v>
      </c>
      <c r="AX1120" s="14" t="s">
        <v>71</v>
      </c>
      <c r="AY1120" s="214" t="s">
        <v>134</v>
      </c>
    </row>
    <row r="1121" spans="2:51" s="14" customFormat="1">
      <c r="B1121" s="204"/>
      <c r="C1121" s="205"/>
      <c r="D1121" s="195" t="s">
        <v>147</v>
      </c>
      <c r="E1121" s="206" t="s">
        <v>19</v>
      </c>
      <c r="F1121" s="207" t="s">
        <v>214</v>
      </c>
      <c r="G1121" s="205"/>
      <c r="H1121" s="208">
        <v>-25.396999999999998</v>
      </c>
      <c r="I1121" s="209"/>
      <c r="J1121" s="205"/>
      <c r="K1121" s="205"/>
      <c r="L1121" s="210"/>
      <c r="M1121" s="211"/>
      <c r="N1121" s="212"/>
      <c r="O1121" s="212"/>
      <c r="P1121" s="212"/>
      <c r="Q1121" s="212"/>
      <c r="R1121" s="212"/>
      <c r="S1121" s="212"/>
      <c r="T1121" s="213"/>
      <c r="AT1121" s="214" t="s">
        <v>147</v>
      </c>
      <c r="AU1121" s="214" t="s">
        <v>143</v>
      </c>
      <c r="AV1121" s="14" t="s">
        <v>143</v>
      </c>
      <c r="AW1121" s="14" t="s">
        <v>33</v>
      </c>
      <c r="AX1121" s="14" t="s">
        <v>71</v>
      </c>
      <c r="AY1121" s="214" t="s">
        <v>134</v>
      </c>
    </row>
    <row r="1122" spans="2:51" s="13" customFormat="1">
      <c r="B1122" s="193"/>
      <c r="C1122" s="194"/>
      <c r="D1122" s="195" t="s">
        <v>147</v>
      </c>
      <c r="E1122" s="196" t="s">
        <v>19</v>
      </c>
      <c r="F1122" s="197" t="s">
        <v>215</v>
      </c>
      <c r="G1122" s="194"/>
      <c r="H1122" s="196" t="s">
        <v>19</v>
      </c>
      <c r="I1122" s="198"/>
      <c r="J1122" s="194"/>
      <c r="K1122" s="194"/>
      <c r="L1122" s="199"/>
      <c r="M1122" s="200"/>
      <c r="N1122" s="201"/>
      <c r="O1122" s="201"/>
      <c r="P1122" s="201"/>
      <c r="Q1122" s="201"/>
      <c r="R1122" s="201"/>
      <c r="S1122" s="201"/>
      <c r="T1122" s="202"/>
      <c r="AT1122" s="203" t="s">
        <v>147</v>
      </c>
      <c r="AU1122" s="203" t="s">
        <v>143</v>
      </c>
      <c r="AV1122" s="13" t="s">
        <v>79</v>
      </c>
      <c r="AW1122" s="13" t="s">
        <v>33</v>
      </c>
      <c r="AX1122" s="13" t="s">
        <v>71</v>
      </c>
      <c r="AY1122" s="203" t="s">
        <v>134</v>
      </c>
    </row>
    <row r="1123" spans="2:51" s="14" customFormat="1">
      <c r="B1123" s="204"/>
      <c r="C1123" s="205"/>
      <c r="D1123" s="195" t="s">
        <v>147</v>
      </c>
      <c r="E1123" s="206" t="s">
        <v>19</v>
      </c>
      <c r="F1123" s="207" t="s">
        <v>216</v>
      </c>
      <c r="G1123" s="205"/>
      <c r="H1123" s="208">
        <v>69.075000000000003</v>
      </c>
      <c r="I1123" s="209"/>
      <c r="J1123" s="205"/>
      <c r="K1123" s="205"/>
      <c r="L1123" s="210"/>
      <c r="M1123" s="211"/>
      <c r="N1123" s="212"/>
      <c r="O1123" s="212"/>
      <c r="P1123" s="212"/>
      <c r="Q1123" s="212"/>
      <c r="R1123" s="212"/>
      <c r="S1123" s="212"/>
      <c r="T1123" s="213"/>
      <c r="AT1123" s="214" t="s">
        <v>147</v>
      </c>
      <c r="AU1123" s="214" t="s">
        <v>143</v>
      </c>
      <c r="AV1123" s="14" t="s">
        <v>143</v>
      </c>
      <c r="AW1123" s="14" t="s">
        <v>33</v>
      </c>
      <c r="AX1123" s="14" t="s">
        <v>71</v>
      </c>
      <c r="AY1123" s="214" t="s">
        <v>134</v>
      </c>
    </row>
    <row r="1124" spans="2:51" s="14" customFormat="1">
      <c r="B1124" s="204"/>
      <c r="C1124" s="205"/>
      <c r="D1124" s="195" t="s">
        <v>147</v>
      </c>
      <c r="E1124" s="206" t="s">
        <v>19</v>
      </c>
      <c r="F1124" s="207" t="s">
        <v>217</v>
      </c>
      <c r="G1124" s="205"/>
      <c r="H1124" s="208">
        <v>2.0219999999999998</v>
      </c>
      <c r="I1124" s="209"/>
      <c r="J1124" s="205"/>
      <c r="K1124" s="205"/>
      <c r="L1124" s="210"/>
      <c r="M1124" s="211"/>
      <c r="N1124" s="212"/>
      <c r="O1124" s="212"/>
      <c r="P1124" s="212"/>
      <c r="Q1124" s="212"/>
      <c r="R1124" s="212"/>
      <c r="S1124" s="212"/>
      <c r="T1124" s="213"/>
      <c r="AT1124" s="214" t="s">
        <v>147</v>
      </c>
      <c r="AU1124" s="214" t="s">
        <v>143</v>
      </c>
      <c r="AV1124" s="14" t="s">
        <v>143</v>
      </c>
      <c r="AW1124" s="14" t="s">
        <v>33</v>
      </c>
      <c r="AX1124" s="14" t="s">
        <v>71</v>
      </c>
      <c r="AY1124" s="214" t="s">
        <v>134</v>
      </c>
    </row>
    <row r="1125" spans="2:51" s="14" customFormat="1">
      <c r="B1125" s="204"/>
      <c r="C1125" s="205"/>
      <c r="D1125" s="195" t="s">
        <v>147</v>
      </c>
      <c r="E1125" s="206" t="s">
        <v>19</v>
      </c>
      <c r="F1125" s="207" t="s">
        <v>218</v>
      </c>
      <c r="G1125" s="205"/>
      <c r="H1125" s="208">
        <v>-17.385000000000002</v>
      </c>
      <c r="I1125" s="209"/>
      <c r="J1125" s="205"/>
      <c r="K1125" s="205"/>
      <c r="L1125" s="210"/>
      <c r="M1125" s="211"/>
      <c r="N1125" s="212"/>
      <c r="O1125" s="212"/>
      <c r="P1125" s="212"/>
      <c r="Q1125" s="212"/>
      <c r="R1125" s="212"/>
      <c r="S1125" s="212"/>
      <c r="T1125" s="213"/>
      <c r="AT1125" s="214" t="s">
        <v>147</v>
      </c>
      <c r="AU1125" s="214" t="s">
        <v>143</v>
      </c>
      <c r="AV1125" s="14" t="s">
        <v>143</v>
      </c>
      <c r="AW1125" s="14" t="s">
        <v>33</v>
      </c>
      <c r="AX1125" s="14" t="s">
        <v>71</v>
      </c>
      <c r="AY1125" s="214" t="s">
        <v>134</v>
      </c>
    </row>
    <row r="1126" spans="2:51" s="13" customFormat="1">
      <c r="B1126" s="193"/>
      <c r="C1126" s="194"/>
      <c r="D1126" s="195" t="s">
        <v>147</v>
      </c>
      <c r="E1126" s="196" t="s">
        <v>19</v>
      </c>
      <c r="F1126" s="197" t="s">
        <v>152</v>
      </c>
      <c r="G1126" s="194"/>
      <c r="H1126" s="196" t="s">
        <v>19</v>
      </c>
      <c r="I1126" s="198"/>
      <c r="J1126" s="194"/>
      <c r="K1126" s="194"/>
      <c r="L1126" s="199"/>
      <c r="M1126" s="200"/>
      <c r="N1126" s="201"/>
      <c r="O1126" s="201"/>
      <c r="P1126" s="201"/>
      <c r="Q1126" s="201"/>
      <c r="R1126" s="201"/>
      <c r="S1126" s="201"/>
      <c r="T1126" s="202"/>
      <c r="AT1126" s="203" t="s">
        <v>147</v>
      </c>
      <c r="AU1126" s="203" t="s">
        <v>143</v>
      </c>
      <c r="AV1126" s="13" t="s">
        <v>79</v>
      </c>
      <c r="AW1126" s="13" t="s">
        <v>33</v>
      </c>
      <c r="AX1126" s="13" t="s">
        <v>71</v>
      </c>
      <c r="AY1126" s="203" t="s">
        <v>134</v>
      </c>
    </row>
    <row r="1127" spans="2:51" s="14" customFormat="1">
      <c r="B1127" s="204"/>
      <c r="C1127" s="205"/>
      <c r="D1127" s="195" t="s">
        <v>147</v>
      </c>
      <c r="E1127" s="206" t="s">
        <v>19</v>
      </c>
      <c r="F1127" s="207" t="s">
        <v>219</v>
      </c>
      <c r="G1127" s="205"/>
      <c r="H1127" s="208">
        <v>42.45</v>
      </c>
      <c r="I1127" s="209"/>
      <c r="J1127" s="205"/>
      <c r="K1127" s="205"/>
      <c r="L1127" s="210"/>
      <c r="M1127" s="211"/>
      <c r="N1127" s="212"/>
      <c r="O1127" s="212"/>
      <c r="P1127" s="212"/>
      <c r="Q1127" s="212"/>
      <c r="R1127" s="212"/>
      <c r="S1127" s="212"/>
      <c r="T1127" s="213"/>
      <c r="AT1127" s="214" t="s">
        <v>147</v>
      </c>
      <c r="AU1127" s="214" t="s">
        <v>143</v>
      </c>
      <c r="AV1127" s="14" t="s">
        <v>143</v>
      </c>
      <c r="AW1127" s="14" t="s">
        <v>33</v>
      </c>
      <c r="AX1127" s="14" t="s">
        <v>71</v>
      </c>
      <c r="AY1127" s="214" t="s">
        <v>134</v>
      </c>
    </row>
    <row r="1128" spans="2:51" s="14" customFormat="1">
      <c r="B1128" s="204"/>
      <c r="C1128" s="205"/>
      <c r="D1128" s="195" t="s">
        <v>147</v>
      </c>
      <c r="E1128" s="206" t="s">
        <v>19</v>
      </c>
      <c r="F1128" s="207" t="s">
        <v>220</v>
      </c>
      <c r="G1128" s="205"/>
      <c r="H1128" s="208">
        <v>-8.6140000000000008</v>
      </c>
      <c r="I1128" s="209"/>
      <c r="J1128" s="205"/>
      <c r="K1128" s="205"/>
      <c r="L1128" s="210"/>
      <c r="M1128" s="211"/>
      <c r="N1128" s="212"/>
      <c r="O1128" s="212"/>
      <c r="P1128" s="212"/>
      <c r="Q1128" s="212"/>
      <c r="R1128" s="212"/>
      <c r="S1128" s="212"/>
      <c r="T1128" s="213"/>
      <c r="AT1128" s="214" t="s">
        <v>147</v>
      </c>
      <c r="AU1128" s="214" t="s">
        <v>143</v>
      </c>
      <c r="AV1128" s="14" t="s">
        <v>143</v>
      </c>
      <c r="AW1128" s="14" t="s">
        <v>33</v>
      </c>
      <c r="AX1128" s="14" t="s">
        <v>71</v>
      </c>
      <c r="AY1128" s="214" t="s">
        <v>134</v>
      </c>
    </row>
    <row r="1129" spans="2:51" s="13" customFormat="1">
      <c r="B1129" s="193"/>
      <c r="C1129" s="194"/>
      <c r="D1129" s="195" t="s">
        <v>147</v>
      </c>
      <c r="E1129" s="196" t="s">
        <v>19</v>
      </c>
      <c r="F1129" s="197" t="s">
        <v>221</v>
      </c>
      <c r="G1129" s="194"/>
      <c r="H1129" s="196" t="s">
        <v>19</v>
      </c>
      <c r="I1129" s="198"/>
      <c r="J1129" s="194"/>
      <c r="K1129" s="194"/>
      <c r="L1129" s="199"/>
      <c r="M1129" s="200"/>
      <c r="N1129" s="201"/>
      <c r="O1129" s="201"/>
      <c r="P1129" s="201"/>
      <c r="Q1129" s="201"/>
      <c r="R1129" s="201"/>
      <c r="S1129" s="201"/>
      <c r="T1129" s="202"/>
      <c r="AT1129" s="203" t="s">
        <v>147</v>
      </c>
      <c r="AU1129" s="203" t="s">
        <v>143</v>
      </c>
      <c r="AV1129" s="13" t="s">
        <v>79</v>
      </c>
      <c r="AW1129" s="13" t="s">
        <v>33</v>
      </c>
      <c r="AX1129" s="13" t="s">
        <v>71</v>
      </c>
      <c r="AY1129" s="203" t="s">
        <v>134</v>
      </c>
    </row>
    <row r="1130" spans="2:51" s="14" customFormat="1">
      <c r="B1130" s="204"/>
      <c r="C1130" s="205"/>
      <c r="D1130" s="195" t="s">
        <v>147</v>
      </c>
      <c r="E1130" s="206" t="s">
        <v>19</v>
      </c>
      <c r="F1130" s="207" t="s">
        <v>222</v>
      </c>
      <c r="G1130" s="205"/>
      <c r="H1130" s="208">
        <v>73.822000000000003</v>
      </c>
      <c r="I1130" s="209"/>
      <c r="J1130" s="205"/>
      <c r="K1130" s="205"/>
      <c r="L1130" s="210"/>
      <c r="M1130" s="211"/>
      <c r="N1130" s="212"/>
      <c r="O1130" s="212"/>
      <c r="P1130" s="212"/>
      <c r="Q1130" s="212"/>
      <c r="R1130" s="212"/>
      <c r="S1130" s="212"/>
      <c r="T1130" s="213"/>
      <c r="AT1130" s="214" t="s">
        <v>147</v>
      </c>
      <c r="AU1130" s="214" t="s">
        <v>143</v>
      </c>
      <c r="AV1130" s="14" t="s">
        <v>143</v>
      </c>
      <c r="AW1130" s="14" t="s">
        <v>33</v>
      </c>
      <c r="AX1130" s="14" t="s">
        <v>71</v>
      </c>
      <c r="AY1130" s="214" t="s">
        <v>134</v>
      </c>
    </row>
    <row r="1131" spans="2:51" s="14" customFormat="1">
      <c r="B1131" s="204"/>
      <c r="C1131" s="205"/>
      <c r="D1131" s="195" t="s">
        <v>147</v>
      </c>
      <c r="E1131" s="206" t="s">
        <v>19</v>
      </c>
      <c r="F1131" s="207" t="s">
        <v>223</v>
      </c>
      <c r="G1131" s="205"/>
      <c r="H1131" s="208">
        <v>1.7130000000000001</v>
      </c>
      <c r="I1131" s="209"/>
      <c r="J1131" s="205"/>
      <c r="K1131" s="205"/>
      <c r="L1131" s="210"/>
      <c r="M1131" s="211"/>
      <c r="N1131" s="212"/>
      <c r="O1131" s="212"/>
      <c r="P1131" s="212"/>
      <c r="Q1131" s="212"/>
      <c r="R1131" s="212"/>
      <c r="S1131" s="212"/>
      <c r="T1131" s="213"/>
      <c r="AT1131" s="214" t="s">
        <v>147</v>
      </c>
      <c r="AU1131" s="214" t="s">
        <v>143</v>
      </c>
      <c r="AV1131" s="14" t="s">
        <v>143</v>
      </c>
      <c r="AW1131" s="14" t="s">
        <v>33</v>
      </c>
      <c r="AX1131" s="14" t="s">
        <v>71</v>
      </c>
      <c r="AY1131" s="214" t="s">
        <v>134</v>
      </c>
    </row>
    <row r="1132" spans="2:51" s="14" customFormat="1">
      <c r="B1132" s="204"/>
      <c r="C1132" s="205"/>
      <c r="D1132" s="195" t="s">
        <v>147</v>
      </c>
      <c r="E1132" s="206" t="s">
        <v>19</v>
      </c>
      <c r="F1132" s="207" t="s">
        <v>224</v>
      </c>
      <c r="G1132" s="205"/>
      <c r="H1132" s="208">
        <v>1.6890000000000001</v>
      </c>
      <c r="I1132" s="209"/>
      <c r="J1132" s="205"/>
      <c r="K1132" s="205"/>
      <c r="L1132" s="210"/>
      <c r="M1132" s="211"/>
      <c r="N1132" s="212"/>
      <c r="O1132" s="212"/>
      <c r="P1132" s="212"/>
      <c r="Q1132" s="212"/>
      <c r="R1132" s="212"/>
      <c r="S1132" s="212"/>
      <c r="T1132" s="213"/>
      <c r="AT1132" s="214" t="s">
        <v>147</v>
      </c>
      <c r="AU1132" s="214" t="s">
        <v>143</v>
      </c>
      <c r="AV1132" s="14" t="s">
        <v>143</v>
      </c>
      <c r="AW1132" s="14" t="s">
        <v>33</v>
      </c>
      <c r="AX1132" s="14" t="s">
        <v>71</v>
      </c>
      <c r="AY1132" s="214" t="s">
        <v>134</v>
      </c>
    </row>
    <row r="1133" spans="2:51" s="14" customFormat="1">
      <c r="B1133" s="204"/>
      <c r="C1133" s="205"/>
      <c r="D1133" s="195" t="s">
        <v>147</v>
      </c>
      <c r="E1133" s="206" t="s">
        <v>19</v>
      </c>
      <c r="F1133" s="207" t="s">
        <v>225</v>
      </c>
      <c r="G1133" s="205"/>
      <c r="H1133" s="208">
        <v>-9.0129999999999999</v>
      </c>
      <c r="I1133" s="209"/>
      <c r="J1133" s="205"/>
      <c r="K1133" s="205"/>
      <c r="L1133" s="210"/>
      <c r="M1133" s="211"/>
      <c r="N1133" s="212"/>
      <c r="O1133" s="212"/>
      <c r="P1133" s="212"/>
      <c r="Q1133" s="212"/>
      <c r="R1133" s="212"/>
      <c r="S1133" s="212"/>
      <c r="T1133" s="213"/>
      <c r="AT1133" s="214" t="s">
        <v>147</v>
      </c>
      <c r="AU1133" s="214" t="s">
        <v>143</v>
      </c>
      <c r="AV1133" s="14" t="s">
        <v>143</v>
      </c>
      <c r="AW1133" s="14" t="s">
        <v>33</v>
      </c>
      <c r="AX1133" s="14" t="s">
        <v>71</v>
      </c>
      <c r="AY1133" s="214" t="s">
        <v>134</v>
      </c>
    </row>
    <row r="1134" spans="2:51" s="13" customFormat="1">
      <c r="B1134" s="193"/>
      <c r="C1134" s="194"/>
      <c r="D1134" s="195" t="s">
        <v>147</v>
      </c>
      <c r="E1134" s="196" t="s">
        <v>19</v>
      </c>
      <c r="F1134" s="197" t="s">
        <v>149</v>
      </c>
      <c r="G1134" s="194"/>
      <c r="H1134" s="196" t="s">
        <v>19</v>
      </c>
      <c r="I1134" s="198"/>
      <c r="J1134" s="194"/>
      <c r="K1134" s="194"/>
      <c r="L1134" s="199"/>
      <c r="M1134" s="200"/>
      <c r="N1134" s="201"/>
      <c r="O1134" s="201"/>
      <c r="P1134" s="201"/>
      <c r="Q1134" s="201"/>
      <c r="R1134" s="201"/>
      <c r="S1134" s="201"/>
      <c r="T1134" s="202"/>
      <c r="AT1134" s="203" t="s">
        <v>147</v>
      </c>
      <c r="AU1134" s="203" t="s">
        <v>143</v>
      </c>
      <c r="AV1134" s="13" t="s">
        <v>79</v>
      </c>
      <c r="AW1134" s="13" t="s">
        <v>33</v>
      </c>
      <c r="AX1134" s="13" t="s">
        <v>71</v>
      </c>
      <c r="AY1134" s="203" t="s">
        <v>134</v>
      </c>
    </row>
    <row r="1135" spans="2:51" s="14" customFormat="1">
      <c r="B1135" s="204"/>
      <c r="C1135" s="205"/>
      <c r="D1135" s="195" t="s">
        <v>147</v>
      </c>
      <c r="E1135" s="206" t="s">
        <v>19</v>
      </c>
      <c r="F1135" s="207" t="s">
        <v>198</v>
      </c>
      <c r="G1135" s="205"/>
      <c r="H1135" s="208">
        <v>13.962999999999999</v>
      </c>
      <c r="I1135" s="209"/>
      <c r="J1135" s="205"/>
      <c r="K1135" s="205"/>
      <c r="L1135" s="210"/>
      <c r="M1135" s="211"/>
      <c r="N1135" s="212"/>
      <c r="O1135" s="212"/>
      <c r="P1135" s="212"/>
      <c r="Q1135" s="212"/>
      <c r="R1135" s="212"/>
      <c r="S1135" s="212"/>
      <c r="T1135" s="213"/>
      <c r="AT1135" s="214" t="s">
        <v>147</v>
      </c>
      <c r="AU1135" s="214" t="s">
        <v>143</v>
      </c>
      <c r="AV1135" s="14" t="s">
        <v>143</v>
      </c>
      <c r="AW1135" s="14" t="s">
        <v>33</v>
      </c>
      <c r="AX1135" s="14" t="s">
        <v>71</v>
      </c>
      <c r="AY1135" s="214" t="s">
        <v>134</v>
      </c>
    </row>
    <row r="1136" spans="2:51" s="13" customFormat="1">
      <c r="B1136" s="193"/>
      <c r="C1136" s="194"/>
      <c r="D1136" s="195" t="s">
        <v>147</v>
      </c>
      <c r="E1136" s="196" t="s">
        <v>19</v>
      </c>
      <c r="F1136" s="197" t="s">
        <v>174</v>
      </c>
      <c r="G1136" s="194"/>
      <c r="H1136" s="196" t="s">
        <v>19</v>
      </c>
      <c r="I1136" s="198"/>
      <c r="J1136" s="194"/>
      <c r="K1136" s="194"/>
      <c r="L1136" s="199"/>
      <c r="M1136" s="200"/>
      <c r="N1136" s="201"/>
      <c r="O1136" s="201"/>
      <c r="P1136" s="201"/>
      <c r="Q1136" s="201"/>
      <c r="R1136" s="201"/>
      <c r="S1136" s="201"/>
      <c r="T1136" s="202"/>
      <c r="AT1136" s="203" t="s">
        <v>147</v>
      </c>
      <c r="AU1136" s="203" t="s">
        <v>143</v>
      </c>
      <c r="AV1136" s="13" t="s">
        <v>79</v>
      </c>
      <c r="AW1136" s="13" t="s">
        <v>33</v>
      </c>
      <c r="AX1136" s="13" t="s">
        <v>71</v>
      </c>
      <c r="AY1136" s="203" t="s">
        <v>134</v>
      </c>
    </row>
    <row r="1137" spans="1:65" s="14" customFormat="1">
      <c r="B1137" s="204"/>
      <c r="C1137" s="205"/>
      <c r="D1137" s="195" t="s">
        <v>147</v>
      </c>
      <c r="E1137" s="206" t="s">
        <v>19</v>
      </c>
      <c r="F1137" s="207" t="s">
        <v>226</v>
      </c>
      <c r="G1137" s="205"/>
      <c r="H1137" s="208">
        <v>47.334000000000003</v>
      </c>
      <c r="I1137" s="209"/>
      <c r="J1137" s="205"/>
      <c r="K1137" s="205"/>
      <c r="L1137" s="210"/>
      <c r="M1137" s="211"/>
      <c r="N1137" s="212"/>
      <c r="O1137" s="212"/>
      <c r="P1137" s="212"/>
      <c r="Q1137" s="212"/>
      <c r="R1137" s="212"/>
      <c r="S1137" s="212"/>
      <c r="T1137" s="213"/>
      <c r="AT1137" s="214" t="s">
        <v>147</v>
      </c>
      <c r="AU1137" s="214" t="s">
        <v>143</v>
      </c>
      <c r="AV1137" s="14" t="s">
        <v>143</v>
      </c>
      <c r="AW1137" s="14" t="s">
        <v>33</v>
      </c>
      <c r="AX1137" s="14" t="s">
        <v>71</v>
      </c>
      <c r="AY1137" s="214" t="s">
        <v>134</v>
      </c>
    </row>
    <row r="1138" spans="1:65" s="14" customFormat="1">
      <c r="B1138" s="204"/>
      <c r="C1138" s="205"/>
      <c r="D1138" s="195" t="s">
        <v>147</v>
      </c>
      <c r="E1138" s="206" t="s">
        <v>19</v>
      </c>
      <c r="F1138" s="207" t="s">
        <v>227</v>
      </c>
      <c r="G1138" s="205"/>
      <c r="H1138" s="208">
        <v>3.45</v>
      </c>
      <c r="I1138" s="209"/>
      <c r="J1138" s="205"/>
      <c r="K1138" s="205"/>
      <c r="L1138" s="210"/>
      <c r="M1138" s="211"/>
      <c r="N1138" s="212"/>
      <c r="O1138" s="212"/>
      <c r="P1138" s="212"/>
      <c r="Q1138" s="212"/>
      <c r="R1138" s="212"/>
      <c r="S1138" s="212"/>
      <c r="T1138" s="213"/>
      <c r="AT1138" s="214" t="s">
        <v>147</v>
      </c>
      <c r="AU1138" s="214" t="s">
        <v>143</v>
      </c>
      <c r="AV1138" s="14" t="s">
        <v>143</v>
      </c>
      <c r="AW1138" s="14" t="s">
        <v>33</v>
      </c>
      <c r="AX1138" s="14" t="s">
        <v>71</v>
      </c>
      <c r="AY1138" s="214" t="s">
        <v>134</v>
      </c>
    </row>
    <row r="1139" spans="1:65" s="14" customFormat="1">
      <c r="B1139" s="204"/>
      <c r="C1139" s="205"/>
      <c r="D1139" s="195" t="s">
        <v>147</v>
      </c>
      <c r="E1139" s="206" t="s">
        <v>19</v>
      </c>
      <c r="F1139" s="207" t="s">
        <v>901</v>
      </c>
      <c r="G1139" s="205"/>
      <c r="H1139" s="208">
        <v>-7.2949999999999999</v>
      </c>
      <c r="I1139" s="209"/>
      <c r="J1139" s="205"/>
      <c r="K1139" s="205"/>
      <c r="L1139" s="210"/>
      <c r="M1139" s="211"/>
      <c r="N1139" s="212"/>
      <c r="O1139" s="212"/>
      <c r="P1139" s="212"/>
      <c r="Q1139" s="212"/>
      <c r="R1139" s="212"/>
      <c r="S1139" s="212"/>
      <c r="T1139" s="213"/>
      <c r="AT1139" s="214" t="s">
        <v>147</v>
      </c>
      <c r="AU1139" s="214" t="s">
        <v>143</v>
      </c>
      <c r="AV1139" s="14" t="s">
        <v>143</v>
      </c>
      <c r="AW1139" s="14" t="s">
        <v>33</v>
      </c>
      <c r="AX1139" s="14" t="s">
        <v>71</v>
      </c>
      <c r="AY1139" s="214" t="s">
        <v>134</v>
      </c>
    </row>
    <row r="1140" spans="1:65" s="13" customFormat="1">
      <c r="B1140" s="193"/>
      <c r="C1140" s="194"/>
      <c r="D1140" s="195" t="s">
        <v>147</v>
      </c>
      <c r="E1140" s="196" t="s">
        <v>19</v>
      </c>
      <c r="F1140" s="197" t="s">
        <v>229</v>
      </c>
      <c r="G1140" s="194"/>
      <c r="H1140" s="196" t="s">
        <v>19</v>
      </c>
      <c r="I1140" s="198"/>
      <c r="J1140" s="194"/>
      <c r="K1140" s="194"/>
      <c r="L1140" s="199"/>
      <c r="M1140" s="200"/>
      <c r="N1140" s="201"/>
      <c r="O1140" s="201"/>
      <c r="P1140" s="201"/>
      <c r="Q1140" s="201"/>
      <c r="R1140" s="201"/>
      <c r="S1140" s="201"/>
      <c r="T1140" s="202"/>
      <c r="AT1140" s="203" t="s">
        <v>147</v>
      </c>
      <c r="AU1140" s="203" t="s">
        <v>143</v>
      </c>
      <c r="AV1140" s="13" t="s">
        <v>79</v>
      </c>
      <c r="AW1140" s="13" t="s">
        <v>33</v>
      </c>
      <c r="AX1140" s="13" t="s">
        <v>71</v>
      </c>
      <c r="AY1140" s="203" t="s">
        <v>134</v>
      </c>
    </row>
    <row r="1141" spans="1:65" s="14" customFormat="1">
      <c r="B1141" s="204"/>
      <c r="C1141" s="205"/>
      <c r="D1141" s="195" t="s">
        <v>147</v>
      </c>
      <c r="E1141" s="206" t="s">
        <v>19</v>
      </c>
      <c r="F1141" s="207" t="s">
        <v>230</v>
      </c>
      <c r="G1141" s="205"/>
      <c r="H1141" s="208">
        <v>15.893000000000001</v>
      </c>
      <c r="I1141" s="209"/>
      <c r="J1141" s="205"/>
      <c r="K1141" s="205"/>
      <c r="L1141" s="210"/>
      <c r="M1141" s="211"/>
      <c r="N1141" s="212"/>
      <c r="O1141" s="212"/>
      <c r="P1141" s="212"/>
      <c r="Q1141" s="212"/>
      <c r="R1141" s="212"/>
      <c r="S1141" s="212"/>
      <c r="T1141" s="213"/>
      <c r="AT1141" s="214" t="s">
        <v>147</v>
      </c>
      <c r="AU1141" s="214" t="s">
        <v>143</v>
      </c>
      <c r="AV1141" s="14" t="s">
        <v>143</v>
      </c>
      <c r="AW1141" s="14" t="s">
        <v>33</v>
      </c>
      <c r="AX1141" s="14" t="s">
        <v>71</v>
      </c>
      <c r="AY1141" s="214" t="s">
        <v>134</v>
      </c>
    </row>
    <row r="1142" spans="1:65" s="14" customFormat="1">
      <c r="B1142" s="204"/>
      <c r="C1142" s="205"/>
      <c r="D1142" s="195" t="s">
        <v>147</v>
      </c>
      <c r="E1142" s="206" t="s">
        <v>19</v>
      </c>
      <c r="F1142" s="207" t="s">
        <v>231</v>
      </c>
      <c r="G1142" s="205"/>
      <c r="H1142" s="208">
        <v>-1.421</v>
      </c>
      <c r="I1142" s="209"/>
      <c r="J1142" s="205"/>
      <c r="K1142" s="205"/>
      <c r="L1142" s="210"/>
      <c r="M1142" s="211"/>
      <c r="N1142" s="212"/>
      <c r="O1142" s="212"/>
      <c r="P1142" s="212"/>
      <c r="Q1142" s="212"/>
      <c r="R1142" s="212"/>
      <c r="S1142" s="212"/>
      <c r="T1142" s="213"/>
      <c r="AT1142" s="214" t="s">
        <v>147</v>
      </c>
      <c r="AU1142" s="214" t="s">
        <v>143</v>
      </c>
      <c r="AV1142" s="14" t="s">
        <v>143</v>
      </c>
      <c r="AW1142" s="14" t="s">
        <v>33</v>
      </c>
      <c r="AX1142" s="14" t="s">
        <v>71</v>
      </c>
      <c r="AY1142" s="214" t="s">
        <v>134</v>
      </c>
    </row>
    <row r="1143" spans="1:65" s="16" customFormat="1">
      <c r="B1143" s="237"/>
      <c r="C1143" s="238"/>
      <c r="D1143" s="195" t="s">
        <v>147</v>
      </c>
      <c r="E1143" s="239" t="s">
        <v>19</v>
      </c>
      <c r="F1143" s="240" t="s">
        <v>907</v>
      </c>
      <c r="G1143" s="238"/>
      <c r="H1143" s="241">
        <v>290.47599999999994</v>
      </c>
      <c r="I1143" s="242"/>
      <c r="J1143" s="238"/>
      <c r="K1143" s="238"/>
      <c r="L1143" s="243"/>
      <c r="M1143" s="244"/>
      <c r="N1143" s="245"/>
      <c r="O1143" s="245"/>
      <c r="P1143" s="245"/>
      <c r="Q1143" s="245"/>
      <c r="R1143" s="245"/>
      <c r="S1143" s="245"/>
      <c r="T1143" s="246"/>
      <c r="AT1143" s="247" t="s">
        <v>147</v>
      </c>
      <c r="AU1143" s="247" t="s">
        <v>143</v>
      </c>
      <c r="AV1143" s="16" t="s">
        <v>135</v>
      </c>
      <c r="AW1143" s="16" t="s">
        <v>33</v>
      </c>
      <c r="AX1143" s="16" t="s">
        <v>71</v>
      </c>
      <c r="AY1143" s="247" t="s">
        <v>134</v>
      </c>
    </row>
    <row r="1144" spans="1:65" s="14" customFormat="1">
      <c r="B1144" s="204"/>
      <c r="C1144" s="205"/>
      <c r="D1144" s="195" t="s">
        <v>147</v>
      </c>
      <c r="E1144" s="206" t="s">
        <v>19</v>
      </c>
      <c r="F1144" s="207" t="s">
        <v>453</v>
      </c>
      <c r="G1144" s="205"/>
      <c r="H1144" s="208">
        <v>101.7</v>
      </c>
      <c r="I1144" s="209"/>
      <c r="J1144" s="205"/>
      <c r="K1144" s="205"/>
      <c r="L1144" s="210"/>
      <c r="M1144" s="211"/>
      <c r="N1144" s="212"/>
      <c r="O1144" s="212"/>
      <c r="P1144" s="212"/>
      <c r="Q1144" s="212"/>
      <c r="R1144" s="212"/>
      <c r="S1144" s="212"/>
      <c r="T1144" s="213"/>
      <c r="AT1144" s="214" t="s">
        <v>147</v>
      </c>
      <c r="AU1144" s="214" t="s">
        <v>143</v>
      </c>
      <c r="AV1144" s="14" t="s">
        <v>143</v>
      </c>
      <c r="AW1144" s="14" t="s">
        <v>33</v>
      </c>
      <c r="AX1144" s="14" t="s">
        <v>71</v>
      </c>
      <c r="AY1144" s="214" t="s">
        <v>134</v>
      </c>
    </row>
    <row r="1145" spans="1:65" s="14" customFormat="1">
      <c r="B1145" s="204"/>
      <c r="C1145" s="205"/>
      <c r="D1145" s="195" t="s">
        <v>147</v>
      </c>
      <c r="E1145" s="206" t="s">
        <v>19</v>
      </c>
      <c r="F1145" s="207" t="s">
        <v>459</v>
      </c>
      <c r="G1145" s="205"/>
      <c r="H1145" s="208">
        <v>7.82</v>
      </c>
      <c r="I1145" s="209"/>
      <c r="J1145" s="205"/>
      <c r="K1145" s="205"/>
      <c r="L1145" s="210"/>
      <c r="M1145" s="211"/>
      <c r="N1145" s="212"/>
      <c r="O1145" s="212"/>
      <c r="P1145" s="212"/>
      <c r="Q1145" s="212"/>
      <c r="R1145" s="212"/>
      <c r="S1145" s="212"/>
      <c r="T1145" s="213"/>
      <c r="AT1145" s="214" t="s">
        <v>147</v>
      </c>
      <c r="AU1145" s="214" t="s">
        <v>143</v>
      </c>
      <c r="AV1145" s="14" t="s">
        <v>143</v>
      </c>
      <c r="AW1145" s="14" t="s">
        <v>33</v>
      </c>
      <c r="AX1145" s="14" t="s">
        <v>71</v>
      </c>
      <c r="AY1145" s="214" t="s">
        <v>134</v>
      </c>
    </row>
    <row r="1146" spans="1:65" s="16" customFormat="1">
      <c r="B1146" s="237"/>
      <c r="C1146" s="238"/>
      <c r="D1146" s="195" t="s">
        <v>147</v>
      </c>
      <c r="E1146" s="239" t="s">
        <v>19</v>
      </c>
      <c r="F1146" s="240" t="s">
        <v>907</v>
      </c>
      <c r="G1146" s="238"/>
      <c r="H1146" s="241">
        <v>109.52000000000001</v>
      </c>
      <c r="I1146" s="242"/>
      <c r="J1146" s="238"/>
      <c r="K1146" s="238"/>
      <c r="L1146" s="243"/>
      <c r="M1146" s="244"/>
      <c r="N1146" s="245"/>
      <c r="O1146" s="245"/>
      <c r="P1146" s="245"/>
      <c r="Q1146" s="245"/>
      <c r="R1146" s="245"/>
      <c r="S1146" s="245"/>
      <c r="T1146" s="246"/>
      <c r="AT1146" s="247" t="s">
        <v>147</v>
      </c>
      <c r="AU1146" s="247" t="s">
        <v>143</v>
      </c>
      <c r="AV1146" s="16" t="s">
        <v>135</v>
      </c>
      <c r="AW1146" s="16" t="s">
        <v>33</v>
      </c>
      <c r="AX1146" s="16" t="s">
        <v>71</v>
      </c>
      <c r="AY1146" s="247" t="s">
        <v>134</v>
      </c>
    </row>
    <row r="1147" spans="1:65" s="15" customFormat="1">
      <c r="B1147" s="215"/>
      <c r="C1147" s="216"/>
      <c r="D1147" s="195" t="s">
        <v>147</v>
      </c>
      <c r="E1147" s="217" t="s">
        <v>19</v>
      </c>
      <c r="F1147" s="218" t="s">
        <v>154</v>
      </c>
      <c r="G1147" s="216"/>
      <c r="H1147" s="219">
        <v>399.99599999999992</v>
      </c>
      <c r="I1147" s="220"/>
      <c r="J1147" s="216"/>
      <c r="K1147" s="216"/>
      <c r="L1147" s="221"/>
      <c r="M1147" s="222"/>
      <c r="N1147" s="223"/>
      <c r="O1147" s="223"/>
      <c r="P1147" s="223"/>
      <c r="Q1147" s="223"/>
      <c r="R1147" s="223"/>
      <c r="S1147" s="223"/>
      <c r="T1147" s="224"/>
      <c r="AT1147" s="225" t="s">
        <v>147</v>
      </c>
      <c r="AU1147" s="225" t="s">
        <v>143</v>
      </c>
      <c r="AV1147" s="15" t="s">
        <v>142</v>
      </c>
      <c r="AW1147" s="15" t="s">
        <v>33</v>
      </c>
      <c r="AX1147" s="15" t="s">
        <v>79</v>
      </c>
      <c r="AY1147" s="225" t="s">
        <v>134</v>
      </c>
    </row>
    <row r="1148" spans="1:65" s="12" customFormat="1" ht="25.9" customHeight="1">
      <c r="B1148" s="159"/>
      <c r="C1148" s="160"/>
      <c r="D1148" s="161" t="s">
        <v>70</v>
      </c>
      <c r="E1148" s="162" t="s">
        <v>908</v>
      </c>
      <c r="F1148" s="162" t="s">
        <v>909</v>
      </c>
      <c r="G1148" s="160"/>
      <c r="H1148" s="160"/>
      <c r="I1148" s="163"/>
      <c r="J1148" s="164">
        <f>BK1148</f>
        <v>0</v>
      </c>
      <c r="K1148" s="160"/>
      <c r="L1148" s="165"/>
      <c r="M1148" s="166"/>
      <c r="N1148" s="167"/>
      <c r="O1148" s="167"/>
      <c r="P1148" s="168">
        <f>SUM(P1149:P1179)</f>
        <v>0</v>
      </c>
      <c r="Q1148" s="167"/>
      <c r="R1148" s="168">
        <f>SUM(R1149:R1179)</f>
        <v>0</v>
      </c>
      <c r="S1148" s="167"/>
      <c r="T1148" s="169">
        <f>SUM(T1149:T1179)</f>
        <v>0</v>
      </c>
      <c r="AR1148" s="170" t="s">
        <v>142</v>
      </c>
      <c r="AT1148" s="171" t="s">
        <v>70</v>
      </c>
      <c r="AU1148" s="171" t="s">
        <v>71</v>
      </c>
      <c r="AY1148" s="170" t="s">
        <v>134</v>
      </c>
      <c r="BK1148" s="172">
        <f>SUM(BK1149:BK1179)</f>
        <v>0</v>
      </c>
    </row>
    <row r="1149" spans="1:65" s="2" customFormat="1" ht="16.5" customHeight="1">
      <c r="A1149" s="36"/>
      <c r="B1149" s="37"/>
      <c r="C1149" s="175" t="s">
        <v>910</v>
      </c>
      <c r="D1149" s="175" t="s">
        <v>137</v>
      </c>
      <c r="E1149" s="176" t="s">
        <v>911</v>
      </c>
      <c r="F1149" s="177" t="s">
        <v>912</v>
      </c>
      <c r="G1149" s="178" t="s">
        <v>157</v>
      </c>
      <c r="H1149" s="179">
        <v>3.1360000000000001</v>
      </c>
      <c r="I1149" s="180"/>
      <c r="J1149" s="181">
        <f>ROUND(I1149*H1149,2)</f>
        <v>0</v>
      </c>
      <c r="K1149" s="177" t="s">
        <v>266</v>
      </c>
      <c r="L1149" s="41"/>
      <c r="M1149" s="182" t="s">
        <v>19</v>
      </c>
      <c r="N1149" s="183" t="s">
        <v>43</v>
      </c>
      <c r="O1149" s="66"/>
      <c r="P1149" s="184">
        <f>O1149*H1149</f>
        <v>0</v>
      </c>
      <c r="Q1149" s="184">
        <v>0</v>
      </c>
      <c r="R1149" s="184">
        <f>Q1149*H1149</f>
        <v>0</v>
      </c>
      <c r="S1149" s="184">
        <v>0</v>
      </c>
      <c r="T1149" s="185">
        <f>S1149*H1149</f>
        <v>0</v>
      </c>
      <c r="U1149" s="36"/>
      <c r="V1149" s="36"/>
      <c r="W1149" s="36"/>
      <c r="X1149" s="36"/>
      <c r="Y1149" s="36"/>
      <c r="Z1149" s="36"/>
      <c r="AA1149" s="36"/>
      <c r="AB1149" s="36"/>
      <c r="AC1149" s="36"/>
      <c r="AD1149" s="36"/>
      <c r="AE1149" s="36"/>
      <c r="AR1149" s="186" t="s">
        <v>913</v>
      </c>
      <c r="AT1149" s="186" t="s">
        <v>137</v>
      </c>
      <c r="AU1149" s="186" t="s">
        <v>79</v>
      </c>
      <c r="AY1149" s="19" t="s">
        <v>134</v>
      </c>
      <c r="BE1149" s="187">
        <f>IF(N1149="základní",J1149,0)</f>
        <v>0</v>
      </c>
      <c r="BF1149" s="187">
        <f>IF(N1149="snížená",J1149,0)</f>
        <v>0</v>
      </c>
      <c r="BG1149" s="187">
        <f>IF(N1149="zákl. přenesená",J1149,0)</f>
        <v>0</v>
      </c>
      <c r="BH1149" s="187">
        <f>IF(N1149="sníž. přenesená",J1149,0)</f>
        <v>0</v>
      </c>
      <c r="BI1149" s="187">
        <f>IF(N1149="nulová",J1149,0)</f>
        <v>0</v>
      </c>
      <c r="BJ1149" s="19" t="s">
        <v>143</v>
      </c>
      <c r="BK1149" s="187">
        <f>ROUND(I1149*H1149,2)</f>
        <v>0</v>
      </c>
      <c r="BL1149" s="19" t="s">
        <v>913</v>
      </c>
      <c r="BM1149" s="186" t="s">
        <v>914</v>
      </c>
    </row>
    <row r="1150" spans="1:65" s="2" customFormat="1" ht="29.25">
      <c r="A1150" s="36"/>
      <c r="B1150" s="37"/>
      <c r="C1150" s="38"/>
      <c r="D1150" s="195" t="s">
        <v>481</v>
      </c>
      <c r="E1150" s="38"/>
      <c r="F1150" s="236" t="s">
        <v>915</v>
      </c>
      <c r="G1150" s="38"/>
      <c r="H1150" s="38"/>
      <c r="I1150" s="190"/>
      <c r="J1150" s="38"/>
      <c r="K1150" s="38"/>
      <c r="L1150" s="41"/>
      <c r="M1150" s="191"/>
      <c r="N1150" s="192"/>
      <c r="O1150" s="66"/>
      <c r="P1150" s="66"/>
      <c r="Q1150" s="66"/>
      <c r="R1150" s="66"/>
      <c r="S1150" s="66"/>
      <c r="T1150" s="67"/>
      <c r="U1150" s="36"/>
      <c r="V1150" s="36"/>
      <c r="W1150" s="36"/>
      <c r="X1150" s="36"/>
      <c r="Y1150" s="36"/>
      <c r="Z1150" s="36"/>
      <c r="AA1150" s="36"/>
      <c r="AB1150" s="36"/>
      <c r="AC1150" s="36"/>
      <c r="AD1150" s="36"/>
      <c r="AE1150" s="36"/>
      <c r="AT1150" s="19" t="s">
        <v>481</v>
      </c>
      <c r="AU1150" s="19" t="s">
        <v>79</v>
      </c>
    </row>
    <row r="1151" spans="1:65" s="13" customFormat="1">
      <c r="B1151" s="193"/>
      <c r="C1151" s="194"/>
      <c r="D1151" s="195" t="s">
        <v>147</v>
      </c>
      <c r="E1151" s="196" t="s">
        <v>19</v>
      </c>
      <c r="F1151" s="197" t="s">
        <v>599</v>
      </c>
      <c r="G1151" s="194"/>
      <c r="H1151" s="196" t="s">
        <v>19</v>
      </c>
      <c r="I1151" s="198"/>
      <c r="J1151" s="194"/>
      <c r="K1151" s="194"/>
      <c r="L1151" s="199"/>
      <c r="M1151" s="200"/>
      <c r="N1151" s="201"/>
      <c r="O1151" s="201"/>
      <c r="P1151" s="201"/>
      <c r="Q1151" s="201"/>
      <c r="R1151" s="201"/>
      <c r="S1151" s="201"/>
      <c r="T1151" s="202"/>
      <c r="AT1151" s="203" t="s">
        <v>147</v>
      </c>
      <c r="AU1151" s="203" t="s">
        <v>79</v>
      </c>
      <c r="AV1151" s="13" t="s">
        <v>79</v>
      </c>
      <c r="AW1151" s="13" t="s">
        <v>33</v>
      </c>
      <c r="AX1151" s="13" t="s">
        <v>71</v>
      </c>
      <c r="AY1151" s="203" t="s">
        <v>134</v>
      </c>
    </row>
    <row r="1152" spans="1:65" s="14" customFormat="1">
      <c r="B1152" s="204"/>
      <c r="C1152" s="205"/>
      <c r="D1152" s="195" t="s">
        <v>147</v>
      </c>
      <c r="E1152" s="206" t="s">
        <v>19</v>
      </c>
      <c r="F1152" s="207" t="s">
        <v>916</v>
      </c>
      <c r="G1152" s="205"/>
      <c r="H1152" s="208">
        <v>3.1360000000000001</v>
      </c>
      <c r="I1152" s="209"/>
      <c r="J1152" s="205"/>
      <c r="K1152" s="205"/>
      <c r="L1152" s="210"/>
      <c r="M1152" s="211"/>
      <c r="N1152" s="212"/>
      <c r="O1152" s="212"/>
      <c r="P1152" s="212"/>
      <c r="Q1152" s="212"/>
      <c r="R1152" s="212"/>
      <c r="S1152" s="212"/>
      <c r="T1152" s="213"/>
      <c r="AT1152" s="214" t="s">
        <v>147</v>
      </c>
      <c r="AU1152" s="214" t="s">
        <v>79</v>
      </c>
      <c r="AV1152" s="14" t="s">
        <v>143</v>
      </c>
      <c r="AW1152" s="14" t="s">
        <v>33</v>
      </c>
      <c r="AX1152" s="14" t="s">
        <v>71</v>
      </c>
      <c r="AY1152" s="214" t="s">
        <v>134</v>
      </c>
    </row>
    <row r="1153" spans="1:65" s="15" customFormat="1">
      <c r="B1153" s="215"/>
      <c r="C1153" s="216"/>
      <c r="D1153" s="195" t="s">
        <v>147</v>
      </c>
      <c r="E1153" s="217" t="s">
        <v>19</v>
      </c>
      <c r="F1153" s="218" t="s">
        <v>154</v>
      </c>
      <c r="G1153" s="216"/>
      <c r="H1153" s="219">
        <v>3.1360000000000001</v>
      </c>
      <c r="I1153" s="220"/>
      <c r="J1153" s="216"/>
      <c r="K1153" s="216"/>
      <c r="L1153" s="221"/>
      <c r="M1153" s="222"/>
      <c r="N1153" s="223"/>
      <c r="O1153" s="223"/>
      <c r="P1153" s="223"/>
      <c r="Q1153" s="223"/>
      <c r="R1153" s="223"/>
      <c r="S1153" s="223"/>
      <c r="T1153" s="224"/>
      <c r="AT1153" s="225" t="s">
        <v>147</v>
      </c>
      <c r="AU1153" s="225" t="s">
        <v>79</v>
      </c>
      <c r="AV1153" s="15" t="s">
        <v>142</v>
      </c>
      <c r="AW1153" s="15" t="s">
        <v>33</v>
      </c>
      <c r="AX1153" s="15" t="s">
        <v>79</v>
      </c>
      <c r="AY1153" s="225" t="s">
        <v>134</v>
      </c>
    </row>
    <row r="1154" spans="1:65" s="2" customFormat="1" ht="16.5" customHeight="1">
      <c r="A1154" s="36"/>
      <c r="B1154" s="37"/>
      <c r="C1154" s="175" t="s">
        <v>917</v>
      </c>
      <c r="D1154" s="175" t="s">
        <v>137</v>
      </c>
      <c r="E1154" s="176" t="s">
        <v>918</v>
      </c>
      <c r="F1154" s="177" t="s">
        <v>919</v>
      </c>
      <c r="G1154" s="178" t="s">
        <v>157</v>
      </c>
      <c r="H1154" s="179">
        <v>7.1740000000000004</v>
      </c>
      <c r="I1154" s="180"/>
      <c r="J1154" s="181">
        <f>ROUND(I1154*H1154,2)</f>
        <v>0</v>
      </c>
      <c r="K1154" s="177" t="s">
        <v>266</v>
      </c>
      <c r="L1154" s="41"/>
      <c r="M1154" s="182" t="s">
        <v>19</v>
      </c>
      <c r="N1154" s="183" t="s">
        <v>43</v>
      </c>
      <c r="O1154" s="66"/>
      <c r="P1154" s="184">
        <f>O1154*H1154</f>
        <v>0</v>
      </c>
      <c r="Q1154" s="184">
        <v>0</v>
      </c>
      <c r="R1154" s="184">
        <f>Q1154*H1154</f>
        <v>0</v>
      </c>
      <c r="S1154" s="184">
        <v>0</v>
      </c>
      <c r="T1154" s="185">
        <f>S1154*H1154</f>
        <v>0</v>
      </c>
      <c r="U1154" s="36"/>
      <c r="V1154" s="36"/>
      <c r="W1154" s="36"/>
      <c r="X1154" s="36"/>
      <c r="Y1154" s="36"/>
      <c r="Z1154" s="36"/>
      <c r="AA1154" s="36"/>
      <c r="AB1154" s="36"/>
      <c r="AC1154" s="36"/>
      <c r="AD1154" s="36"/>
      <c r="AE1154" s="36"/>
      <c r="AR1154" s="186" t="s">
        <v>913</v>
      </c>
      <c r="AT1154" s="186" t="s">
        <v>137</v>
      </c>
      <c r="AU1154" s="186" t="s">
        <v>79</v>
      </c>
      <c r="AY1154" s="19" t="s">
        <v>134</v>
      </c>
      <c r="BE1154" s="187">
        <f>IF(N1154="základní",J1154,0)</f>
        <v>0</v>
      </c>
      <c r="BF1154" s="187">
        <f>IF(N1154="snížená",J1154,0)</f>
        <v>0</v>
      </c>
      <c r="BG1154" s="187">
        <f>IF(N1154="zákl. přenesená",J1154,0)</f>
        <v>0</v>
      </c>
      <c r="BH1154" s="187">
        <f>IF(N1154="sníž. přenesená",J1154,0)</f>
        <v>0</v>
      </c>
      <c r="BI1154" s="187">
        <f>IF(N1154="nulová",J1154,0)</f>
        <v>0</v>
      </c>
      <c r="BJ1154" s="19" t="s">
        <v>143</v>
      </c>
      <c r="BK1154" s="187">
        <f>ROUND(I1154*H1154,2)</f>
        <v>0</v>
      </c>
      <c r="BL1154" s="19" t="s">
        <v>913</v>
      </c>
      <c r="BM1154" s="186" t="s">
        <v>920</v>
      </c>
    </row>
    <row r="1155" spans="1:65" s="2" customFormat="1" ht="29.25">
      <c r="A1155" s="36"/>
      <c r="B1155" s="37"/>
      <c r="C1155" s="38"/>
      <c r="D1155" s="195" t="s">
        <v>481</v>
      </c>
      <c r="E1155" s="38"/>
      <c r="F1155" s="236" t="s">
        <v>915</v>
      </c>
      <c r="G1155" s="38"/>
      <c r="H1155" s="38"/>
      <c r="I1155" s="190"/>
      <c r="J1155" s="38"/>
      <c r="K1155" s="38"/>
      <c r="L1155" s="41"/>
      <c r="M1155" s="191"/>
      <c r="N1155" s="192"/>
      <c r="O1155" s="66"/>
      <c r="P1155" s="66"/>
      <c r="Q1155" s="66"/>
      <c r="R1155" s="66"/>
      <c r="S1155" s="66"/>
      <c r="T1155" s="67"/>
      <c r="U1155" s="36"/>
      <c r="V1155" s="36"/>
      <c r="W1155" s="36"/>
      <c r="X1155" s="36"/>
      <c r="Y1155" s="36"/>
      <c r="Z1155" s="36"/>
      <c r="AA1155" s="36"/>
      <c r="AB1155" s="36"/>
      <c r="AC1155" s="36"/>
      <c r="AD1155" s="36"/>
      <c r="AE1155" s="36"/>
      <c r="AT1155" s="19" t="s">
        <v>481</v>
      </c>
      <c r="AU1155" s="19" t="s">
        <v>79</v>
      </c>
    </row>
    <row r="1156" spans="1:65" s="13" customFormat="1">
      <c r="B1156" s="193"/>
      <c r="C1156" s="194"/>
      <c r="D1156" s="195" t="s">
        <v>147</v>
      </c>
      <c r="E1156" s="196" t="s">
        <v>19</v>
      </c>
      <c r="F1156" s="197" t="s">
        <v>624</v>
      </c>
      <c r="G1156" s="194"/>
      <c r="H1156" s="196" t="s">
        <v>19</v>
      </c>
      <c r="I1156" s="198"/>
      <c r="J1156" s="194"/>
      <c r="K1156" s="194"/>
      <c r="L1156" s="199"/>
      <c r="M1156" s="200"/>
      <c r="N1156" s="201"/>
      <c r="O1156" s="201"/>
      <c r="P1156" s="201"/>
      <c r="Q1156" s="201"/>
      <c r="R1156" s="201"/>
      <c r="S1156" s="201"/>
      <c r="T1156" s="202"/>
      <c r="AT1156" s="203" t="s">
        <v>147</v>
      </c>
      <c r="AU1156" s="203" t="s">
        <v>79</v>
      </c>
      <c r="AV1156" s="13" t="s">
        <v>79</v>
      </c>
      <c r="AW1156" s="13" t="s">
        <v>33</v>
      </c>
      <c r="AX1156" s="13" t="s">
        <v>71</v>
      </c>
      <c r="AY1156" s="203" t="s">
        <v>134</v>
      </c>
    </row>
    <row r="1157" spans="1:65" s="14" customFormat="1">
      <c r="B1157" s="204"/>
      <c r="C1157" s="205"/>
      <c r="D1157" s="195" t="s">
        <v>147</v>
      </c>
      <c r="E1157" s="206" t="s">
        <v>19</v>
      </c>
      <c r="F1157" s="207" t="s">
        <v>921</v>
      </c>
      <c r="G1157" s="205"/>
      <c r="H1157" s="208">
        <v>7.1740000000000004</v>
      </c>
      <c r="I1157" s="209"/>
      <c r="J1157" s="205"/>
      <c r="K1157" s="205"/>
      <c r="L1157" s="210"/>
      <c r="M1157" s="211"/>
      <c r="N1157" s="212"/>
      <c r="O1157" s="212"/>
      <c r="P1157" s="212"/>
      <c r="Q1157" s="212"/>
      <c r="R1157" s="212"/>
      <c r="S1157" s="212"/>
      <c r="T1157" s="213"/>
      <c r="AT1157" s="214" t="s">
        <v>147</v>
      </c>
      <c r="AU1157" s="214" t="s">
        <v>79</v>
      </c>
      <c r="AV1157" s="14" t="s">
        <v>143</v>
      </c>
      <c r="AW1157" s="14" t="s">
        <v>33</v>
      </c>
      <c r="AX1157" s="14" t="s">
        <v>71</v>
      </c>
      <c r="AY1157" s="214" t="s">
        <v>134</v>
      </c>
    </row>
    <row r="1158" spans="1:65" s="15" customFormat="1">
      <c r="B1158" s="215"/>
      <c r="C1158" s="216"/>
      <c r="D1158" s="195" t="s">
        <v>147</v>
      </c>
      <c r="E1158" s="217" t="s">
        <v>19</v>
      </c>
      <c r="F1158" s="218" t="s">
        <v>154</v>
      </c>
      <c r="G1158" s="216"/>
      <c r="H1158" s="219">
        <v>7.1740000000000004</v>
      </c>
      <c r="I1158" s="220"/>
      <c r="J1158" s="216"/>
      <c r="K1158" s="216"/>
      <c r="L1158" s="221"/>
      <c r="M1158" s="222"/>
      <c r="N1158" s="223"/>
      <c r="O1158" s="223"/>
      <c r="P1158" s="223"/>
      <c r="Q1158" s="223"/>
      <c r="R1158" s="223"/>
      <c r="S1158" s="223"/>
      <c r="T1158" s="224"/>
      <c r="AT1158" s="225" t="s">
        <v>147</v>
      </c>
      <c r="AU1158" s="225" t="s">
        <v>79</v>
      </c>
      <c r="AV1158" s="15" t="s">
        <v>142</v>
      </c>
      <c r="AW1158" s="15" t="s">
        <v>33</v>
      </c>
      <c r="AX1158" s="15" t="s">
        <v>79</v>
      </c>
      <c r="AY1158" s="225" t="s">
        <v>134</v>
      </c>
    </row>
    <row r="1159" spans="1:65" s="2" customFormat="1" ht="16.5" customHeight="1">
      <c r="A1159" s="36"/>
      <c r="B1159" s="37"/>
      <c r="C1159" s="175" t="s">
        <v>922</v>
      </c>
      <c r="D1159" s="175" t="s">
        <v>137</v>
      </c>
      <c r="E1159" s="176" t="s">
        <v>923</v>
      </c>
      <c r="F1159" s="177" t="s">
        <v>924</v>
      </c>
      <c r="G1159" s="178" t="s">
        <v>157</v>
      </c>
      <c r="H1159" s="179">
        <v>27.135999999999999</v>
      </c>
      <c r="I1159" s="180"/>
      <c r="J1159" s="181">
        <f>ROUND(I1159*H1159,2)</f>
        <v>0</v>
      </c>
      <c r="K1159" s="177" t="s">
        <v>266</v>
      </c>
      <c r="L1159" s="41"/>
      <c r="M1159" s="182" t="s">
        <v>19</v>
      </c>
      <c r="N1159" s="183" t="s">
        <v>43</v>
      </c>
      <c r="O1159" s="66"/>
      <c r="P1159" s="184">
        <f>O1159*H1159</f>
        <v>0</v>
      </c>
      <c r="Q1159" s="184">
        <v>0</v>
      </c>
      <c r="R1159" s="184">
        <f>Q1159*H1159</f>
        <v>0</v>
      </c>
      <c r="S1159" s="184">
        <v>0</v>
      </c>
      <c r="T1159" s="185">
        <f>S1159*H1159</f>
        <v>0</v>
      </c>
      <c r="U1159" s="36"/>
      <c r="V1159" s="36"/>
      <c r="W1159" s="36"/>
      <c r="X1159" s="36"/>
      <c r="Y1159" s="36"/>
      <c r="Z1159" s="36"/>
      <c r="AA1159" s="36"/>
      <c r="AB1159" s="36"/>
      <c r="AC1159" s="36"/>
      <c r="AD1159" s="36"/>
      <c r="AE1159" s="36"/>
      <c r="AR1159" s="186" t="s">
        <v>913</v>
      </c>
      <c r="AT1159" s="186" t="s">
        <v>137</v>
      </c>
      <c r="AU1159" s="186" t="s">
        <v>79</v>
      </c>
      <c r="AY1159" s="19" t="s">
        <v>134</v>
      </c>
      <c r="BE1159" s="187">
        <f>IF(N1159="základní",J1159,0)</f>
        <v>0</v>
      </c>
      <c r="BF1159" s="187">
        <f>IF(N1159="snížená",J1159,0)</f>
        <v>0</v>
      </c>
      <c r="BG1159" s="187">
        <f>IF(N1159="zákl. přenesená",J1159,0)</f>
        <v>0</v>
      </c>
      <c r="BH1159" s="187">
        <f>IF(N1159="sníž. přenesená",J1159,0)</f>
        <v>0</v>
      </c>
      <c r="BI1159" s="187">
        <f>IF(N1159="nulová",J1159,0)</f>
        <v>0</v>
      </c>
      <c r="BJ1159" s="19" t="s">
        <v>143</v>
      </c>
      <c r="BK1159" s="187">
        <f>ROUND(I1159*H1159,2)</f>
        <v>0</v>
      </c>
      <c r="BL1159" s="19" t="s">
        <v>913</v>
      </c>
      <c r="BM1159" s="186" t="s">
        <v>925</v>
      </c>
    </row>
    <row r="1160" spans="1:65" s="2" customFormat="1" ht="29.25">
      <c r="A1160" s="36"/>
      <c r="B1160" s="37"/>
      <c r="C1160" s="38"/>
      <c r="D1160" s="195" t="s">
        <v>481</v>
      </c>
      <c r="E1160" s="38"/>
      <c r="F1160" s="236" t="s">
        <v>915</v>
      </c>
      <c r="G1160" s="38"/>
      <c r="H1160" s="38"/>
      <c r="I1160" s="190"/>
      <c r="J1160" s="38"/>
      <c r="K1160" s="38"/>
      <c r="L1160" s="41"/>
      <c r="M1160" s="191"/>
      <c r="N1160" s="192"/>
      <c r="O1160" s="66"/>
      <c r="P1160" s="66"/>
      <c r="Q1160" s="66"/>
      <c r="R1160" s="66"/>
      <c r="S1160" s="66"/>
      <c r="T1160" s="67"/>
      <c r="U1160" s="36"/>
      <c r="V1160" s="36"/>
      <c r="W1160" s="36"/>
      <c r="X1160" s="36"/>
      <c r="Y1160" s="36"/>
      <c r="Z1160" s="36"/>
      <c r="AA1160" s="36"/>
      <c r="AB1160" s="36"/>
      <c r="AC1160" s="36"/>
      <c r="AD1160" s="36"/>
      <c r="AE1160" s="36"/>
      <c r="AT1160" s="19" t="s">
        <v>481</v>
      </c>
      <c r="AU1160" s="19" t="s">
        <v>79</v>
      </c>
    </row>
    <row r="1161" spans="1:65" s="13" customFormat="1">
      <c r="B1161" s="193"/>
      <c r="C1161" s="194"/>
      <c r="D1161" s="195" t="s">
        <v>147</v>
      </c>
      <c r="E1161" s="196" t="s">
        <v>19</v>
      </c>
      <c r="F1161" s="197" t="s">
        <v>625</v>
      </c>
      <c r="G1161" s="194"/>
      <c r="H1161" s="196" t="s">
        <v>19</v>
      </c>
      <c r="I1161" s="198"/>
      <c r="J1161" s="194"/>
      <c r="K1161" s="194"/>
      <c r="L1161" s="199"/>
      <c r="M1161" s="200"/>
      <c r="N1161" s="201"/>
      <c r="O1161" s="201"/>
      <c r="P1161" s="201"/>
      <c r="Q1161" s="201"/>
      <c r="R1161" s="201"/>
      <c r="S1161" s="201"/>
      <c r="T1161" s="202"/>
      <c r="AT1161" s="203" t="s">
        <v>147</v>
      </c>
      <c r="AU1161" s="203" t="s">
        <v>79</v>
      </c>
      <c r="AV1161" s="13" t="s">
        <v>79</v>
      </c>
      <c r="AW1161" s="13" t="s">
        <v>33</v>
      </c>
      <c r="AX1161" s="13" t="s">
        <v>71</v>
      </c>
      <c r="AY1161" s="203" t="s">
        <v>134</v>
      </c>
    </row>
    <row r="1162" spans="1:65" s="14" customFormat="1">
      <c r="B1162" s="204"/>
      <c r="C1162" s="205"/>
      <c r="D1162" s="195" t="s">
        <v>147</v>
      </c>
      <c r="E1162" s="206" t="s">
        <v>19</v>
      </c>
      <c r="F1162" s="207" t="s">
        <v>926</v>
      </c>
      <c r="G1162" s="205"/>
      <c r="H1162" s="208">
        <v>27.135999999999999</v>
      </c>
      <c r="I1162" s="209"/>
      <c r="J1162" s="205"/>
      <c r="K1162" s="205"/>
      <c r="L1162" s="210"/>
      <c r="M1162" s="211"/>
      <c r="N1162" s="212"/>
      <c r="O1162" s="212"/>
      <c r="P1162" s="212"/>
      <c r="Q1162" s="212"/>
      <c r="R1162" s="212"/>
      <c r="S1162" s="212"/>
      <c r="T1162" s="213"/>
      <c r="AT1162" s="214" t="s">
        <v>147</v>
      </c>
      <c r="AU1162" s="214" t="s">
        <v>79</v>
      </c>
      <c r="AV1162" s="14" t="s">
        <v>143</v>
      </c>
      <c r="AW1162" s="14" t="s">
        <v>33</v>
      </c>
      <c r="AX1162" s="14" t="s">
        <v>71</v>
      </c>
      <c r="AY1162" s="214" t="s">
        <v>134</v>
      </c>
    </row>
    <row r="1163" spans="1:65" s="15" customFormat="1">
      <c r="B1163" s="215"/>
      <c r="C1163" s="216"/>
      <c r="D1163" s="195" t="s">
        <v>147</v>
      </c>
      <c r="E1163" s="217" t="s">
        <v>19</v>
      </c>
      <c r="F1163" s="218" t="s">
        <v>154</v>
      </c>
      <c r="G1163" s="216"/>
      <c r="H1163" s="219">
        <v>27.135999999999999</v>
      </c>
      <c r="I1163" s="220"/>
      <c r="J1163" s="216"/>
      <c r="K1163" s="216"/>
      <c r="L1163" s="221"/>
      <c r="M1163" s="222"/>
      <c r="N1163" s="223"/>
      <c r="O1163" s="223"/>
      <c r="P1163" s="223"/>
      <c r="Q1163" s="223"/>
      <c r="R1163" s="223"/>
      <c r="S1163" s="223"/>
      <c r="T1163" s="224"/>
      <c r="AT1163" s="225" t="s">
        <v>147</v>
      </c>
      <c r="AU1163" s="225" t="s">
        <v>79</v>
      </c>
      <c r="AV1163" s="15" t="s">
        <v>142</v>
      </c>
      <c r="AW1163" s="15" t="s">
        <v>33</v>
      </c>
      <c r="AX1163" s="15" t="s">
        <v>79</v>
      </c>
      <c r="AY1163" s="225" t="s">
        <v>134</v>
      </c>
    </row>
    <row r="1164" spans="1:65" s="2" customFormat="1" ht="16.5" customHeight="1">
      <c r="A1164" s="36"/>
      <c r="B1164" s="37"/>
      <c r="C1164" s="175" t="s">
        <v>927</v>
      </c>
      <c r="D1164" s="175" t="s">
        <v>137</v>
      </c>
      <c r="E1164" s="176" t="s">
        <v>928</v>
      </c>
      <c r="F1164" s="177" t="s">
        <v>929</v>
      </c>
      <c r="G1164" s="178" t="s">
        <v>157</v>
      </c>
      <c r="H1164" s="179">
        <v>7.633</v>
      </c>
      <c r="I1164" s="180"/>
      <c r="J1164" s="181">
        <f>ROUND(I1164*H1164,2)</f>
        <v>0</v>
      </c>
      <c r="K1164" s="177" t="s">
        <v>266</v>
      </c>
      <c r="L1164" s="41"/>
      <c r="M1164" s="182" t="s">
        <v>19</v>
      </c>
      <c r="N1164" s="183" t="s">
        <v>43</v>
      </c>
      <c r="O1164" s="66"/>
      <c r="P1164" s="184">
        <f>O1164*H1164</f>
        <v>0</v>
      </c>
      <c r="Q1164" s="184">
        <v>0</v>
      </c>
      <c r="R1164" s="184">
        <f>Q1164*H1164</f>
        <v>0</v>
      </c>
      <c r="S1164" s="184">
        <v>0</v>
      </c>
      <c r="T1164" s="185">
        <f>S1164*H1164</f>
        <v>0</v>
      </c>
      <c r="U1164" s="36"/>
      <c r="V1164" s="36"/>
      <c r="W1164" s="36"/>
      <c r="X1164" s="36"/>
      <c r="Y1164" s="36"/>
      <c r="Z1164" s="36"/>
      <c r="AA1164" s="36"/>
      <c r="AB1164" s="36"/>
      <c r="AC1164" s="36"/>
      <c r="AD1164" s="36"/>
      <c r="AE1164" s="36"/>
      <c r="AR1164" s="186" t="s">
        <v>913</v>
      </c>
      <c r="AT1164" s="186" t="s">
        <v>137</v>
      </c>
      <c r="AU1164" s="186" t="s">
        <v>79</v>
      </c>
      <c r="AY1164" s="19" t="s">
        <v>134</v>
      </c>
      <c r="BE1164" s="187">
        <f>IF(N1164="základní",J1164,0)</f>
        <v>0</v>
      </c>
      <c r="BF1164" s="187">
        <f>IF(N1164="snížená",J1164,0)</f>
        <v>0</v>
      </c>
      <c r="BG1164" s="187">
        <f>IF(N1164="zákl. přenesená",J1164,0)</f>
        <v>0</v>
      </c>
      <c r="BH1164" s="187">
        <f>IF(N1164="sníž. přenesená",J1164,0)</f>
        <v>0</v>
      </c>
      <c r="BI1164" s="187">
        <f>IF(N1164="nulová",J1164,0)</f>
        <v>0</v>
      </c>
      <c r="BJ1164" s="19" t="s">
        <v>143</v>
      </c>
      <c r="BK1164" s="187">
        <f>ROUND(I1164*H1164,2)</f>
        <v>0</v>
      </c>
      <c r="BL1164" s="19" t="s">
        <v>913</v>
      </c>
      <c r="BM1164" s="186" t="s">
        <v>930</v>
      </c>
    </row>
    <row r="1165" spans="1:65" s="2" customFormat="1" ht="29.25">
      <c r="A1165" s="36"/>
      <c r="B1165" s="37"/>
      <c r="C1165" s="38"/>
      <c r="D1165" s="195" t="s">
        <v>481</v>
      </c>
      <c r="E1165" s="38"/>
      <c r="F1165" s="236" t="s">
        <v>915</v>
      </c>
      <c r="G1165" s="38"/>
      <c r="H1165" s="38"/>
      <c r="I1165" s="190"/>
      <c r="J1165" s="38"/>
      <c r="K1165" s="38"/>
      <c r="L1165" s="41"/>
      <c r="M1165" s="191"/>
      <c r="N1165" s="192"/>
      <c r="O1165" s="66"/>
      <c r="P1165" s="66"/>
      <c r="Q1165" s="66"/>
      <c r="R1165" s="66"/>
      <c r="S1165" s="66"/>
      <c r="T1165" s="67"/>
      <c r="U1165" s="36"/>
      <c r="V1165" s="36"/>
      <c r="W1165" s="36"/>
      <c r="X1165" s="36"/>
      <c r="Y1165" s="36"/>
      <c r="Z1165" s="36"/>
      <c r="AA1165" s="36"/>
      <c r="AB1165" s="36"/>
      <c r="AC1165" s="36"/>
      <c r="AD1165" s="36"/>
      <c r="AE1165" s="36"/>
      <c r="AT1165" s="19" t="s">
        <v>481</v>
      </c>
      <c r="AU1165" s="19" t="s">
        <v>79</v>
      </c>
    </row>
    <row r="1166" spans="1:65" s="13" customFormat="1">
      <c r="B1166" s="193"/>
      <c r="C1166" s="194"/>
      <c r="D1166" s="195" t="s">
        <v>147</v>
      </c>
      <c r="E1166" s="196" t="s">
        <v>19</v>
      </c>
      <c r="F1166" s="197" t="s">
        <v>626</v>
      </c>
      <c r="G1166" s="194"/>
      <c r="H1166" s="196" t="s">
        <v>19</v>
      </c>
      <c r="I1166" s="198"/>
      <c r="J1166" s="194"/>
      <c r="K1166" s="194"/>
      <c r="L1166" s="199"/>
      <c r="M1166" s="200"/>
      <c r="N1166" s="201"/>
      <c r="O1166" s="201"/>
      <c r="P1166" s="201"/>
      <c r="Q1166" s="201"/>
      <c r="R1166" s="201"/>
      <c r="S1166" s="201"/>
      <c r="T1166" s="202"/>
      <c r="AT1166" s="203" t="s">
        <v>147</v>
      </c>
      <c r="AU1166" s="203" t="s">
        <v>79</v>
      </c>
      <c r="AV1166" s="13" t="s">
        <v>79</v>
      </c>
      <c r="AW1166" s="13" t="s">
        <v>33</v>
      </c>
      <c r="AX1166" s="13" t="s">
        <v>71</v>
      </c>
      <c r="AY1166" s="203" t="s">
        <v>134</v>
      </c>
    </row>
    <row r="1167" spans="1:65" s="14" customFormat="1">
      <c r="B1167" s="204"/>
      <c r="C1167" s="205"/>
      <c r="D1167" s="195" t="s">
        <v>147</v>
      </c>
      <c r="E1167" s="206" t="s">
        <v>19</v>
      </c>
      <c r="F1167" s="207" t="s">
        <v>931</v>
      </c>
      <c r="G1167" s="205"/>
      <c r="H1167" s="208">
        <v>5.5250000000000004</v>
      </c>
      <c r="I1167" s="209"/>
      <c r="J1167" s="205"/>
      <c r="K1167" s="205"/>
      <c r="L1167" s="210"/>
      <c r="M1167" s="211"/>
      <c r="N1167" s="212"/>
      <c r="O1167" s="212"/>
      <c r="P1167" s="212"/>
      <c r="Q1167" s="212"/>
      <c r="R1167" s="212"/>
      <c r="S1167" s="212"/>
      <c r="T1167" s="213"/>
      <c r="AT1167" s="214" t="s">
        <v>147</v>
      </c>
      <c r="AU1167" s="214" t="s">
        <v>79</v>
      </c>
      <c r="AV1167" s="14" t="s">
        <v>143</v>
      </c>
      <c r="AW1167" s="14" t="s">
        <v>33</v>
      </c>
      <c r="AX1167" s="14" t="s">
        <v>71</v>
      </c>
      <c r="AY1167" s="214" t="s">
        <v>134</v>
      </c>
    </row>
    <row r="1168" spans="1:65" s="14" customFormat="1">
      <c r="B1168" s="204"/>
      <c r="C1168" s="205"/>
      <c r="D1168" s="195" t="s">
        <v>147</v>
      </c>
      <c r="E1168" s="206" t="s">
        <v>19</v>
      </c>
      <c r="F1168" s="207" t="s">
        <v>932</v>
      </c>
      <c r="G1168" s="205"/>
      <c r="H1168" s="208">
        <v>2.1080000000000001</v>
      </c>
      <c r="I1168" s="209"/>
      <c r="J1168" s="205"/>
      <c r="K1168" s="205"/>
      <c r="L1168" s="210"/>
      <c r="M1168" s="211"/>
      <c r="N1168" s="212"/>
      <c r="O1168" s="212"/>
      <c r="P1168" s="212"/>
      <c r="Q1168" s="212"/>
      <c r="R1168" s="212"/>
      <c r="S1168" s="212"/>
      <c r="T1168" s="213"/>
      <c r="AT1168" s="214" t="s">
        <v>147</v>
      </c>
      <c r="AU1168" s="214" t="s">
        <v>79</v>
      </c>
      <c r="AV1168" s="14" t="s">
        <v>143</v>
      </c>
      <c r="AW1168" s="14" t="s">
        <v>33</v>
      </c>
      <c r="AX1168" s="14" t="s">
        <v>71</v>
      </c>
      <c r="AY1168" s="214" t="s">
        <v>134</v>
      </c>
    </row>
    <row r="1169" spans="1:65" s="15" customFormat="1">
      <c r="B1169" s="215"/>
      <c r="C1169" s="216"/>
      <c r="D1169" s="195" t="s">
        <v>147</v>
      </c>
      <c r="E1169" s="217" t="s">
        <v>19</v>
      </c>
      <c r="F1169" s="218" t="s">
        <v>154</v>
      </c>
      <c r="G1169" s="216"/>
      <c r="H1169" s="219">
        <v>7.633</v>
      </c>
      <c r="I1169" s="220"/>
      <c r="J1169" s="216"/>
      <c r="K1169" s="216"/>
      <c r="L1169" s="221"/>
      <c r="M1169" s="222"/>
      <c r="N1169" s="223"/>
      <c r="O1169" s="223"/>
      <c r="P1169" s="223"/>
      <c r="Q1169" s="223"/>
      <c r="R1169" s="223"/>
      <c r="S1169" s="223"/>
      <c r="T1169" s="224"/>
      <c r="AT1169" s="225" t="s">
        <v>147</v>
      </c>
      <c r="AU1169" s="225" t="s">
        <v>79</v>
      </c>
      <c r="AV1169" s="15" t="s">
        <v>142</v>
      </c>
      <c r="AW1169" s="15" t="s">
        <v>33</v>
      </c>
      <c r="AX1169" s="15" t="s">
        <v>79</v>
      </c>
      <c r="AY1169" s="225" t="s">
        <v>134</v>
      </c>
    </row>
    <row r="1170" spans="1:65" s="2" customFormat="1" ht="16.5" customHeight="1">
      <c r="A1170" s="36"/>
      <c r="B1170" s="37"/>
      <c r="C1170" s="175" t="s">
        <v>933</v>
      </c>
      <c r="D1170" s="175" t="s">
        <v>137</v>
      </c>
      <c r="E1170" s="176" t="s">
        <v>934</v>
      </c>
      <c r="F1170" s="177" t="s">
        <v>935</v>
      </c>
      <c r="G1170" s="178" t="s">
        <v>157</v>
      </c>
      <c r="H1170" s="179">
        <v>6.7249999999999996</v>
      </c>
      <c r="I1170" s="180"/>
      <c r="J1170" s="181">
        <f>ROUND(I1170*H1170,2)</f>
        <v>0</v>
      </c>
      <c r="K1170" s="177" t="s">
        <v>266</v>
      </c>
      <c r="L1170" s="41"/>
      <c r="M1170" s="182" t="s">
        <v>19</v>
      </c>
      <c r="N1170" s="183" t="s">
        <v>43</v>
      </c>
      <c r="O1170" s="66"/>
      <c r="P1170" s="184">
        <f>O1170*H1170</f>
        <v>0</v>
      </c>
      <c r="Q1170" s="184">
        <v>0</v>
      </c>
      <c r="R1170" s="184">
        <f>Q1170*H1170</f>
        <v>0</v>
      </c>
      <c r="S1170" s="184">
        <v>0</v>
      </c>
      <c r="T1170" s="185">
        <f>S1170*H1170</f>
        <v>0</v>
      </c>
      <c r="U1170" s="36"/>
      <c r="V1170" s="36"/>
      <c r="W1170" s="36"/>
      <c r="X1170" s="36"/>
      <c r="Y1170" s="36"/>
      <c r="Z1170" s="36"/>
      <c r="AA1170" s="36"/>
      <c r="AB1170" s="36"/>
      <c r="AC1170" s="36"/>
      <c r="AD1170" s="36"/>
      <c r="AE1170" s="36"/>
      <c r="AR1170" s="186" t="s">
        <v>913</v>
      </c>
      <c r="AT1170" s="186" t="s">
        <v>137</v>
      </c>
      <c r="AU1170" s="186" t="s">
        <v>79</v>
      </c>
      <c r="AY1170" s="19" t="s">
        <v>134</v>
      </c>
      <c r="BE1170" s="187">
        <f>IF(N1170="základní",J1170,0)</f>
        <v>0</v>
      </c>
      <c r="BF1170" s="187">
        <f>IF(N1170="snížená",J1170,0)</f>
        <v>0</v>
      </c>
      <c r="BG1170" s="187">
        <f>IF(N1170="zákl. přenesená",J1170,0)</f>
        <v>0</v>
      </c>
      <c r="BH1170" s="187">
        <f>IF(N1170="sníž. přenesená",J1170,0)</f>
        <v>0</v>
      </c>
      <c r="BI1170" s="187">
        <f>IF(N1170="nulová",J1170,0)</f>
        <v>0</v>
      </c>
      <c r="BJ1170" s="19" t="s">
        <v>143</v>
      </c>
      <c r="BK1170" s="187">
        <f>ROUND(I1170*H1170,2)</f>
        <v>0</v>
      </c>
      <c r="BL1170" s="19" t="s">
        <v>913</v>
      </c>
      <c r="BM1170" s="186" t="s">
        <v>936</v>
      </c>
    </row>
    <row r="1171" spans="1:65" s="2" customFormat="1" ht="29.25">
      <c r="A1171" s="36"/>
      <c r="B1171" s="37"/>
      <c r="C1171" s="38"/>
      <c r="D1171" s="195" t="s">
        <v>481</v>
      </c>
      <c r="E1171" s="38"/>
      <c r="F1171" s="236" t="s">
        <v>915</v>
      </c>
      <c r="G1171" s="38"/>
      <c r="H1171" s="38"/>
      <c r="I1171" s="190"/>
      <c r="J1171" s="38"/>
      <c r="K1171" s="38"/>
      <c r="L1171" s="41"/>
      <c r="M1171" s="191"/>
      <c r="N1171" s="192"/>
      <c r="O1171" s="66"/>
      <c r="P1171" s="66"/>
      <c r="Q1171" s="66"/>
      <c r="R1171" s="66"/>
      <c r="S1171" s="66"/>
      <c r="T1171" s="67"/>
      <c r="U1171" s="36"/>
      <c r="V1171" s="36"/>
      <c r="W1171" s="36"/>
      <c r="X1171" s="36"/>
      <c r="Y1171" s="36"/>
      <c r="Z1171" s="36"/>
      <c r="AA1171" s="36"/>
      <c r="AB1171" s="36"/>
      <c r="AC1171" s="36"/>
      <c r="AD1171" s="36"/>
      <c r="AE1171" s="36"/>
      <c r="AT1171" s="19" t="s">
        <v>481</v>
      </c>
      <c r="AU1171" s="19" t="s">
        <v>79</v>
      </c>
    </row>
    <row r="1172" spans="1:65" s="13" customFormat="1">
      <c r="B1172" s="193"/>
      <c r="C1172" s="194"/>
      <c r="D1172" s="195" t="s">
        <v>147</v>
      </c>
      <c r="E1172" s="196" t="s">
        <v>19</v>
      </c>
      <c r="F1172" s="197" t="s">
        <v>627</v>
      </c>
      <c r="G1172" s="194"/>
      <c r="H1172" s="196" t="s">
        <v>19</v>
      </c>
      <c r="I1172" s="198"/>
      <c r="J1172" s="194"/>
      <c r="K1172" s="194"/>
      <c r="L1172" s="199"/>
      <c r="M1172" s="200"/>
      <c r="N1172" s="201"/>
      <c r="O1172" s="201"/>
      <c r="P1172" s="201"/>
      <c r="Q1172" s="201"/>
      <c r="R1172" s="201"/>
      <c r="S1172" s="201"/>
      <c r="T1172" s="202"/>
      <c r="AT1172" s="203" t="s">
        <v>147</v>
      </c>
      <c r="AU1172" s="203" t="s">
        <v>79</v>
      </c>
      <c r="AV1172" s="13" t="s">
        <v>79</v>
      </c>
      <c r="AW1172" s="13" t="s">
        <v>33</v>
      </c>
      <c r="AX1172" s="13" t="s">
        <v>71</v>
      </c>
      <c r="AY1172" s="203" t="s">
        <v>134</v>
      </c>
    </row>
    <row r="1173" spans="1:65" s="14" customFormat="1">
      <c r="B1173" s="204"/>
      <c r="C1173" s="205"/>
      <c r="D1173" s="195" t="s">
        <v>147</v>
      </c>
      <c r="E1173" s="206" t="s">
        <v>19</v>
      </c>
      <c r="F1173" s="207" t="s">
        <v>937</v>
      </c>
      <c r="G1173" s="205"/>
      <c r="H1173" s="208">
        <v>6.7249999999999996</v>
      </c>
      <c r="I1173" s="209"/>
      <c r="J1173" s="205"/>
      <c r="K1173" s="205"/>
      <c r="L1173" s="210"/>
      <c r="M1173" s="211"/>
      <c r="N1173" s="212"/>
      <c r="O1173" s="212"/>
      <c r="P1173" s="212"/>
      <c r="Q1173" s="212"/>
      <c r="R1173" s="212"/>
      <c r="S1173" s="212"/>
      <c r="T1173" s="213"/>
      <c r="AT1173" s="214" t="s">
        <v>147</v>
      </c>
      <c r="AU1173" s="214" t="s">
        <v>79</v>
      </c>
      <c r="AV1173" s="14" t="s">
        <v>143</v>
      </c>
      <c r="AW1173" s="14" t="s">
        <v>33</v>
      </c>
      <c r="AX1173" s="14" t="s">
        <v>71</v>
      </c>
      <c r="AY1173" s="214" t="s">
        <v>134</v>
      </c>
    </row>
    <row r="1174" spans="1:65" s="15" customFormat="1">
      <c r="B1174" s="215"/>
      <c r="C1174" s="216"/>
      <c r="D1174" s="195" t="s">
        <v>147</v>
      </c>
      <c r="E1174" s="217" t="s">
        <v>19</v>
      </c>
      <c r="F1174" s="218" t="s">
        <v>154</v>
      </c>
      <c r="G1174" s="216"/>
      <c r="H1174" s="219">
        <v>6.7249999999999996</v>
      </c>
      <c r="I1174" s="220"/>
      <c r="J1174" s="216"/>
      <c r="K1174" s="216"/>
      <c r="L1174" s="221"/>
      <c r="M1174" s="222"/>
      <c r="N1174" s="223"/>
      <c r="O1174" s="223"/>
      <c r="P1174" s="223"/>
      <c r="Q1174" s="223"/>
      <c r="R1174" s="223"/>
      <c r="S1174" s="223"/>
      <c r="T1174" s="224"/>
      <c r="AT1174" s="225" t="s">
        <v>147</v>
      </c>
      <c r="AU1174" s="225" t="s">
        <v>79</v>
      </c>
      <c r="AV1174" s="15" t="s">
        <v>142</v>
      </c>
      <c r="AW1174" s="15" t="s">
        <v>33</v>
      </c>
      <c r="AX1174" s="15" t="s">
        <v>79</v>
      </c>
      <c r="AY1174" s="225" t="s">
        <v>134</v>
      </c>
    </row>
    <row r="1175" spans="1:65" s="2" customFormat="1" ht="16.5" customHeight="1">
      <c r="A1175" s="36"/>
      <c r="B1175" s="37"/>
      <c r="C1175" s="175" t="s">
        <v>938</v>
      </c>
      <c r="D1175" s="175" t="s">
        <v>137</v>
      </c>
      <c r="E1175" s="176" t="s">
        <v>939</v>
      </c>
      <c r="F1175" s="177" t="s">
        <v>940</v>
      </c>
      <c r="G1175" s="178" t="s">
        <v>157</v>
      </c>
      <c r="H1175" s="179">
        <v>2.87</v>
      </c>
      <c r="I1175" s="180"/>
      <c r="J1175" s="181">
        <f>ROUND(I1175*H1175,2)</f>
        <v>0</v>
      </c>
      <c r="K1175" s="177" t="s">
        <v>266</v>
      </c>
      <c r="L1175" s="41"/>
      <c r="M1175" s="182" t="s">
        <v>19</v>
      </c>
      <c r="N1175" s="183" t="s">
        <v>43</v>
      </c>
      <c r="O1175" s="66"/>
      <c r="P1175" s="184">
        <f>O1175*H1175</f>
        <v>0</v>
      </c>
      <c r="Q1175" s="184">
        <v>0</v>
      </c>
      <c r="R1175" s="184">
        <f>Q1175*H1175</f>
        <v>0</v>
      </c>
      <c r="S1175" s="184">
        <v>0</v>
      </c>
      <c r="T1175" s="185">
        <f>S1175*H1175</f>
        <v>0</v>
      </c>
      <c r="U1175" s="36"/>
      <c r="V1175" s="36"/>
      <c r="W1175" s="36"/>
      <c r="X1175" s="36"/>
      <c r="Y1175" s="36"/>
      <c r="Z1175" s="36"/>
      <c r="AA1175" s="36"/>
      <c r="AB1175" s="36"/>
      <c r="AC1175" s="36"/>
      <c r="AD1175" s="36"/>
      <c r="AE1175" s="36"/>
      <c r="AR1175" s="186" t="s">
        <v>913</v>
      </c>
      <c r="AT1175" s="186" t="s">
        <v>137</v>
      </c>
      <c r="AU1175" s="186" t="s">
        <v>79</v>
      </c>
      <c r="AY1175" s="19" t="s">
        <v>134</v>
      </c>
      <c r="BE1175" s="187">
        <f>IF(N1175="základní",J1175,0)</f>
        <v>0</v>
      </c>
      <c r="BF1175" s="187">
        <f>IF(N1175="snížená",J1175,0)</f>
        <v>0</v>
      </c>
      <c r="BG1175" s="187">
        <f>IF(N1175="zákl. přenesená",J1175,0)</f>
        <v>0</v>
      </c>
      <c r="BH1175" s="187">
        <f>IF(N1175="sníž. přenesená",J1175,0)</f>
        <v>0</v>
      </c>
      <c r="BI1175" s="187">
        <f>IF(N1175="nulová",J1175,0)</f>
        <v>0</v>
      </c>
      <c r="BJ1175" s="19" t="s">
        <v>143</v>
      </c>
      <c r="BK1175" s="187">
        <f>ROUND(I1175*H1175,2)</f>
        <v>0</v>
      </c>
      <c r="BL1175" s="19" t="s">
        <v>913</v>
      </c>
      <c r="BM1175" s="186" t="s">
        <v>941</v>
      </c>
    </row>
    <row r="1176" spans="1:65" s="2" customFormat="1" ht="29.25">
      <c r="A1176" s="36"/>
      <c r="B1176" s="37"/>
      <c r="C1176" s="38"/>
      <c r="D1176" s="195" t="s">
        <v>481</v>
      </c>
      <c r="E1176" s="38"/>
      <c r="F1176" s="236" t="s">
        <v>915</v>
      </c>
      <c r="G1176" s="38"/>
      <c r="H1176" s="38"/>
      <c r="I1176" s="190"/>
      <c r="J1176" s="38"/>
      <c r="K1176" s="38"/>
      <c r="L1176" s="41"/>
      <c r="M1176" s="191"/>
      <c r="N1176" s="192"/>
      <c r="O1176" s="66"/>
      <c r="P1176" s="66"/>
      <c r="Q1176" s="66"/>
      <c r="R1176" s="66"/>
      <c r="S1176" s="66"/>
      <c r="T1176" s="67"/>
      <c r="U1176" s="36"/>
      <c r="V1176" s="36"/>
      <c r="W1176" s="36"/>
      <c r="X1176" s="36"/>
      <c r="Y1176" s="36"/>
      <c r="Z1176" s="36"/>
      <c r="AA1176" s="36"/>
      <c r="AB1176" s="36"/>
      <c r="AC1176" s="36"/>
      <c r="AD1176" s="36"/>
      <c r="AE1176" s="36"/>
      <c r="AT1176" s="19" t="s">
        <v>481</v>
      </c>
      <c r="AU1176" s="19" t="s">
        <v>79</v>
      </c>
    </row>
    <row r="1177" spans="1:65" s="13" customFormat="1">
      <c r="B1177" s="193"/>
      <c r="C1177" s="194"/>
      <c r="D1177" s="195" t="s">
        <v>147</v>
      </c>
      <c r="E1177" s="196" t="s">
        <v>19</v>
      </c>
      <c r="F1177" s="197" t="s">
        <v>942</v>
      </c>
      <c r="G1177" s="194"/>
      <c r="H1177" s="196" t="s">
        <v>19</v>
      </c>
      <c r="I1177" s="198"/>
      <c r="J1177" s="194"/>
      <c r="K1177" s="194"/>
      <c r="L1177" s="199"/>
      <c r="M1177" s="200"/>
      <c r="N1177" s="201"/>
      <c r="O1177" s="201"/>
      <c r="P1177" s="201"/>
      <c r="Q1177" s="201"/>
      <c r="R1177" s="201"/>
      <c r="S1177" s="201"/>
      <c r="T1177" s="202"/>
      <c r="AT1177" s="203" t="s">
        <v>147</v>
      </c>
      <c r="AU1177" s="203" t="s">
        <v>79</v>
      </c>
      <c r="AV1177" s="13" t="s">
        <v>79</v>
      </c>
      <c r="AW1177" s="13" t="s">
        <v>33</v>
      </c>
      <c r="AX1177" s="13" t="s">
        <v>71</v>
      </c>
      <c r="AY1177" s="203" t="s">
        <v>134</v>
      </c>
    </row>
    <row r="1178" spans="1:65" s="14" customFormat="1">
      <c r="B1178" s="204"/>
      <c r="C1178" s="205"/>
      <c r="D1178" s="195" t="s">
        <v>147</v>
      </c>
      <c r="E1178" s="206" t="s">
        <v>19</v>
      </c>
      <c r="F1178" s="207" t="s">
        <v>943</v>
      </c>
      <c r="G1178" s="205"/>
      <c r="H1178" s="208">
        <v>2.87</v>
      </c>
      <c r="I1178" s="209"/>
      <c r="J1178" s="205"/>
      <c r="K1178" s="205"/>
      <c r="L1178" s="210"/>
      <c r="M1178" s="211"/>
      <c r="N1178" s="212"/>
      <c r="O1178" s="212"/>
      <c r="P1178" s="212"/>
      <c r="Q1178" s="212"/>
      <c r="R1178" s="212"/>
      <c r="S1178" s="212"/>
      <c r="T1178" s="213"/>
      <c r="AT1178" s="214" t="s">
        <v>147</v>
      </c>
      <c r="AU1178" s="214" t="s">
        <v>79</v>
      </c>
      <c r="AV1178" s="14" t="s">
        <v>143</v>
      </c>
      <c r="AW1178" s="14" t="s">
        <v>33</v>
      </c>
      <c r="AX1178" s="14" t="s">
        <v>71</v>
      </c>
      <c r="AY1178" s="214" t="s">
        <v>134</v>
      </c>
    </row>
    <row r="1179" spans="1:65" s="15" customFormat="1">
      <c r="B1179" s="215"/>
      <c r="C1179" s="216"/>
      <c r="D1179" s="195" t="s">
        <v>147</v>
      </c>
      <c r="E1179" s="217" t="s">
        <v>19</v>
      </c>
      <c r="F1179" s="218" t="s">
        <v>154</v>
      </c>
      <c r="G1179" s="216"/>
      <c r="H1179" s="219">
        <v>2.87</v>
      </c>
      <c r="I1179" s="220"/>
      <c r="J1179" s="216"/>
      <c r="K1179" s="216"/>
      <c r="L1179" s="221"/>
      <c r="M1179" s="248"/>
      <c r="N1179" s="249"/>
      <c r="O1179" s="249"/>
      <c r="P1179" s="249"/>
      <c r="Q1179" s="249"/>
      <c r="R1179" s="249"/>
      <c r="S1179" s="249"/>
      <c r="T1179" s="250"/>
      <c r="AT1179" s="225" t="s">
        <v>147</v>
      </c>
      <c r="AU1179" s="225" t="s">
        <v>79</v>
      </c>
      <c r="AV1179" s="15" t="s">
        <v>142</v>
      </c>
      <c r="AW1179" s="15" t="s">
        <v>33</v>
      </c>
      <c r="AX1179" s="15" t="s">
        <v>79</v>
      </c>
      <c r="AY1179" s="225" t="s">
        <v>134</v>
      </c>
    </row>
    <row r="1180" spans="1:65" s="2" customFormat="1" ht="6.95" customHeight="1">
      <c r="A1180" s="36"/>
      <c r="B1180" s="49"/>
      <c r="C1180" s="50"/>
      <c r="D1180" s="50"/>
      <c r="E1180" s="50"/>
      <c r="F1180" s="50"/>
      <c r="G1180" s="50"/>
      <c r="H1180" s="50"/>
      <c r="I1180" s="50"/>
      <c r="J1180" s="50"/>
      <c r="K1180" s="50"/>
      <c r="L1180" s="41"/>
      <c r="M1180" s="36"/>
      <c r="O1180" s="36"/>
      <c r="P1180" s="36"/>
      <c r="Q1180" s="36"/>
      <c r="R1180" s="36"/>
      <c r="S1180" s="36"/>
      <c r="T1180" s="36"/>
      <c r="U1180" s="36"/>
      <c r="V1180" s="36"/>
      <c r="W1180" s="36"/>
      <c r="X1180" s="36"/>
      <c r="Y1180" s="36"/>
      <c r="Z1180" s="36"/>
      <c r="AA1180" s="36"/>
      <c r="AB1180" s="36"/>
      <c r="AC1180" s="36"/>
      <c r="AD1180" s="36"/>
      <c r="AE1180" s="36"/>
    </row>
  </sheetData>
  <sheetProtection algorithmName="SHA-512" hashValue="3QAff8g2PK7P1Y7SaTKmkMQ85zkjNxV4qSQ8KKm55ESwt5FOrt+Zkc4NZHBVMJAzGL7EnrERIueDpPvX/VJg3Q==" saltValue="oNV+dN4t/tWut6Rk0U62gFs8nLtcM7lBmYqFcwZoWxVO6HlCl2T2usjTwRpDYJF2XqW24t7xwGn8KCo8U2PsKA==" spinCount="100000" sheet="1" objects="1" scenarios="1" formatColumns="0" formatRows="0" autoFilter="0"/>
  <autoFilter ref="C97:K1179"/>
  <mergeCells count="9">
    <mergeCell ref="E50:H50"/>
    <mergeCell ref="E88:H88"/>
    <mergeCell ref="E90:H90"/>
    <mergeCell ref="L2:V2"/>
    <mergeCell ref="E7:H7"/>
    <mergeCell ref="E9:H9"/>
    <mergeCell ref="E18:H18"/>
    <mergeCell ref="E27:H27"/>
    <mergeCell ref="E48:H48"/>
  </mergeCells>
  <hyperlinks>
    <hyperlink ref="F102" r:id="rId1"/>
    <hyperlink ref="F111" r:id="rId2"/>
    <hyperlink ref="F119" r:id="rId3"/>
    <hyperlink ref="F133" r:id="rId4"/>
    <hyperlink ref="F147" r:id="rId5"/>
    <hyperlink ref="F161" r:id="rId6"/>
    <hyperlink ref="F171" r:id="rId7"/>
    <hyperlink ref="F205" r:id="rId8"/>
    <hyperlink ref="F221" r:id="rId9"/>
    <hyperlink ref="F231" r:id="rId10"/>
    <hyperlink ref="F239" r:id="rId11"/>
    <hyperlink ref="F243" r:id="rId12"/>
    <hyperlink ref="F249" r:id="rId13"/>
    <hyperlink ref="F255" r:id="rId14"/>
    <hyperlink ref="F260" r:id="rId15"/>
    <hyperlink ref="F271" r:id="rId16"/>
    <hyperlink ref="F305" r:id="rId17"/>
    <hyperlink ref="F318" r:id="rId18"/>
    <hyperlink ref="F331" r:id="rId19"/>
    <hyperlink ref="F333" r:id="rId20"/>
    <hyperlink ref="F335" r:id="rId21"/>
    <hyperlink ref="F339" r:id="rId22"/>
    <hyperlink ref="F342" r:id="rId23"/>
    <hyperlink ref="F346" r:id="rId24"/>
    <hyperlink ref="F355" r:id="rId25"/>
    <hyperlink ref="F360" r:id="rId26"/>
    <hyperlink ref="F365" r:id="rId27"/>
    <hyperlink ref="F370" r:id="rId28"/>
    <hyperlink ref="F375" r:id="rId29"/>
    <hyperlink ref="F380" r:id="rId30"/>
    <hyperlink ref="F385" r:id="rId31"/>
    <hyperlink ref="F390" r:id="rId32"/>
    <hyperlink ref="F395" r:id="rId33"/>
    <hyperlink ref="F401" r:id="rId34"/>
    <hyperlink ref="F417" r:id="rId35"/>
    <hyperlink ref="F433" r:id="rId36"/>
    <hyperlink ref="F447" r:id="rId37"/>
    <hyperlink ref="F450" r:id="rId38"/>
    <hyperlink ref="F455" r:id="rId39"/>
    <hyperlink ref="F460" r:id="rId40"/>
    <hyperlink ref="F466" r:id="rId41"/>
    <hyperlink ref="F472" r:id="rId42"/>
    <hyperlink ref="F499" r:id="rId43"/>
    <hyperlink ref="F505" r:id="rId44"/>
    <hyperlink ref="F523" r:id="rId45"/>
    <hyperlink ref="F534" r:id="rId46"/>
    <hyperlink ref="F552" r:id="rId47"/>
    <hyperlink ref="F577" r:id="rId48"/>
    <hyperlink ref="F586" r:id="rId49"/>
    <hyperlink ref="F601" r:id="rId50"/>
    <hyperlink ref="F609" r:id="rId51"/>
    <hyperlink ref="F614" r:id="rId52"/>
    <hyperlink ref="F645" r:id="rId53"/>
    <hyperlink ref="F670" r:id="rId54"/>
    <hyperlink ref="F675" r:id="rId55"/>
    <hyperlink ref="F678" r:id="rId56"/>
    <hyperlink ref="F686" r:id="rId57"/>
    <hyperlink ref="F694" r:id="rId58"/>
    <hyperlink ref="F710" r:id="rId59"/>
    <hyperlink ref="F718" r:id="rId60"/>
    <hyperlink ref="F734" r:id="rId61"/>
    <hyperlink ref="F742" r:id="rId62"/>
    <hyperlink ref="F748" r:id="rId63"/>
    <hyperlink ref="F756" r:id="rId64"/>
    <hyperlink ref="F763" r:id="rId65"/>
    <hyperlink ref="F775" r:id="rId66"/>
    <hyperlink ref="F799" r:id="rId67"/>
    <hyperlink ref="F802" r:id="rId68"/>
    <hyperlink ref="F814" r:id="rId69"/>
    <hyperlink ref="F826" r:id="rId70"/>
    <hyperlink ref="F838" r:id="rId71"/>
    <hyperlink ref="F850" r:id="rId72"/>
    <hyperlink ref="F864" r:id="rId73"/>
    <hyperlink ref="F888" r:id="rId74"/>
    <hyperlink ref="F920" r:id="rId75"/>
    <hyperlink ref="F930" r:id="rId76"/>
    <hyperlink ref="F933" r:id="rId77"/>
    <hyperlink ref="F957" r:id="rId78"/>
    <hyperlink ref="F981" r:id="rId79"/>
    <hyperlink ref="F989" r:id="rId80"/>
    <hyperlink ref="F997" r:id="rId81"/>
    <hyperlink ref="F1000" r:id="rId82"/>
    <hyperlink ref="F1017" r:id="rId83"/>
    <hyperlink ref="F1045" r:id="rId84"/>
    <hyperlink ref="F1053" r:id="rId85"/>
    <hyperlink ref="F1069" r:id="rId86"/>
    <hyperlink ref="F1107" r:id="rId87"/>
  </hyperlinks>
  <pageMargins left="0.39374999999999999" right="0.39374999999999999" top="0.39374999999999999" bottom="0.39374999999999999" header="0" footer="0"/>
  <pageSetup paperSize="9" scale="84" fitToHeight="100" orientation="landscape" blackAndWhite="1" r:id="rId88"/>
  <headerFooter>
    <oddFooter>&amp;CStrana &amp;P z &amp;N</oddFooter>
  </headerFooter>
  <drawing r:id="rId8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9" t="s">
        <v>83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79</v>
      </c>
    </row>
    <row r="4" spans="1:46" s="1" customFormat="1" ht="24.95" customHeight="1">
      <c r="B4" s="22"/>
      <c r="D4" s="105" t="s">
        <v>93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0" t="str">
        <f>'Rekapitulace stavby'!K6</f>
        <v>Stavební úpravy bytu Lidická 49, byt č.13</v>
      </c>
      <c r="F7" s="381"/>
      <c r="G7" s="381"/>
      <c r="H7" s="381"/>
      <c r="L7" s="22"/>
    </row>
    <row r="8" spans="1:46" s="2" customFormat="1" ht="12" customHeight="1">
      <c r="A8" s="36"/>
      <c r="B8" s="41"/>
      <c r="C8" s="36"/>
      <c r="D8" s="107" t="s">
        <v>94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2" t="s">
        <v>944</v>
      </c>
      <c r="F9" s="383"/>
      <c r="G9" s="383"/>
      <c r="H9" s="383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11. 8. 2022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tr">
        <f>IF('Rekapitulace stavby'!AN10="","",'Rekapitulace stavby'!AN10)</f>
        <v/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>Statutární město Brno,Dominikánské náměstí 196/1</v>
      </c>
      <c r="F15" s="36"/>
      <c r="G15" s="36"/>
      <c r="H15" s="36"/>
      <c r="I15" s="107" t="s">
        <v>28</v>
      </c>
      <c r="J15" s="109" t="str">
        <f>IF('Rekapitulace stavby'!AN11="","",'Rekapitulace stavby'!AN11)</f>
        <v/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4" t="str">
        <f>'Rekapitulace stavby'!E14</f>
        <v>Vyplň údaj</v>
      </c>
      <c r="F18" s="385"/>
      <c r="G18" s="385"/>
      <c r="H18" s="385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tr">
        <f>IF('Rekapitulace stavby'!AN16="","",'Rekapitulace stavby'!AN16)</f>
        <v/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tr">
        <f>IF('Rekapitulace stavby'!E17="","",'Rekapitulace stavby'!E17)</f>
        <v>Architektura &amp; interier,Šimůnek &amp; partners, VM</v>
      </c>
      <c r="F21" s="36"/>
      <c r="G21" s="36"/>
      <c r="H21" s="36"/>
      <c r="I21" s="107" t="s">
        <v>28</v>
      </c>
      <c r="J21" s="109" t="str">
        <f>IF('Rekapitulace stavby'!AN17="","",'Rekapitulace stavby'!AN17)</f>
        <v/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28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35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6" t="s">
        <v>19</v>
      </c>
      <c r="F27" s="386"/>
      <c r="G27" s="386"/>
      <c r="H27" s="386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37</v>
      </c>
      <c r="E30" s="36"/>
      <c r="F30" s="36"/>
      <c r="G30" s="36"/>
      <c r="H30" s="36"/>
      <c r="I30" s="36"/>
      <c r="J30" s="116">
        <f>ROUND(J98,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39</v>
      </c>
      <c r="G32" s="36"/>
      <c r="H32" s="36"/>
      <c r="I32" s="117" t="s">
        <v>38</v>
      </c>
      <c r="J32" s="117" t="s">
        <v>40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41</v>
      </c>
      <c r="E33" s="107" t="s">
        <v>42</v>
      </c>
      <c r="F33" s="119">
        <f>ROUND((SUM(BE98:BE161)),  2)</f>
        <v>0</v>
      </c>
      <c r="G33" s="36"/>
      <c r="H33" s="36"/>
      <c r="I33" s="120">
        <v>0.21</v>
      </c>
      <c r="J33" s="119">
        <f>ROUND(((SUM(BE98:BE161))*I33),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43</v>
      </c>
      <c r="F34" s="119">
        <f>ROUND((SUM(BF98:BF161)),  2)</f>
        <v>0</v>
      </c>
      <c r="G34" s="36"/>
      <c r="H34" s="36"/>
      <c r="I34" s="120">
        <v>0.15</v>
      </c>
      <c r="J34" s="119">
        <f>ROUND(((SUM(BF98:BF161))*I34),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44</v>
      </c>
      <c r="F35" s="119">
        <f>ROUND((SUM(BG98:BG161)),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45</v>
      </c>
      <c r="F36" s="119">
        <f>ROUND((SUM(BH98:BH161)),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46</v>
      </c>
      <c r="F37" s="119">
        <f>ROUND((SUM(BI98:BI161)),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96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8" t="str">
        <f>E7</f>
        <v>Stavební úpravy bytu Lidická 49, byt č.13</v>
      </c>
      <c r="F48" s="379"/>
      <c r="G48" s="379"/>
      <c r="H48" s="37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94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6" t="str">
        <f>E9</f>
        <v>02 - Elektroinstalace</v>
      </c>
      <c r="F50" s="377"/>
      <c r="G50" s="377"/>
      <c r="H50" s="377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11. 8. 2022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15" customHeight="1">
      <c r="A54" s="36"/>
      <c r="B54" s="37"/>
      <c r="C54" s="31" t="s">
        <v>25</v>
      </c>
      <c r="D54" s="38"/>
      <c r="E54" s="38"/>
      <c r="F54" s="29" t="str">
        <f>E15</f>
        <v>Statutární město Brno,Dominikánské náměstí 196/1</v>
      </c>
      <c r="G54" s="38"/>
      <c r="H54" s="38"/>
      <c r="I54" s="31" t="s">
        <v>31</v>
      </c>
      <c r="J54" s="34" t="str">
        <f>E21</f>
        <v>Architektura &amp; interier,Šimůnek &amp; partners, VM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97</v>
      </c>
      <c r="D57" s="133"/>
      <c r="E57" s="133"/>
      <c r="F57" s="133"/>
      <c r="G57" s="133"/>
      <c r="H57" s="133"/>
      <c r="I57" s="133"/>
      <c r="J57" s="134" t="s">
        <v>98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69</v>
      </c>
      <c r="D59" s="38"/>
      <c r="E59" s="38"/>
      <c r="F59" s="38"/>
      <c r="G59" s="38"/>
      <c r="H59" s="38"/>
      <c r="I59" s="38"/>
      <c r="J59" s="79">
        <f>J98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99</v>
      </c>
    </row>
    <row r="60" spans="1:47" s="9" customFormat="1" ht="24.95" customHeight="1">
      <c r="B60" s="136"/>
      <c r="C60" s="137"/>
      <c r="D60" s="138" t="s">
        <v>945</v>
      </c>
      <c r="E60" s="139"/>
      <c r="F60" s="139"/>
      <c r="G60" s="139"/>
      <c r="H60" s="139"/>
      <c r="I60" s="139"/>
      <c r="J60" s="140">
        <f>J99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946</v>
      </c>
      <c r="E61" s="145"/>
      <c r="F61" s="145"/>
      <c r="G61" s="145"/>
      <c r="H61" s="145"/>
      <c r="I61" s="145"/>
      <c r="J61" s="146">
        <f>J100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947</v>
      </c>
      <c r="E62" s="145"/>
      <c r="F62" s="145"/>
      <c r="G62" s="145"/>
      <c r="H62" s="145"/>
      <c r="I62" s="145"/>
      <c r="J62" s="146">
        <f>J106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948</v>
      </c>
      <c r="E63" s="145"/>
      <c r="F63" s="145"/>
      <c r="G63" s="145"/>
      <c r="H63" s="145"/>
      <c r="I63" s="145"/>
      <c r="J63" s="146">
        <f>J114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949</v>
      </c>
      <c r="E64" s="145"/>
      <c r="F64" s="145"/>
      <c r="G64" s="145"/>
      <c r="H64" s="145"/>
      <c r="I64" s="145"/>
      <c r="J64" s="146">
        <f>J116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950</v>
      </c>
      <c r="E65" s="145"/>
      <c r="F65" s="145"/>
      <c r="G65" s="145"/>
      <c r="H65" s="145"/>
      <c r="I65" s="145"/>
      <c r="J65" s="146">
        <f>J118</f>
        <v>0</v>
      </c>
      <c r="K65" s="143"/>
      <c r="L65" s="147"/>
    </row>
    <row r="66" spans="1:31" s="10" customFormat="1" ht="19.899999999999999" customHeight="1">
      <c r="B66" s="142"/>
      <c r="C66" s="143"/>
      <c r="D66" s="144" t="s">
        <v>951</v>
      </c>
      <c r="E66" s="145"/>
      <c r="F66" s="145"/>
      <c r="G66" s="145"/>
      <c r="H66" s="145"/>
      <c r="I66" s="145"/>
      <c r="J66" s="146">
        <f>J120</f>
        <v>0</v>
      </c>
      <c r="K66" s="143"/>
      <c r="L66" s="147"/>
    </row>
    <row r="67" spans="1:31" s="10" customFormat="1" ht="19.899999999999999" customHeight="1">
      <c r="B67" s="142"/>
      <c r="C67" s="143"/>
      <c r="D67" s="144" t="s">
        <v>952</v>
      </c>
      <c r="E67" s="145"/>
      <c r="F67" s="145"/>
      <c r="G67" s="145"/>
      <c r="H67" s="145"/>
      <c r="I67" s="145"/>
      <c r="J67" s="146">
        <f>J122</f>
        <v>0</v>
      </c>
      <c r="K67" s="143"/>
      <c r="L67" s="147"/>
    </row>
    <row r="68" spans="1:31" s="10" customFormat="1" ht="19.899999999999999" customHeight="1">
      <c r="B68" s="142"/>
      <c r="C68" s="143"/>
      <c r="D68" s="144" t="s">
        <v>953</v>
      </c>
      <c r="E68" s="145"/>
      <c r="F68" s="145"/>
      <c r="G68" s="145"/>
      <c r="H68" s="145"/>
      <c r="I68" s="145"/>
      <c r="J68" s="146">
        <f>J128</f>
        <v>0</v>
      </c>
      <c r="K68" s="143"/>
      <c r="L68" s="147"/>
    </row>
    <row r="69" spans="1:31" s="10" customFormat="1" ht="19.899999999999999" customHeight="1">
      <c r="B69" s="142"/>
      <c r="C69" s="143"/>
      <c r="D69" s="144" t="s">
        <v>954</v>
      </c>
      <c r="E69" s="145"/>
      <c r="F69" s="145"/>
      <c r="G69" s="145"/>
      <c r="H69" s="145"/>
      <c r="I69" s="145"/>
      <c r="J69" s="146">
        <f>J133</f>
        <v>0</v>
      </c>
      <c r="K69" s="143"/>
      <c r="L69" s="147"/>
    </row>
    <row r="70" spans="1:31" s="10" customFormat="1" ht="19.899999999999999" customHeight="1">
      <c r="B70" s="142"/>
      <c r="C70" s="143"/>
      <c r="D70" s="144" t="s">
        <v>955</v>
      </c>
      <c r="E70" s="145"/>
      <c r="F70" s="145"/>
      <c r="G70" s="145"/>
      <c r="H70" s="145"/>
      <c r="I70" s="145"/>
      <c r="J70" s="146">
        <f>J135</f>
        <v>0</v>
      </c>
      <c r="K70" s="143"/>
      <c r="L70" s="147"/>
    </row>
    <row r="71" spans="1:31" s="10" customFormat="1" ht="19.899999999999999" customHeight="1">
      <c r="B71" s="142"/>
      <c r="C71" s="143"/>
      <c r="D71" s="144" t="s">
        <v>956</v>
      </c>
      <c r="E71" s="145"/>
      <c r="F71" s="145"/>
      <c r="G71" s="145"/>
      <c r="H71" s="145"/>
      <c r="I71" s="145"/>
      <c r="J71" s="146">
        <f>J137</f>
        <v>0</v>
      </c>
      <c r="K71" s="143"/>
      <c r="L71" s="147"/>
    </row>
    <row r="72" spans="1:31" s="10" customFormat="1" ht="19.899999999999999" customHeight="1">
      <c r="B72" s="142"/>
      <c r="C72" s="143"/>
      <c r="D72" s="144" t="s">
        <v>957</v>
      </c>
      <c r="E72" s="145"/>
      <c r="F72" s="145"/>
      <c r="G72" s="145"/>
      <c r="H72" s="145"/>
      <c r="I72" s="145"/>
      <c r="J72" s="146">
        <f>J139</f>
        <v>0</v>
      </c>
      <c r="K72" s="143"/>
      <c r="L72" s="147"/>
    </row>
    <row r="73" spans="1:31" s="10" customFormat="1" ht="19.899999999999999" customHeight="1">
      <c r="B73" s="142"/>
      <c r="C73" s="143"/>
      <c r="D73" s="144" t="s">
        <v>958</v>
      </c>
      <c r="E73" s="145"/>
      <c r="F73" s="145"/>
      <c r="G73" s="145"/>
      <c r="H73" s="145"/>
      <c r="I73" s="145"/>
      <c r="J73" s="146">
        <f>J147</f>
        <v>0</v>
      </c>
      <c r="K73" s="143"/>
      <c r="L73" s="147"/>
    </row>
    <row r="74" spans="1:31" s="10" customFormat="1" ht="19.899999999999999" customHeight="1">
      <c r="B74" s="142"/>
      <c r="C74" s="143"/>
      <c r="D74" s="144" t="s">
        <v>959</v>
      </c>
      <c r="E74" s="145"/>
      <c r="F74" s="145"/>
      <c r="G74" s="145"/>
      <c r="H74" s="145"/>
      <c r="I74" s="145"/>
      <c r="J74" s="146">
        <f>J149</f>
        <v>0</v>
      </c>
      <c r="K74" s="143"/>
      <c r="L74" s="147"/>
    </row>
    <row r="75" spans="1:31" s="10" customFormat="1" ht="19.899999999999999" customHeight="1">
      <c r="B75" s="142"/>
      <c r="C75" s="143"/>
      <c r="D75" s="144" t="s">
        <v>960</v>
      </c>
      <c r="E75" s="145"/>
      <c r="F75" s="145"/>
      <c r="G75" s="145"/>
      <c r="H75" s="145"/>
      <c r="I75" s="145"/>
      <c r="J75" s="146">
        <f>J152</f>
        <v>0</v>
      </c>
      <c r="K75" s="143"/>
      <c r="L75" s="147"/>
    </row>
    <row r="76" spans="1:31" s="10" customFormat="1" ht="19.899999999999999" customHeight="1">
      <c r="B76" s="142"/>
      <c r="C76" s="143"/>
      <c r="D76" s="144" t="s">
        <v>961</v>
      </c>
      <c r="E76" s="145"/>
      <c r="F76" s="145"/>
      <c r="G76" s="145"/>
      <c r="H76" s="145"/>
      <c r="I76" s="145"/>
      <c r="J76" s="146">
        <f>J154</f>
        <v>0</v>
      </c>
      <c r="K76" s="143"/>
      <c r="L76" s="147"/>
    </row>
    <row r="77" spans="1:31" s="10" customFormat="1" ht="19.899999999999999" customHeight="1">
      <c r="B77" s="142"/>
      <c r="C77" s="143"/>
      <c r="D77" s="144" t="s">
        <v>962</v>
      </c>
      <c r="E77" s="145"/>
      <c r="F77" s="145"/>
      <c r="G77" s="145"/>
      <c r="H77" s="145"/>
      <c r="I77" s="145"/>
      <c r="J77" s="146">
        <f>J156</f>
        <v>0</v>
      </c>
      <c r="K77" s="143"/>
      <c r="L77" s="147"/>
    </row>
    <row r="78" spans="1:31" s="9" customFormat="1" ht="24.95" customHeight="1">
      <c r="B78" s="136"/>
      <c r="C78" s="137"/>
      <c r="D78" s="138" t="s">
        <v>118</v>
      </c>
      <c r="E78" s="139"/>
      <c r="F78" s="139"/>
      <c r="G78" s="139"/>
      <c r="H78" s="139"/>
      <c r="I78" s="139"/>
      <c r="J78" s="140">
        <f>J158</f>
        <v>0</v>
      </c>
      <c r="K78" s="137"/>
      <c r="L78" s="141"/>
    </row>
    <row r="79" spans="1:31" s="2" customFormat="1" ht="21.7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4" spans="1:31" s="2" customFormat="1" ht="6.95" customHeight="1">
      <c r="A84" s="36"/>
      <c r="B84" s="51"/>
      <c r="C84" s="52"/>
      <c r="D84" s="52"/>
      <c r="E84" s="52"/>
      <c r="F84" s="52"/>
      <c r="G84" s="52"/>
      <c r="H84" s="52"/>
      <c r="I84" s="52"/>
      <c r="J84" s="52"/>
      <c r="K84" s="52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24.95" customHeight="1">
      <c r="A85" s="36"/>
      <c r="B85" s="37"/>
      <c r="C85" s="25" t="s">
        <v>119</v>
      </c>
      <c r="D85" s="38"/>
      <c r="E85" s="38"/>
      <c r="F85" s="38"/>
      <c r="G85" s="38"/>
      <c r="H85" s="38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12" customHeight="1">
      <c r="A87" s="36"/>
      <c r="B87" s="37"/>
      <c r="C87" s="31" t="s">
        <v>16</v>
      </c>
      <c r="D87" s="38"/>
      <c r="E87" s="38"/>
      <c r="F87" s="38"/>
      <c r="G87" s="38"/>
      <c r="H87" s="38"/>
      <c r="I87" s="38"/>
      <c r="J87" s="38"/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6.5" customHeight="1">
      <c r="A88" s="36"/>
      <c r="B88" s="37"/>
      <c r="C88" s="38"/>
      <c r="D88" s="38"/>
      <c r="E88" s="378" t="str">
        <f>E7</f>
        <v>Stavební úpravy bytu Lidická 49, byt č.13</v>
      </c>
      <c r="F88" s="379"/>
      <c r="G88" s="379"/>
      <c r="H88" s="379"/>
      <c r="I88" s="38"/>
      <c r="J88" s="38"/>
      <c r="K88" s="38"/>
      <c r="L88" s="10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2" customHeight="1">
      <c r="A89" s="36"/>
      <c r="B89" s="37"/>
      <c r="C89" s="31" t="s">
        <v>94</v>
      </c>
      <c r="D89" s="38"/>
      <c r="E89" s="38"/>
      <c r="F89" s="38"/>
      <c r="G89" s="38"/>
      <c r="H89" s="38"/>
      <c r="I89" s="38"/>
      <c r="J89" s="38"/>
      <c r="K89" s="38"/>
      <c r="L89" s="10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6.5" customHeight="1">
      <c r="A90" s="36"/>
      <c r="B90" s="37"/>
      <c r="C90" s="38"/>
      <c r="D90" s="38"/>
      <c r="E90" s="366" t="str">
        <f>E9</f>
        <v>02 - Elektroinstalace</v>
      </c>
      <c r="F90" s="377"/>
      <c r="G90" s="377"/>
      <c r="H90" s="377"/>
      <c r="I90" s="38"/>
      <c r="J90" s="38"/>
      <c r="K90" s="38"/>
      <c r="L90" s="10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6.9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0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2" customHeight="1">
      <c r="A92" s="36"/>
      <c r="B92" s="37"/>
      <c r="C92" s="31" t="s">
        <v>21</v>
      </c>
      <c r="D92" s="38"/>
      <c r="E92" s="38"/>
      <c r="F92" s="29" t="str">
        <f>F12</f>
        <v xml:space="preserve"> </v>
      </c>
      <c r="G92" s="38"/>
      <c r="H92" s="38"/>
      <c r="I92" s="31" t="s">
        <v>23</v>
      </c>
      <c r="J92" s="61" t="str">
        <f>IF(J12="","",J12)</f>
        <v>11. 8. 2022</v>
      </c>
      <c r="K92" s="38"/>
      <c r="L92" s="10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0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40.15" customHeight="1">
      <c r="A94" s="36"/>
      <c r="B94" s="37"/>
      <c r="C94" s="31" t="s">
        <v>25</v>
      </c>
      <c r="D94" s="38"/>
      <c r="E94" s="38"/>
      <c r="F94" s="29" t="str">
        <f>E15</f>
        <v>Statutární město Brno,Dominikánské náměstí 196/1</v>
      </c>
      <c r="G94" s="38"/>
      <c r="H94" s="38"/>
      <c r="I94" s="31" t="s">
        <v>31</v>
      </c>
      <c r="J94" s="34" t="str">
        <f>E21</f>
        <v>Architektura &amp; interier,Šimůnek &amp; partners, VM</v>
      </c>
      <c r="K94" s="38"/>
      <c r="L94" s="108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5.2" customHeight="1">
      <c r="A95" s="36"/>
      <c r="B95" s="37"/>
      <c r="C95" s="31" t="s">
        <v>29</v>
      </c>
      <c r="D95" s="38"/>
      <c r="E95" s="38"/>
      <c r="F95" s="29" t="str">
        <f>IF(E18="","",E18)</f>
        <v>Vyplň údaj</v>
      </c>
      <c r="G95" s="38"/>
      <c r="H95" s="38"/>
      <c r="I95" s="31" t="s">
        <v>34</v>
      </c>
      <c r="J95" s="34" t="str">
        <f>E24</f>
        <v xml:space="preserve"> </v>
      </c>
      <c r="K95" s="38"/>
      <c r="L95" s="108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0.35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108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11" customFormat="1" ht="29.25" customHeight="1">
      <c r="A97" s="148"/>
      <c r="B97" s="149"/>
      <c r="C97" s="150" t="s">
        <v>120</v>
      </c>
      <c r="D97" s="151" t="s">
        <v>56</v>
      </c>
      <c r="E97" s="151" t="s">
        <v>52</v>
      </c>
      <c r="F97" s="151" t="s">
        <v>53</v>
      </c>
      <c r="G97" s="151" t="s">
        <v>121</v>
      </c>
      <c r="H97" s="151" t="s">
        <v>122</v>
      </c>
      <c r="I97" s="151" t="s">
        <v>123</v>
      </c>
      <c r="J97" s="151" t="s">
        <v>98</v>
      </c>
      <c r="K97" s="152" t="s">
        <v>124</v>
      </c>
      <c r="L97" s="153"/>
      <c r="M97" s="70" t="s">
        <v>19</v>
      </c>
      <c r="N97" s="71" t="s">
        <v>41</v>
      </c>
      <c r="O97" s="71" t="s">
        <v>125</v>
      </c>
      <c r="P97" s="71" t="s">
        <v>126</v>
      </c>
      <c r="Q97" s="71" t="s">
        <v>127</v>
      </c>
      <c r="R97" s="71" t="s">
        <v>128</v>
      </c>
      <c r="S97" s="71" t="s">
        <v>129</v>
      </c>
      <c r="T97" s="72" t="s">
        <v>130</v>
      </c>
      <c r="U97" s="148"/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</row>
    <row r="98" spans="1:65" s="2" customFormat="1" ht="22.9" customHeight="1">
      <c r="A98" s="36"/>
      <c r="B98" s="37"/>
      <c r="C98" s="77" t="s">
        <v>131</v>
      </c>
      <c r="D98" s="38"/>
      <c r="E98" s="38"/>
      <c r="F98" s="38"/>
      <c r="G98" s="38"/>
      <c r="H98" s="38"/>
      <c r="I98" s="38"/>
      <c r="J98" s="154">
        <f>BK98</f>
        <v>0</v>
      </c>
      <c r="K98" s="38"/>
      <c r="L98" s="41"/>
      <c r="M98" s="73"/>
      <c r="N98" s="155"/>
      <c r="O98" s="74"/>
      <c r="P98" s="156">
        <f>P99+P158</f>
        <v>0</v>
      </c>
      <c r="Q98" s="74"/>
      <c r="R98" s="156">
        <f>R99+R158</f>
        <v>0</v>
      </c>
      <c r="S98" s="74"/>
      <c r="T98" s="157">
        <f>T99+T158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70</v>
      </c>
      <c r="AU98" s="19" t="s">
        <v>99</v>
      </c>
      <c r="BK98" s="158">
        <f>BK99+BK158</f>
        <v>0</v>
      </c>
    </row>
    <row r="99" spans="1:65" s="12" customFormat="1" ht="25.9" customHeight="1">
      <c r="B99" s="159"/>
      <c r="C99" s="160"/>
      <c r="D99" s="161" t="s">
        <v>70</v>
      </c>
      <c r="E99" s="162" t="s">
        <v>963</v>
      </c>
      <c r="F99" s="162" t="s">
        <v>964</v>
      </c>
      <c r="G99" s="160"/>
      <c r="H99" s="160"/>
      <c r="I99" s="163"/>
      <c r="J99" s="164">
        <f>BK99</f>
        <v>0</v>
      </c>
      <c r="K99" s="160"/>
      <c r="L99" s="165"/>
      <c r="M99" s="166"/>
      <c r="N99" s="167"/>
      <c r="O99" s="167"/>
      <c r="P99" s="168">
        <f>P100+P106+P114+P116+P118+P120+P122+P128+P133+P135+P137+P139+P147+P149+P152+P154+P156</f>
        <v>0</v>
      </c>
      <c r="Q99" s="167"/>
      <c r="R99" s="168">
        <f>R100+R106+R114+R116+R118+R120+R122+R128+R133+R135+R137+R139+R147+R149+R152+R154+R156</f>
        <v>0</v>
      </c>
      <c r="S99" s="167"/>
      <c r="T99" s="169">
        <f>T100+T106+T114+T116+T118+T120+T122+T128+T133+T135+T137+T139+T147+T149+T152+T154+T156</f>
        <v>0</v>
      </c>
      <c r="AR99" s="170" t="s">
        <v>79</v>
      </c>
      <c r="AT99" s="171" t="s">
        <v>70</v>
      </c>
      <c r="AU99" s="171" t="s">
        <v>71</v>
      </c>
      <c r="AY99" s="170" t="s">
        <v>134</v>
      </c>
      <c r="BK99" s="172">
        <f>BK100+BK106+BK114+BK116+BK118+BK120+BK122+BK128+BK133+BK135+BK137+BK139+BK147+BK149+BK152+BK154+BK156</f>
        <v>0</v>
      </c>
    </row>
    <row r="100" spans="1:65" s="12" customFormat="1" ht="22.9" customHeight="1">
      <c r="B100" s="159"/>
      <c r="C100" s="160"/>
      <c r="D100" s="161" t="s">
        <v>70</v>
      </c>
      <c r="E100" s="173" t="s">
        <v>965</v>
      </c>
      <c r="F100" s="173" t="s">
        <v>966</v>
      </c>
      <c r="G100" s="160"/>
      <c r="H100" s="160"/>
      <c r="I100" s="163"/>
      <c r="J100" s="174">
        <f>BK100</f>
        <v>0</v>
      </c>
      <c r="K100" s="160"/>
      <c r="L100" s="165"/>
      <c r="M100" s="166"/>
      <c r="N100" s="167"/>
      <c r="O100" s="167"/>
      <c r="P100" s="168">
        <f>SUM(P101:P105)</f>
        <v>0</v>
      </c>
      <c r="Q100" s="167"/>
      <c r="R100" s="168">
        <f>SUM(R101:R105)</f>
        <v>0</v>
      </c>
      <c r="S100" s="167"/>
      <c r="T100" s="169">
        <f>SUM(T101:T105)</f>
        <v>0</v>
      </c>
      <c r="AR100" s="170" t="s">
        <v>79</v>
      </c>
      <c r="AT100" s="171" t="s">
        <v>70</v>
      </c>
      <c r="AU100" s="171" t="s">
        <v>79</v>
      </c>
      <c r="AY100" s="170" t="s">
        <v>134</v>
      </c>
      <c r="BK100" s="172">
        <f>SUM(BK101:BK105)</f>
        <v>0</v>
      </c>
    </row>
    <row r="101" spans="1:65" s="2" customFormat="1" ht="16.5" customHeight="1">
      <c r="A101" s="36"/>
      <c r="B101" s="37"/>
      <c r="C101" s="175" t="s">
        <v>79</v>
      </c>
      <c r="D101" s="175" t="s">
        <v>137</v>
      </c>
      <c r="E101" s="176" t="s">
        <v>967</v>
      </c>
      <c r="F101" s="177" t="s">
        <v>968</v>
      </c>
      <c r="G101" s="178" t="s">
        <v>700</v>
      </c>
      <c r="H101" s="179">
        <v>80</v>
      </c>
      <c r="I101" s="180"/>
      <c r="J101" s="181">
        <f>ROUND(I101*H101,2)</f>
        <v>0</v>
      </c>
      <c r="K101" s="177" t="s">
        <v>19</v>
      </c>
      <c r="L101" s="41"/>
      <c r="M101" s="182" t="s">
        <v>19</v>
      </c>
      <c r="N101" s="183" t="s">
        <v>43</v>
      </c>
      <c r="O101" s="66"/>
      <c r="P101" s="184">
        <f>O101*H101</f>
        <v>0</v>
      </c>
      <c r="Q101" s="184">
        <v>0</v>
      </c>
      <c r="R101" s="184">
        <f>Q101*H101</f>
        <v>0</v>
      </c>
      <c r="S101" s="184">
        <v>0</v>
      </c>
      <c r="T101" s="185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6" t="s">
        <v>142</v>
      </c>
      <c r="AT101" s="186" t="s">
        <v>137</v>
      </c>
      <c r="AU101" s="186" t="s">
        <v>143</v>
      </c>
      <c r="AY101" s="19" t="s">
        <v>134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9" t="s">
        <v>143</v>
      </c>
      <c r="BK101" s="187">
        <f>ROUND(I101*H101,2)</f>
        <v>0</v>
      </c>
      <c r="BL101" s="19" t="s">
        <v>142</v>
      </c>
      <c r="BM101" s="186" t="s">
        <v>143</v>
      </c>
    </row>
    <row r="102" spans="1:65" s="2" customFormat="1" ht="16.5" customHeight="1">
      <c r="A102" s="36"/>
      <c r="B102" s="37"/>
      <c r="C102" s="175" t="s">
        <v>143</v>
      </c>
      <c r="D102" s="175" t="s">
        <v>137</v>
      </c>
      <c r="E102" s="176" t="s">
        <v>969</v>
      </c>
      <c r="F102" s="177" t="s">
        <v>970</v>
      </c>
      <c r="G102" s="178" t="s">
        <v>700</v>
      </c>
      <c r="H102" s="179">
        <v>550</v>
      </c>
      <c r="I102" s="180"/>
      <c r="J102" s="181">
        <f>ROUND(I102*H102,2)</f>
        <v>0</v>
      </c>
      <c r="K102" s="177" t="s">
        <v>19</v>
      </c>
      <c r="L102" s="41"/>
      <c r="M102" s="182" t="s">
        <v>19</v>
      </c>
      <c r="N102" s="183" t="s">
        <v>43</v>
      </c>
      <c r="O102" s="66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142</v>
      </c>
      <c r="AT102" s="186" t="s">
        <v>137</v>
      </c>
      <c r="AU102" s="186" t="s">
        <v>143</v>
      </c>
      <c r="AY102" s="19" t="s">
        <v>134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9" t="s">
        <v>143</v>
      </c>
      <c r="BK102" s="187">
        <f>ROUND(I102*H102,2)</f>
        <v>0</v>
      </c>
      <c r="BL102" s="19" t="s">
        <v>142</v>
      </c>
      <c r="BM102" s="186" t="s">
        <v>142</v>
      </c>
    </row>
    <row r="103" spans="1:65" s="2" customFormat="1" ht="16.5" customHeight="1">
      <c r="A103" s="36"/>
      <c r="B103" s="37"/>
      <c r="C103" s="175" t="s">
        <v>135</v>
      </c>
      <c r="D103" s="175" t="s">
        <v>137</v>
      </c>
      <c r="E103" s="176" t="s">
        <v>971</v>
      </c>
      <c r="F103" s="177" t="s">
        <v>972</v>
      </c>
      <c r="G103" s="178" t="s">
        <v>700</v>
      </c>
      <c r="H103" s="179">
        <v>480</v>
      </c>
      <c r="I103" s="180"/>
      <c r="J103" s="181">
        <f>ROUND(I103*H103,2)</f>
        <v>0</v>
      </c>
      <c r="K103" s="177" t="s">
        <v>19</v>
      </c>
      <c r="L103" s="41"/>
      <c r="M103" s="182" t="s">
        <v>19</v>
      </c>
      <c r="N103" s="183" t="s">
        <v>43</v>
      </c>
      <c r="O103" s="66"/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142</v>
      </c>
      <c r="AT103" s="186" t="s">
        <v>137</v>
      </c>
      <c r="AU103" s="186" t="s">
        <v>143</v>
      </c>
      <c r="AY103" s="19" t="s">
        <v>134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9" t="s">
        <v>143</v>
      </c>
      <c r="BK103" s="187">
        <f>ROUND(I103*H103,2)</f>
        <v>0</v>
      </c>
      <c r="BL103" s="19" t="s">
        <v>142</v>
      </c>
      <c r="BM103" s="186" t="s">
        <v>163</v>
      </c>
    </row>
    <row r="104" spans="1:65" s="2" customFormat="1" ht="16.5" customHeight="1">
      <c r="A104" s="36"/>
      <c r="B104" s="37"/>
      <c r="C104" s="175" t="s">
        <v>142</v>
      </c>
      <c r="D104" s="175" t="s">
        <v>137</v>
      </c>
      <c r="E104" s="176" t="s">
        <v>973</v>
      </c>
      <c r="F104" s="177" t="s">
        <v>974</v>
      </c>
      <c r="G104" s="178" t="s">
        <v>700</v>
      </c>
      <c r="H104" s="179">
        <v>90</v>
      </c>
      <c r="I104" s="180"/>
      <c r="J104" s="181">
        <f>ROUND(I104*H104,2)</f>
        <v>0</v>
      </c>
      <c r="K104" s="177" t="s">
        <v>19</v>
      </c>
      <c r="L104" s="41"/>
      <c r="M104" s="182" t="s">
        <v>19</v>
      </c>
      <c r="N104" s="183" t="s">
        <v>43</v>
      </c>
      <c r="O104" s="66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142</v>
      </c>
      <c r="AT104" s="186" t="s">
        <v>137</v>
      </c>
      <c r="AU104" s="186" t="s">
        <v>143</v>
      </c>
      <c r="AY104" s="19" t="s">
        <v>134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9" t="s">
        <v>143</v>
      </c>
      <c r="BK104" s="187">
        <f>ROUND(I104*H104,2)</f>
        <v>0</v>
      </c>
      <c r="BL104" s="19" t="s">
        <v>142</v>
      </c>
      <c r="BM104" s="186" t="s">
        <v>232</v>
      </c>
    </row>
    <row r="105" spans="1:65" s="2" customFormat="1" ht="16.5" customHeight="1">
      <c r="A105" s="36"/>
      <c r="B105" s="37"/>
      <c r="C105" s="175" t="s">
        <v>180</v>
      </c>
      <c r="D105" s="175" t="s">
        <v>137</v>
      </c>
      <c r="E105" s="176" t="s">
        <v>975</v>
      </c>
      <c r="F105" s="177" t="s">
        <v>976</v>
      </c>
      <c r="G105" s="178" t="s">
        <v>700</v>
      </c>
      <c r="H105" s="179">
        <v>15</v>
      </c>
      <c r="I105" s="180"/>
      <c r="J105" s="181">
        <f>ROUND(I105*H105,2)</f>
        <v>0</v>
      </c>
      <c r="K105" s="177" t="s">
        <v>19</v>
      </c>
      <c r="L105" s="41"/>
      <c r="M105" s="182" t="s">
        <v>19</v>
      </c>
      <c r="N105" s="183" t="s">
        <v>43</v>
      </c>
      <c r="O105" s="66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142</v>
      </c>
      <c r="AT105" s="186" t="s">
        <v>137</v>
      </c>
      <c r="AU105" s="186" t="s">
        <v>143</v>
      </c>
      <c r="AY105" s="19" t="s">
        <v>134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9" t="s">
        <v>143</v>
      </c>
      <c r="BK105" s="187">
        <f>ROUND(I105*H105,2)</f>
        <v>0</v>
      </c>
      <c r="BL105" s="19" t="s">
        <v>142</v>
      </c>
      <c r="BM105" s="186" t="s">
        <v>251</v>
      </c>
    </row>
    <row r="106" spans="1:65" s="12" customFormat="1" ht="22.9" customHeight="1">
      <c r="B106" s="159"/>
      <c r="C106" s="160"/>
      <c r="D106" s="161" t="s">
        <v>70</v>
      </c>
      <c r="E106" s="173" t="s">
        <v>977</v>
      </c>
      <c r="F106" s="173" t="s">
        <v>978</v>
      </c>
      <c r="G106" s="160"/>
      <c r="H106" s="160"/>
      <c r="I106" s="163"/>
      <c r="J106" s="174">
        <f>BK106</f>
        <v>0</v>
      </c>
      <c r="K106" s="160"/>
      <c r="L106" s="165"/>
      <c r="M106" s="166"/>
      <c r="N106" s="167"/>
      <c r="O106" s="167"/>
      <c r="P106" s="168">
        <f>SUM(P107:P113)</f>
        <v>0</v>
      </c>
      <c r="Q106" s="167"/>
      <c r="R106" s="168">
        <f>SUM(R107:R113)</f>
        <v>0</v>
      </c>
      <c r="S106" s="167"/>
      <c r="T106" s="169">
        <f>SUM(T107:T113)</f>
        <v>0</v>
      </c>
      <c r="AR106" s="170" t="s">
        <v>79</v>
      </c>
      <c r="AT106" s="171" t="s">
        <v>70</v>
      </c>
      <c r="AU106" s="171" t="s">
        <v>79</v>
      </c>
      <c r="AY106" s="170" t="s">
        <v>134</v>
      </c>
      <c r="BK106" s="172">
        <f>SUM(BK107:BK113)</f>
        <v>0</v>
      </c>
    </row>
    <row r="107" spans="1:65" s="2" customFormat="1" ht="16.5" customHeight="1">
      <c r="A107" s="36"/>
      <c r="B107" s="37"/>
      <c r="C107" s="175" t="s">
        <v>163</v>
      </c>
      <c r="D107" s="175" t="s">
        <v>137</v>
      </c>
      <c r="E107" s="176" t="s">
        <v>979</v>
      </c>
      <c r="F107" s="177" t="s">
        <v>980</v>
      </c>
      <c r="G107" s="178" t="s">
        <v>700</v>
      </c>
      <c r="H107" s="179">
        <v>25</v>
      </c>
      <c r="I107" s="180"/>
      <c r="J107" s="181">
        <f t="shared" ref="J107:J113" si="0">ROUND(I107*H107,2)</f>
        <v>0</v>
      </c>
      <c r="K107" s="177" t="s">
        <v>19</v>
      </c>
      <c r="L107" s="41"/>
      <c r="M107" s="182" t="s">
        <v>19</v>
      </c>
      <c r="N107" s="183" t="s">
        <v>43</v>
      </c>
      <c r="O107" s="66"/>
      <c r="P107" s="184">
        <f t="shared" ref="P107:P113" si="1">O107*H107</f>
        <v>0</v>
      </c>
      <c r="Q107" s="184">
        <v>0</v>
      </c>
      <c r="R107" s="184">
        <f t="shared" ref="R107:R113" si="2">Q107*H107</f>
        <v>0</v>
      </c>
      <c r="S107" s="184">
        <v>0</v>
      </c>
      <c r="T107" s="185">
        <f t="shared" ref="T107:T113" si="3"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142</v>
      </c>
      <c r="AT107" s="186" t="s">
        <v>137</v>
      </c>
      <c r="AU107" s="186" t="s">
        <v>143</v>
      </c>
      <c r="AY107" s="19" t="s">
        <v>134</v>
      </c>
      <c r="BE107" s="187">
        <f t="shared" ref="BE107:BE113" si="4">IF(N107="základní",J107,0)</f>
        <v>0</v>
      </c>
      <c r="BF107" s="187">
        <f t="shared" ref="BF107:BF113" si="5">IF(N107="snížená",J107,0)</f>
        <v>0</v>
      </c>
      <c r="BG107" s="187">
        <f t="shared" ref="BG107:BG113" si="6">IF(N107="zákl. přenesená",J107,0)</f>
        <v>0</v>
      </c>
      <c r="BH107" s="187">
        <f t="shared" ref="BH107:BH113" si="7">IF(N107="sníž. přenesená",J107,0)</f>
        <v>0</v>
      </c>
      <c r="BI107" s="187">
        <f t="shared" ref="BI107:BI113" si="8">IF(N107="nulová",J107,0)</f>
        <v>0</v>
      </c>
      <c r="BJ107" s="19" t="s">
        <v>143</v>
      </c>
      <c r="BK107" s="187">
        <f t="shared" ref="BK107:BK113" si="9">ROUND(I107*H107,2)</f>
        <v>0</v>
      </c>
      <c r="BL107" s="19" t="s">
        <v>142</v>
      </c>
      <c r="BM107" s="186" t="s">
        <v>263</v>
      </c>
    </row>
    <row r="108" spans="1:65" s="2" customFormat="1" ht="16.5" customHeight="1">
      <c r="A108" s="36"/>
      <c r="B108" s="37"/>
      <c r="C108" s="175" t="s">
        <v>199</v>
      </c>
      <c r="D108" s="175" t="s">
        <v>137</v>
      </c>
      <c r="E108" s="176" t="s">
        <v>981</v>
      </c>
      <c r="F108" s="177" t="s">
        <v>982</v>
      </c>
      <c r="G108" s="178" t="s">
        <v>983</v>
      </c>
      <c r="H108" s="179">
        <v>8</v>
      </c>
      <c r="I108" s="180"/>
      <c r="J108" s="181">
        <f t="shared" si="0"/>
        <v>0</v>
      </c>
      <c r="K108" s="177" t="s">
        <v>19</v>
      </c>
      <c r="L108" s="41"/>
      <c r="M108" s="182" t="s">
        <v>19</v>
      </c>
      <c r="N108" s="183" t="s">
        <v>43</v>
      </c>
      <c r="O108" s="66"/>
      <c r="P108" s="184">
        <f t="shared" si="1"/>
        <v>0</v>
      </c>
      <c r="Q108" s="184">
        <v>0</v>
      </c>
      <c r="R108" s="184">
        <f t="shared" si="2"/>
        <v>0</v>
      </c>
      <c r="S108" s="184">
        <v>0</v>
      </c>
      <c r="T108" s="185">
        <f t="shared" si="3"/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6" t="s">
        <v>142</v>
      </c>
      <c r="AT108" s="186" t="s">
        <v>137</v>
      </c>
      <c r="AU108" s="186" t="s">
        <v>143</v>
      </c>
      <c r="AY108" s="19" t="s">
        <v>134</v>
      </c>
      <c r="BE108" s="187">
        <f t="shared" si="4"/>
        <v>0</v>
      </c>
      <c r="BF108" s="187">
        <f t="shared" si="5"/>
        <v>0</v>
      </c>
      <c r="BG108" s="187">
        <f t="shared" si="6"/>
        <v>0</v>
      </c>
      <c r="BH108" s="187">
        <f t="shared" si="7"/>
        <v>0</v>
      </c>
      <c r="BI108" s="187">
        <f t="shared" si="8"/>
        <v>0</v>
      </c>
      <c r="BJ108" s="19" t="s">
        <v>143</v>
      </c>
      <c r="BK108" s="187">
        <f t="shared" si="9"/>
        <v>0</v>
      </c>
      <c r="BL108" s="19" t="s">
        <v>142</v>
      </c>
      <c r="BM108" s="186" t="s">
        <v>274</v>
      </c>
    </row>
    <row r="109" spans="1:65" s="2" customFormat="1" ht="16.5" customHeight="1">
      <c r="A109" s="36"/>
      <c r="B109" s="37"/>
      <c r="C109" s="175" t="s">
        <v>232</v>
      </c>
      <c r="D109" s="175" t="s">
        <v>137</v>
      </c>
      <c r="E109" s="176" t="s">
        <v>984</v>
      </c>
      <c r="F109" s="177" t="s">
        <v>985</v>
      </c>
      <c r="G109" s="178" t="s">
        <v>983</v>
      </c>
      <c r="H109" s="179">
        <v>2</v>
      </c>
      <c r="I109" s="180"/>
      <c r="J109" s="181">
        <f t="shared" si="0"/>
        <v>0</v>
      </c>
      <c r="K109" s="177" t="s">
        <v>19</v>
      </c>
      <c r="L109" s="41"/>
      <c r="M109" s="182" t="s">
        <v>19</v>
      </c>
      <c r="N109" s="183" t="s">
        <v>43</v>
      </c>
      <c r="O109" s="66"/>
      <c r="P109" s="184">
        <f t="shared" si="1"/>
        <v>0</v>
      </c>
      <c r="Q109" s="184">
        <v>0</v>
      </c>
      <c r="R109" s="184">
        <f t="shared" si="2"/>
        <v>0</v>
      </c>
      <c r="S109" s="184">
        <v>0</v>
      </c>
      <c r="T109" s="185">
        <f t="shared" si="3"/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6" t="s">
        <v>142</v>
      </c>
      <c r="AT109" s="186" t="s">
        <v>137</v>
      </c>
      <c r="AU109" s="186" t="s">
        <v>143</v>
      </c>
      <c r="AY109" s="19" t="s">
        <v>134</v>
      </c>
      <c r="BE109" s="187">
        <f t="shared" si="4"/>
        <v>0</v>
      </c>
      <c r="BF109" s="187">
        <f t="shared" si="5"/>
        <v>0</v>
      </c>
      <c r="BG109" s="187">
        <f t="shared" si="6"/>
        <v>0</v>
      </c>
      <c r="BH109" s="187">
        <f t="shared" si="7"/>
        <v>0</v>
      </c>
      <c r="BI109" s="187">
        <f t="shared" si="8"/>
        <v>0</v>
      </c>
      <c r="BJ109" s="19" t="s">
        <v>143</v>
      </c>
      <c r="BK109" s="187">
        <f t="shared" si="9"/>
        <v>0</v>
      </c>
      <c r="BL109" s="19" t="s">
        <v>142</v>
      </c>
      <c r="BM109" s="186" t="s">
        <v>286</v>
      </c>
    </row>
    <row r="110" spans="1:65" s="2" customFormat="1" ht="16.5" customHeight="1">
      <c r="A110" s="36"/>
      <c r="B110" s="37"/>
      <c r="C110" s="175" t="s">
        <v>244</v>
      </c>
      <c r="D110" s="175" t="s">
        <v>137</v>
      </c>
      <c r="E110" s="176" t="s">
        <v>986</v>
      </c>
      <c r="F110" s="177" t="s">
        <v>987</v>
      </c>
      <c r="G110" s="178" t="s">
        <v>983</v>
      </c>
      <c r="H110" s="179">
        <v>8</v>
      </c>
      <c r="I110" s="180"/>
      <c r="J110" s="181">
        <f t="shared" si="0"/>
        <v>0</v>
      </c>
      <c r="K110" s="177" t="s">
        <v>19</v>
      </c>
      <c r="L110" s="41"/>
      <c r="M110" s="182" t="s">
        <v>19</v>
      </c>
      <c r="N110" s="183" t="s">
        <v>43</v>
      </c>
      <c r="O110" s="66"/>
      <c r="P110" s="184">
        <f t="shared" si="1"/>
        <v>0</v>
      </c>
      <c r="Q110" s="184">
        <v>0</v>
      </c>
      <c r="R110" s="184">
        <f t="shared" si="2"/>
        <v>0</v>
      </c>
      <c r="S110" s="184">
        <v>0</v>
      </c>
      <c r="T110" s="185">
        <f t="shared" si="3"/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142</v>
      </c>
      <c r="AT110" s="186" t="s">
        <v>137</v>
      </c>
      <c r="AU110" s="186" t="s">
        <v>143</v>
      </c>
      <c r="AY110" s="19" t="s">
        <v>134</v>
      </c>
      <c r="BE110" s="187">
        <f t="shared" si="4"/>
        <v>0</v>
      </c>
      <c r="BF110" s="187">
        <f t="shared" si="5"/>
        <v>0</v>
      </c>
      <c r="BG110" s="187">
        <f t="shared" si="6"/>
        <v>0</v>
      </c>
      <c r="BH110" s="187">
        <f t="shared" si="7"/>
        <v>0</v>
      </c>
      <c r="BI110" s="187">
        <f t="shared" si="8"/>
        <v>0</v>
      </c>
      <c r="BJ110" s="19" t="s">
        <v>143</v>
      </c>
      <c r="BK110" s="187">
        <f t="shared" si="9"/>
        <v>0</v>
      </c>
      <c r="BL110" s="19" t="s">
        <v>142</v>
      </c>
      <c r="BM110" s="186" t="s">
        <v>304</v>
      </c>
    </row>
    <row r="111" spans="1:65" s="2" customFormat="1" ht="16.5" customHeight="1">
      <c r="A111" s="36"/>
      <c r="B111" s="37"/>
      <c r="C111" s="175" t="s">
        <v>251</v>
      </c>
      <c r="D111" s="175" t="s">
        <v>137</v>
      </c>
      <c r="E111" s="176" t="s">
        <v>988</v>
      </c>
      <c r="F111" s="177" t="s">
        <v>989</v>
      </c>
      <c r="G111" s="178" t="s">
        <v>983</v>
      </c>
      <c r="H111" s="179">
        <v>2</v>
      </c>
      <c r="I111" s="180"/>
      <c r="J111" s="181">
        <f t="shared" si="0"/>
        <v>0</v>
      </c>
      <c r="K111" s="177" t="s">
        <v>19</v>
      </c>
      <c r="L111" s="41"/>
      <c r="M111" s="182" t="s">
        <v>19</v>
      </c>
      <c r="N111" s="183" t="s">
        <v>43</v>
      </c>
      <c r="O111" s="66"/>
      <c r="P111" s="184">
        <f t="shared" si="1"/>
        <v>0</v>
      </c>
      <c r="Q111" s="184">
        <v>0</v>
      </c>
      <c r="R111" s="184">
        <f t="shared" si="2"/>
        <v>0</v>
      </c>
      <c r="S111" s="184">
        <v>0</v>
      </c>
      <c r="T111" s="185">
        <f t="shared" si="3"/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6" t="s">
        <v>142</v>
      </c>
      <c r="AT111" s="186" t="s">
        <v>137</v>
      </c>
      <c r="AU111" s="186" t="s">
        <v>143</v>
      </c>
      <c r="AY111" s="19" t="s">
        <v>134</v>
      </c>
      <c r="BE111" s="187">
        <f t="shared" si="4"/>
        <v>0</v>
      </c>
      <c r="BF111" s="187">
        <f t="shared" si="5"/>
        <v>0</v>
      </c>
      <c r="BG111" s="187">
        <f t="shared" si="6"/>
        <v>0</v>
      </c>
      <c r="BH111" s="187">
        <f t="shared" si="7"/>
        <v>0</v>
      </c>
      <c r="BI111" s="187">
        <f t="shared" si="8"/>
        <v>0</v>
      </c>
      <c r="BJ111" s="19" t="s">
        <v>143</v>
      </c>
      <c r="BK111" s="187">
        <f t="shared" si="9"/>
        <v>0</v>
      </c>
      <c r="BL111" s="19" t="s">
        <v>142</v>
      </c>
      <c r="BM111" s="186" t="s">
        <v>319</v>
      </c>
    </row>
    <row r="112" spans="1:65" s="2" customFormat="1" ht="16.5" customHeight="1">
      <c r="A112" s="36"/>
      <c r="B112" s="37"/>
      <c r="C112" s="175" t="s">
        <v>257</v>
      </c>
      <c r="D112" s="175" t="s">
        <v>137</v>
      </c>
      <c r="E112" s="176" t="s">
        <v>990</v>
      </c>
      <c r="F112" s="177" t="s">
        <v>991</v>
      </c>
      <c r="G112" s="178" t="s">
        <v>983</v>
      </c>
      <c r="H112" s="179">
        <v>1</v>
      </c>
      <c r="I112" s="180"/>
      <c r="J112" s="181">
        <f t="shared" si="0"/>
        <v>0</v>
      </c>
      <c r="K112" s="177" t="s">
        <v>19</v>
      </c>
      <c r="L112" s="41"/>
      <c r="M112" s="182" t="s">
        <v>19</v>
      </c>
      <c r="N112" s="183" t="s">
        <v>43</v>
      </c>
      <c r="O112" s="66"/>
      <c r="P112" s="184">
        <f t="shared" si="1"/>
        <v>0</v>
      </c>
      <c r="Q112" s="184">
        <v>0</v>
      </c>
      <c r="R112" s="184">
        <f t="shared" si="2"/>
        <v>0</v>
      </c>
      <c r="S112" s="184">
        <v>0</v>
      </c>
      <c r="T112" s="185">
        <f t="shared" si="3"/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6" t="s">
        <v>142</v>
      </c>
      <c r="AT112" s="186" t="s">
        <v>137</v>
      </c>
      <c r="AU112" s="186" t="s">
        <v>143</v>
      </c>
      <c r="AY112" s="19" t="s">
        <v>134</v>
      </c>
      <c r="BE112" s="187">
        <f t="shared" si="4"/>
        <v>0</v>
      </c>
      <c r="BF112" s="187">
        <f t="shared" si="5"/>
        <v>0</v>
      </c>
      <c r="BG112" s="187">
        <f t="shared" si="6"/>
        <v>0</v>
      </c>
      <c r="BH112" s="187">
        <f t="shared" si="7"/>
        <v>0</v>
      </c>
      <c r="BI112" s="187">
        <f t="shared" si="8"/>
        <v>0</v>
      </c>
      <c r="BJ112" s="19" t="s">
        <v>143</v>
      </c>
      <c r="BK112" s="187">
        <f t="shared" si="9"/>
        <v>0</v>
      </c>
      <c r="BL112" s="19" t="s">
        <v>142</v>
      </c>
      <c r="BM112" s="186" t="s">
        <v>336</v>
      </c>
    </row>
    <row r="113" spans="1:65" s="2" customFormat="1" ht="16.5" customHeight="1">
      <c r="A113" s="36"/>
      <c r="B113" s="37"/>
      <c r="C113" s="175" t="s">
        <v>263</v>
      </c>
      <c r="D113" s="175" t="s">
        <v>137</v>
      </c>
      <c r="E113" s="176" t="s">
        <v>992</v>
      </c>
      <c r="F113" s="177" t="s">
        <v>993</v>
      </c>
      <c r="G113" s="178" t="s">
        <v>983</v>
      </c>
      <c r="H113" s="179">
        <v>3</v>
      </c>
      <c r="I113" s="180"/>
      <c r="J113" s="181">
        <f t="shared" si="0"/>
        <v>0</v>
      </c>
      <c r="K113" s="177" t="s">
        <v>19</v>
      </c>
      <c r="L113" s="41"/>
      <c r="M113" s="182" t="s">
        <v>19</v>
      </c>
      <c r="N113" s="183" t="s">
        <v>43</v>
      </c>
      <c r="O113" s="66"/>
      <c r="P113" s="184">
        <f t="shared" si="1"/>
        <v>0</v>
      </c>
      <c r="Q113" s="184">
        <v>0</v>
      </c>
      <c r="R113" s="184">
        <f t="shared" si="2"/>
        <v>0</v>
      </c>
      <c r="S113" s="184">
        <v>0</v>
      </c>
      <c r="T113" s="185">
        <f t="shared" si="3"/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6" t="s">
        <v>142</v>
      </c>
      <c r="AT113" s="186" t="s">
        <v>137</v>
      </c>
      <c r="AU113" s="186" t="s">
        <v>143</v>
      </c>
      <c r="AY113" s="19" t="s">
        <v>134</v>
      </c>
      <c r="BE113" s="187">
        <f t="shared" si="4"/>
        <v>0</v>
      </c>
      <c r="BF113" s="187">
        <f t="shared" si="5"/>
        <v>0</v>
      </c>
      <c r="BG113" s="187">
        <f t="shared" si="6"/>
        <v>0</v>
      </c>
      <c r="BH113" s="187">
        <f t="shared" si="7"/>
        <v>0</v>
      </c>
      <c r="BI113" s="187">
        <f t="shared" si="8"/>
        <v>0</v>
      </c>
      <c r="BJ113" s="19" t="s">
        <v>143</v>
      </c>
      <c r="BK113" s="187">
        <f t="shared" si="9"/>
        <v>0</v>
      </c>
      <c r="BL113" s="19" t="s">
        <v>142</v>
      </c>
      <c r="BM113" s="186" t="s">
        <v>347</v>
      </c>
    </row>
    <row r="114" spans="1:65" s="12" customFormat="1" ht="22.9" customHeight="1">
      <c r="B114" s="159"/>
      <c r="C114" s="160"/>
      <c r="D114" s="161" t="s">
        <v>70</v>
      </c>
      <c r="E114" s="173" t="s">
        <v>994</v>
      </c>
      <c r="F114" s="173" t="s">
        <v>995</v>
      </c>
      <c r="G114" s="160"/>
      <c r="H114" s="160"/>
      <c r="I114" s="163"/>
      <c r="J114" s="174">
        <f>BK114</f>
        <v>0</v>
      </c>
      <c r="K114" s="160"/>
      <c r="L114" s="165"/>
      <c r="M114" s="166"/>
      <c r="N114" s="167"/>
      <c r="O114" s="167"/>
      <c r="P114" s="168">
        <f>P115</f>
        <v>0</v>
      </c>
      <c r="Q114" s="167"/>
      <c r="R114" s="168">
        <f>R115</f>
        <v>0</v>
      </c>
      <c r="S114" s="167"/>
      <c r="T114" s="169">
        <f>T115</f>
        <v>0</v>
      </c>
      <c r="AR114" s="170" t="s">
        <v>79</v>
      </c>
      <c r="AT114" s="171" t="s">
        <v>70</v>
      </c>
      <c r="AU114" s="171" t="s">
        <v>79</v>
      </c>
      <c r="AY114" s="170" t="s">
        <v>134</v>
      </c>
      <c r="BK114" s="172">
        <f>BK115</f>
        <v>0</v>
      </c>
    </row>
    <row r="115" spans="1:65" s="2" customFormat="1" ht="16.5" customHeight="1">
      <c r="A115" s="36"/>
      <c r="B115" s="37"/>
      <c r="C115" s="175" t="s">
        <v>269</v>
      </c>
      <c r="D115" s="175" t="s">
        <v>137</v>
      </c>
      <c r="E115" s="176" t="s">
        <v>996</v>
      </c>
      <c r="F115" s="177" t="s">
        <v>997</v>
      </c>
      <c r="G115" s="178" t="s">
        <v>700</v>
      </c>
      <c r="H115" s="179">
        <v>24</v>
      </c>
      <c r="I115" s="180"/>
      <c r="J115" s="181">
        <f>ROUND(I115*H115,2)</f>
        <v>0</v>
      </c>
      <c r="K115" s="177" t="s">
        <v>19</v>
      </c>
      <c r="L115" s="41"/>
      <c r="M115" s="182" t="s">
        <v>19</v>
      </c>
      <c r="N115" s="183" t="s">
        <v>43</v>
      </c>
      <c r="O115" s="66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6" t="s">
        <v>142</v>
      </c>
      <c r="AT115" s="186" t="s">
        <v>137</v>
      </c>
      <c r="AU115" s="186" t="s">
        <v>143</v>
      </c>
      <c r="AY115" s="19" t="s">
        <v>134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9" t="s">
        <v>143</v>
      </c>
      <c r="BK115" s="187">
        <f>ROUND(I115*H115,2)</f>
        <v>0</v>
      </c>
      <c r="BL115" s="19" t="s">
        <v>142</v>
      </c>
      <c r="BM115" s="186" t="s">
        <v>363</v>
      </c>
    </row>
    <row r="116" spans="1:65" s="12" customFormat="1" ht="22.9" customHeight="1">
      <c r="B116" s="159"/>
      <c r="C116" s="160"/>
      <c r="D116" s="161" t="s">
        <v>70</v>
      </c>
      <c r="E116" s="173" t="s">
        <v>998</v>
      </c>
      <c r="F116" s="173" t="s">
        <v>999</v>
      </c>
      <c r="G116" s="160"/>
      <c r="H116" s="160"/>
      <c r="I116" s="163"/>
      <c r="J116" s="174">
        <f>BK116</f>
        <v>0</v>
      </c>
      <c r="K116" s="160"/>
      <c r="L116" s="165"/>
      <c r="M116" s="166"/>
      <c r="N116" s="167"/>
      <c r="O116" s="167"/>
      <c r="P116" s="168">
        <f>P117</f>
        <v>0</v>
      </c>
      <c r="Q116" s="167"/>
      <c r="R116" s="168">
        <f>R117</f>
        <v>0</v>
      </c>
      <c r="S116" s="167"/>
      <c r="T116" s="169">
        <f>T117</f>
        <v>0</v>
      </c>
      <c r="AR116" s="170" t="s">
        <v>79</v>
      </c>
      <c r="AT116" s="171" t="s">
        <v>70</v>
      </c>
      <c r="AU116" s="171" t="s">
        <v>79</v>
      </c>
      <c r="AY116" s="170" t="s">
        <v>134</v>
      </c>
      <c r="BK116" s="172">
        <f>BK117</f>
        <v>0</v>
      </c>
    </row>
    <row r="117" spans="1:65" s="2" customFormat="1" ht="16.5" customHeight="1">
      <c r="A117" s="36"/>
      <c r="B117" s="37"/>
      <c r="C117" s="175" t="s">
        <v>274</v>
      </c>
      <c r="D117" s="175" t="s">
        <v>137</v>
      </c>
      <c r="E117" s="176" t="s">
        <v>1000</v>
      </c>
      <c r="F117" s="177" t="s">
        <v>1001</v>
      </c>
      <c r="G117" s="178" t="s">
        <v>983</v>
      </c>
      <c r="H117" s="179">
        <v>12</v>
      </c>
      <c r="I117" s="180"/>
      <c r="J117" s="181">
        <f>ROUND(I117*H117,2)</f>
        <v>0</v>
      </c>
      <c r="K117" s="177" t="s">
        <v>19</v>
      </c>
      <c r="L117" s="41"/>
      <c r="M117" s="182" t="s">
        <v>19</v>
      </c>
      <c r="N117" s="183" t="s">
        <v>43</v>
      </c>
      <c r="O117" s="66"/>
      <c r="P117" s="184">
        <f>O117*H117</f>
        <v>0</v>
      </c>
      <c r="Q117" s="184">
        <v>0</v>
      </c>
      <c r="R117" s="184">
        <f>Q117*H117</f>
        <v>0</v>
      </c>
      <c r="S117" s="184">
        <v>0</v>
      </c>
      <c r="T117" s="185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6" t="s">
        <v>142</v>
      </c>
      <c r="AT117" s="186" t="s">
        <v>137</v>
      </c>
      <c r="AU117" s="186" t="s">
        <v>143</v>
      </c>
      <c r="AY117" s="19" t="s">
        <v>134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9" t="s">
        <v>143</v>
      </c>
      <c r="BK117" s="187">
        <f>ROUND(I117*H117,2)</f>
        <v>0</v>
      </c>
      <c r="BL117" s="19" t="s">
        <v>142</v>
      </c>
      <c r="BM117" s="186" t="s">
        <v>377</v>
      </c>
    </row>
    <row r="118" spans="1:65" s="12" customFormat="1" ht="22.9" customHeight="1">
      <c r="B118" s="159"/>
      <c r="C118" s="160"/>
      <c r="D118" s="161" t="s">
        <v>70</v>
      </c>
      <c r="E118" s="173" t="s">
        <v>1002</v>
      </c>
      <c r="F118" s="173" t="s">
        <v>1003</v>
      </c>
      <c r="G118" s="160"/>
      <c r="H118" s="160"/>
      <c r="I118" s="163"/>
      <c r="J118" s="174">
        <f>BK118</f>
        <v>0</v>
      </c>
      <c r="K118" s="160"/>
      <c r="L118" s="165"/>
      <c r="M118" s="166"/>
      <c r="N118" s="167"/>
      <c r="O118" s="167"/>
      <c r="P118" s="168">
        <f>P119</f>
        <v>0</v>
      </c>
      <c r="Q118" s="167"/>
      <c r="R118" s="168">
        <f>R119</f>
        <v>0</v>
      </c>
      <c r="S118" s="167"/>
      <c r="T118" s="169">
        <f>T119</f>
        <v>0</v>
      </c>
      <c r="AR118" s="170" t="s">
        <v>79</v>
      </c>
      <c r="AT118" s="171" t="s">
        <v>70</v>
      </c>
      <c r="AU118" s="171" t="s">
        <v>79</v>
      </c>
      <c r="AY118" s="170" t="s">
        <v>134</v>
      </c>
      <c r="BK118" s="172">
        <f>BK119</f>
        <v>0</v>
      </c>
    </row>
    <row r="119" spans="1:65" s="2" customFormat="1" ht="16.5" customHeight="1">
      <c r="A119" s="36"/>
      <c r="B119" s="37"/>
      <c r="C119" s="175" t="s">
        <v>8</v>
      </c>
      <c r="D119" s="175" t="s">
        <v>137</v>
      </c>
      <c r="E119" s="176" t="s">
        <v>1004</v>
      </c>
      <c r="F119" s="177" t="s">
        <v>1005</v>
      </c>
      <c r="G119" s="178" t="s">
        <v>983</v>
      </c>
      <c r="H119" s="179">
        <v>12</v>
      </c>
      <c r="I119" s="180"/>
      <c r="J119" s="181">
        <f>ROUND(I119*H119,2)</f>
        <v>0</v>
      </c>
      <c r="K119" s="177" t="s">
        <v>19</v>
      </c>
      <c r="L119" s="41"/>
      <c r="M119" s="182" t="s">
        <v>19</v>
      </c>
      <c r="N119" s="183" t="s">
        <v>43</v>
      </c>
      <c r="O119" s="66"/>
      <c r="P119" s="184">
        <f>O119*H119</f>
        <v>0</v>
      </c>
      <c r="Q119" s="184">
        <v>0</v>
      </c>
      <c r="R119" s="184">
        <f>Q119*H119</f>
        <v>0</v>
      </c>
      <c r="S119" s="184">
        <v>0</v>
      </c>
      <c r="T119" s="185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6" t="s">
        <v>142</v>
      </c>
      <c r="AT119" s="186" t="s">
        <v>137</v>
      </c>
      <c r="AU119" s="186" t="s">
        <v>143</v>
      </c>
      <c r="AY119" s="19" t="s">
        <v>134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9" t="s">
        <v>143</v>
      </c>
      <c r="BK119" s="187">
        <f>ROUND(I119*H119,2)</f>
        <v>0</v>
      </c>
      <c r="BL119" s="19" t="s">
        <v>142</v>
      </c>
      <c r="BM119" s="186" t="s">
        <v>387</v>
      </c>
    </row>
    <row r="120" spans="1:65" s="12" customFormat="1" ht="22.9" customHeight="1">
      <c r="B120" s="159"/>
      <c r="C120" s="160"/>
      <c r="D120" s="161" t="s">
        <v>70</v>
      </c>
      <c r="E120" s="173" t="s">
        <v>1006</v>
      </c>
      <c r="F120" s="173" t="s">
        <v>1007</v>
      </c>
      <c r="G120" s="160"/>
      <c r="H120" s="160"/>
      <c r="I120" s="163"/>
      <c r="J120" s="174">
        <f>BK120</f>
        <v>0</v>
      </c>
      <c r="K120" s="160"/>
      <c r="L120" s="165"/>
      <c r="M120" s="166"/>
      <c r="N120" s="167"/>
      <c r="O120" s="167"/>
      <c r="P120" s="168">
        <f>P121</f>
        <v>0</v>
      </c>
      <c r="Q120" s="167"/>
      <c r="R120" s="168">
        <f>R121</f>
        <v>0</v>
      </c>
      <c r="S120" s="167"/>
      <c r="T120" s="169">
        <f>T121</f>
        <v>0</v>
      </c>
      <c r="AR120" s="170" t="s">
        <v>79</v>
      </c>
      <c r="AT120" s="171" t="s">
        <v>70</v>
      </c>
      <c r="AU120" s="171" t="s">
        <v>79</v>
      </c>
      <c r="AY120" s="170" t="s">
        <v>134</v>
      </c>
      <c r="BK120" s="172">
        <f>BK121</f>
        <v>0</v>
      </c>
    </row>
    <row r="121" spans="1:65" s="2" customFormat="1" ht="16.5" customHeight="1">
      <c r="A121" s="36"/>
      <c r="B121" s="37"/>
      <c r="C121" s="175" t="s">
        <v>286</v>
      </c>
      <c r="D121" s="175" t="s">
        <v>137</v>
      </c>
      <c r="E121" s="176" t="s">
        <v>1008</v>
      </c>
      <c r="F121" s="177" t="s">
        <v>1009</v>
      </c>
      <c r="G121" s="178" t="s">
        <v>983</v>
      </c>
      <c r="H121" s="179">
        <v>1</v>
      </c>
      <c r="I121" s="180"/>
      <c r="J121" s="181">
        <f>ROUND(I121*H121,2)</f>
        <v>0</v>
      </c>
      <c r="K121" s="177" t="s">
        <v>19</v>
      </c>
      <c r="L121" s="41"/>
      <c r="M121" s="182" t="s">
        <v>19</v>
      </c>
      <c r="N121" s="183" t="s">
        <v>43</v>
      </c>
      <c r="O121" s="66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6" t="s">
        <v>142</v>
      </c>
      <c r="AT121" s="186" t="s">
        <v>137</v>
      </c>
      <c r="AU121" s="186" t="s">
        <v>143</v>
      </c>
      <c r="AY121" s="19" t="s">
        <v>134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9" t="s">
        <v>143</v>
      </c>
      <c r="BK121" s="187">
        <f>ROUND(I121*H121,2)</f>
        <v>0</v>
      </c>
      <c r="BL121" s="19" t="s">
        <v>142</v>
      </c>
      <c r="BM121" s="186" t="s">
        <v>397</v>
      </c>
    </row>
    <row r="122" spans="1:65" s="12" customFormat="1" ht="22.9" customHeight="1">
      <c r="B122" s="159"/>
      <c r="C122" s="160"/>
      <c r="D122" s="161" t="s">
        <v>70</v>
      </c>
      <c r="E122" s="173" t="s">
        <v>1010</v>
      </c>
      <c r="F122" s="173" t="s">
        <v>1011</v>
      </c>
      <c r="G122" s="160"/>
      <c r="H122" s="160"/>
      <c r="I122" s="163"/>
      <c r="J122" s="174">
        <f>BK122</f>
        <v>0</v>
      </c>
      <c r="K122" s="160"/>
      <c r="L122" s="165"/>
      <c r="M122" s="166"/>
      <c r="N122" s="167"/>
      <c r="O122" s="167"/>
      <c r="P122" s="168">
        <f>SUM(P123:P127)</f>
        <v>0</v>
      </c>
      <c r="Q122" s="167"/>
      <c r="R122" s="168">
        <f>SUM(R123:R127)</f>
        <v>0</v>
      </c>
      <c r="S122" s="167"/>
      <c r="T122" s="169">
        <f>SUM(T123:T127)</f>
        <v>0</v>
      </c>
      <c r="AR122" s="170" t="s">
        <v>79</v>
      </c>
      <c r="AT122" s="171" t="s">
        <v>70</v>
      </c>
      <c r="AU122" s="171" t="s">
        <v>79</v>
      </c>
      <c r="AY122" s="170" t="s">
        <v>134</v>
      </c>
      <c r="BK122" s="172">
        <f>SUM(BK123:BK127)</f>
        <v>0</v>
      </c>
    </row>
    <row r="123" spans="1:65" s="2" customFormat="1" ht="16.5" customHeight="1">
      <c r="A123" s="36"/>
      <c r="B123" s="37"/>
      <c r="C123" s="175" t="s">
        <v>292</v>
      </c>
      <c r="D123" s="175" t="s">
        <v>137</v>
      </c>
      <c r="E123" s="176" t="s">
        <v>1012</v>
      </c>
      <c r="F123" s="177" t="s">
        <v>1013</v>
      </c>
      <c r="G123" s="178" t="s">
        <v>983</v>
      </c>
      <c r="H123" s="179">
        <v>48</v>
      </c>
      <c r="I123" s="180"/>
      <c r="J123" s="181">
        <f>ROUND(I123*H123,2)</f>
        <v>0</v>
      </c>
      <c r="K123" s="177" t="s">
        <v>19</v>
      </c>
      <c r="L123" s="41"/>
      <c r="M123" s="182" t="s">
        <v>19</v>
      </c>
      <c r="N123" s="183" t="s">
        <v>43</v>
      </c>
      <c r="O123" s="66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6" t="s">
        <v>142</v>
      </c>
      <c r="AT123" s="186" t="s">
        <v>137</v>
      </c>
      <c r="AU123" s="186" t="s">
        <v>143</v>
      </c>
      <c r="AY123" s="19" t="s">
        <v>134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9" t="s">
        <v>143</v>
      </c>
      <c r="BK123" s="187">
        <f>ROUND(I123*H123,2)</f>
        <v>0</v>
      </c>
      <c r="BL123" s="19" t="s">
        <v>142</v>
      </c>
      <c r="BM123" s="186" t="s">
        <v>408</v>
      </c>
    </row>
    <row r="124" spans="1:65" s="2" customFormat="1" ht="16.5" customHeight="1">
      <c r="A124" s="36"/>
      <c r="B124" s="37"/>
      <c r="C124" s="175" t="s">
        <v>304</v>
      </c>
      <c r="D124" s="175" t="s">
        <v>137</v>
      </c>
      <c r="E124" s="176" t="s">
        <v>1014</v>
      </c>
      <c r="F124" s="177" t="s">
        <v>1015</v>
      </c>
      <c r="G124" s="178" t="s">
        <v>983</v>
      </c>
      <c r="H124" s="179">
        <v>3</v>
      </c>
      <c r="I124" s="180"/>
      <c r="J124" s="181">
        <f>ROUND(I124*H124,2)</f>
        <v>0</v>
      </c>
      <c r="K124" s="177" t="s">
        <v>19</v>
      </c>
      <c r="L124" s="41"/>
      <c r="M124" s="182" t="s">
        <v>19</v>
      </c>
      <c r="N124" s="183" t="s">
        <v>43</v>
      </c>
      <c r="O124" s="66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6" t="s">
        <v>142</v>
      </c>
      <c r="AT124" s="186" t="s">
        <v>137</v>
      </c>
      <c r="AU124" s="186" t="s">
        <v>143</v>
      </c>
      <c r="AY124" s="19" t="s">
        <v>134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9" t="s">
        <v>143</v>
      </c>
      <c r="BK124" s="187">
        <f>ROUND(I124*H124,2)</f>
        <v>0</v>
      </c>
      <c r="BL124" s="19" t="s">
        <v>142</v>
      </c>
      <c r="BM124" s="186" t="s">
        <v>421</v>
      </c>
    </row>
    <row r="125" spans="1:65" s="2" customFormat="1" ht="16.5" customHeight="1">
      <c r="A125" s="36"/>
      <c r="B125" s="37"/>
      <c r="C125" s="175" t="s">
        <v>309</v>
      </c>
      <c r="D125" s="175" t="s">
        <v>137</v>
      </c>
      <c r="E125" s="176" t="s">
        <v>1016</v>
      </c>
      <c r="F125" s="177" t="s">
        <v>1017</v>
      </c>
      <c r="G125" s="178" t="s">
        <v>983</v>
      </c>
      <c r="H125" s="179">
        <v>3</v>
      </c>
      <c r="I125" s="180"/>
      <c r="J125" s="181">
        <f>ROUND(I125*H125,2)</f>
        <v>0</v>
      </c>
      <c r="K125" s="177" t="s">
        <v>19</v>
      </c>
      <c r="L125" s="41"/>
      <c r="M125" s="182" t="s">
        <v>19</v>
      </c>
      <c r="N125" s="183" t="s">
        <v>43</v>
      </c>
      <c r="O125" s="66"/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6" t="s">
        <v>142</v>
      </c>
      <c r="AT125" s="186" t="s">
        <v>137</v>
      </c>
      <c r="AU125" s="186" t="s">
        <v>143</v>
      </c>
      <c r="AY125" s="19" t="s">
        <v>134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9" t="s">
        <v>143</v>
      </c>
      <c r="BK125" s="187">
        <f>ROUND(I125*H125,2)</f>
        <v>0</v>
      </c>
      <c r="BL125" s="19" t="s">
        <v>142</v>
      </c>
      <c r="BM125" s="186" t="s">
        <v>436</v>
      </c>
    </row>
    <row r="126" spans="1:65" s="2" customFormat="1" ht="16.5" customHeight="1">
      <c r="A126" s="36"/>
      <c r="B126" s="37"/>
      <c r="C126" s="175" t="s">
        <v>319</v>
      </c>
      <c r="D126" s="175" t="s">
        <v>137</v>
      </c>
      <c r="E126" s="176" t="s">
        <v>1018</v>
      </c>
      <c r="F126" s="177" t="s">
        <v>1019</v>
      </c>
      <c r="G126" s="178" t="s">
        <v>983</v>
      </c>
      <c r="H126" s="179">
        <v>21</v>
      </c>
      <c r="I126" s="180"/>
      <c r="J126" s="181">
        <f>ROUND(I126*H126,2)</f>
        <v>0</v>
      </c>
      <c r="K126" s="177" t="s">
        <v>19</v>
      </c>
      <c r="L126" s="41"/>
      <c r="M126" s="182" t="s">
        <v>19</v>
      </c>
      <c r="N126" s="183" t="s">
        <v>43</v>
      </c>
      <c r="O126" s="66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6" t="s">
        <v>142</v>
      </c>
      <c r="AT126" s="186" t="s">
        <v>137</v>
      </c>
      <c r="AU126" s="186" t="s">
        <v>143</v>
      </c>
      <c r="AY126" s="19" t="s">
        <v>134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9" t="s">
        <v>143</v>
      </c>
      <c r="BK126" s="187">
        <f>ROUND(I126*H126,2)</f>
        <v>0</v>
      </c>
      <c r="BL126" s="19" t="s">
        <v>142</v>
      </c>
      <c r="BM126" s="186" t="s">
        <v>448</v>
      </c>
    </row>
    <row r="127" spans="1:65" s="2" customFormat="1" ht="16.5" customHeight="1">
      <c r="A127" s="36"/>
      <c r="B127" s="37"/>
      <c r="C127" s="175" t="s">
        <v>7</v>
      </c>
      <c r="D127" s="175" t="s">
        <v>137</v>
      </c>
      <c r="E127" s="176" t="s">
        <v>1020</v>
      </c>
      <c r="F127" s="177" t="s">
        <v>1021</v>
      </c>
      <c r="G127" s="178" t="s">
        <v>700</v>
      </c>
      <c r="H127" s="179">
        <v>75</v>
      </c>
      <c r="I127" s="180"/>
      <c r="J127" s="181">
        <f>ROUND(I127*H127,2)</f>
        <v>0</v>
      </c>
      <c r="K127" s="177" t="s">
        <v>19</v>
      </c>
      <c r="L127" s="41"/>
      <c r="M127" s="182" t="s">
        <v>19</v>
      </c>
      <c r="N127" s="183" t="s">
        <v>43</v>
      </c>
      <c r="O127" s="66"/>
      <c r="P127" s="184">
        <f>O127*H127</f>
        <v>0</v>
      </c>
      <c r="Q127" s="184">
        <v>0</v>
      </c>
      <c r="R127" s="184">
        <f>Q127*H127</f>
        <v>0</v>
      </c>
      <c r="S127" s="184">
        <v>0</v>
      </c>
      <c r="T127" s="185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6" t="s">
        <v>142</v>
      </c>
      <c r="AT127" s="186" t="s">
        <v>137</v>
      </c>
      <c r="AU127" s="186" t="s">
        <v>143</v>
      </c>
      <c r="AY127" s="19" t="s">
        <v>134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9" t="s">
        <v>143</v>
      </c>
      <c r="BK127" s="187">
        <f>ROUND(I127*H127,2)</f>
        <v>0</v>
      </c>
      <c r="BL127" s="19" t="s">
        <v>142</v>
      </c>
      <c r="BM127" s="186" t="s">
        <v>460</v>
      </c>
    </row>
    <row r="128" spans="1:65" s="12" customFormat="1" ht="22.9" customHeight="1">
      <c r="B128" s="159"/>
      <c r="C128" s="160"/>
      <c r="D128" s="161" t="s">
        <v>70</v>
      </c>
      <c r="E128" s="173" t="s">
        <v>1022</v>
      </c>
      <c r="F128" s="173" t="s">
        <v>1023</v>
      </c>
      <c r="G128" s="160"/>
      <c r="H128" s="160"/>
      <c r="I128" s="163"/>
      <c r="J128" s="174">
        <f>BK128</f>
        <v>0</v>
      </c>
      <c r="K128" s="160"/>
      <c r="L128" s="165"/>
      <c r="M128" s="166"/>
      <c r="N128" s="167"/>
      <c r="O128" s="167"/>
      <c r="P128" s="168">
        <f>SUM(P129:P132)</f>
        <v>0</v>
      </c>
      <c r="Q128" s="167"/>
      <c r="R128" s="168">
        <f>SUM(R129:R132)</f>
        <v>0</v>
      </c>
      <c r="S128" s="167"/>
      <c r="T128" s="169">
        <f>SUM(T129:T132)</f>
        <v>0</v>
      </c>
      <c r="AR128" s="170" t="s">
        <v>79</v>
      </c>
      <c r="AT128" s="171" t="s">
        <v>70</v>
      </c>
      <c r="AU128" s="171" t="s">
        <v>79</v>
      </c>
      <c r="AY128" s="170" t="s">
        <v>134</v>
      </c>
      <c r="BK128" s="172">
        <f>SUM(BK129:BK132)</f>
        <v>0</v>
      </c>
    </row>
    <row r="129" spans="1:65" s="2" customFormat="1" ht="16.5" customHeight="1">
      <c r="A129" s="36"/>
      <c r="B129" s="37"/>
      <c r="C129" s="175" t="s">
        <v>336</v>
      </c>
      <c r="D129" s="175" t="s">
        <v>137</v>
      </c>
      <c r="E129" s="176" t="s">
        <v>1024</v>
      </c>
      <c r="F129" s="177" t="s">
        <v>1025</v>
      </c>
      <c r="G129" s="178" t="s">
        <v>700</v>
      </c>
      <c r="H129" s="179">
        <v>15</v>
      </c>
      <c r="I129" s="180"/>
      <c r="J129" s="181">
        <f>ROUND(I129*H129,2)</f>
        <v>0</v>
      </c>
      <c r="K129" s="177" t="s">
        <v>19</v>
      </c>
      <c r="L129" s="41"/>
      <c r="M129" s="182" t="s">
        <v>19</v>
      </c>
      <c r="N129" s="183" t="s">
        <v>43</v>
      </c>
      <c r="O129" s="66"/>
      <c r="P129" s="184">
        <f>O129*H129</f>
        <v>0</v>
      </c>
      <c r="Q129" s="184">
        <v>0</v>
      </c>
      <c r="R129" s="184">
        <f>Q129*H129</f>
        <v>0</v>
      </c>
      <c r="S129" s="184">
        <v>0</v>
      </c>
      <c r="T129" s="185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6" t="s">
        <v>142</v>
      </c>
      <c r="AT129" s="186" t="s">
        <v>137</v>
      </c>
      <c r="AU129" s="186" t="s">
        <v>143</v>
      </c>
      <c r="AY129" s="19" t="s">
        <v>134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9" t="s">
        <v>143</v>
      </c>
      <c r="BK129" s="187">
        <f>ROUND(I129*H129,2)</f>
        <v>0</v>
      </c>
      <c r="BL129" s="19" t="s">
        <v>142</v>
      </c>
      <c r="BM129" s="186" t="s">
        <v>470</v>
      </c>
    </row>
    <row r="130" spans="1:65" s="2" customFormat="1" ht="16.5" customHeight="1">
      <c r="A130" s="36"/>
      <c r="B130" s="37"/>
      <c r="C130" s="175" t="s">
        <v>341</v>
      </c>
      <c r="D130" s="175" t="s">
        <v>137</v>
      </c>
      <c r="E130" s="176" t="s">
        <v>1026</v>
      </c>
      <c r="F130" s="177" t="s">
        <v>1027</v>
      </c>
      <c r="G130" s="178" t="s">
        <v>700</v>
      </c>
      <c r="H130" s="179">
        <v>70</v>
      </c>
      <c r="I130" s="180"/>
      <c r="J130" s="181">
        <f>ROUND(I130*H130,2)</f>
        <v>0</v>
      </c>
      <c r="K130" s="177" t="s">
        <v>19</v>
      </c>
      <c r="L130" s="41"/>
      <c r="M130" s="182" t="s">
        <v>19</v>
      </c>
      <c r="N130" s="183" t="s">
        <v>43</v>
      </c>
      <c r="O130" s="66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6" t="s">
        <v>142</v>
      </c>
      <c r="AT130" s="186" t="s">
        <v>137</v>
      </c>
      <c r="AU130" s="186" t="s">
        <v>143</v>
      </c>
      <c r="AY130" s="19" t="s">
        <v>134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9" t="s">
        <v>143</v>
      </c>
      <c r="BK130" s="187">
        <f>ROUND(I130*H130,2)</f>
        <v>0</v>
      </c>
      <c r="BL130" s="19" t="s">
        <v>142</v>
      </c>
      <c r="BM130" s="186" t="s">
        <v>485</v>
      </c>
    </row>
    <row r="131" spans="1:65" s="2" customFormat="1" ht="16.5" customHeight="1">
      <c r="A131" s="36"/>
      <c r="B131" s="37"/>
      <c r="C131" s="175" t="s">
        <v>347</v>
      </c>
      <c r="D131" s="175" t="s">
        <v>137</v>
      </c>
      <c r="E131" s="176" t="s">
        <v>1028</v>
      </c>
      <c r="F131" s="177" t="s">
        <v>1029</v>
      </c>
      <c r="G131" s="178" t="s">
        <v>1030</v>
      </c>
      <c r="H131" s="179">
        <v>1</v>
      </c>
      <c r="I131" s="180"/>
      <c r="J131" s="181">
        <f>ROUND(I131*H131,2)</f>
        <v>0</v>
      </c>
      <c r="K131" s="177" t="s">
        <v>19</v>
      </c>
      <c r="L131" s="41"/>
      <c r="M131" s="182" t="s">
        <v>19</v>
      </c>
      <c r="N131" s="183" t="s">
        <v>43</v>
      </c>
      <c r="O131" s="66"/>
      <c r="P131" s="184">
        <f>O131*H131</f>
        <v>0</v>
      </c>
      <c r="Q131" s="184">
        <v>0</v>
      </c>
      <c r="R131" s="184">
        <f>Q131*H131</f>
        <v>0</v>
      </c>
      <c r="S131" s="184">
        <v>0</v>
      </c>
      <c r="T131" s="18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6" t="s">
        <v>142</v>
      </c>
      <c r="AT131" s="186" t="s">
        <v>137</v>
      </c>
      <c r="AU131" s="186" t="s">
        <v>143</v>
      </c>
      <c r="AY131" s="19" t="s">
        <v>134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9" t="s">
        <v>143</v>
      </c>
      <c r="BK131" s="187">
        <f>ROUND(I131*H131,2)</f>
        <v>0</v>
      </c>
      <c r="BL131" s="19" t="s">
        <v>142</v>
      </c>
      <c r="BM131" s="186" t="s">
        <v>497</v>
      </c>
    </row>
    <row r="132" spans="1:65" s="2" customFormat="1" ht="16.5" customHeight="1">
      <c r="A132" s="36"/>
      <c r="B132" s="37"/>
      <c r="C132" s="175" t="s">
        <v>354</v>
      </c>
      <c r="D132" s="175" t="s">
        <v>137</v>
      </c>
      <c r="E132" s="176" t="s">
        <v>1031</v>
      </c>
      <c r="F132" s="177" t="s">
        <v>1032</v>
      </c>
      <c r="G132" s="178" t="s">
        <v>983</v>
      </c>
      <c r="H132" s="179">
        <v>2</v>
      </c>
      <c r="I132" s="180"/>
      <c r="J132" s="181">
        <f>ROUND(I132*H132,2)</f>
        <v>0</v>
      </c>
      <c r="K132" s="177" t="s">
        <v>19</v>
      </c>
      <c r="L132" s="41"/>
      <c r="M132" s="182" t="s">
        <v>19</v>
      </c>
      <c r="N132" s="183" t="s">
        <v>43</v>
      </c>
      <c r="O132" s="66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6" t="s">
        <v>142</v>
      </c>
      <c r="AT132" s="186" t="s">
        <v>137</v>
      </c>
      <c r="AU132" s="186" t="s">
        <v>143</v>
      </c>
      <c r="AY132" s="19" t="s">
        <v>134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9" t="s">
        <v>143</v>
      </c>
      <c r="BK132" s="187">
        <f>ROUND(I132*H132,2)</f>
        <v>0</v>
      </c>
      <c r="BL132" s="19" t="s">
        <v>142</v>
      </c>
      <c r="BM132" s="186" t="s">
        <v>509</v>
      </c>
    </row>
    <row r="133" spans="1:65" s="12" customFormat="1" ht="22.9" customHeight="1">
      <c r="B133" s="159"/>
      <c r="C133" s="160"/>
      <c r="D133" s="161" t="s">
        <v>70</v>
      </c>
      <c r="E133" s="173" t="s">
        <v>1033</v>
      </c>
      <c r="F133" s="173" t="s">
        <v>1034</v>
      </c>
      <c r="G133" s="160"/>
      <c r="H133" s="160"/>
      <c r="I133" s="163"/>
      <c r="J133" s="174">
        <f>BK133</f>
        <v>0</v>
      </c>
      <c r="K133" s="160"/>
      <c r="L133" s="165"/>
      <c r="M133" s="166"/>
      <c r="N133" s="167"/>
      <c r="O133" s="167"/>
      <c r="P133" s="168">
        <f>P134</f>
        <v>0</v>
      </c>
      <c r="Q133" s="167"/>
      <c r="R133" s="168">
        <f>R134</f>
        <v>0</v>
      </c>
      <c r="S133" s="167"/>
      <c r="T133" s="169">
        <f>T134</f>
        <v>0</v>
      </c>
      <c r="AR133" s="170" t="s">
        <v>79</v>
      </c>
      <c r="AT133" s="171" t="s">
        <v>70</v>
      </c>
      <c r="AU133" s="171" t="s">
        <v>79</v>
      </c>
      <c r="AY133" s="170" t="s">
        <v>134</v>
      </c>
      <c r="BK133" s="172">
        <f>BK134</f>
        <v>0</v>
      </c>
    </row>
    <row r="134" spans="1:65" s="2" customFormat="1" ht="16.5" customHeight="1">
      <c r="A134" s="36"/>
      <c r="B134" s="37"/>
      <c r="C134" s="175" t="s">
        <v>363</v>
      </c>
      <c r="D134" s="175" t="s">
        <v>137</v>
      </c>
      <c r="E134" s="176" t="s">
        <v>1035</v>
      </c>
      <c r="F134" s="177" t="s">
        <v>1036</v>
      </c>
      <c r="G134" s="178" t="s">
        <v>983</v>
      </c>
      <c r="H134" s="179">
        <v>48</v>
      </c>
      <c r="I134" s="180"/>
      <c r="J134" s="181">
        <f>ROUND(I134*H134,2)</f>
        <v>0</v>
      </c>
      <c r="K134" s="177" t="s">
        <v>19</v>
      </c>
      <c r="L134" s="41"/>
      <c r="M134" s="182" t="s">
        <v>19</v>
      </c>
      <c r="N134" s="183" t="s">
        <v>43</v>
      </c>
      <c r="O134" s="66"/>
      <c r="P134" s="184">
        <f>O134*H134</f>
        <v>0</v>
      </c>
      <c r="Q134" s="184">
        <v>0</v>
      </c>
      <c r="R134" s="184">
        <f>Q134*H134</f>
        <v>0</v>
      </c>
      <c r="S134" s="184">
        <v>0</v>
      </c>
      <c r="T134" s="185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6" t="s">
        <v>142</v>
      </c>
      <c r="AT134" s="186" t="s">
        <v>137</v>
      </c>
      <c r="AU134" s="186" t="s">
        <v>143</v>
      </c>
      <c r="AY134" s="19" t="s">
        <v>134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9" t="s">
        <v>143</v>
      </c>
      <c r="BK134" s="187">
        <f>ROUND(I134*H134,2)</f>
        <v>0</v>
      </c>
      <c r="BL134" s="19" t="s">
        <v>142</v>
      </c>
      <c r="BM134" s="186" t="s">
        <v>520</v>
      </c>
    </row>
    <row r="135" spans="1:65" s="12" customFormat="1" ht="22.9" customHeight="1">
      <c r="B135" s="159"/>
      <c r="C135" s="160"/>
      <c r="D135" s="161" t="s">
        <v>70</v>
      </c>
      <c r="E135" s="173" t="s">
        <v>1037</v>
      </c>
      <c r="F135" s="173" t="s">
        <v>1038</v>
      </c>
      <c r="G135" s="160"/>
      <c r="H135" s="160"/>
      <c r="I135" s="163"/>
      <c r="J135" s="174">
        <f>BK135</f>
        <v>0</v>
      </c>
      <c r="K135" s="160"/>
      <c r="L135" s="165"/>
      <c r="M135" s="166"/>
      <c r="N135" s="167"/>
      <c r="O135" s="167"/>
      <c r="P135" s="168">
        <f>P136</f>
        <v>0</v>
      </c>
      <c r="Q135" s="167"/>
      <c r="R135" s="168">
        <f>R136</f>
        <v>0</v>
      </c>
      <c r="S135" s="167"/>
      <c r="T135" s="169">
        <f>T136</f>
        <v>0</v>
      </c>
      <c r="AR135" s="170" t="s">
        <v>79</v>
      </c>
      <c r="AT135" s="171" t="s">
        <v>70</v>
      </c>
      <c r="AU135" s="171" t="s">
        <v>79</v>
      </c>
      <c r="AY135" s="170" t="s">
        <v>134</v>
      </c>
      <c r="BK135" s="172">
        <f>BK136</f>
        <v>0</v>
      </c>
    </row>
    <row r="136" spans="1:65" s="2" customFormat="1" ht="16.5" customHeight="1">
      <c r="A136" s="36"/>
      <c r="B136" s="37"/>
      <c r="C136" s="175" t="s">
        <v>371</v>
      </c>
      <c r="D136" s="175" t="s">
        <v>137</v>
      </c>
      <c r="E136" s="176" t="s">
        <v>1039</v>
      </c>
      <c r="F136" s="177" t="s">
        <v>1040</v>
      </c>
      <c r="G136" s="178" t="s">
        <v>700</v>
      </c>
      <c r="H136" s="179">
        <v>80</v>
      </c>
      <c r="I136" s="180"/>
      <c r="J136" s="181">
        <f>ROUND(I136*H136,2)</f>
        <v>0</v>
      </c>
      <c r="K136" s="177" t="s">
        <v>19</v>
      </c>
      <c r="L136" s="41"/>
      <c r="M136" s="182" t="s">
        <v>19</v>
      </c>
      <c r="N136" s="183" t="s">
        <v>43</v>
      </c>
      <c r="O136" s="66"/>
      <c r="P136" s="184">
        <f>O136*H136</f>
        <v>0</v>
      </c>
      <c r="Q136" s="184">
        <v>0</v>
      </c>
      <c r="R136" s="184">
        <f>Q136*H136</f>
        <v>0</v>
      </c>
      <c r="S136" s="184">
        <v>0</v>
      </c>
      <c r="T136" s="18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6" t="s">
        <v>142</v>
      </c>
      <c r="AT136" s="186" t="s">
        <v>137</v>
      </c>
      <c r="AU136" s="186" t="s">
        <v>143</v>
      </c>
      <c r="AY136" s="19" t="s">
        <v>134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9" t="s">
        <v>143</v>
      </c>
      <c r="BK136" s="187">
        <f>ROUND(I136*H136,2)</f>
        <v>0</v>
      </c>
      <c r="BL136" s="19" t="s">
        <v>142</v>
      </c>
      <c r="BM136" s="186" t="s">
        <v>530</v>
      </c>
    </row>
    <row r="137" spans="1:65" s="12" customFormat="1" ht="22.9" customHeight="1">
      <c r="B137" s="159"/>
      <c r="C137" s="160"/>
      <c r="D137" s="161" t="s">
        <v>70</v>
      </c>
      <c r="E137" s="173" t="s">
        <v>1041</v>
      </c>
      <c r="F137" s="173" t="s">
        <v>1042</v>
      </c>
      <c r="G137" s="160"/>
      <c r="H137" s="160"/>
      <c r="I137" s="163"/>
      <c r="J137" s="174">
        <f>BK137</f>
        <v>0</v>
      </c>
      <c r="K137" s="160"/>
      <c r="L137" s="165"/>
      <c r="M137" s="166"/>
      <c r="N137" s="167"/>
      <c r="O137" s="167"/>
      <c r="P137" s="168">
        <f>P138</f>
        <v>0</v>
      </c>
      <c r="Q137" s="167"/>
      <c r="R137" s="168">
        <f>R138</f>
        <v>0</v>
      </c>
      <c r="S137" s="167"/>
      <c r="T137" s="169">
        <f>T138</f>
        <v>0</v>
      </c>
      <c r="AR137" s="170" t="s">
        <v>79</v>
      </c>
      <c r="AT137" s="171" t="s">
        <v>70</v>
      </c>
      <c r="AU137" s="171" t="s">
        <v>79</v>
      </c>
      <c r="AY137" s="170" t="s">
        <v>134</v>
      </c>
      <c r="BK137" s="172">
        <f>BK138</f>
        <v>0</v>
      </c>
    </row>
    <row r="138" spans="1:65" s="2" customFormat="1" ht="16.5" customHeight="1">
      <c r="A138" s="36"/>
      <c r="B138" s="37"/>
      <c r="C138" s="175" t="s">
        <v>377</v>
      </c>
      <c r="D138" s="175" t="s">
        <v>137</v>
      </c>
      <c r="E138" s="176" t="s">
        <v>1043</v>
      </c>
      <c r="F138" s="177" t="s">
        <v>1044</v>
      </c>
      <c r="G138" s="178" t="s">
        <v>157</v>
      </c>
      <c r="H138" s="179">
        <v>7.5</v>
      </c>
      <c r="I138" s="180"/>
      <c r="J138" s="181">
        <f>ROUND(I138*H138,2)</f>
        <v>0</v>
      </c>
      <c r="K138" s="177" t="s">
        <v>19</v>
      </c>
      <c r="L138" s="41"/>
      <c r="M138" s="182" t="s">
        <v>19</v>
      </c>
      <c r="N138" s="183" t="s">
        <v>43</v>
      </c>
      <c r="O138" s="66"/>
      <c r="P138" s="184">
        <f>O138*H138</f>
        <v>0</v>
      </c>
      <c r="Q138" s="184">
        <v>0</v>
      </c>
      <c r="R138" s="184">
        <f>Q138*H138</f>
        <v>0</v>
      </c>
      <c r="S138" s="184">
        <v>0</v>
      </c>
      <c r="T138" s="185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6" t="s">
        <v>142</v>
      </c>
      <c r="AT138" s="186" t="s">
        <v>137</v>
      </c>
      <c r="AU138" s="186" t="s">
        <v>143</v>
      </c>
      <c r="AY138" s="19" t="s">
        <v>134</v>
      </c>
      <c r="BE138" s="187">
        <f>IF(N138="základní",J138,0)</f>
        <v>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9" t="s">
        <v>143</v>
      </c>
      <c r="BK138" s="187">
        <f>ROUND(I138*H138,2)</f>
        <v>0</v>
      </c>
      <c r="BL138" s="19" t="s">
        <v>142</v>
      </c>
      <c r="BM138" s="186" t="s">
        <v>539</v>
      </c>
    </row>
    <row r="139" spans="1:65" s="12" customFormat="1" ht="22.9" customHeight="1">
      <c r="B139" s="159"/>
      <c r="C139" s="160"/>
      <c r="D139" s="161" t="s">
        <v>70</v>
      </c>
      <c r="E139" s="173" t="s">
        <v>1045</v>
      </c>
      <c r="F139" s="173" t="s">
        <v>1046</v>
      </c>
      <c r="G139" s="160"/>
      <c r="H139" s="160"/>
      <c r="I139" s="163"/>
      <c r="J139" s="174">
        <f>BK139</f>
        <v>0</v>
      </c>
      <c r="K139" s="160"/>
      <c r="L139" s="165"/>
      <c r="M139" s="166"/>
      <c r="N139" s="167"/>
      <c r="O139" s="167"/>
      <c r="P139" s="168">
        <f>SUM(P140:P146)</f>
        <v>0</v>
      </c>
      <c r="Q139" s="167"/>
      <c r="R139" s="168">
        <f>SUM(R140:R146)</f>
        <v>0</v>
      </c>
      <c r="S139" s="167"/>
      <c r="T139" s="169">
        <f>SUM(T140:T146)</f>
        <v>0</v>
      </c>
      <c r="AR139" s="170" t="s">
        <v>79</v>
      </c>
      <c r="AT139" s="171" t="s">
        <v>70</v>
      </c>
      <c r="AU139" s="171" t="s">
        <v>79</v>
      </c>
      <c r="AY139" s="170" t="s">
        <v>134</v>
      </c>
      <c r="BK139" s="172">
        <f>SUM(BK140:BK146)</f>
        <v>0</v>
      </c>
    </row>
    <row r="140" spans="1:65" s="2" customFormat="1" ht="16.5" customHeight="1">
      <c r="A140" s="36"/>
      <c r="B140" s="37"/>
      <c r="C140" s="175" t="s">
        <v>382</v>
      </c>
      <c r="D140" s="175" t="s">
        <v>137</v>
      </c>
      <c r="E140" s="176" t="s">
        <v>1047</v>
      </c>
      <c r="F140" s="177" t="s">
        <v>1048</v>
      </c>
      <c r="G140" s="178" t="s">
        <v>983</v>
      </c>
      <c r="H140" s="179">
        <v>1</v>
      </c>
      <c r="I140" s="180"/>
      <c r="J140" s="181">
        <f t="shared" ref="J140:J146" si="10">ROUND(I140*H140,2)</f>
        <v>0</v>
      </c>
      <c r="K140" s="177" t="s">
        <v>19</v>
      </c>
      <c r="L140" s="41"/>
      <c r="M140" s="182" t="s">
        <v>19</v>
      </c>
      <c r="N140" s="183" t="s">
        <v>43</v>
      </c>
      <c r="O140" s="66"/>
      <c r="P140" s="184">
        <f t="shared" ref="P140:P146" si="11">O140*H140</f>
        <v>0</v>
      </c>
      <c r="Q140" s="184">
        <v>0</v>
      </c>
      <c r="R140" s="184">
        <f t="shared" ref="R140:R146" si="12">Q140*H140</f>
        <v>0</v>
      </c>
      <c r="S140" s="184">
        <v>0</v>
      </c>
      <c r="T140" s="185">
        <f t="shared" ref="T140:T146" si="13"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6" t="s">
        <v>142</v>
      </c>
      <c r="AT140" s="186" t="s">
        <v>137</v>
      </c>
      <c r="AU140" s="186" t="s">
        <v>143</v>
      </c>
      <c r="AY140" s="19" t="s">
        <v>134</v>
      </c>
      <c r="BE140" s="187">
        <f t="shared" ref="BE140:BE146" si="14">IF(N140="základní",J140,0)</f>
        <v>0</v>
      </c>
      <c r="BF140" s="187">
        <f t="shared" ref="BF140:BF146" si="15">IF(N140="snížená",J140,0)</f>
        <v>0</v>
      </c>
      <c r="BG140" s="187">
        <f t="shared" ref="BG140:BG146" si="16">IF(N140="zákl. přenesená",J140,0)</f>
        <v>0</v>
      </c>
      <c r="BH140" s="187">
        <f t="shared" ref="BH140:BH146" si="17">IF(N140="sníž. přenesená",J140,0)</f>
        <v>0</v>
      </c>
      <c r="BI140" s="187">
        <f t="shared" ref="BI140:BI146" si="18">IF(N140="nulová",J140,0)</f>
        <v>0</v>
      </c>
      <c r="BJ140" s="19" t="s">
        <v>143</v>
      </c>
      <c r="BK140" s="187">
        <f t="shared" ref="BK140:BK146" si="19">ROUND(I140*H140,2)</f>
        <v>0</v>
      </c>
      <c r="BL140" s="19" t="s">
        <v>142</v>
      </c>
      <c r="BM140" s="186" t="s">
        <v>547</v>
      </c>
    </row>
    <row r="141" spans="1:65" s="2" customFormat="1" ht="16.5" customHeight="1">
      <c r="A141" s="36"/>
      <c r="B141" s="37"/>
      <c r="C141" s="175" t="s">
        <v>387</v>
      </c>
      <c r="D141" s="175" t="s">
        <v>137</v>
      </c>
      <c r="E141" s="176" t="s">
        <v>1049</v>
      </c>
      <c r="F141" s="177" t="s">
        <v>1050</v>
      </c>
      <c r="G141" s="178" t="s">
        <v>1051</v>
      </c>
      <c r="H141" s="179">
        <v>1</v>
      </c>
      <c r="I141" s="180"/>
      <c r="J141" s="181">
        <f t="shared" si="10"/>
        <v>0</v>
      </c>
      <c r="K141" s="177" t="s">
        <v>19</v>
      </c>
      <c r="L141" s="41"/>
      <c r="M141" s="182" t="s">
        <v>19</v>
      </c>
      <c r="N141" s="183" t="s">
        <v>43</v>
      </c>
      <c r="O141" s="66"/>
      <c r="P141" s="184">
        <f t="shared" si="11"/>
        <v>0</v>
      </c>
      <c r="Q141" s="184">
        <v>0</v>
      </c>
      <c r="R141" s="184">
        <f t="shared" si="12"/>
        <v>0</v>
      </c>
      <c r="S141" s="184">
        <v>0</v>
      </c>
      <c r="T141" s="185">
        <f t="shared" si="13"/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6" t="s">
        <v>142</v>
      </c>
      <c r="AT141" s="186" t="s">
        <v>137</v>
      </c>
      <c r="AU141" s="186" t="s">
        <v>143</v>
      </c>
      <c r="AY141" s="19" t="s">
        <v>134</v>
      </c>
      <c r="BE141" s="187">
        <f t="shared" si="14"/>
        <v>0</v>
      </c>
      <c r="BF141" s="187">
        <f t="shared" si="15"/>
        <v>0</v>
      </c>
      <c r="BG141" s="187">
        <f t="shared" si="16"/>
        <v>0</v>
      </c>
      <c r="BH141" s="187">
        <f t="shared" si="17"/>
        <v>0</v>
      </c>
      <c r="BI141" s="187">
        <f t="shared" si="18"/>
        <v>0</v>
      </c>
      <c r="BJ141" s="19" t="s">
        <v>143</v>
      </c>
      <c r="BK141" s="187">
        <f t="shared" si="19"/>
        <v>0</v>
      </c>
      <c r="BL141" s="19" t="s">
        <v>142</v>
      </c>
      <c r="BM141" s="186" t="s">
        <v>556</v>
      </c>
    </row>
    <row r="142" spans="1:65" s="2" customFormat="1" ht="16.5" customHeight="1">
      <c r="A142" s="36"/>
      <c r="B142" s="37"/>
      <c r="C142" s="175" t="s">
        <v>392</v>
      </c>
      <c r="D142" s="175" t="s">
        <v>137</v>
      </c>
      <c r="E142" s="176" t="s">
        <v>1052</v>
      </c>
      <c r="F142" s="177" t="s">
        <v>1053</v>
      </c>
      <c r="G142" s="178" t="s">
        <v>1051</v>
      </c>
      <c r="H142" s="179">
        <v>2</v>
      </c>
      <c r="I142" s="180"/>
      <c r="J142" s="181">
        <f t="shared" si="10"/>
        <v>0</v>
      </c>
      <c r="K142" s="177" t="s">
        <v>19</v>
      </c>
      <c r="L142" s="41"/>
      <c r="M142" s="182" t="s">
        <v>19</v>
      </c>
      <c r="N142" s="183" t="s">
        <v>43</v>
      </c>
      <c r="O142" s="66"/>
      <c r="P142" s="184">
        <f t="shared" si="11"/>
        <v>0</v>
      </c>
      <c r="Q142" s="184">
        <v>0</v>
      </c>
      <c r="R142" s="184">
        <f t="shared" si="12"/>
        <v>0</v>
      </c>
      <c r="S142" s="184">
        <v>0</v>
      </c>
      <c r="T142" s="185">
        <f t="shared" si="13"/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6" t="s">
        <v>142</v>
      </c>
      <c r="AT142" s="186" t="s">
        <v>137</v>
      </c>
      <c r="AU142" s="186" t="s">
        <v>143</v>
      </c>
      <c r="AY142" s="19" t="s">
        <v>134</v>
      </c>
      <c r="BE142" s="187">
        <f t="shared" si="14"/>
        <v>0</v>
      </c>
      <c r="BF142" s="187">
        <f t="shared" si="15"/>
        <v>0</v>
      </c>
      <c r="BG142" s="187">
        <f t="shared" si="16"/>
        <v>0</v>
      </c>
      <c r="BH142" s="187">
        <f t="shared" si="17"/>
        <v>0</v>
      </c>
      <c r="BI142" s="187">
        <f t="shared" si="18"/>
        <v>0</v>
      </c>
      <c r="BJ142" s="19" t="s">
        <v>143</v>
      </c>
      <c r="BK142" s="187">
        <f t="shared" si="19"/>
        <v>0</v>
      </c>
      <c r="BL142" s="19" t="s">
        <v>142</v>
      </c>
      <c r="BM142" s="186" t="s">
        <v>564</v>
      </c>
    </row>
    <row r="143" spans="1:65" s="2" customFormat="1" ht="16.5" customHeight="1">
      <c r="A143" s="36"/>
      <c r="B143" s="37"/>
      <c r="C143" s="175" t="s">
        <v>397</v>
      </c>
      <c r="D143" s="175" t="s">
        <v>137</v>
      </c>
      <c r="E143" s="176" t="s">
        <v>1054</v>
      </c>
      <c r="F143" s="177" t="s">
        <v>1055</v>
      </c>
      <c r="G143" s="178" t="s">
        <v>1051</v>
      </c>
      <c r="H143" s="179">
        <v>2</v>
      </c>
      <c r="I143" s="180"/>
      <c r="J143" s="181">
        <f t="shared" si="10"/>
        <v>0</v>
      </c>
      <c r="K143" s="177" t="s">
        <v>19</v>
      </c>
      <c r="L143" s="41"/>
      <c r="M143" s="182" t="s">
        <v>19</v>
      </c>
      <c r="N143" s="183" t="s">
        <v>43</v>
      </c>
      <c r="O143" s="66"/>
      <c r="P143" s="184">
        <f t="shared" si="11"/>
        <v>0</v>
      </c>
      <c r="Q143" s="184">
        <v>0</v>
      </c>
      <c r="R143" s="184">
        <f t="shared" si="12"/>
        <v>0</v>
      </c>
      <c r="S143" s="184">
        <v>0</v>
      </c>
      <c r="T143" s="185">
        <f t="shared" si="13"/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6" t="s">
        <v>142</v>
      </c>
      <c r="AT143" s="186" t="s">
        <v>137</v>
      </c>
      <c r="AU143" s="186" t="s">
        <v>143</v>
      </c>
      <c r="AY143" s="19" t="s">
        <v>134</v>
      </c>
      <c r="BE143" s="187">
        <f t="shared" si="14"/>
        <v>0</v>
      </c>
      <c r="BF143" s="187">
        <f t="shared" si="15"/>
        <v>0</v>
      </c>
      <c r="BG143" s="187">
        <f t="shared" si="16"/>
        <v>0</v>
      </c>
      <c r="BH143" s="187">
        <f t="shared" si="17"/>
        <v>0</v>
      </c>
      <c r="BI143" s="187">
        <f t="shared" si="18"/>
        <v>0</v>
      </c>
      <c r="BJ143" s="19" t="s">
        <v>143</v>
      </c>
      <c r="BK143" s="187">
        <f t="shared" si="19"/>
        <v>0</v>
      </c>
      <c r="BL143" s="19" t="s">
        <v>142</v>
      </c>
      <c r="BM143" s="186" t="s">
        <v>573</v>
      </c>
    </row>
    <row r="144" spans="1:65" s="2" customFormat="1" ht="16.5" customHeight="1">
      <c r="A144" s="36"/>
      <c r="B144" s="37"/>
      <c r="C144" s="175" t="s">
        <v>402</v>
      </c>
      <c r="D144" s="175" t="s">
        <v>137</v>
      </c>
      <c r="E144" s="176" t="s">
        <v>1056</v>
      </c>
      <c r="F144" s="177" t="s">
        <v>1057</v>
      </c>
      <c r="G144" s="178" t="s">
        <v>1051</v>
      </c>
      <c r="H144" s="179">
        <v>10</v>
      </c>
      <c r="I144" s="180"/>
      <c r="J144" s="181">
        <f t="shared" si="10"/>
        <v>0</v>
      </c>
      <c r="K144" s="177" t="s">
        <v>19</v>
      </c>
      <c r="L144" s="41"/>
      <c r="M144" s="182" t="s">
        <v>19</v>
      </c>
      <c r="N144" s="183" t="s">
        <v>43</v>
      </c>
      <c r="O144" s="66"/>
      <c r="P144" s="184">
        <f t="shared" si="11"/>
        <v>0</v>
      </c>
      <c r="Q144" s="184">
        <v>0</v>
      </c>
      <c r="R144" s="184">
        <f t="shared" si="12"/>
        <v>0</v>
      </c>
      <c r="S144" s="184">
        <v>0</v>
      </c>
      <c r="T144" s="185">
        <f t="shared" si="13"/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6" t="s">
        <v>142</v>
      </c>
      <c r="AT144" s="186" t="s">
        <v>137</v>
      </c>
      <c r="AU144" s="186" t="s">
        <v>143</v>
      </c>
      <c r="AY144" s="19" t="s">
        <v>134</v>
      </c>
      <c r="BE144" s="187">
        <f t="shared" si="14"/>
        <v>0</v>
      </c>
      <c r="BF144" s="187">
        <f t="shared" si="15"/>
        <v>0</v>
      </c>
      <c r="BG144" s="187">
        <f t="shared" si="16"/>
        <v>0</v>
      </c>
      <c r="BH144" s="187">
        <f t="shared" si="17"/>
        <v>0</v>
      </c>
      <c r="BI144" s="187">
        <f t="shared" si="18"/>
        <v>0</v>
      </c>
      <c r="BJ144" s="19" t="s">
        <v>143</v>
      </c>
      <c r="BK144" s="187">
        <f t="shared" si="19"/>
        <v>0</v>
      </c>
      <c r="BL144" s="19" t="s">
        <v>142</v>
      </c>
      <c r="BM144" s="186" t="s">
        <v>582</v>
      </c>
    </row>
    <row r="145" spans="1:65" s="2" customFormat="1" ht="16.5" customHeight="1">
      <c r="A145" s="36"/>
      <c r="B145" s="37"/>
      <c r="C145" s="175" t="s">
        <v>408</v>
      </c>
      <c r="D145" s="175" t="s">
        <v>137</v>
      </c>
      <c r="E145" s="176" t="s">
        <v>1058</v>
      </c>
      <c r="F145" s="177" t="s">
        <v>1059</v>
      </c>
      <c r="G145" s="178" t="s">
        <v>1051</v>
      </c>
      <c r="H145" s="179">
        <v>2</v>
      </c>
      <c r="I145" s="180"/>
      <c r="J145" s="181">
        <f t="shared" si="10"/>
        <v>0</v>
      </c>
      <c r="K145" s="177" t="s">
        <v>19</v>
      </c>
      <c r="L145" s="41"/>
      <c r="M145" s="182" t="s">
        <v>19</v>
      </c>
      <c r="N145" s="183" t="s">
        <v>43</v>
      </c>
      <c r="O145" s="66"/>
      <c r="P145" s="184">
        <f t="shared" si="11"/>
        <v>0</v>
      </c>
      <c r="Q145" s="184">
        <v>0</v>
      </c>
      <c r="R145" s="184">
        <f t="shared" si="12"/>
        <v>0</v>
      </c>
      <c r="S145" s="184">
        <v>0</v>
      </c>
      <c r="T145" s="185">
        <f t="shared" si="13"/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6" t="s">
        <v>142</v>
      </c>
      <c r="AT145" s="186" t="s">
        <v>137</v>
      </c>
      <c r="AU145" s="186" t="s">
        <v>143</v>
      </c>
      <c r="AY145" s="19" t="s">
        <v>134</v>
      </c>
      <c r="BE145" s="187">
        <f t="shared" si="14"/>
        <v>0</v>
      </c>
      <c r="BF145" s="187">
        <f t="shared" si="15"/>
        <v>0</v>
      </c>
      <c r="BG145" s="187">
        <f t="shared" si="16"/>
        <v>0</v>
      </c>
      <c r="BH145" s="187">
        <f t="shared" si="17"/>
        <v>0</v>
      </c>
      <c r="BI145" s="187">
        <f t="shared" si="18"/>
        <v>0</v>
      </c>
      <c r="BJ145" s="19" t="s">
        <v>143</v>
      </c>
      <c r="BK145" s="187">
        <f t="shared" si="19"/>
        <v>0</v>
      </c>
      <c r="BL145" s="19" t="s">
        <v>142</v>
      </c>
      <c r="BM145" s="186" t="s">
        <v>593</v>
      </c>
    </row>
    <row r="146" spans="1:65" s="2" customFormat="1" ht="16.5" customHeight="1">
      <c r="A146" s="36"/>
      <c r="B146" s="37"/>
      <c r="C146" s="175" t="s">
        <v>414</v>
      </c>
      <c r="D146" s="175" t="s">
        <v>137</v>
      </c>
      <c r="E146" s="176" t="s">
        <v>1060</v>
      </c>
      <c r="F146" s="177" t="s">
        <v>1061</v>
      </c>
      <c r="G146" s="178" t="s">
        <v>1051</v>
      </c>
      <c r="H146" s="179">
        <v>1</v>
      </c>
      <c r="I146" s="180"/>
      <c r="J146" s="181">
        <f t="shared" si="10"/>
        <v>0</v>
      </c>
      <c r="K146" s="177" t="s">
        <v>19</v>
      </c>
      <c r="L146" s="41"/>
      <c r="M146" s="182" t="s">
        <v>19</v>
      </c>
      <c r="N146" s="183" t="s">
        <v>43</v>
      </c>
      <c r="O146" s="66"/>
      <c r="P146" s="184">
        <f t="shared" si="11"/>
        <v>0</v>
      </c>
      <c r="Q146" s="184">
        <v>0</v>
      </c>
      <c r="R146" s="184">
        <f t="shared" si="12"/>
        <v>0</v>
      </c>
      <c r="S146" s="184">
        <v>0</v>
      </c>
      <c r="T146" s="185">
        <f t="shared" si="13"/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6" t="s">
        <v>142</v>
      </c>
      <c r="AT146" s="186" t="s">
        <v>137</v>
      </c>
      <c r="AU146" s="186" t="s">
        <v>143</v>
      </c>
      <c r="AY146" s="19" t="s">
        <v>134</v>
      </c>
      <c r="BE146" s="187">
        <f t="shared" si="14"/>
        <v>0</v>
      </c>
      <c r="BF146" s="187">
        <f t="shared" si="15"/>
        <v>0</v>
      </c>
      <c r="BG146" s="187">
        <f t="shared" si="16"/>
        <v>0</v>
      </c>
      <c r="BH146" s="187">
        <f t="shared" si="17"/>
        <v>0</v>
      </c>
      <c r="BI146" s="187">
        <f t="shared" si="18"/>
        <v>0</v>
      </c>
      <c r="BJ146" s="19" t="s">
        <v>143</v>
      </c>
      <c r="BK146" s="187">
        <f t="shared" si="19"/>
        <v>0</v>
      </c>
      <c r="BL146" s="19" t="s">
        <v>142</v>
      </c>
      <c r="BM146" s="186" t="s">
        <v>606</v>
      </c>
    </row>
    <row r="147" spans="1:65" s="12" customFormat="1" ht="22.9" customHeight="1">
      <c r="B147" s="159"/>
      <c r="C147" s="160"/>
      <c r="D147" s="161" t="s">
        <v>70</v>
      </c>
      <c r="E147" s="173" t="s">
        <v>1062</v>
      </c>
      <c r="F147" s="173" t="s">
        <v>1063</v>
      </c>
      <c r="G147" s="160"/>
      <c r="H147" s="160"/>
      <c r="I147" s="163"/>
      <c r="J147" s="174">
        <f>BK147</f>
        <v>0</v>
      </c>
      <c r="K147" s="160"/>
      <c r="L147" s="165"/>
      <c r="M147" s="166"/>
      <c r="N147" s="167"/>
      <c r="O147" s="167"/>
      <c r="P147" s="168">
        <f>P148</f>
        <v>0</v>
      </c>
      <c r="Q147" s="167"/>
      <c r="R147" s="168">
        <f>R148</f>
        <v>0</v>
      </c>
      <c r="S147" s="167"/>
      <c r="T147" s="169">
        <f>T148</f>
        <v>0</v>
      </c>
      <c r="AR147" s="170" t="s">
        <v>79</v>
      </c>
      <c r="AT147" s="171" t="s">
        <v>70</v>
      </c>
      <c r="AU147" s="171" t="s">
        <v>79</v>
      </c>
      <c r="AY147" s="170" t="s">
        <v>134</v>
      </c>
      <c r="BK147" s="172">
        <f>BK148</f>
        <v>0</v>
      </c>
    </row>
    <row r="148" spans="1:65" s="2" customFormat="1" ht="24.2" customHeight="1">
      <c r="A148" s="36"/>
      <c r="B148" s="37"/>
      <c r="C148" s="175" t="s">
        <v>421</v>
      </c>
      <c r="D148" s="175" t="s">
        <v>137</v>
      </c>
      <c r="E148" s="176" t="s">
        <v>1064</v>
      </c>
      <c r="F148" s="177" t="s">
        <v>1065</v>
      </c>
      <c r="G148" s="178" t="s">
        <v>983</v>
      </c>
      <c r="H148" s="179">
        <v>1</v>
      </c>
      <c r="I148" s="180"/>
      <c r="J148" s="181">
        <f>ROUND(I148*H148,2)</f>
        <v>0</v>
      </c>
      <c r="K148" s="177" t="s">
        <v>19</v>
      </c>
      <c r="L148" s="41"/>
      <c r="M148" s="182" t="s">
        <v>19</v>
      </c>
      <c r="N148" s="183" t="s">
        <v>43</v>
      </c>
      <c r="O148" s="66"/>
      <c r="P148" s="184">
        <f>O148*H148</f>
        <v>0</v>
      </c>
      <c r="Q148" s="184">
        <v>0</v>
      </c>
      <c r="R148" s="184">
        <f>Q148*H148</f>
        <v>0</v>
      </c>
      <c r="S148" s="184">
        <v>0</v>
      </c>
      <c r="T148" s="18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6" t="s">
        <v>142</v>
      </c>
      <c r="AT148" s="186" t="s">
        <v>137</v>
      </c>
      <c r="AU148" s="186" t="s">
        <v>143</v>
      </c>
      <c r="AY148" s="19" t="s">
        <v>134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9" t="s">
        <v>143</v>
      </c>
      <c r="BK148" s="187">
        <f>ROUND(I148*H148,2)</f>
        <v>0</v>
      </c>
      <c r="BL148" s="19" t="s">
        <v>142</v>
      </c>
      <c r="BM148" s="186" t="s">
        <v>614</v>
      </c>
    </row>
    <row r="149" spans="1:65" s="12" customFormat="1" ht="22.9" customHeight="1">
      <c r="B149" s="159"/>
      <c r="C149" s="160"/>
      <c r="D149" s="161" t="s">
        <v>70</v>
      </c>
      <c r="E149" s="173" t="s">
        <v>1066</v>
      </c>
      <c r="F149" s="173" t="s">
        <v>1067</v>
      </c>
      <c r="G149" s="160"/>
      <c r="H149" s="160"/>
      <c r="I149" s="163"/>
      <c r="J149" s="174">
        <f>BK149</f>
        <v>0</v>
      </c>
      <c r="K149" s="160"/>
      <c r="L149" s="165"/>
      <c r="M149" s="166"/>
      <c r="N149" s="167"/>
      <c r="O149" s="167"/>
      <c r="P149" s="168">
        <f>SUM(P150:P151)</f>
        <v>0</v>
      </c>
      <c r="Q149" s="167"/>
      <c r="R149" s="168">
        <f>SUM(R150:R151)</f>
        <v>0</v>
      </c>
      <c r="S149" s="167"/>
      <c r="T149" s="169">
        <f>SUM(T150:T151)</f>
        <v>0</v>
      </c>
      <c r="AR149" s="170" t="s">
        <v>79</v>
      </c>
      <c r="AT149" s="171" t="s">
        <v>70</v>
      </c>
      <c r="AU149" s="171" t="s">
        <v>79</v>
      </c>
      <c r="AY149" s="170" t="s">
        <v>134</v>
      </c>
      <c r="BK149" s="172">
        <f>SUM(BK150:BK151)</f>
        <v>0</v>
      </c>
    </row>
    <row r="150" spans="1:65" s="2" customFormat="1" ht="16.5" customHeight="1">
      <c r="A150" s="36"/>
      <c r="B150" s="37"/>
      <c r="C150" s="175" t="s">
        <v>430</v>
      </c>
      <c r="D150" s="175" t="s">
        <v>137</v>
      </c>
      <c r="E150" s="176" t="s">
        <v>1068</v>
      </c>
      <c r="F150" s="177" t="s">
        <v>1069</v>
      </c>
      <c r="G150" s="178" t="s">
        <v>983</v>
      </c>
      <c r="H150" s="179">
        <v>1</v>
      </c>
      <c r="I150" s="180"/>
      <c r="J150" s="181">
        <f>ROUND(I150*H150,2)</f>
        <v>0</v>
      </c>
      <c r="K150" s="177" t="s">
        <v>19</v>
      </c>
      <c r="L150" s="41"/>
      <c r="M150" s="182" t="s">
        <v>19</v>
      </c>
      <c r="N150" s="183" t="s">
        <v>43</v>
      </c>
      <c r="O150" s="66"/>
      <c r="P150" s="184">
        <f>O150*H150</f>
        <v>0</v>
      </c>
      <c r="Q150" s="184">
        <v>0</v>
      </c>
      <c r="R150" s="184">
        <f>Q150*H150</f>
        <v>0</v>
      </c>
      <c r="S150" s="184">
        <v>0</v>
      </c>
      <c r="T150" s="185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6" t="s">
        <v>142</v>
      </c>
      <c r="AT150" s="186" t="s">
        <v>137</v>
      </c>
      <c r="AU150" s="186" t="s">
        <v>143</v>
      </c>
      <c r="AY150" s="19" t="s">
        <v>134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9" t="s">
        <v>143</v>
      </c>
      <c r="BK150" s="187">
        <f>ROUND(I150*H150,2)</f>
        <v>0</v>
      </c>
      <c r="BL150" s="19" t="s">
        <v>142</v>
      </c>
      <c r="BM150" s="186" t="s">
        <v>628</v>
      </c>
    </row>
    <row r="151" spans="1:65" s="2" customFormat="1" ht="16.5" customHeight="1">
      <c r="A151" s="36"/>
      <c r="B151" s="37"/>
      <c r="C151" s="175" t="s">
        <v>436</v>
      </c>
      <c r="D151" s="175" t="s">
        <v>137</v>
      </c>
      <c r="E151" s="176" t="s">
        <v>1070</v>
      </c>
      <c r="F151" s="177" t="s">
        <v>1071</v>
      </c>
      <c r="G151" s="178" t="s">
        <v>983</v>
      </c>
      <c r="H151" s="179">
        <v>1</v>
      </c>
      <c r="I151" s="180"/>
      <c r="J151" s="181">
        <f>ROUND(I151*H151,2)</f>
        <v>0</v>
      </c>
      <c r="K151" s="177" t="s">
        <v>19</v>
      </c>
      <c r="L151" s="41"/>
      <c r="M151" s="182" t="s">
        <v>19</v>
      </c>
      <c r="N151" s="183" t="s">
        <v>43</v>
      </c>
      <c r="O151" s="66"/>
      <c r="P151" s="184">
        <f>O151*H151</f>
        <v>0</v>
      </c>
      <c r="Q151" s="184">
        <v>0</v>
      </c>
      <c r="R151" s="184">
        <f>Q151*H151</f>
        <v>0</v>
      </c>
      <c r="S151" s="184">
        <v>0</v>
      </c>
      <c r="T151" s="185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6" t="s">
        <v>142</v>
      </c>
      <c r="AT151" s="186" t="s">
        <v>137</v>
      </c>
      <c r="AU151" s="186" t="s">
        <v>143</v>
      </c>
      <c r="AY151" s="19" t="s">
        <v>134</v>
      </c>
      <c r="BE151" s="187">
        <f>IF(N151="základní",J151,0)</f>
        <v>0</v>
      </c>
      <c r="BF151" s="187">
        <f>IF(N151="snížená",J151,0)</f>
        <v>0</v>
      </c>
      <c r="BG151" s="187">
        <f>IF(N151="zákl. přenesená",J151,0)</f>
        <v>0</v>
      </c>
      <c r="BH151" s="187">
        <f>IF(N151="sníž. přenesená",J151,0)</f>
        <v>0</v>
      </c>
      <c r="BI151" s="187">
        <f>IF(N151="nulová",J151,0)</f>
        <v>0</v>
      </c>
      <c r="BJ151" s="19" t="s">
        <v>143</v>
      </c>
      <c r="BK151" s="187">
        <f>ROUND(I151*H151,2)</f>
        <v>0</v>
      </c>
      <c r="BL151" s="19" t="s">
        <v>142</v>
      </c>
      <c r="BM151" s="186" t="s">
        <v>636</v>
      </c>
    </row>
    <row r="152" spans="1:65" s="12" customFormat="1" ht="22.9" customHeight="1">
      <c r="B152" s="159"/>
      <c r="C152" s="160"/>
      <c r="D152" s="161" t="s">
        <v>70</v>
      </c>
      <c r="E152" s="173" t="s">
        <v>1072</v>
      </c>
      <c r="F152" s="173" t="s">
        <v>1073</v>
      </c>
      <c r="G152" s="160"/>
      <c r="H152" s="160"/>
      <c r="I152" s="163"/>
      <c r="J152" s="174">
        <f>BK152</f>
        <v>0</v>
      </c>
      <c r="K152" s="160"/>
      <c r="L152" s="165"/>
      <c r="M152" s="166"/>
      <c r="N152" s="167"/>
      <c r="O152" s="167"/>
      <c r="P152" s="168">
        <f>P153</f>
        <v>0</v>
      </c>
      <c r="Q152" s="167"/>
      <c r="R152" s="168">
        <f>R153</f>
        <v>0</v>
      </c>
      <c r="S152" s="167"/>
      <c r="T152" s="169">
        <f>T153</f>
        <v>0</v>
      </c>
      <c r="AR152" s="170" t="s">
        <v>79</v>
      </c>
      <c r="AT152" s="171" t="s">
        <v>70</v>
      </c>
      <c r="AU152" s="171" t="s">
        <v>79</v>
      </c>
      <c r="AY152" s="170" t="s">
        <v>134</v>
      </c>
      <c r="BK152" s="172">
        <f>BK153</f>
        <v>0</v>
      </c>
    </row>
    <row r="153" spans="1:65" s="2" customFormat="1" ht="16.5" customHeight="1">
      <c r="A153" s="36"/>
      <c r="B153" s="37"/>
      <c r="C153" s="175" t="s">
        <v>441</v>
      </c>
      <c r="D153" s="175" t="s">
        <v>137</v>
      </c>
      <c r="E153" s="176" t="s">
        <v>1074</v>
      </c>
      <c r="F153" s="177" t="s">
        <v>1075</v>
      </c>
      <c r="G153" s="178" t="s">
        <v>1076</v>
      </c>
      <c r="H153" s="179">
        <v>14</v>
      </c>
      <c r="I153" s="180"/>
      <c r="J153" s="181">
        <f>ROUND(I153*H153,2)</f>
        <v>0</v>
      </c>
      <c r="K153" s="177" t="s">
        <v>19</v>
      </c>
      <c r="L153" s="41"/>
      <c r="M153" s="182" t="s">
        <v>19</v>
      </c>
      <c r="N153" s="183" t="s">
        <v>43</v>
      </c>
      <c r="O153" s="66"/>
      <c r="P153" s="184">
        <f>O153*H153</f>
        <v>0</v>
      </c>
      <c r="Q153" s="184">
        <v>0</v>
      </c>
      <c r="R153" s="184">
        <f>Q153*H153</f>
        <v>0</v>
      </c>
      <c r="S153" s="184">
        <v>0</v>
      </c>
      <c r="T153" s="185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6" t="s">
        <v>142</v>
      </c>
      <c r="AT153" s="186" t="s">
        <v>137</v>
      </c>
      <c r="AU153" s="186" t="s">
        <v>143</v>
      </c>
      <c r="AY153" s="19" t="s">
        <v>134</v>
      </c>
      <c r="BE153" s="187">
        <f>IF(N153="základní",J153,0)</f>
        <v>0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9" t="s">
        <v>143</v>
      </c>
      <c r="BK153" s="187">
        <f>ROUND(I153*H153,2)</f>
        <v>0</v>
      </c>
      <c r="BL153" s="19" t="s">
        <v>142</v>
      </c>
      <c r="BM153" s="186" t="s">
        <v>644</v>
      </c>
    </row>
    <row r="154" spans="1:65" s="12" customFormat="1" ht="22.9" customHeight="1">
      <c r="B154" s="159"/>
      <c r="C154" s="160"/>
      <c r="D154" s="161" t="s">
        <v>70</v>
      </c>
      <c r="E154" s="173" t="s">
        <v>1077</v>
      </c>
      <c r="F154" s="173" t="s">
        <v>1078</v>
      </c>
      <c r="G154" s="160"/>
      <c r="H154" s="160"/>
      <c r="I154" s="163"/>
      <c r="J154" s="174">
        <f>BK154</f>
        <v>0</v>
      </c>
      <c r="K154" s="160"/>
      <c r="L154" s="165"/>
      <c r="M154" s="166"/>
      <c r="N154" s="167"/>
      <c r="O154" s="167"/>
      <c r="P154" s="168">
        <f>P155</f>
        <v>0</v>
      </c>
      <c r="Q154" s="167"/>
      <c r="R154" s="168">
        <f>R155</f>
        <v>0</v>
      </c>
      <c r="S154" s="167"/>
      <c r="T154" s="169">
        <f>T155</f>
        <v>0</v>
      </c>
      <c r="AR154" s="170" t="s">
        <v>79</v>
      </c>
      <c r="AT154" s="171" t="s">
        <v>70</v>
      </c>
      <c r="AU154" s="171" t="s">
        <v>79</v>
      </c>
      <c r="AY154" s="170" t="s">
        <v>134</v>
      </c>
      <c r="BK154" s="172">
        <f>BK155</f>
        <v>0</v>
      </c>
    </row>
    <row r="155" spans="1:65" s="2" customFormat="1" ht="16.5" customHeight="1">
      <c r="A155" s="36"/>
      <c r="B155" s="37"/>
      <c r="C155" s="175" t="s">
        <v>448</v>
      </c>
      <c r="D155" s="175" t="s">
        <v>137</v>
      </c>
      <c r="E155" s="176" t="s">
        <v>1079</v>
      </c>
      <c r="F155" s="177" t="s">
        <v>1080</v>
      </c>
      <c r="G155" s="178" t="s">
        <v>1076</v>
      </c>
      <c r="H155" s="179">
        <v>55</v>
      </c>
      <c r="I155" s="180"/>
      <c r="J155" s="181">
        <f>ROUND(I155*H155,2)</f>
        <v>0</v>
      </c>
      <c r="K155" s="177" t="s">
        <v>19</v>
      </c>
      <c r="L155" s="41"/>
      <c r="M155" s="182" t="s">
        <v>19</v>
      </c>
      <c r="N155" s="183" t="s">
        <v>43</v>
      </c>
      <c r="O155" s="66"/>
      <c r="P155" s="184">
        <f>O155*H155</f>
        <v>0</v>
      </c>
      <c r="Q155" s="184">
        <v>0</v>
      </c>
      <c r="R155" s="184">
        <f>Q155*H155</f>
        <v>0</v>
      </c>
      <c r="S155" s="184">
        <v>0</v>
      </c>
      <c r="T155" s="185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6" t="s">
        <v>142</v>
      </c>
      <c r="AT155" s="186" t="s">
        <v>137</v>
      </c>
      <c r="AU155" s="186" t="s">
        <v>143</v>
      </c>
      <c r="AY155" s="19" t="s">
        <v>134</v>
      </c>
      <c r="BE155" s="187">
        <f>IF(N155="základní",J155,0)</f>
        <v>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9" t="s">
        <v>143</v>
      </c>
      <c r="BK155" s="187">
        <f>ROUND(I155*H155,2)</f>
        <v>0</v>
      </c>
      <c r="BL155" s="19" t="s">
        <v>142</v>
      </c>
      <c r="BM155" s="186" t="s">
        <v>687</v>
      </c>
    </row>
    <row r="156" spans="1:65" s="12" customFormat="1" ht="22.9" customHeight="1">
      <c r="B156" s="159"/>
      <c r="C156" s="160"/>
      <c r="D156" s="161" t="s">
        <v>70</v>
      </c>
      <c r="E156" s="173" t="s">
        <v>1081</v>
      </c>
      <c r="F156" s="173" t="s">
        <v>1082</v>
      </c>
      <c r="G156" s="160"/>
      <c r="H156" s="160"/>
      <c r="I156" s="163"/>
      <c r="J156" s="174">
        <f>BK156</f>
        <v>0</v>
      </c>
      <c r="K156" s="160"/>
      <c r="L156" s="165"/>
      <c r="M156" s="166"/>
      <c r="N156" s="167"/>
      <c r="O156" s="167"/>
      <c r="P156" s="168">
        <f>P157</f>
        <v>0</v>
      </c>
      <c r="Q156" s="167"/>
      <c r="R156" s="168">
        <f>R157</f>
        <v>0</v>
      </c>
      <c r="S156" s="167"/>
      <c r="T156" s="169">
        <f>T157</f>
        <v>0</v>
      </c>
      <c r="AR156" s="170" t="s">
        <v>79</v>
      </c>
      <c r="AT156" s="171" t="s">
        <v>70</v>
      </c>
      <c r="AU156" s="171" t="s">
        <v>79</v>
      </c>
      <c r="AY156" s="170" t="s">
        <v>134</v>
      </c>
      <c r="BK156" s="172">
        <f>BK157</f>
        <v>0</v>
      </c>
    </row>
    <row r="157" spans="1:65" s="2" customFormat="1" ht="16.5" customHeight="1">
      <c r="A157" s="36"/>
      <c r="B157" s="37"/>
      <c r="C157" s="175" t="s">
        <v>454</v>
      </c>
      <c r="D157" s="175" t="s">
        <v>137</v>
      </c>
      <c r="E157" s="176" t="s">
        <v>1083</v>
      </c>
      <c r="F157" s="177" t="s">
        <v>1084</v>
      </c>
      <c r="G157" s="178" t="s">
        <v>1030</v>
      </c>
      <c r="H157" s="179">
        <v>1</v>
      </c>
      <c r="I157" s="180"/>
      <c r="J157" s="181">
        <f>ROUND(I157*H157,2)</f>
        <v>0</v>
      </c>
      <c r="K157" s="177" t="s">
        <v>19</v>
      </c>
      <c r="L157" s="41"/>
      <c r="M157" s="182" t="s">
        <v>19</v>
      </c>
      <c r="N157" s="183" t="s">
        <v>43</v>
      </c>
      <c r="O157" s="66"/>
      <c r="P157" s="184">
        <f>O157*H157</f>
        <v>0</v>
      </c>
      <c r="Q157" s="184">
        <v>0</v>
      </c>
      <c r="R157" s="184">
        <f>Q157*H157</f>
        <v>0</v>
      </c>
      <c r="S157" s="184">
        <v>0</v>
      </c>
      <c r="T157" s="185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6" t="s">
        <v>142</v>
      </c>
      <c r="AT157" s="186" t="s">
        <v>137</v>
      </c>
      <c r="AU157" s="186" t="s">
        <v>143</v>
      </c>
      <c r="AY157" s="19" t="s">
        <v>134</v>
      </c>
      <c r="BE157" s="187">
        <f>IF(N157="základní",J157,0)</f>
        <v>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9" t="s">
        <v>143</v>
      </c>
      <c r="BK157" s="187">
        <f>ROUND(I157*H157,2)</f>
        <v>0</v>
      </c>
      <c r="BL157" s="19" t="s">
        <v>142</v>
      </c>
      <c r="BM157" s="186" t="s">
        <v>697</v>
      </c>
    </row>
    <row r="158" spans="1:65" s="12" customFormat="1" ht="25.9" customHeight="1">
      <c r="B158" s="159"/>
      <c r="C158" s="160"/>
      <c r="D158" s="161" t="s">
        <v>70</v>
      </c>
      <c r="E158" s="162" t="s">
        <v>908</v>
      </c>
      <c r="F158" s="162" t="s">
        <v>909</v>
      </c>
      <c r="G158" s="160"/>
      <c r="H158" s="160"/>
      <c r="I158" s="163"/>
      <c r="J158" s="164">
        <f>BK158</f>
        <v>0</v>
      </c>
      <c r="K158" s="160"/>
      <c r="L158" s="165"/>
      <c r="M158" s="166"/>
      <c r="N158" s="167"/>
      <c r="O158" s="167"/>
      <c r="P158" s="168">
        <f>SUM(P159:P161)</f>
        <v>0</v>
      </c>
      <c r="Q158" s="167"/>
      <c r="R158" s="168">
        <f>SUM(R159:R161)</f>
        <v>0</v>
      </c>
      <c r="S158" s="167"/>
      <c r="T158" s="169">
        <f>SUM(T159:T161)</f>
        <v>0</v>
      </c>
      <c r="AR158" s="170" t="s">
        <v>142</v>
      </c>
      <c r="AT158" s="171" t="s">
        <v>70</v>
      </c>
      <c r="AU158" s="171" t="s">
        <v>71</v>
      </c>
      <c r="AY158" s="170" t="s">
        <v>134</v>
      </c>
      <c r="BK158" s="172">
        <f>SUM(BK159:BK161)</f>
        <v>0</v>
      </c>
    </row>
    <row r="159" spans="1:65" s="2" customFormat="1" ht="16.5" customHeight="1">
      <c r="A159" s="36"/>
      <c r="B159" s="37"/>
      <c r="C159" s="175" t="s">
        <v>460</v>
      </c>
      <c r="D159" s="175" t="s">
        <v>137</v>
      </c>
      <c r="E159" s="176" t="s">
        <v>1085</v>
      </c>
      <c r="F159" s="177" t="s">
        <v>1086</v>
      </c>
      <c r="G159" s="178" t="s">
        <v>1030</v>
      </c>
      <c r="H159" s="179">
        <v>1</v>
      </c>
      <c r="I159" s="180"/>
      <c r="J159" s="181">
        <f>ROUND(I159*H159,2)</f>
        <v>0</v>
      </c>
      <c r="K159" s="177" t="s">
        <v>19</v>
      </c>
      <c r="L159" s="41"/>
      <c r="M159" s="182" t="s">
        <v>19</v>
      </c>
      <c r="N159" s="183" t="s">
        <v>43</v>
      </c>
      <c r="O159" s="66"/>
      <c r="P159" s="184">
        <f>O159*H159</f>
        <v>0</v>
      </c>
      <c r="Q159" s="184">
        <v>0</v>
      </c>
      <c r="R159" s="184">
        <f>Q159*H159</f>
        <v>0</v>
      </c>
      <c r="S159" s="184">
        <v>0</v>
      </c>
      <c r="T159" s="185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6" t="s">
        <v>913</v>
      </c>
      <c r="AT159" s="186" t="s">
        <v>137</v>
      </c>
      <c r="AU159" s="186" t="s">
        <v>79</v>
      </c>
      <c r="AY159" s="19" t="s">
        <v>134</v>
      </c>
      <c r="BE159" s="187">
        <f>IF(N159="základní",J159,0)</f>
        <v>0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9" t="s">
        <v>143</v>
      </c>
      <c r="BK159" s="187">
        <f>ROUND(I159*H159,2)</f>
        <v>0</v>
      </c>
      <c r="BL159" s="19" t="s">
        <v>913</v>
      </c>
      <c r="BM159" s="186" t="s">
        <v>1087</v>
      </c>
    </row>
    <row r="160" spans="1:65" s="14" customFormat="1">
      <c r="B160" s="204"/>
      <c r="C160" s="205"/>
      <c r="D160" s="195" t="s">
        <v>147</v>
      </c>
      <c r="E160" s="206" t="s">
        <v>19</v>
      </c>
      <c r="F160" s="207" t="s">
        <v>79</v>
      </c>
      <c r="G160" s="205"/>
      <c r="H160" s="208">
        <v>1</v>
      </c>
      <c r="I160" s="209"/>
      <c r="J160" s="205"/>
      <c r="K160" s="205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147</v>
      </c>
      <c r="AU160" s="214" t="s">
        <v>79</v>
      </c>
      <c r="AV160" s="14" t="s">
        <v>143</v>
      </c>
      <c r="AW160" s="14" t="s">
        <v>33</v>
      </c>
      <c r="AX160" s="14" t="s">
        <v>71</v>
      </c>
      <c r="AY160" s="214" t="s">
        <v>134</v>
      </c>
    </row>
    <row r="161" spans="1:51" s="15" customFormat="1">
      <c r="B161" s="215"/>
      <c r="C161" s="216"/>
      <c r="D161" s="195" t="s">
        <v>147</v>
      </c>
      <c r="E161" s="217" t="s">
        <v>19</v>
      </c>
      <c r="F161" s="218" t="s">
        <v>154</v>
      </c>
      <c r="G161" s="216"/>
      <c r="H161" s="219">
        <v>1</v>
      </c>
      <c r="I161" s="220"/>
      <c r="J161" s="216"/>
      <c r="K161" s="216"/>
      <c r="L161" s="221"/>
      <c r="M161" s="248"/>
      <c r="N161" s="249"/>
      <c r="O161" s="249"/>
      <c r="P161" s="249"/>
      <c r="Q161" s="249"/>
      <c r="R161" s="249"/>
      <c r="S161" s="249"/>
      <c r="T161" s="250"/>
      <c r="AT161" s="225" t="s">
        <v>147</v>
      </c>
      <c r="AU161" s="225" t="s">
        <v>79</v>
      </c>
      <c r="AV161" s="15" t="s">
        <v>142</v>
      </c>
      <c r="AW161" s="15" t="s">
        <v>33</v>
      </c>
      <c r="AX161" s="15" t="s">
        <v>79</v>
      </c>
      <c r="AY161" s="225" t="s">
        <v>134</v>
      </c>
    </row>
    <row r="162" spans="1:51" s="2" customFormat="1" ht="6.95" customHeight="1">
      <c r="A162" s="36"/>
      <c r="B162" s="49"/>
      <c r="C162" s="50"/>
      <c r="D162" s="50"/>
      <c r="E162" s="50"/>
      <c r="F162" s="50"/>
      <c r="G162" s="50"/>
      <c r="H162" s="50"/>
      <c r="I162" s="50"/>
      <c r="J162" s="50"/>
      <c r="K162" s="50"/>
      <c r="L162" s="41"/>
      <c r="M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</row>
  </sheetData>
  <sheetProtection algorithmName="SHA-512" hashValue="OZLQIOuyl8UwJL62dSKlq/Wb+c2WGVeFMxnqneqdouOPius/TtgaQ4xJ5l/LgfKnJd6ua32j6qptSH9hywalzA==" saltValue="SfJuLhwPhan5C+Gf2if9xX/WTV6Y/LJFW4+WvnAfHc8St9X+YbTVSMoyeNHxTuAEj2+nMdMLE5dZQfsn3ROEDQ==" spinCount="100000" sheet="1" objects="1" scenarios="1" formatColumns="0" formatRows="0" autoFilter="0"/>
  <autoFilter ref="C97:K161"/>
  <mergeCells count="9">
    <mergeCell ref="E50:H50"/>
    <mergeCell ref="E88:H88"/>
    <mergeCell ref="E90:H9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9" t="s">
        <v>86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79</v>
      </c>
    </row>
    <row r="4" spans="1:46" s="1" customFormat="1" ht="24.95" customHeight="1">
      <c r="B4" s="22"/>
      <c r="D4" s="105" t="s">
        <v>93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0" t="str">
        <f>'Rekapitulace stavby'!K6</f>
        <v>Stavební úpravy bytu Lidická 49, byt č.13</v>
      </c>
      <c r="F7" s="381"/>
      <c r="G7" s="381"/>
      <c r="H7" s="381"/>
      <c r="L7" s="22"/>
    </row>
    <row r="8" spans="1:46" s="2" customFormat="1" ht="12" customHeight="1">
      <c r="A8" s="36"/>
      <c r="B8" s="41"/>
      <c r="C8" s="36"/>
      <c r="D8" s="107" t="s">
        <v>94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2" t="s">
        <v>1088</v>
      </c>
      <c r="F9" s="383"/>
      <c r="G9" s="383"/>
      <c r="H9" s="383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11. 8. 2022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tr">
        <f>IF('Rekapitulace stavby'!AN10="","",'Rekapitulace stavby'!AN10)</f>
        <v/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>Statutární město Brno,Dominikánské náměstí 196/1</v>
      </c>
      <c r="F15" s="36"/>
      <c r="G15" s="36"/>
      <c r="H15" s="36"/>
      <c r="I15" s="107" t="s">
        <v>28</v>
      </c>
      <c r="J15" s="109" t="str">
        <f>IF('Rekapitulace stavby'!AN11="","",'Rekapitulace stavby'!AN11)</f>
        <v/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4" t="str">
        <f>'Rekapitulace stavby'!E14</f>
        <v>Vyplň údaj</v>
      </c>
      <c r="F18" s="385"/>
      <c r="G18" s="385"/>
      <c r="H18" s="385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tr">
        <f>IF('Rekapitulace stavby'!AN16="","",'Rekapitulace stavby'!AN16)</f>
        <v/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tr">
        <f>IF('Rekapitulace stavby'!E17="","",'Rekapitulace stavby'!E17)</f>
        <v>Architektura &amp; interier,Šimůnek &amp; partners, VM</v>
      </c>
      <c r="F21" s="36"/>
      <c r="G21" s="36"/>
      <c r="H21" s="36"/>
      <c r="I21" s="107" t="s">
        <v>28</v>
      </c>
      <c r="J21" s="109" t="str">
        <f>IF('Rekapitulace stavby'!AN17="","",'Rekapitulace stavby'!AN17)</f>
        <v/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28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35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6" t="s">
        <v>19</v>
      </c>
      <c r="F27" s="386"/>
      <c r="G27" s="386"/>
      <c r="H27" s="386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37</v>
      </c>
      <c r="E30" s="36"/>
      <c r="F30" s="36"/>
      <c r="G30" s="36"/>
      <c r="H30" s="36"/>
      <c r="I30" s="36"/>
      <c r="J30" s="116">
        <f>ROUND(J85,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39</v>
      </c>
      <c r="G32" s="36"/>
      <c r="H32" s="36"/>
      <c r="I32" s="117" t="s">
        <v>38</v>
      </c>
      <c r="J32" s="117" t="s">
        <v>40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41</v>
      </c>
      <c r="E33" s="107" t="s">
        <v>42</v>
      </c>
      <c r="F33" s="119">
        <f>ROUND((SUM(BE85:BE138)),  2)</f>
        <v>0</v>
      </c>
      <c r="G33" s="36"/>
      <c r="H33" s="36"/>
      <c r="I33" s="120">
        <v>0.21</v>
      </c>
      <c r="J33" s="119">
        <f>ROUND(((SUM(BE85:BE138))*I33),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43</v>
      </c>
      <c r="F34" s="119">
        <f>ROUND((SUM(BF85:BF138)),  2)</f>
        <v>0</v>
      </c>
      <c r="G34" s="36"/>
      <c r="H34" s="36"/>
      <c r="I34" s="120">
        <v>0.15</v>
      </c>
      <c r="J34" s="119">
        <f>ROUND(((SUM(BF85:BF138))*I34),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44</v>
      </c>
      <c r="F35" s="119">
        <f>ROUND((SUM(BG85:BG138)),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45</v>
      </c>
      <c r="F36" s="119">
        <f>ROUND((SUM(BH85:BH138)),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46</v>
      </c>
      <c r="F37" s="119">
        <f>ROUND((SUM(BI85:BI138)),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96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8" t="str">
        <f>E7</f>
        <v>Stavební úpravy bytu Lidická 49, byt č.13</v>
      </c>
      <c r="F48" s="379"/>
      <c r="G48" s="379"/>
      <c r="H48" s="37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94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6" t="str">
        <f>E9</f>
        <v>03 - Zdravotechnika</v>
      </c>
      <c r="F50" s="377"/>
      <c r="G50" s="377"/>
      <c r="H50" s="377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11. 8. 2022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15" customHeight="1">
      <c r="A54" s="36"/>
      <c r="B54" s="37"/>
      <c r="C54" s="31" t="s">
        <v>25</v>
      </c>
      <c r="D54" s="38"/>
      <c r="E54" s="38"/>
      <c r="F54" s="29" t="str">
        <f>E15</f>
        <v>Statutární město Brno,Dominikánské náměstí 196/1</v>
      </c>
      <c r="G54" s="38"/>
      <c r="H54" s="38"/>
      <c r="I54" s="31" t="s">
        <v>31</v>
      </c>
      <c r="J54" s="34" t="str">
        <f>E21</f>
        <v>Architektura &amp; interier,Šimůnek &amp; partners, VM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97</v>
      </c>
      <c r="D57" s="133"/>
      <c r="E57" s="133"/>
      <c r="F57" s="133"/>
      <c r="G57" s="133"/>
      <c r="H57" s="133"/>
      <c r="I57" s="133"/>
      <c r="J57" s="134" t="s">
        <v>98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69</v>
      </c>
      <c r="D59" s="38"/>
      <c r="E59" s="38"/>
      <c r="F59" s="38"/>
      <c r="G59" s="38"/>
      <c r="H59" s="38"/>
      <c r="I59" s="38"/>
      <c r="J59" s="79">
        <f>J85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99</v>
      </c>
    </row>
    <row r="60" spans="1:47" s="9" customFormat="1" ht="24.95" customHeight="1">
      <c r="B60" s="136"/>
      <c r="C60" s="137"/>
      <c r="D60" s="138" t="s">
        <v>1089</v>
      </c>
      <c r="E60" s="139"/>
      <c r="F60" s="139"/>
      <c r="G60" s="139"/>
      <c r="H60" s="139"/>
      <c r="I60" s="139"/>
      <c r="J60" s="140">
        <f>J86</f>
        <v>0</v>
      </c>
      <c r="K60" s="137"/>
      <c r="L60" s="141"/>
    </row>
    <row r="61" spans="1:47" s="9" customFormat="1" ht="24.95" customHeight="1">
      <c r="B61" s="136"/>
      <c r="C61" s="137"/>
      <c r="D61" s="138" t="s">
        <v>1090</v>
      </c>
      <c r="E61" s="139"/>
      <c r="F61" s="139"/>
      <c r="G61" s="139"/>
      <c r="H61" s="139"/>
      <c r="I61" s="139"/>
      <c r="J61" s="140">
        <f>J96</f>
        <v>0</v>
      </c>
      <c r="K61" s="137"/>
      <c r="L61" s="141"/>
    </row>
    <row r="62" spans="1:47" s="9" customFormat="1" ht="24.95" customHeight="1">
      <c r="B62" s="136"/>
      <c r="C62" s="137"/>
      <c r="D62" s="138" t="s">
        <v>1091</v>
      </c>
      <c r="E62" s="139"/>
      <c r="F62" s="139"/>
      <c r="G62" s="139"/>
      <c r="H62" s="139"/>
      <c r="I62" s="139"/>
      <c r="J62" s="140">
        <f>J117</f>
        <v>0</v>
      </c>
      <c r="K62" s="137"/>
      <c r="L62" s="141"/>
    </row>
    <row r="63" spans="1:47" s="9" customFormat="1" ht="24.95" customHeight="1">
      <c r="B63" s="136"/>
      <c r="C63" s="137"/>
      <c r="D63" s="138" t="s">
        <v>1092</v>
      </c>
      <c r="E63" s="139"/>
      <c r="F63" s="139"/>
      <c r="G63" s="139"/>
      <c r="H63" s="139"/>
      <c r="I63" s="139"/>
      <c r="J63" s="140">
        <f>J120</f>
        <v>0</v>
      </c>
      <c r="K63" s="137"/>
      <c r="L63" s="141"/>
    </row>
    <row r="64" spans="1:47" s="9" customFormat="1" ht="24.95" customHeight="1">
      <c r="B64" s="136"/>
      <c r="C64" s="137"/>
      <c r="D64" s="138" t="s">
        <v>1093</v>
      </c>
      <c r="E64" s="139"/>
      <c r="F64" s="139"/>
      <c r="G64" s="139"/>
      <c r="H64" s="139"/>
      <c r="I64" s="139"/>
      <c r="J64" s="140">
        <f>J134</f>
        <v>0</v>
      </c>
      <c r="K64" s="137"/>
      <c r="L64" s="141"/>
    </row>
    <row r="65" spans="1:31" s="9" customFormat="1" ht="24.95" customHeight="1">
      <c r="B65" s="136"/>
      <c r="C65" s="137"/>
      <c r="D65" s="138" t="s">
        <v>1094</v>
      </c>
      <c r="E65" s="139"/>
      <c r="F65" s="139"/>
      <c r="G65" s="139"/>
      <c r="H65" s="139"/>
      <c r="I65" s="139"/>
      <c r="J65" s="140">
        <f>J136</f>
        <v>0</v>
      </c>
      <c r="K65" s="137"/>
      <c r="L65" s="141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0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5" t="s">
        <v>119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78" t="str">
        <f>E7</f>
        <v>Stavební úpravy bytu Lidická 49, byt č.13</v>
      </c>
      <c r="F75" s="379"/>
      <c r="G75" s="379"/>
      <c r="H75" s="379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94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66" t="str">
        <f>E9</f>
        <v>03 - Zdravotechnika</v>
      </c>
      <c r="F77" s="377"/>
      <c r="G77" s="377"/>
      <c r="H77" s="377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21</v>
      </c>
      <c r="D79" s="38"/>
      <c r="E79" s="38"/>
      <c r="F79" s="29" t="str">
        <f>F12</f>
        <v xml:space="preserve"> </v>
      </c>
      <c r="G79" s="38"/>
      <c r="H79" s="38"/>
      <c r="I79" s="31" t="s">
        <v>23</v>
      </c>
      <c r="J79" s="61" t="str">
        <f>IF(J12="","",J12)</f>
        <v>11. 8. 2022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40.15" customHeight="1">
      <c r="A81" s="36"/>
      <c r="B81" s="37"/>
      <c r="C81" s="31" t="s">
        <v>25</v>
      </c>
      <c r="D81" s="38"/>
      <c r="E81" s="38"/>
      <c r="F81" s="29" t="str">
        <f>E15</f>
        <v>Statutární město Brno,Dominikánské náměstí 196/1</v>
      </c>
      <c r="G81" s="38"/>
      <c r="H81" s="38"/>
      <c r="I81" s="31" t="s">
        <v>31</v>
      </c>
      <c r="J81" s="34" t="str">
        <f>E21</f>
        <v>Architektura &amp; interier,Šimůnek &amp; partners, VM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1" t="s">
        <v>29</v>
      </c>
      <c r="D82" s="38"/>
      <c r="E82" s="38"/>
      <c r="F82" s="29" t="str">
        <f>IF(E18="","",E18)</f>
        <v>Vyplň údaj</v>
      </c>
      <c r="G82" s="38"/>
      <c r="H82" s="38"/>
      <c r="I82" s="31" t="s">
        <v>34</v>
      </c>
      <c r="J82" s="34" t="str">
        <f>E24</f>
        <v xml:space="preserve"> </v>
      </c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3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>
      <c r="A84" s="148"/>
      <c r="B84" s="149"/>
      <c r="C84" s="150" t="s">
        <v>120</v>
      </c>
      <c r="D84" s="151" t="s">
        <v>56</v>
      </c>
      <c r="E84" s="151" t="s">
        <v>52</v>
      </c>
      <c r="F84" s="151" t="s">
        <v>53</v>
      </c>
      <c r="G84" s="151" t="s">
        <v>121</v>
      </c>
      <c r="H84" s="151" t="s">
        <v>122</v>
      </c>
      <c r="I84" s="151" t="s">
        <v>123</v>
      </c>
      <c r="J84" s="151" t="s">
        <v>98</v>
      </c>
      <c r="K84" s="152" t="s">
        <v>124</v>
      </c>
      <c r="L84" s="153"/>
      <c r="M84" s="70" t="s">
        <v>19</v>
      </c>
      <c r="N84" s="71" t="s">
        <v>41</v>
      </c>
      <c r="O84" s="71" t="s">
        <v>125</v>
      </c>
      <c r="P84" s="71" t="s">
        <v>126</v>
      </c>
      <c r="Q84" s="71" t="s">
        <v>127</v>
      </c>
      <c r="R84" s="71" t="s">
        <v>128</v>
      </c>
      <c r="S84" s="71" t="s">
        <v>129</v>
      </c>
      <c r="T84" s="72" t="s">
        <v>130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6"/>
      <c r="B85" s="37"/>
      <c r="C85" s="77" t="s">
        <v>131</v>
      </c>
      <c r="D85" s="38"/>
      <c r="E85" s="38"/>
      <c r="F85" s="38"/>
      <c r="G85" s="38"/>
      <c r="H85" s="38"/>
      <c r="I85" s="38"/>
      <c r="J85" s="154">
        <f>BK85</f>
        <v>0</v>
      </c>
      <c r="K85" s="38"/>
      <c r="L85" s="41"/>
      <c r="M85" s="73"/>
      <c r="N85" s="155"/>
      <c r="O85" s="74"/>
      <c r="P85" s="156">
        <f>P86+P96+P117+P120+P134+P136</f>
        <v>0</v>
      </c>
      <c r="Q85" s="74"/>
      <c r="R85" s="156">
        <f>R86+R96+R117+R120+R134+R136</f>
        <v>8.9999999999999993E-3</v>
      </c>
      <c r="S85" s="74"/>
      <c r="T85" s="157">
        <f>T86+T96+T117+T120+T134+T136</f>
        <v>8.9999999999999993E-3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70</v>
      </c>
      <c r="AU85" s="19" t="s">
        <v>99</v>
      </c>
      <c r="BK85" s="158">
        <f>BK86+BK96+BK117+BK120+BK134+BK136</f>
        <v>0</v>
      </c>
    </row>
    <row r="86" spans="1:65" s="12" customFormat="1" ht="25.9" customHeight="1">
      <c r="B86" s="159"/>
      <c r="C86" s="160"/>
      <c r="D86" s="161" t="s">
        <v>70</v>
      </c>
      <c r="E86" s="162" t="s">
        <v>1095</v>
      </c>
      <c r="F86" s="162" t="s">
        <v>1096</v>
      </c>
      <c r="G86" s="160"/>
      <c r="H86" s="160"/>
      <c r="I86" s="163"/>
      <c r="J86" s="164">
        <f>BK86</f>
        <v>0</v>
      </c>
      <c r="K86" s="160"/>
      <c r="L86" s="165"/>
      <c r="M86" s="166"/>
      <c r="N86" s="167"/>
      <c r="O86" s="167"/>
      <c r="P86" s="168">
        <f>SUM(P87:P95)</f>
        <v>0</v>
      </c>
      <c r="Q86" s="167"/>
      <c r="R86" s="168">
        <f>SUM(R87:R95)</f>
        <v>0</v>
      </c>
      <c r="S86" s="167"/>
      <c r="T86" s="169">
        <f>SUM(T87:T95)</f>
        <v>0</v>
      </c>
      <c r="AR86" s="170" t="s">
        <v>143</v>
      </c>
      <c r="AT86" s="171" t="s">
        <v>70</v>
      </c>
      <c r="AU86" s="171" t="s">
        <v>71</v>
      </c>
      <c r="AY86" s="170" t="s">
        <v>134</v>
      </c>
      <c r="BK86" s="172">
        <f>SUM(BK87:BK95)</f>
        <v>0</v>
      </c>
    </row>
    <row r="87" spans="1:65" s="2" customFormat="1" ht="16.5" customHeight="1">
      <c r="A87" s="36"/>
      <c r="B87" s="37"/>
      <c r="C87" s="175" t="s">
        <v>79</v>
      </c>
      <c r="D87" s="175" t="s">
        <v>137</v>
      </c>
      <c r="E87" s="176" t="s">
        <v>1097</v>
      </c>
      <c r="F87" s="177" t="s">
        <v>1098</v>
      </c>
      <c r="G87" s="178" t="s">
        <v>247</v>
      </c>
      <c r="H87" s="179">
        <v>3</v>
      </c>
      <c r="I87" s="180"/>
      <c r="J87" s="181">
        <f t="shared" ref="J87:J95" si="0">ROUND(I87*H87,2)</f>
        <v>0</v>
      </c>
      <c r="K87" s="177" t="s">
        <v>19</v>
      </c>
      <c r="L87" s="41"/>
      <c r="M87" s="182" t="s">
        <v>19</v>
      </c>
      <c r="N87" s="183" t="s">
        <v>43</v>
      </c>
      <c r="O87" s="66"/>
      <c r="P87" s="184">
        <f t="shared" ref="P87:P95" si="1">O87*H87</f>
        <v>0</v>
      </c>
      <c r="Q87" s="184">
        <v>0</v>
      </c>
      <c r="R87" s="184">
        <f t="shared" ref="R87:R95" si="2">Q87*H87</f>
        <v>0</v>
      </c>
      <c r="S87" s="184">
        <v>0</v>
      </c>
      <c r="T87" s="185">
        <f t="shared" ref="T87:T95" si="3"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6" t="s">
        <v>286</v>
      </c>
      <c r="AT87" s="186" t="s">
        <v>137</v>
      </c>
      <c r="AU87" s="186" t="s">
        <v>79</v>
      </c>
      <c r="AY87" s="19" t="s">
        <v>134</v>
      </c>
      <c r="BE87" s="187">
        <f t="shared" ref="BE87:BE95" si="4">IF(N87="základní",J87,0)</f>
        <v>0</v>
      </c>
      <c r="BF87" s="187">
        <f t="shared" ref="BF87:BF95" si="5">IF(N87="snížená",J87,0)</f>
        <v>0</v>
      </c>
      <c r="BG87" s="187">
        <f t="shared" ref="BG87:BG95" si="6">IF(N87="zákl. přenesená",J87,0)</f>
        <v>0</v>
      </c>
      <c r="BH87" s="187">
        <f t="shared" ref="BH87:BH95" si="7">IF(N87="sníž. přenesená",J87,0)</f>
        <v>0</v>
      </c>
      <c r="BI87" s="187">
        <f t="shared" ref="BI87:BI95" si="8">IF(N87="nulová",J87,0)</f>
        <v>0</v>
      </c>
      <c r="BJ87" s="19" t="s">
        <v>143</v>
      </c>
      <c r="BK87" s="187">
        <f t="shared" ref="BK87:BK95" si="9">ROUND(I87*H87,2)</f>
        <v>0</v>
      </c>
      <c r="BL87" s="19" t="s">
        <v>286</v>
      </c>
      <c r="BM87" s="186" t="s">
        <v>143</v>
      </c>
    </row>
    <row r="88" spans="1:65" s="2" customFormat="1" ht="16.5" customHeight="1">
      <c r="A88" s="36"/>
      <c r="B88" s="37"/>
      <c r="C88" s="175" t="s">
        <v>143</v>
      </c>
      <c r="D88" s="175" t="s">
        <v>137</v>
      </c>
      <c r="E88" s="176" t="s">
        <v>1099</v>
      </c>
      <c r="F88" s="177" t="s">
        <v>1100</v>
      </c>
      <c r="G88" s="178" t="s">
        <v>700</v>
      </c>
      <c r="H88" s="179">
        <v>6</v>
      </c>
      <c r="I88" s="180"/>
      <c r="J88" s="181">
        <f t="shared" si="0"/>
        <v>0</v>
      </c>
      <c r="K88" s="177" t="s">
        <v>19</v>
      </c>
      <c r="L88" s="41"/>
      <c r="M88" s="182" t="s">
        <v>19</v>
      </c>
      <c r="N88" s="183" t="s">
        <v>43</v>
      </c>
      <c r="O88" s="66"/>
      <c r="P88" s="184">
        <f t="shared" si="1"/>
        <v>0</v>
      </c>
      <c r="Q88" s="184">
        <v>0</v>
      </c>
      <c r="R88" s="184">
        <f t="shared" si="2"/>
        <v>0</v>
      </c>
      <c r="S88" s="184">
        <v>0</v>
      </c>
      <c r="T88" s="185">
        <f t="shared" si="3"/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286</v>
      </c>
      <c r="AT88" s="186" t="s">
        <v>137</v>
      </c>
      <c r="AU88" s="186" t="s">
        <v>79</v>
      </c>
      <c r="AY88" s="19" t="s">
        <v>134</v>
      </c>
      <c r="BE88" s="187">
        <f t="shared" si="4"/>
        <v>0</v>
      </c>
      <c r="BF88" s="187">
        <f t="shared" si="5"/>
        <v>0</v>
      </c>
      <c r="BG88" s="187">
        <f t="shared" si="6"/>
        <v>0</v>
      </c>
      <c r="BH88" s="187">
        <f t="shared" si="7"/>
        <v>0</v>
      </c>
      <c r="BI88" s="187">
        <f t="shared" si="8"/>
        <v>0</v>
      </c>
      <c r="BJ88" s="19" t="s">
        <v>143</v>
      </c>
      <c r="BK88" s="187">
        <f t="shared" si="9"/>
        <v>0</v>
      </c>
      <c r="BL88" s="19" t="s">
        <v>286</v>
      </c>
      <c r="BM88" s="186" t="s">
        <v>142</v>
      </c>
    </row>
    <row r="89" spans="1:65" s="2" customFormat="1" ht="16.5" customHeight="1">
      <c r="A89" s="36"/>
      <c r="B89" s="37"/>
      <c r="C89" s="175" t="s">
        <v>135</v>
      </c>
      <c r="D89" s="175" t="s">
        <v>137</v>
      </c>
      <c r="E89" s="176" t="s">
        <v>1101</v>
      </c>
      <c r="F89" s="177" t="s">
        <v>1102</v>
      </c>
      <c r="G89" s="178" t="s">
        <v>700</v>
      </c>
      <c r="H89" s="179">
        <v>1</v>
      </c>
      <c r="I89" s="180"/>
      <c r="J89" s="181">
        <f t="shared" si="0"/>
        <v>0</v>
      </c>
      <c r="K89" s="177" t="s">
        <v>19</v>
      </c>
      <c r="L89" s="41"/>
      <c r="M89" s="182" t="s">
        <v>19</v>
      </c>
      <c r="N89" s="183" t="s">
        <v>43</v>
      </c>
      <c r="O89" s="66"/>
      <c r="P89" s="184">
        <f t="shared" si="1"/>
        <v>0</v>
      </c>
      <c r="Q89" s="184">
        <v>0</v>
      </c>
      <c r="R89" s="184">
        <f t="shared" si="2"/>
        <v>0</v>
      </c>
      <c r="S89" s="184">
        <v>0</v>
      </c>
      <c r="T89" s="185">
        <f t="shared" si="3"/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6" t="s">
        <v>286</v>
      </c>
      <c r="AT89" s="186" t="s">
        <v>137</v>
      </c>
      <c r="AU89" s="186" t="s">
        <v>79</v>
      </c>
      <c r="AY89" s="19" t="s">
        <v>134</v>
      </c>
      <c r="BE89" s="187">
        <f t="shared" si="4"/>
        <v>0</v>
      </c>
      <c r="BF89" s="187">
        <f t="shared" si="5"/>
        <v>0</v>
      </c>
      <c r="BG89" s="187">
        <f t="shared" si="6"/>
        <v>0</v>
      </c>
      <c r="BH89" s="187">
        <f t="shared" si="7"/>
        <v>0</v>
      </c>
      <c r="BI89" s="187">
        <f t="shared" si="8"/>
        <v>0</v>
      </c>
      <c r="BJ89" s="19" t="s">
        <v>143</v>
      </c>
      <c r="BK89" s="187">
        <f t="shared" si="9"/>
        <v>0</v>
      </c>
      <c r="BL89" s="19" t="s">
        <v>286</v>
      </c>
      <c r="BM89" s="186" t="s">
        <v>163</v>
      </c>
    </row>
    <row r="90" spans="1:65" s="2" customFormat="1" ht="16.5" customHeight="1">
      <c r="A90" s="36"/>
      <c r="B90" s="37"/>
      <c r="C90" s="175" t="s">
        <v>142</v>
      </c>
      <c r="D90" s="175" t="s">
        <v>137</v>
      </c>
      <c r="E90" s="176" t="s">
        <v>1103</v>
      </c>
      <c r="F90" s="177" t="s">
        <v>1104</v>
      </c>
      <c r="G90" s="178" t="s">
        <v>700</v>
      </c>
      <c r="H90" s="179">
        <v>3</v>
      </c>
      <c r="I90" s="180"/>
      <c r="J90" s="181">
        <f t="shared" si="0"/>
        <v>0</v>
      </c>
      <c r="K90" s="177" t="s">
        <v>19</v>
      </c>
      <c r="L90" s="41"/>
      <c r="M90" s="182" t="s">
        <v>19</v>
      </c>
      <c r="N90" s="183" t="s">
        <v>43</v>
      </c>
      <c r="O90" s="66"/>
      <c r="P90" s="184">
        <f t="shared" si="1"/>
        <v>0</v>
      </c>
      <c r="Q90" s="184">
        <v>0</v>
      </c>
      <c r="R90" s="184">
        <f t="shared" si="2"/>
        <v>0</v>
      </c>
      <c r="S90" s="184">
        <v>0</v>
      </c>
      <c r="T90" s="185">
        <f t="shared" si="3"/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286</v>
      </c>
      <c r="AT90" s="186" t="s">
        <v>137</v>
      </c>
      <c r="AU90" s="186" t="s">
        <v>79</v>
      </c>
      <c r="AY90" s="19" t="s">
        <v>134</v>
      </c>
      <c r="BE90" s="187">
        <f t="shared" si="4"/>
        <v>0</v>
      </c>
      <c r="BF90" s="187">
        <f t="shared" si="5"/>
        <v>0</v>
      </c>
      <c r="BG90" s="187">
        <f t="shared" si="6"/>
        <v>0</v>
      </c>
      <c r="BH90" s="187">
        <f t="shared" si="7"/>
        <v>0</v>
      </c>
      <c r="BI90" s="187">
        <f t="shared" si="8"/>
        <v>0</v>
      </c>
      <c r="BJ90" s="19" t="s">
        <v>143</v>
      </c>
      <c r="BK90" s="187">
        <f t="shared" si="9"/>
        <v>0</v>
      </c>
      <c r="BL90" s="19" t="s">
        <v>286</v>
      </c>
      <c r="BM90" s="186" t="s">
        <v>232</v>
      </c>
    </row>
    <row r="91" spans="1:65" s="2" customFormat="1" ht="16.5" customHeight="1">
      <c r="A91" s="36"/>
      <c r="B91" s="37"/>
      <c r="C91" s="175" t="s">
        <v>180</v>
      </c>
      <c r="D91" s="175" t="s">
        <v>137</v>
      </c>
      <c r="E91" s="176" t="s">
        <v>1105</v>
      </c>
      <c r="F91" s="177" t="s">
        <v>1106</v>
      </c>
      <c r="G91" s="178" t="s">
        <v>247</v>
      </c>
      <c r="H91" s="179">
        <v>1</v>
      </c>
      <c r="I91" s="180"/>
      <c r="J91" s="181">
        <f t="shared" si="0"/>
        <v>0</v>
      </c>
      <c r="K91" s="177" t="s">
        <v>19</v>
      </c>
      <c r="L91" s="41"/>
      <c r="M91" s="182" t="s">
        <v>19</v>
      </c>
      <c r="N91" s="183" t="s">
        <v>43</v>
      </c>
      <c r="O91" s="66"/>
      <c r="P91" s="184">
        <f t="shared" si="1"/>
        <v>0</v>
      </c>
      <c r="Q91" s="184">
        <v>0</v>
      </c>
      <c r="R91" s="184">
        <f t="shared" si="2"/>
        <v>0</v>
      </c>
      <c r="S91" s="184">
        <v>0</v>
      </c>
      <c r="T91" s="185">
        <f t="shared" si="3"/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6" t="s">
        <v>286</v>
      </c>
      <c r="AT91" s="186" t="s">
        <v>137</v>
      </c>
      <c r="AU91" s="186" t="s">
        <v>79</v>
      </c>
      <c r="AY91" s="19" t="s">
        <v>134</v>
      </c>
      <c r="BE91" s="187">
        <f t="shared" si="4"/>
        <v>0</v>
      </c>
      <c r="BF91" s="187">
        <f t="shared" si="5"/>
        <v>0</v>
      </c>
      <c r="BG91" s="187">
        <f t="shared" si="6"/>
        <v>0</v>
      </c>
      <c r="BH91" s="187">
        <f t="shared" si="7"/>
        <v>0</v>
      </c>
      <c r="BI91" s="187">
        <f t="shared" si="8"/>
        <v>0</v>
      </c>
      <c r="BJ91" s="19" t="s">
        <v>143</v>
      </c>
      <c r="BK91" s="187">
        <f t="shared" si="9"/>
        <v>0</v>
      </c>
      <c r="BL91" s="19" t="s">
        <v>286</v>
      </c>
      <c r="BM91" s="186" t="s">
        <v>251</v>
      </c>
    </row>
    <row r="92" spans="1:65" s="2" customFormat="1" ht="16.5" customHeight="1">
      <c r="A92" s="36"/>
      <c r="B92" s="37"/>
      <c r="C92" s="175" t="s">
        <v>163</v>
      </c>
      <c r="D92" s="175" t="s">
        <v>137</v>
      </c>
      <c r="E92" s="176" t="s">
        <v>1107</v>
      </c>
      <c r="F92" s="177" t="s">
        <v>1108</v>
      </c>
      <c r="G92" s="178" t="s">
        <v>247</v>
      </c>
      <c r="H92" s="179">
        <v>2</v>
      </c>
      <c r="I92" s="180"/>
      <c r="J92" s="181">
        <f t="shared" si="0"/>
        <v>0</v>
      </c>
      <c r="K92" s="177" t="s">
        <v>19</v>
      </c>
      <c r="L92" s="41"/>
      <c r="M92" s="182" t="s">
        <v>19</v>
      </c>
      <c r="N92" s="183" t="s">
        <v>43</v>
      </c>
      <c r="O92" s="66"/>
      <c r="P92" s="184">
        <f t="shared" si="1"/>
        <v>0</v>
      </c>
      <c r="Q92" s="184">
        <v>0</v>
      </c>
      <c r="R92" s="184">
        <f t="shared" si="2"/>
        <v>0</v>
      </c>
      <c r="S92" s="184">
        <v>0</v>
      </c>
      <c r="T92" s="185">
        <f t="shared" si="3"/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286</v>
      </c>
      <c r="AT92" s="186" t="s">
        <v>137</v>
      </c>
      <c r="AU92" s="186" t="s">
        <v>79</v>
      </c>
      <c r="AY92" s="19" t="s">
        <v>134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19" t="s">
        <v>143</v>
      </c>
      <c r="BK92" s="187">
        <f t="shared" si="9"/>
        <v>0</v>
      </c>
      <c r="BL92" s="19" t="s">
        <v>286</v>
      </c>
      <c r="BM92" s="186" t="s">
        <v>263</v>
      </c>
    </row>
    <row r="93" spans="1:65" s="2" customFormat="1" ht="16.5" customHeight="1">
      <c r="A93" s="36"/>
      <c r="B93" s="37"/>
      <c r="C93" s="175" t="s">
        <v>199</v>
      </c>
      <c r="D93" s="175" t="s">
        <v>137</v>
      </c>
      <c r="E93" s="176" t="s">
        <v>1109</v>
      </c>
      <c r="F93" s="177" t="s">
        <v>1110</v>
      </c>
      <c r="G93" s="178" t="s">
        <v>247</v>
      </c>
      <c r="H93" s="179">
        <v>3</v>
      </c>
      <c r="I93" s="180"/>
      <c r="J93" s="181">
        <f t="shared" si="0"/>
        <v>0</v>
      </c>
      <c r="K93" s="177" t="s">
        <v>19</v>
      </c>
      <c r="L93" s="41"/>
      <c r="M93" s="182" t="s">
        <v>19</v>
      </c>
      <c r="N93" s="183" t="s">
        <v>43</v>
      </c>
      <c r="O93" s="66"/>
      <c r="P93" s="184">
        <f t="shared" si="1"/>
        <v>0</v>
      </c>
      <c r="Q93" s="184">
        <v>0</v>
      </c>
      <c r="R93" s="184">
        <f t="shared" si="2"/>
        <v>0</v>
      </c>
      <c r="S93" s="184">
        <v>0</v>
      </c>
      <c r="T93" s="185">
        <f t="shared" si="3"/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286</v>
      </c>
      <c r="AT93" s="186" t="s">
        <v>137</v>
      </c>
      <c r="AU93" s="186" t="s">
        <v>79</v>
      </c>
      <c r="AY93" s="19" t="s">
        <v>134</v>
      </c>
      <c r="BE93" s="187">
        <f t="shared" si="4"/>
        <v>0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19" t="s">
        <v>143</v>
      </c>
      <c r="BK93" s="187">
        <f t="shared" si="9"/>
        <v>0</v>
      </c>
      <c r="BL93" s="19" t="s">
        <v>286</v>
      </c>
      <c r="BM93" s="186" t="s">
        <v>274</v>
      </c>
    </row>
    <row r="94" spans="1:65" s="2" customFormat="1" ht="16.5" customHeight="1">
      <c r="A94" s="36"/>
      <c r="B94" s="37"/>
      <c r="C94" s="175" t="s">
        <v>232</v>
      </c>
      <c r="D94" s="175" t="s">
        <v>137</v>
      </c>
      <c r="E94" s="176" t="s">
        <v>1111</v>
      </c>
      <c r="F94" s="177" t="s">
        <v>1112</v>
      </c>
      <c r="G94" s="178" t="s">
        <v>247</v>
      </c>
      <c r="H94" s="179">
        <v>1</v>
      </c>
      <c r="I94" s="180"/>
      <c r="J94" s="181">
        <f t="shared" si="0"/>
        <v>0</v>
      </c>
      <c r="K94" s="177" t="s">
        <v>19</v>
      </c>
      <c r="L94" s="41"/>
      <c r="M94" s="182" t="s">
        <v>19</v>
      </c>
      <c r="N94" s="183" t="s">
        <v>43</v>
      </c>
      <c r="O94" s="66"/>
      <c r="P94" s="184">
        <f t="shared" si="1"/>
        <v>0</v>
      </c>
      <c r="Q94" s="184">
        <v>0</v>
      </c>
      <c r="R94" s="184">
        <f t="shared" si="2"/>
        <v>0</v>
      </c>
      <c r="S94" s="184">
        <v>0</v>
      </c>
      <c r="T94" s="185">
        <f t="shared" si="3"/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286</v>
      </c>
      <c r="AT94" s="186" t="s">
        <v>137</v>
      </c>
      <c r="AU94" s="186" t="s">
        <v>79</v>
      </c>
      <c r="AY94" s="19" t="s">
        <v>134</v>
      </c>
      <c r="BE94" s="187">
        <f t="shared" si="4"/>
        <v>0</v>
      </c>
      <c r="BF94" s="187">
        <f t="shared" si="5"/>
        <v>0</v>
      </c>
      <c r="BG94" s="187">
        <f t="shared" si="6"/>
        <v>0</v>
      </c>
      <c r="BH94" s="187">
        <f t="shared" si="7"/>
        <v>0</v>
      </c>
      <c r="BI94" s="187">
        <f t="shared" si="8"/>
        <v>0</v>
      </c>
      <c r="BJ94" s="19" t="s">
        <v>143</v>
      </c>
      <c r="BK94" s="187">
        <f t="shared" si="9"/>
        <v>0</v>
      </c>
      <c r="BL94" s="19" t="s">
        <v>286</v>
      </c>
      <c r="BM94" s="186" t="s">
        <v>286</v>
      </c>
    </row>
    <row r="95" spans="1:65" s="2" customFormat="1" ht="16.5" customHeight="1">
      <c r="A95" s="36"/>
      <c r="B95" s="37"/>
      <c r="C95" s="175" t="s">
        <v>244</v>
      </c>
      <c r="D95" s="175" t="s">
        <v>137</v>
      </c>
      <c r="E95" s="176" t="s">
        <v>1113</v>
      </c>
      <c r="F95" s="177" t="s">
        <v>1114</v>
      </c>
      <c r="G95" s="178" t="s">
        <v>700</v>
      </c>
      <c r="H95" s="179">
        <v>10</v>
      </c>
      <c r="I95" s="180"/>
      <c r="J95" s="181">
        <f t="shared" si="0"/>
        <v>0</v>
      </c>
      <c r="K95" s="177" t="s">
        <v>19</v>
      </c>
      <c r="L95" s="41"/>
      <c r="M95" s="182" t="s">
        <v>19</v>
      </c>
      <c r="N95" s="183" t="s">
        <v>43</v>
      </c>
      <c r="O95" s="66"/>
      <c r="P95" s="184">
        <f t="shared" si="1"/>
        <v>0</v>
      </c>
      <c r="Q95" s="184">
        <v>0</v>
      </c>
      <c r="R95" s="184">
        <f t="shared" si="2"/>
        <v>0</v>
      </c>
      <c r="S95" s="184">
        <v>0</v>
      </c>
      <c r="T95" s="185">
        <f t="shared" si="3"/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6" t="s">
        <v>286</v>
      </c>
      <c r="AT95" s="186" t="s">
        <v>137</v>
      </c>
      <c r="AU95" s="186" t="s">
        <v>79</v>
      </c>
      <c r="AY95" s="19" t="s">
        <v>134</v>
      </c>
      <c r="BE95" s="187">
        <f t="shared" si="4"/>
        <v>0</v>
      </c>
      <c r="BF95" s="187">
        <f t="shared" si="5"/>
        <v>0</v>
      </c>
      <c r="BG95" s="187">
        <f t="shared" si="6"/>
        <v>0</v>
      </c>
      <c r="BH95" s="187">
        <f t="shared" si="7"/>
        <v>0</v>
      </c>
      <c r="BI95" s="187">
        <f t="shared" si="8"/>
        <v>0</v>
      </c>
      <c r="BJ95" s="19" t="s">
        <v>143</v>
      </c>
      <c r="BK95" s="187">
        <f t="shared" si="9"/>
        <v>0</v>
      </c>
      <c r="BL95" s="19" t="s">
        <v>286</v>
      </c>
      <c r="BM95" s="186" t="s">
        <v>304</v>
      </c>
    </row>
    <row r="96" spans="1:65" s="12" customFormat="1" ht="25.9" customHeight="1">
      <c r="B96" s="159"/>
      <c r="C96" s="160"/>
      <c r="D96" s="161" t="s">
        <v>70</v>
      </c>
      <c r="E96" s="162" t="s">
        <v>1115</v>
      </c>
      <c r="F96" s="162" t="s">
        <v>1116</v>
      </c>
      <c r="G96" s="160"/>
      <c r="H96" s="160"/>
      <c r="I96" s="163"/>
      <c r="J96" s="164">
        <f>BK96</f>
        <v>0</v>
      </c>
      <c r="K96" s="160"/>
      <c r="L96" s="165"/>
      <c r="M96" s="166"/>
      <c r="N96" s="167"/>
      <c r="O96" s="167"/>
      <c r="P96" s="168">
        <f>SUM(P97:P116)</f>
        <v>0</v>
      </c>
      <c r="Q96" s="167"/>
      <c r="R96" s="168">
        <f>SUM(R97:R116)</f>
        <v>8.9999999999999993E-3</v>
      </c>
      <c r="S96" s="167"/>
      <c r="T96" s="169">
        <f>SUM(T97:T116)</f>
        <v>8.9999999999999993E-3</v>
      </c>
      <c r="AR96" s="170" t="s">
        <v>143</v>
      </c>
      <c r="AT96" s="171" t="s">
        <v>70</v>
      </c>
      <c r="AU96" s="171" t="s">
        <v>71</v>
      </c>
      <c r="AY96" s="170" t="s">
        <v>134</v>
      </c>
      <c r="BK96" s="172">
        <f>SUM(BK97:BK116)</f>
        <v>0</v>
      </c>
    </row>
    <row r="97" spans="1:65" s="2" customFormat="1" ht="16.5" customHeight="1">
      <c r="A97" s="36"/>
      <c r="B97" s="37"/>
      <c r="C97" s="175" t="s">
        <v>251</v>
      </c>
      <c r="D97" s="175" t="s">
        <v>137</v>
      </c>
      <c r="E97" s="176" t="s">
        <v>1117</v>
      </c>
      <c r="F97" s="177" t="s">
        <v>1118</v>
      </c>
      <c r="G97" s="178" t="s">
        <v>247</v>
      </c>
      <c r="H97" s="179">
        <v>1</v>
      </c>
      <c r="I97" s="180"/>
      <c r="J97" s="181">
        <f>ROUND(I97*H97,2)</f>
        <v>0</v>
      </c>
      <c r="K97" s="177" t="s">
        <v>19</v>
      </c>
      <c r="L97" s="41"/>
      <c r="M97" s="182" t="s">
        <v>19</v>
      </c>
      <c r="N97" s="183" t="s">
        <v>43</v>
      </c>
      <c r="O97" s="66"/>
      <c r="P97" s="184">
        <f>O97*H97</f>
        <v>0</v>
      </c>
      <c r="Q97" s="184">
        <v>8.9999999999999993E-3</v>
      </c>
      <c r="R97" s="184">
        <f>Q97*H97</f>
        <v>8.9999999999999993E-3</v>
      </c>
      <c r="S97" s="184">
        <v>8.9999999999999993E-3</v>
      </c>
      <c r="T97" s="185">
        <f>S97*H97</f>
        <v>8.9999999999999993E-3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286</v>
      </c>
      <c r="AT97" s="186" t="s">
        <v>137</v>
      </c>
      <c r="AU97" s="186" t="s">
        <v>79</v>
      </c>
      <c r="AY97" s="19" t="s">
        <v>134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9" t="s">
        <v>143</v>
      </c>
      <c r="BK97" s="187">
        <f>ROUND(I97*H97,2)</f>
        <v>0</v>
      </c>
      <c r="BL97" s="19" t="s">
        <v>286</v>
      </c>
      <c r="BM97" s="186" t="s">
        <v>1119</v>
      </c>
    </row>
    <row r="98" spans="1:65" s="14" customFormat="1">
      <c r="B98" s="204"/>
      <c r="C98" s="205"/>
      <c r="D98" s="195" t="s">
        <v>147</v>
      </c>
      <c r="E98" s="206" t="s">
        <v>19</v>
      </c>
      <c r="F98" s="207" t="s">
        <v>79</v>
      </c>
      <c r="G98" s="205"/>
      <c r="H98" s="208">
        <v>1</v>
      </c>
      <c r="I98" s="209"/>
      <c r="J98" s="205"/>
      <c r="K98" s="205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147</v>
      </c>
      <c r="AU98" s="214" t="s">
        <v>79</v>
      </c>
      <c r="AV98" s="14" t="s">
        <v>143</v>
      </c>
      <c r="AW98" s="14" t="s">
        <v>33</v>
      </c>
      <c r="AX98" s="14" t="s">
        <v>71</v>
      </c>
      <c r="AY98" s="214" t="s">
        <v>134</v>
      </c>
    </row>
    <row r="99" spans="1:65" s="15" customFormat="1">
      <c r="B99" s="215"/>
      <c r="C99" s="216"/>
      <c r="D99" s="195" t="s">
        <v>147</v>
      </c>
      <c r="E99" s="217" t="s">
        <v>19</v>
      </c>
      <c r="F99" s="218" t="s">
        <v>154</v>
      </c>
      <c r="G99" s="216"/>
      <c r="H99" s="219">
        <v>1</v>
      </c>
      <c r="I99" s="220"/>
      <c r="J99" s="216"/>
      <c r="K99" s="216"/>
      <c r="L99" s="221"/>
      <c r="M99" s="222"/>
      <c r="N99" s="223"/>
      <c r="O99" s="223"/>
      <c r="P99" s="223"/>
      <c r="Q99" s="223"/>
      <c r="R99" s="223"/>
      <c r="S99" s="223"/>
      <c r="T99" s="224"/>
      <c r="AT99" s="225" t="s">
        <v>147</v>
      </c>
      <c r="AU99" s="225" t="s">
        <v>79</v>
      </c>
      <c r="AV99" s="15" t="s">
        <v>142</v>
      </c>
      <c r="AW99" s="15" t="s">
        <v>33</v>
      </c>
      <c r="AX99" s="15" t="s">
        <v>79</v>
      </c>
      <c r="AY99" s="225" t="s">
        <v>134</v>
      </c>
    </row>
    <row r="100" spans="1:65" s="2" customFormat="1" ht="16.5" customHeight="1">
      <c r="A100" s="36"/>
      <c r="B100" s="37"/>
      <c r="C100" s="175" t="s">
        <v>257</v>
      </c>
      <c r="D100" s="175" t="s">
        <v>137</v>
      </c>
      <c r="E100" s="176" t="s">
        <v>1120</v>
      </c>
      <c r="F100" s="177" t="s">
        <v>1121</v>
      </c>
      <c r="G100" s="178" t="s">
        <v>700</v>
      </c>
      <c r="H100" s="179">
        <v>7</v>
      </c>
      <c r="I100" s="180"/>
      <c r="J100" s="181">
        <f t="shared" ref="J100:J116" si="10">ROUND(I100*H100,2)</f>
        <v>0</v>
      </c>
      <c r="K100" s="177" t="s">
        <v>19</v>
      </c>
      <c r="L100" s="41"/>
      <c r="M100" s="182" t="s">
        <v>19</v>
      </c>
      <c r="N100" s="183" t="s">
        <v>43</v>
      </c>
      <c r="O100" s="66"/>
      <c r="P100" s="184">
        <f t="shared" ref="P100:P116" si="11">O100*H100</f>
        <v>0</v>
      </c>
      <c r="Q100" s="184">
        <v>0</v>
      </c>
      <c r="R100" s="184">
        <f t="shared" ref="R100:R116" si="12">Q100*H100</f>
        <v>0</v>
      </c>
      <c r="S100" s="184">
        <v>0</v>
      </c>
      <c r="T100" s="185">
        <f t="shared" ref="T100:T116" si="13"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6" t="s">
        <v>286</v>
      </c>
      <c r="AT100" s="186" t="s">
        <v>137</v>
      </c>
      <c r="AU100" s="186" t="s">
        <v>79</v>
      </c>
      <c r="AY100" s="19" t="s">
        <v>134</v>
      </c>
      <c r="BE100" s="187">
        <f t="shared" ref="BE100:BE116" si="14">IF(N100="základní",J100,0)</f>
        <v>0</v>
      </c>
      <c r="BF100" s="187">
        <f t="shared" ref="BF100:BF116" si="15">IF(N100="snížená",J100,0)</f>
        <v>0</v>
      </c>
      <c r="BG100" s="187">
        <f t="shared" ref="BG100:BG116" si="16">IF(N100="zákl. přenesená",J100,0)</f>
        <v>0</v>
      </c>
      <c r="BH100" s="187">
        <f t="shared" ref="BH100:BH116" si="17">IF(N100="sníž. přenesená",J100,0)</f>
        <v>0</v>
      </c>
      <c r="BI100" s="187">
        <f t="shared" ref="BI100:BI116" si="18">IF(N100="nulová",J100,0)</f>
        <v>0</v>
      </c>
      <c r="BJ100" s="19" t="s">
        <v>143</v>
      </c>
      <c r="BK100" s="187">
        <f t="shared" ref="BK100:BK116" si="19">ROUND(I100*H100,2)</f>
        <v>0</v>
      </c>
      <c r="BL100" s="19" t="s">
        <v>286</v>
      </c>
      <c r="BM100" s="186" t="s">
        <v>319</v>
      </c>
    </row>
    <row r="101" spans="1:65" s="2" customFormat="1" ht="16.5" customHeight="1">
      <c r="A101" s="36"/>
      <c r="B101" s="37"/>
      <c r="C101" s="175" t="s">
        <v>263</v>
      </c>
      <c r="D101" s="175" t="s">
        <v>137</v>
      </c>
      <c r="E101" s="176" t="s">
        <v>1122</v>
      </c>
      <c r="F101" s="177" t="s">
        <v>1123</v>
      </c>
      <c r="G101" s="178" t="s">
        <v>700</v>
      </c>
      <c r="H101" s="179">
        <v>32</v>
      </c>
      <c r="I101" s="180"/>
      <c r="J101" s="181">
        <f t="shared" si="10"/>
        <v>0</v>
      </c>
      <c r="K101" s="177" t="s">
        <v>19</v>
      </c>
      <c r="L101" s="41"/>
      <c r="M101" s="182" t="s">
        <v>19</v>
      </c>
      <c r="N101" s="183" t="s">
        <v>43</v>
      </c>
      <c r="O101" s="66"/>
      <c r="P101" s="184">
        <f t="shared" si="11"/>
        <v>0</v>
      </c>
      <c r="Q101" s="184">
        <v>0</v>
      </c>
      <c r="R101" s="184">
        <f t="shared" si="12"/>
        <v>0</v>
      </c>
      <c r="S101" s="184">
        <v>0</v>
      </c>
      <c r="T101" s="185">
        <f t="shared" si="13"/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6" t="s">
        <v>286</v>
      </c>
      <c r="AT101" s="186" t="s">
        <v>137</v>
      </c>
      <c r="AU101" s="186" t="s">
        <v>79</v>
      </c>
      <c r="AY101" s="19" t="s">
        <v>134</v>
      </c>
      <c r="BE101" s="187">
        <f t="shared" si="14"/>
        <v>0</v>
      </c>
      <c r="BF101" s="187">
        <f t="shared" si="15"/>
        <v>0</v>
      </c>
      <c r="BG101" s="187">
        <f t="shared" si="16"/>
        <v>0</v>
      </c>
      <c r="BH101" s="187">
        <f t="shared" si="17"/>
        <v>0</v>
      </c>
      <c r="BI101" s="187">
        <f t="shared" si="18"/>
        <v>0</v>
      </c>
      <c r="BJ101" s="19" t="s">
        <v>143</v>
      </c>
      <c r="BK101" s="187">
        <f t="shared" si="19"/>
        <v>0</v>
      </c>
      <c r="BL101" s="19" t="s">
        <v>286</v>
      </c>
      <c r="BM101" s="186" t="s">
        <v>336</v>
      </c>
    </row>
    <row r="102" spans="1:65" s="2" customFormat="1" ht="16.5" customHeight="1">
      <c r="A102" s="36"/>
      <c r="B102" s="37"/>
      <c r="C102" s="175" t="s">
        <v>269</v>
      </c>
      <c r="D102" s="175" t="s">
        <v>137</v>
      </c>
      <c r="E102" s="176" t="s">
        <v>1124</v>
      </c>
      <c r="F102" s="177" t="s">
        <v>1125</v>
      </c>
      <c r="G102" s="178" t="s">
        <v>700</v>
      </c>
      <c r="H102" s="179">
        <v>7</v>
      </c>
      <c r="I102" s="180"/>
      <c r="J102" s="181">
        <f t="shared" si="10"/>
        <v>0</v>
      </c>
      <c r="K102" s="177" t="s">
        <v>19</v>
      </c>
      <c r="L102" s="41"/>
      <c r="M102" s="182" t="s">
        <v>19</v>
      </c>
      <c r="N102" s="183" t="s">
        <v>43</v>
      </c>
      <c r="O102" s="66"/>
      <c r="P102" s="184">
        <f t="shared" si="11"/>
        <v>0</v>
      </c>
      <c r="Q102" s="184">
        <v>0</v>
      </c>
      <c r="R102" s="184">
        <f t="shared" si="12"/>
        <v>0</v>
      </c>
      <c r="S102" s="184">
        <v>0</v>
      </c>
      <c r="T102" s="185">
        <f t="shared" si="13"/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286</v>
      </c>
      <c r="AT102" s="186" t="s">
        <v>137</v>
      </c>
      <c r="AU102" s="186" t="s">
        <v>79</v>
      </c>
      <c r="AY102" s="19" t="s">
        <v>134</v>
      </c>
      <c r="BE102" s="187">
        <f t="shared" si="14"/>
        <v>0</v>
      </c>
      <c r="BF102" s="187">
        <f t="shared" si="15"/>
        <v>0</v>
      </c>
      <c r="BG102" s="187">
        <f t="shared" si="16"/>
        <v>0</v>
      </c>
      <c r="BH102" s="187">
        <f t="shared" si="17"/>
        <v>0</v>
      </c>
      <c r="BI102" s="187">
        <f t="shared" si="18"/>
        <v>0</v>
      </c>
      <c r="BJ102" s="19" t="s">
        <v>143</v>
      </c>
      <c r="BK102" s="187">
        <f t="shared" si="19"/>
        <v>0</v>
      </c>
      <c r="BL102" s="19" t="s">
        <v>286</v>
      </c>
      <c r="BM102" s="186" t="s">
        <v>347</v>
      </c>
    </row>
    <row r="103" spans="1:65" s="2" customFormat="1" ht="16.5" customHeight="1">
      <c r="A103" s="36"/>
      <c r="B103" s="37"/>
      <c r="C103" s="175" t="s">
        <v>274</v>
      </c>
      <c r="D103" s="175" t="s">
        <v>137</v>
      </c>
      <c r="E103" s="176" t="s">
        <v>1126</v>
      </c>
      <c r="F103" s="177" t="s">
        <v>1127</v>
      </c>
      <c r="G103" s="178" t="s">
        <v>700</v>
      </c>
      <c r="H103" s="179">
        <v>16</v>
      </c>
      <c r="I103" s="180"/>
      <c r="J103" s="181">
        <f t="shared" si="10"/>
        <v>0</v>
      </c>
      <c r="K103" s="177" t="s">
        <v>19</v>
      </c>
      <c r="L103" s="41"/>
      <c r="M103" s="182" t="s">
        <v>19</v>
      </c>
      <c r="N103" s="183" t="s">
        <v>43</v>
      </c>
      <c r="O103" s="66"/>
      <c r="P103" s="184">
        <f t="shared" si="11"/>
        <v>0</v>
      </c>
      <c r="Q103" s="184">
        <v>0</v>
      </c>
      <c r="R103" s="184">
        <f t="shared" si="12"/>
        <v>0</v>
      </c>
      <c r="S103" s="184">
        <v>0</v>
      </c>
      <c r="T103" s="185">
        <f t="shared" si="13"/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286</v>
      </c>
      <c r="AT103" s="186" t="s">
        <v>137</v>
      </c>
      <c r="AU103" s="186" t="s">
        <v>79</v>
      </c>
      <c r="AY103" s="19" t="s">
        <v>134</v>
      </c>
      <c r="BE103" s="187">
        <f t="shared" si="14"/>
        <v>0</v>
      </c>
      <c r="BF103" s="187">
        <f t="shared" si="15"/>
        <v>0</v>
      </c>
      <c r="BG103" s="187">
        <f t="shared" si="16"/>
        <v>0</v>
      </c>
      <c r="BH103" s="187">
        <f t="shared" si="17"/>
        <v>0</v>
      </c>
      <c r="BI103" s="187">
        <f t="shared" si="18"/>
        <v>0</v>
      </c>
      <c r="BJ103" s="19" t="s">
        <v>143</v>
      </c>
      <c r="BK103" s="187">
        <f t="shared" si="19"/>
        <v>0</v>
      </c>
      <c r="BL103" s="19" t="s">
        <v>286</v>
      </c>
      <c r="BM103" s="186" t="s">
        <v>363</v>
      </c>
    </row>
    <row r="104" spans="1:65" s="2" customFormat="1" ht="16.5" customHeight="1">
      <c r="A104" s="36"/>
      <c r="B104" s="37"/>
      <c r="C104" s="175" t="s">
        <v>8</v>
      </c>
      <c r="D104" s="175" t="s">
        <v>137</v>
      </c>
      <c r="E104" s="176" t="s">
        <v>1128</v>
      </c>
      <c r="F104" s="177" t="s">
        <v>1129</v>
      </c>
      <c r="G104" s="178" t="s">
        <v>700</v>
      </c>
      <c r="H104" s="179">
        <v>16</v>
      </c>
      <c r="I104" s="180"/>
      <c r="J104" s="181">
        <f t="shared" si="10"/>
        <v>0</v>
      </c>
      <c r="K104" s="177" t="s">
        <v>19</v>
      </c>
      <c r="L104" s="41"/>
      <c r="M104" s="182" t="s">
        <v>19</v>
      </c>
      <c r="N104" s="183" t="s">
        <v>43</v>
      </c>
      <c r="O104" s="66"/>
      <c r="P104" s="184">
        <f t="shared" si="11"/>
        <v>0</v>
      </c>
      <c r="Q104" s="184">
        <v>0</v>
      </c>
      <c r="R104" s="184">
        <f t="shared" si="12"/>
        <v>0</v>
      </c>
      <c r="S104" s="184">
        <v>0</v>
      </c>
      <c r="T104" s="185">
        <f t="shared" si="13"/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286</v>
      </c>
      <c r="AT104" s="186" t="s">
        <v>137</v>
      </c>
      <c r="AU104" s="186" t="s">
        <v>79</v>
      </c>
      <c r="AY104" s="19" t="s">
        <v>134</v>
      </c>
      <c r="BE104" s="187">
        <f t="shared" si="14"/>
        <v>0</v>
      </c>
      <c r="BF104" s="187">
        <f t="shared" si="15"/>
        <v>0</v>
      </c>
      <c r="BG104" s="187">
        <f t="shared" si="16"/>
        <v>0</v>
      </c>
      <c r="BH104" s="187">
        <f t="shared" si="17"/>
        <v>0</v>
      </c>
      <c r="BI104" s="187">
        <f t="shared" si="18"/>
        <v>0</v>
      </c>
      <c r="BJ104" s="19" t="s">
        <v>143</v>
      </c>
      <c r="BK104" s="187">
        <f t="shared" si="19"/>
        <v>0</v>
      </c>
      <c r="BL104" s="19" t="s">
        <v>286</v>
      </c>
      <c r="BM104" s="186" t="s">
        <v>377</v>
      </c>
    </row>
    <row r="105" spans="1:65" s="2" customFormat="1" ht="16.5" customHeight="1">
      <c r="A105" s="36"/>
      <c r="B105" s="37"/>
      <c r="C105" s="175" t="s">
        <v>286</v>
      </c>
      <c r="D105" s="175" t="s">
        <v>137</v>
      </c>
      <c r="E105" s="176" t="s">
        <v>1130</v>
      </c>
      <c r="F105" s="177" t="s">
        <v>1131</v>
      </c>
      <c r="G105" s="178" t="s">
        <v>247</v>
      </c>
      <c r="H105" s="179">
        <v>9</v>
      </c>
      <c r="I105" s="180"/>
      <c r="J105" s="181">
        <f t="shared" si="10"/>
        <v>0</v>
      </c>
      <c r="K105" s="177" t="s">
        <v>19</v>
      </c>
      <c r="L105" s="41"/>
      <c r="M105" s="182" t="s">
        <v>19</v>
      </c>
      <c r="N105" s="183" t="s">
        <v>43</v>
      </c>
      <c r="O105" s="66"/>
      <c r="P105" s="184">
        <f t="shared" si="11"/>
        <v>0</v>
      </c>
      <c r="Q105" s="184">
        <v>0</v>
      </c>
      <c r="R105" s="184">
        <f t="shared" si="12"/>
        <v>0</v>
      </c>
      <c r="S105" s="184">
        <v>0</v>
      </c>
      <c r="T105" s="185">
        <f t="shared" si="13"/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286</v>
      </c>
      <c r="AT105" s="186" t="s">
        <v>137</v>
      </c>
      <c r="AU105" s="186" t="s">
        <v>79</v>
      </c>
      <c r="AY105" s="19" t="s">
        <v>134</v>
      </c>
      <c r="BE105" s="187">
        <f t="shared" si="14"/>
        <v>0</v>
      </c>
      <c r="BF105" s="187">
        <f t="shared" si="15"/>
        <v>0</v>
      </c>
      <c r="BG105" s="187">
        <f t="shared" si="16"/>
        <v>0</v>
      </c>
      <c r="BH105" s="187">
        <f t="shared" si="17"/>
        <v>0</v>
      </c>
      <c r="BI105" s="187">
        <f t="shared" si="18"/>
        <v>0</v>
      </c>
      <c r="BJ105" s="19" t="s">
        <v>143</v>
      </c>
      <c r="BK105" s="187">
        <f t="shared" si="19"/>
        <v>0</v>
      </c>
      <c r="BL105" s="19" t="s">
        <v>286</v>
      </c>
      <c r="BM105" s="186" t="s">
        <v>387</v>
      </c>
    </row>
    <row r="106" spans="1:65" s="2" customFormat="1" ht="16.5" customHeight="1">
      <c r="A106" s="36"/>
      <c r="B106" s="37"/>
      <c r="C106" s="175" t="s">
        <v>292</v>
      </c>
      <c r="D106" s="175" t="s">
        <v>137</v>
      </c>
      <c r="E106" s="176" t="s">
        <v>1132</v>
      </c>
      <c r="F106" s="177" t="s">
        <v>1133</v>
      </c>
      <c r="G106" s="178" t="s">
        <v>1134</v>
      </c>
      <c r="H106" s="179">
        <v>1</v>
      </c>
      <c r="I106" s="180"/>
      <c r="J106" s="181">
        <f t="shared" si="10"/>
        <v>0</v>
      </c>
      <c r="K106" s="177" t="s">
        <v>19</v>
      </c>
      <c r="L106" s="41"/>
      <c r="M106" s="182" t="s">
        <v>19</v>
      </c>
      <c r="N106" s="183" t="s">
        <v>43</v>
      </c>
      <c r="O106" s="66"/>
      <c r="P106" s="184">
        <f t="shared" si="11"/>
        <v>0</v>
      </c>
      <c r="Q106" s="184">
        <v>0</v>
      </c>
      <c r="R106" s="184">
        <f t="shared" si="12"/>
        <v>0</v>
      </c>
      <c r="S106" s="184">
        <v>0</v>
      </c>
      <c r="T106" s="185">
        <f t="shared" si="13"/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6" t="s">
        <v>286</v>
      </c>
      <c r="AT106" s="186" t="s">
        <v>137</v>
      </c>
      <c r="AU106" s="186" t="s">
        <v>79</v>
      </c>
      <c r="AY106" s="19" t="s">
        <v>134</v>
      </c>
      <c r="BE106" s="187">
        <f t="shared" si="14"/>
        <v>0</v>
      </c>
      <c r="BF106" s="187">
        <f t="shared" si="15"/>
        <v>0</v>
      </c>
      <c r="BG106" s="187">
        <f t="shared" si="16"/>
        <v>0</v>
      </c>
      <c r="BH106" s="187">
        <f t="shared" si="17"/>
        <v>0</v>
      </c>
      <c r="BI106" s="187">
        <f t="shared" si="18"/>
        <v>0</v>
      </c>
      <c r="BJ106" s="19" t="s">
        <v>143</v>
      </c>
      <c r="BK106" s="187">
        <f t="shared" si="19"/>
        <v>0</v>
      </c>
      <c r="BL106" s="19" t="s">
        <v>286</v>
      </c>
      <c r="BM106" s="186" t="s">
        <v>397</v>
      </c>
    </row>
    <row r="107" spans="1:65" s="2" customFormat="1" ht="16.5" customHeight="1">
      <c r="A107" s="36"/>
      <c r="B107" s="37"/>
      <c r="C107" s="175" t="s">
        <v>304</v>
      </c>
      <c r="D107" s="175" t="s">
        <v>137</v>
      </c>
      <c r="E107" s="176" t="s">
        <v>1135</v>
      </c>
      <c r="F107" s="177" t="s">
        <v>1136</v>
      </c>
      <c r="G107" s="178" t="s">
        <v>247</v>
      </c>
      <c r="H107" s="179">
        <v>7</v>
      </c>
      <c r="I107" s="180"/>
      <c r="J107" s="181">
        <f t="shared" si="10"/>
        <v>0</v>
      </c>
      <c r="K107" s="177" t="s">
        <v>19</v>
      </c>
      <c r="L107" s="41"/>
      <c r="M107" s="182" t="s">
        <v>19</v>
      </c>
      <c r="N107" s="183" t="s">
        <v>43</v>
      </c>
      <c r="O107" s="66"/>
      <c r="P107" s="184">
        <f t="shared" si="11"/>
        <v>0</v>
      </c>
      <c r="Q107" s="184">
        <v>0</v>
      </c>
      <c r="R107" s="184">
        <f t="shared" si="12"/>
        <v>0</v>
      </c>
      <c r="S107" s="184">
        <v>0</v>
      </c>
      <c r="T107" s="185">
        <f t="shared" si="13"/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286</v>
      </c>
      <c r="AT107" s="186" t="s">
        <v>137</v>
      </c>
      <c r="AU107" s="186" t="s">
        <v>79</v>
      </c>
      <c r="AY107" s="19" t="s">
        <v>134</v>
      </c>
      <c r="BE107" s="187">
        <f t="shared" si="14"/>
        <v>0</v>
      </c>
      <c r="BF107" s="187">
        <f t="shared" si="15"/>
        <v>0</v>
      </c>
      <c r="BG107" s="187">
        <f t="shared" si="16"/>
        <v>0</v>
      </c>
      <c r="BH107" s="187">
        <f t="shared" si="17"/>
        <v>0</v>
      </c>
      <c r="BI107" s="187">
        <f t="shared" si="18"/>
        <v>0</v>
      </c>
      <c r="BJ107" s="19" t="s">
        <v>143</v>
      </c>
      <c r="BK107" s="187">
        <f t="shared" si="19"/>
        <v>0</v>
      </c>
      <c r="BL107" s="19" t="s">
        <v>286</v>
      </c>
      <c r="BM107" s="186" t="s">
        <v>408</v>
      </c>
    </row>
    <row r="108" spans="1:65" s="2" customFormat="1" ht="16.5" customHeight="1">
      <c r="A108" s="36"/>
      <c r="B108" s="37"/>
      <c r="C108" s="175" t="s">
        <v>309</v>
      </c>
      <c r="D108" s="175" t="s">
        <v>137</v>
      </c>
      <c r="E108" s="176" t="s">
        <v>1137</v>
      </c>
      <c r="F108" s="177" t="s">
        <v>1138</v>
      </c>
      <c r="G108" s="178" t="s">
        <v>247</v>
      </c>
      <c r="H108" s="179">
        <v>2</v>
      </c>
      <c r="I108" s="180"/>
      <c r="J108" s="181">
        <f t="shared" si="10"/>
        <v>0</v>
      </c>
      <c r="K108" s="177" t="s">
        <v>19</v>
      </c>
      <c r="L108" s="41"/>
      <c r="M108" s="182" t="s">
        <v>19</v>
      </c>
      <c r="N108" s="183" t="s">
        <v>43</v>
      </c>
      <c r="O108" s="66"/>
      <c r="P108" s="184">
        <f t="shared" si="11"/>
        <v>0</v>
      </c>
      <c r="Q108" s="184">
        <v>0</v>
      </c>
      <c r="R108" s="184">
        <f t="shared" si="12"/>
        <v>0</v>
      </c>
      <c r="S108" s="184">
        <v>0</v>
      </c>
      <c r="T108" s="185">
        <f t="shared" si="13"/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6" t="s">
        <v>286</v>
      </c>
      <c r="AT108" s="186" t="s">
        <v>137</v>
      </c>
      <c r="AU108" s="186" t="s">
        <v>79</v>
      </c>
      <c r="AY108" s="19" t="s">
        <v>134</v>
      </c>
      <c r="BE108" s="187">
        <f t="shared" si="14"/>
        <v>0</v>
      </c>
      <c r="BF108" s="187">
        <f t="shared" si="15"/>
        <v>0</v>
      </c>
      <c r="BG108" s="187">
        <f t="shared" si="16"/>
        <v>0</v>
      </c>
      <c r="BH108" s="187">
        <f t="shared" si="17"/>
        <v>0</v>
      </c>
      <c r="BI108" s="187">
        <f t="shared" si="18"/>
        <v>0</v>
      </c>
      <c r="BJ108" s="19" t="s">
        <v>143</v>
      </c>
      <c r="BK108" s="187">
        <f t="shared" si="19"/>
        <v>0</v>
      </c>
      <c r="BL108" s="19" t="s">
        <v>286</v>
      </c>
      <c r="BM108" s="186" t="s">
        <v>421</v>
      </c>
    </row>
    <row r="109" spans="1:65" s="2" customFormat="1" ht="16.5" customHeight="1">
      <c r="A109" s="36"/>
      <c r="B109" s="37"/>
      <c r="C109" s="175" t="s">
        <v>319</v>
      </c>
      <c r="D109" s="175" t="s">
        <v>137</v>
      </c>
      <c r="E109" s="176" t="s">
        <v>1139</v>
      </c>
      <c r="F109" s="177" t="s">
        <v>1140</v>
      </c>
      <c r="G109" s="178" t="s">
        <v>247</v>
      </c>
      <c r="H109" s="179">
        <v>3</v>
      </c>
      <c r="I109" s="180"/>
      <c r="J109" s="181">
        <f t="shared" si="10"/>
        <v>0</v>
      </c>
      <c r="K109" s="177" t="s">
        <v>19</v>
      </c>
      <c r="L109" s="41"/>
      <c r="M109" s="182" t="s">
        <v>19</v>
      </c>
      <c r="N109" s="183" t="s">
        <v>43</v>
      </c>
      <c r="O109" s="66"/>
      <c r="P109" s="184">
        <f t="shared" si="11"/>
        <v>0</v>
      </c>
      <c r="Q109" s="184">
        <v>0</v>
      </c>
      <c r="R109" s="184">
        <f t="shared" si="12"/>
        <v>0</v>
      </c>
      <c r="S109" s="184">
        <v>0</v>
      </c>
      <c r="T109" s="185">
        <f t="shared" si="13"/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6" t="s">
        <v>286</v>
      </c>
      <c r="AT109" s="186" t="s">
        <v>137</v>
      </c>
      <c r="AU109" s="186" t="s">
        <v>79</v>
      </c>
      <c r="AY109" s="19" t="s">
        <v>134</v>
      </c>
      <c r="BE109" s="187">
        <f t="shared" si="14"/>
        <v>0</v>
      </c>
      <c r="BF109" s="187">
        <f t="shared" si="15"/>
        <v>0</v>
      </c>
      <c r="BG109" s="187">
        <f t="shared" si="16"/>
        <v>0</v>
      </c>
      <c r="BH109" s="187">
        <f t="shared" si="17"/>
        <v>0</v>
      </c>
      <c r="BI109" s="187">
        <f t="shared" si="18"/>
        <v>0</v>
      </c>
      <c r="BJ109" s="19" t="s">
        <v>143</v>
      </c>
      <c r="BK109" s="187">
        <f t="shared" si="19"/>
        <v>0</v>
      </c>
      <c r="BL109" s="19" t="s">
        <v>286</v>
      </c>
      <c r="BM109" s="186" t="s">
        <v>436</v>
      </c>
    </row>
    <row r="110" spans="1:65" s="2" customFormat="1" ht="16.5" customHeight="1">
      <c r="A110" s="36"/>
      <c r="B110" s="37"/>
      <c r="C110" s="175" t="s">
        <v>7</v>
      </c>
      <c r="D110" s="175" t="s">
        <v>137</v>
      </c>
      <c r="E110" s="176" t="s">
        <v>1141</v>
      </c>
      <c r="F110" s="177" t="s">
        <v>1142</v>
      </c>
      <c r="G110" s="178" t="s">
        <v>247</v>
      </c>
      <c r="H110" s="179">
        <v>1</v>
      </c>
      <c r="I110" s="180"/>
      <c r="J110" s="181">
        <f t="shared" si="10"/>
        <v>0</v>
      </c>
      <c r="K110" s="177" t="s">
        <v>19</v>
      </c>
      <c r="L110" s="41"/>
      <c r="M110" s="182" t="s">
        <v>19</v>
      </c>
      <c r="N110" s="183" t="s">
        <v>43</v>
      </c>
      <c r="O110" s="66"/>
      <c r="P110" s="184">
        <f t="shared" si="11"/>
        <v>0</v>
      </c>
      <c r="Q110" s="184">
        <v>0</v>
      </c>
      <c r="R110" s="184">
        <f t="shared" si="12"/>
        <v>0</v>
      </c>
      <c r="S110" s="184">
        <v>0</v>
      </c>
      <c r="T110" s="185">
        <f t="shared" si="13"/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286</v>
      </c>
      <c r="AT110" s="186" t="s">
        <v>137</v>
      </c>
      <c r="AU110" s="186" t="s">
        <v>79</v>
      </c>
      <c r="AY110" s="19" t="s">
        <v>134</v>
      </c>
      <c r="BE110" s="187">
        <f t="shared" si="14"/>
        <v>0</v>
      </c>
      <c r="BF110" s="187">
        <f t="shared" si="15"/>
        <v>0</v>
      </c>
      <c r="BG110" s="187">
        <f t="shared" si="16"/>
        <v>0</v>
      </c>
      <c r="BH110" s="187">
        <f t="shared" si="17"/>
        <v>0</v>
      </c>
      <c r="BI110" s="187">
        <f t="shared" si="18"/>
        <v>0</v>
      </c>
      <c r="BJ110" s="19" t="s">
        <v>143</v>
      </c>
      <c r="BK110" s="187">
        <f t="shared" si="19"/>
        <v>0</v>
      </c>
      <c r="BL110" s="19" t="s">
        <v>286</v>
      </c>
      <c r="BM110" s="186" t="s">
        <v>448</v>
      </c>
    </row>
    <row r="111" spans="1:65" s="2" customFormat="1" ht="16.5" customHeight="1">
      <c r="A111" s="36"/>
      <c r="B111" s="37"/>
      <c r="C111" s="175" t="s">
        <v>336</v>
      </c>
      <c r="D111" s="175" t="s">
        <v>137</v>
      </c>
      <c r="E111" s="176" t="s">
        <v>1143</v>
      </c>
      <c r="F111" s="177" t="s">
        <v>1144</v>
      </c>
      <c r="G111" s="178" t="s">
        <v>247</v>
      </c>
      <c r="H111" s="179">
        <v>1</v>
      </c>
      <c r="I111" s="180"/>
      <c r="J111" s="181">
        <f t="shared" si="10"/>
        <v>0</v>
      </c>
      <c r="K111" s="177" t="s">
        <v>19</v>
      </c>
      <c r="L111" s="41"/>
      <c r="M111" s="182" t="s">
        <v>19</v>
      </c>
      <c r="N111" s="183" t="s">
        <v>43</v>
      </c>
      <c r="O111" s="66"/>
      <c r="P111" s="184">
        <f t="shared" si="11"/>
        <v>0</v>
      </c>
      <c r="Q111" s="184">
        <v>0</v>
      </c>
      <c r="R111" s="184">
        <f t="shared" si="12"/>
        <v>0</v>
      </c>
      <c r="S111" s="184">
        <v>0</v>
      </c>
      <c r="T111" s="185">
        <f t="shared" si="13"/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6" t="s">
        <v>286</v>
      </c>
      <c r="AT111" s="186" t="s">
        <v>137</v>
      </c>
      <c r="AU111" s="186" t="s">
        <v>79</v>
      </c>
      <c r="AY111" s="19" t="s">
        <v>134</v>
      </c>
      <c r="BE111" s="187">
        <f t="shared" si="14"/>
        <v>0</v>
      </c>
      <c r="BF111" s="187">
        <f t="shared" si="15"/>
        <v>0</v>
      </c>
      <c r="BG111" s="187">
        <f t="shared" si="16"/>
        <v>0</v>
      </c>
      <c r="BH111" s="187">
        <f t="shared" si="17"/>
        <v>0</v>
      </c>
      <c r="BI111" s="187">
        <f t="shared" si="18"/>
        <v>0</v>
      </c>
      <c r="BJ111" s="19" t="s">
        <v>143</v>
      </c>
      <c r="BK111" s="187">
        <f t="shared" si="19"/>
        <v>0</v>
      </c>
      <c r="BL111" s="19" t="s">
        <v>286</v>
      </c>
      <c r="BM111" s="186" t="s">
        <v>460</v>
      </c>
    </row>
    <row r="112" spans="1:65" s="2" customFormat="1" ht="16.5" customHeight="1">
      <c r="A112" s="36"/>
      <c r="B112" s="37"/>
      <c r="C112" s="175" t="s">
        <v>341</v>
      </c>
      <c r="D112" s="175" t="s">
        <v>137</v>
      </c>
      <c r="E112" s="176" t="s">
        <v>1145</v>
      </c>
      <c r="F112" s="177" t="s">
        <v>1146</v>
      </c>
      <c r="G112" s="178" t="s">
        <v>700</v>
      </c>
      <c r="H112" s="179">
        <v>39</v>
      </c>
      <c r="I112" s="180"/>
      <c r="J112" s="181">
        <f t="shared" si="10"/>
        <v>0</v>
      </c>
      <c r="K112" s="177" t="s">
        <v>19</v>
      </c>
      <c r="L112" s="41"/>
      <c r="M112" s="182" t="s">
        <v>19</v>
      </c>
      <c r="N112" s="183" t="s">
        <v>43</v>
      </c>
      <c r="O112" s="66"/>
      <c r="P112" s="184">
        <f t="shared" si="11"/>
        <v>0</v>
      </c>
      <c r="Q112" s="184">
        <v>0</v>
      </c>
      <c r="R112" s="184">
        <f t="shared" si="12"/>
        <v>0</v>
      </c>
      <c r="S112" s="184">
        <v>0</v>
      </c>
      <c r="T112" s="185">
        <f t="shared" si="13"/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6" t="s">
        <v>286</v>
      </c>
      <c r="AT112" s="186" t="s">
        <v>137</v>
      </c>
      <c r="AU112" s="186" t="s">
        <v>79</v>
      </c>
      <c r="AY112" s="19" t="s">
        <v>134</v>
      </c>
      <c r="BE112" s="187">
        <f t="shared" si="14"/>
        <v>0</v>
      </c>
      <c r="BF112" s="187">
        <f t="shared" si="15"/>
        <v>0</v>
      </c>
      <c r="BG112" s="187">
        <f t="shared" si="16"/>
        <v>0</v>
      </c>
      <c r="BH112" s="187">
        <f t="shared" si="17"/>
        <v>0</v>
      </c>
      <c r="BI112" s="187">
        <f t="shared" si="18"/>
        <v>0</v>
      </c>
      <c r="BJ112" s="19" t="s">
        <v>143</v>
      </c>
      <c r="BK112" s="187">
        <f t="shared" si="19"/>
        <v>0</v>
      </c>
      <c r="BL112" s="19" t="s">
        <v>286</v>
      </c>
      <c r="BM112" s="186" t="s">
        <v>470</v>
      </c>
    </row>
    <row r="113" spans="1:65" s="2" customFormat="1" ht="16.5" customHeight="1">
      <c r="A113" s="36"/>
      <c r="B113" s="37"/>
      <c r="C113" s="175" t="s">
        <v>347</v>
      </c>
      <c r="D113" s="175" t="s">
        <v>137</v>
      </c>
      <c r="E113" s="176" t="s">
        <v>1147</v>
      </c>
      <c r="F113" s="177" t="s">
        <v>1148</v>
      </c>
      <c r="G113" s="178" t="s">
        <v>700</v>
      </c>
      <c r="H113" s="179">
        <v>39</v>
      </c>
      <c r="I113" s="180"/>
      <c r="J113" s="181">
        <f t="shared" si="10"/>
        <v>0</v>
      </c>
      <c r="K113" s="177" t="s">
        <v>19</v>
      </c>
      <c r="L113" s="41"/>
      <c r="M113" s="182" t="s">
        <v>19</v>
      </c>
      <c r="N113" s="183" t="s">
        <v>43</v>
      </c>
      <c r="O113" s="66"/>
      <c r="P113" s="184">
        <f t="shared" si="11"/>
        <v>0</v>
      </c>
      <c r="Q113" s="184">
        <v>0</v>
      </c>
      <c r="R113" s="184">
        <f t="shared" si="12"/>
        <v>0</v>
      </c>
      <c r="S113" s="184">
        <v>0</v>
      </c>
      <c r="T113" s="185">
        <f t="shared" si="13"/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6" t="s">
        <v>286</v>
      </c>
      <c r="AT113" s="186" t="s">
        <v>137</v>
      </c>
      <c r="AU113" s="186" t="s">
        <v>79</v>
      </c>
      <c r="AY113" s="19" t="s">
        <v>134</v>
      </c>
      <c r="BE113" s="187">
        <f t="shared" si="14"/>
        <v>0</v>
      </c>
      <c r="BF113" s="187">
        <f t="shared" si="15"/>
        <v>0</v>
      </c>
      <c r="BG113" s="187">
        <f t="shared" si="16"/>
        <v>0</v>
      </c>
      <c r="BH113" s="187">
        <f t="shared" si="17"/>
        <v>0</v>
      </c>
      <c r="BI113" s="187">
        <f t="shared" si="18"/>
        <v>0</v>
      </c>
      <c r="BJ113" s="19" t="s">
        <v>143</v>
      </c>
      <c r="BK113" s="187">
        <f t="shared" si="19"/>
        <v>0</v>
      </c>
      <c r="BL113" s="19" t="s">
        <v>286</v>
      </c>
      <c r="BM113" s="186" t="s">
        <v>485</v>
      </c>
    </row>
    <row r="114" spans="1:65" s="2" customFormat="1" ht="16.5" customHeight="1">
      <c r="A114" s="36"/>
      <c r="B114" s="37"/>
      <c r="C114" s="175" t="s">
        <v>354</v>
      </c>
      <c r="D114" s="175" t="s">
        <v>137</v>
      </c>
      <c r="E114" s="176" t="s">
        <v>1149</v>
      </c>
      <c r="F114" s="177" t="s">
        <v>1150</v>
      </c>
      <c r="G114" s="178" t="s">
        <v>374</v>
      </c>
      <c r="H114" s="179">
        <v>1</v>
      </c>
      <c r="I114" s="180"/>
      <c r="J114" s="181">
        <f t="shared" si="10"/>
        <v>0</v>
      </c>
      <c r="K114" s="177" t="s">
        <v>19</v>
      </c>
      <c r="L114" s="41"/>
      <c r="M114" s="182" t="s">
        <v>19</v>
      </c>
      <c r="N114" s="183" t="s">
        <v>43</v>
      </c>
      <c r="O114" s="66"/>
      <c r="P114" s="184">
        <f t="shared" si="11"/>
        <v>0</v>
      </c>
      <c r="Q114" s="184">
        <v>0</v>
      </c>
      <c r="R114" s="184">
        <f t="shared" si="12"/>
        <v>0</v>
      </c>
      <c r="S114" s="184">
        <v>0</v>
      </c>
      <c r="T114" s="185">
        <f t="shared" si="13"/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6" t="s">
        <v>286</v>
      </c>
      <c r="AT114" s="186" t="s">
        <v>137</v>
      </c>
      <c r="AU114" s="186" t="s">
        <v>79</v>
      </c>
      <c r="AY114" s="19" t="s">
        <v>134</v>
      </c>
      <c r="BE114" s="187">
        <f t="shared" si="14"/>
        <v>0</v>
      </c>
      <c r="BF114" s="187">
        <f t="shared" si="15"/>
        <v>0</v>
      </c>
      <c r="BG114" s="187">
        <f t="shared" si="16"/>
        <v>0</v>
      </c>
      <c r="BH114" s="187">
        <f t="shared" si="17"/>
        <v>0</v>
      </c>
      <c r="BI114" s="187">
        <f t="shared" si="18"/>
        <v>0</v>
      </c>
      <c r="BJ114" s="19" t="s">
        <v>143</v>
      </c>
      <c r="BK114" s="187">
        <f t="shared" si="19"/>
        <v>0</v>
      </c>
      <c r="BL114" s="19" t="s">
        <v>286</v>
      </c>
      <c r="BM114" s="186" t="s">
        <v>497</v>
      </c>
    </row>
    <row r="115" spans="1:65" s="2" customFormat="1" ht="16.5" customHeight="1">
      <c r="A115" s="36"/>
      <c r="B115" s="37"/>
      <c r="C115" s="175" t="s">
        <v>363</v>
      </c>
      <c r="D115" s="175" t="s">
        <v>137</v>
      </c>
      <c r="E115" s="176" t="s">
        <v>1151</v>
      </c>
      <c r="F115" s="177" t="s">
        <v>1098</v>
      </c>
      <c r="G115" s="178" t="s">
        <v>247</v>
      </c>
      <c r="H115" s="179">
        <v>1</v>
      </c>
      <c r="I115" s="180"/>
      <c r="J115" s="181">
        <f t="shared" si="10"/>
        <v>0</v>
      </c>
      <c r="K115" s="177" t="s">
        <v>19</v>
      </c>
      <c r="L115" s="41"/>
      <c r="M115" s="182" t="s">
        <v>19</v>
      </c>
      <c r="N115" s="183" t="s">
        <v>43</v>
      </c>
      <c r="O115" s="66"/>
      <c r="P115" s="184">
        <f t="shared" si="11"/>
        <v>0</v>
      </c>
      <c r="Q115" s="184">
        <v>0</v>
      </c>
      <c r="R115" s="184">
        <f t="shared" si="12"/>
        <v>0</v>
      </c>
      <c r="S115" s="184">
        <v>0</v>
      </c>
      <c r="T115" s="185">
        <f t="shared" si="13"/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6" t="s">
        <v>286</v>
      </c>
      <c r="AT115" s="186" t="s">
        <v>137</v>
      </c>
      <c r="AU115" s="186" t="s">
        <v>79</v>
      </c>
      <c r="AY115" s="19" t="s">
        <v>134</v>
      </c>
      <c r="BE115" s="187">
        <f t="shared" si="14"/>
        <v>0</v>
      </c>
      <c r="BF115" s="187">
        <f t="shared" si="15"/>
        <v>0</v>
      </c>
      <c r="BG115" s="187">
        <f t="shared" si="16"/>
        <v>0</v>
      </c>
      <c r="BH115" s="187">
        <f t="shared" si="17"/>
        <v>0</v>
      </c>
      <c r="BI115" s="187">
        <f t="shared" si="18"/>
        <v>0</v>
      </c>
      <c r="BJ115" s="19" t="s">
        <v>143</v>
      </c>
      <c r="BK115" s="187">
        <f t="shared" si="19"/>
        <v>0</v>
      </c>
      <c r="BL115" s="19" t="s">
        <v>286</v>
      </c>
      <c r="BM115" s="186" t="s">
        <v>509</v>
      </c>
    </row>
    <row r="116" spans="1:65" s="2" customFormat="1" ht="16.5" customHeight="1">
      <c r="A116" s="36"/>
      <c r="B116" s="37"/>
      <c r="C116" s="175" t="s">
        <v>371</v>
      </c>
      <c r="D116" s="175" t="s">
        <v>137</v>
      </c>
      <c r="E116" s="176" t="s">
        <v>1152</v>
      </c>
      <c r="F116" s="177" t="s">
        <v>1153</v>
      </c>
      <c r="G116" s="178" t="s">
        <v>333</v>
      </c>
      <c r="H116" s="179">
        <v>0.20300000000000001</v>
      </c>
      <c r="I116" s="180"/>
      <c r="J116" s="181">
        <f t="shared" si="10"/>
        <v>0</v>
      </c>
      <c r="K116" s="177" t="s">
        <v>19</v>
      </c>
      <c r="L116" s="41"/>
      <c r="M116" s="182" t="s">
        <v>19</v>
      </c>
      <c r="N116" s="183" t="s">
        <v>43</v>
      </c>
      <c r="O116" s="66"/>
      <c r="P116" s="184">
        <f t="shared" si="11"/>
        <v>0</v>
      </c>
      <c r="Q116" s="184">
        <v>0</v>
      </c>
      <c r="R116" s="184">
        <f t="shared" si="12"/>
        <v>0</v>
      </c>
      <c r="S116" s="184">
        <v>0</v>
      </c>
      <c r="T116" s="185">
        <f t="shared" si="13"/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6" t="s">
        <v>286</v>
      </c>
      <c r="AT116" s="186" t="s">
        <v>137</v>
      </c>
      <c r="AU116" s="186" t="s">
        <v>79</v>
      </c>
      <c r="AY116" s="19" t="s">
        <v>134</v>
      </c>
      <c r="BE116" s="187">
        <f t="shared" si="14"/>
        <v>0</v>
      </c>
      <c r="BF116" s="187">
        <f t="shared" si="15"/>
        <v>0</v>
      </c>
      <c r="BG116" s="187">
        <f t="shared" si="16"/>
        <v>0</v>
      </c>
      <c r="BH116" s="187">
        <f t="shared" si="17"/>
        <v>0</v>
      </c>
      <c r="BI116" s="187">
        <f t="shared" si="18"/>
        <v>0</v>
      </c>
      <c r="BJ116" s="19" t="s">
        <v>143</v>
      </c>
      <c r="BK116" s="187">
        <f t="shared" si="19"/>
        <v>0</v>
      </c>
      <c r="BL116" s="19" t="s">
        <v>286</v>
      </c>
      <c r="BM116" s="186" t="s">
        <v>520</v>
      </c>
    </row>
    <row r="117" spans="1:65" s="12" customFormat="1" ht="25.9" customHeight="1">
      <c r="B117" s="159"/>
      <c r="C117" s="160"/>
      <c r="D117" s="161" t="s">
        <v>70</v>
      </c>
      <c r="E117" s="162" t="s">
        <v>1154</v>
      </c>
      <c r="F117" s="162" t="s">
        <v>1155</v>
      </c>
      <c r="G117" s="160"/>
      <c r="H117" s="160"/>
      <c r="I117" s="163"/>
      <c r="J117" s="164">
        <f>BK117</f>
        <v>0</v>
      </c>
      <c r="K117" s="160"/>
      <c r="L117" s="165"/>
      <c r="M117" s="166"/>
      <c r="N117" s="167"/>
      <c r="O117" s="167"/>
      <c r="P117" s="168">
        <f>SUM(P118:P119)</f>
        <v>0</v>
      </c>
      <c r="Q117" s="167"/>
      <c r="R117" s="168">
        <f>SUM(R118:R119)</f>
        <v>0</v>
      </c>
      <c r="S117" s="167"/>
      <c r="T117" s="169">
        <f>SUM(T118:T119)</f>
        <v>0</v>
      </c>
      <c r="AR117" s="170" t="s">
        <v>143</v>
      </c>
      <c r="AT117" s="171" t="s">
        <v>70</v>
      </c>
      <c r="AU117" s="171" t="s">
        <v>71</v>
      </c>
      <c r="AY117" s="170" t="s">
        <v>134</v>
      </c>
      <c r="BK117" s="172">
        <f>SUM(BK118:BK119)</f>
        <v>0</v>
      </c>
    </row>
    <row r="118" spans="1:65" s="2" customFormat="1" ht="16.5" customHeight="1">
      <c r="A118" s="36"/>
      <c r="B118" s="37"/>
      <c r="C118" s="175" t="s">
        <v>377</v>
      </c>
      <c r="D118" s="175" t="s">
        <v>137</v>
      </c>
      <c r="E118" s="176" t="s">
        <v>1156</v>
      </c>
      <c r="F118" s="177" t="s">
        <v>1157</v>
      </c>
      <c r="G118" s="178" t="s">
        <v>374</v>
      </c>
      <c r="H118" s="179">
        <v>1</v>
      </c>
      <c r="I118" s="180"/>
      <c r="J118" s="181">
        <f>ROUND(I118*H118,2)</f>
        <v>0</v>
      </c>
      <c r="K118" s="177" t="s">
        <v>19</v>
      </c>
      <c r="L118" s="41"/>
      <c r="M118" s="182" t="s">
        <v>19</v>
      </c>
      <c r="N118" s="183" t="s">
        <v>43</v>
      </c>
      <c r="O118" s="66"/>
      <c r="P118" s="184">
        <f>O118*H118</f>
        <v>0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6" t="s">
        <v>286</v>
      </c>
      <c r="AT118" s="186" t="s">
        <v>137</v>
      </c>
      <c r="AU118" s="186" t="s">
        <v>79</v>
      </c>
      <c r="AY118" s="19" t="s">
        <v>134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9" t="s">
        <v>143</v>
      </c>
      <c r="BK118" s="187">
        <f>ROUND(I118*H118,2)</f>
        <v>0</v>
      </c>
      <c r="BL118" s="19" t="s">
        <v>286</v>
      </c>
      <c r="BM118" s="186" t="s">
        <v>530</v>
      </c>
    </row>
    <row r="119" spans="1:65" s="2" customFormat="1" ht="16.5" customHeight="1">
      <c r="A119" s="36"/>
      <c r="B119" s="37"/>
      <c r="C119" s="175" t="s">
        <v>382</v>
      </c>
      <c r="D119" s="175" t="s">
        <v>137</v>
      </c>
      <c r="E119" s="176" t="s">
        <v>1158</v>
      </c>
      <c r="F119" s="177" t="s">
        <v>1159</v>
      </c>
      <c r="G119" s="178" t="s">
        <v>247</v>
      </c>
      <c r="H119" s="179">
        <v>1</v>
      </c>
      <c r="I119" s="180"/>
      <c r="J119" s="181">
        <f>ROUND(I119*H119,2)</f>
        <v>0</v>
      </c>
      <c r="K119" s="177" t="s">
        <v>19</v>
      </c>
      <c r="L119" s="41"/>
      <c r="M119" s="182" t="s">
        <v>19</v>
      </c>
      <c r="N119" s="183" t="s">
        <v>43</v>
      </c>
      <c r="O119" s="66"/>
      <c r="P119" s="184">
        <f>O119*H119</f>
        <v>0</v>
      </c>
      <c r="Q119" s="184">
        <v>0</v>
      </c>
      <c r="R119" s="184">
        <f>Q119*H119</f>
        <v>0</v>
      </c>
      <c r="S119" s="184">
        <v>0</v>
      </c>
      <c r="T119" s="185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6" t="s">
        <v>286</v>
      </c>
      <c r="AT119" s="186" t="s">
        <v>137</v>
      </c>
      <c r="AU119" s="186" t="s">
        <v>79</v>
      </c>
      <c r="AY119" s="19" t="s">
        <v>134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9" t="s">
        <v>143</v>
      </c>
      <c r="BK119" s="187">
        <f>ROUND(I119*H119,2)</f>
        <v>0</v>
      </c>
      <c r="BL119" s="19" t="s">
        <v>286</v>
      </c>
      <c r="BM119" s="186" t="s">
        <v>539</v>
      </c>
    </row>
    <row r="120" spans="1:65" s="12" customFormat="1" ht="25.9" customHeight="1">
      <c r="B120" s="159"/>
      <c r="C120" s="160"/>
      <c r="D120" s="161" t="s">
        <v>70</v>
      </c>
      <c r="E120" s="162" t="s">
        <v>369</v>
      </c>
      <c r="F120" s="162" t="s">
        <v>1160</v>
      </c>
      <c r="G120" s="160"/>
      <c r="H120" s="160"/>
      <c r="I120" s="163"/>
      <c r="J120" s="164">
        <f>BK120</f>
        <v>0</v>
      </c>
      <c r="K120" s="160"/>
      <c r="L120" s="165"/>
      <c r="M120" s="166"/>
      <c r="N120" s="167"/>
      <c r="O120" s="167"/>
      <c r="P120" s="168">
        <f>SUM(P121:P133)</f>
        <v>0</v>
      </c>
      <c r="Q120" s="167"/>
      <c r="R120" s="168">
        <f>SUM(R121:R133)</f>
        <v>0</v>
      </c>
      <c r="S120" s="167"/>
      <c r="T120" s="169">
        <f>SUM(T121:T133)</f>
        <v>0</v>
      </c>
      <c r="AR120" s="170" t="s">
        <v>143</v>
      </c>
      <c r="AT120" s="171" t="s">
        <v>70</v>
      </c>
      <c r="AU120" s="171" t="s">
        <v>71</v>
      </c>
      <c r="AY120" s="170" t="s">
        <v>134</v>
      </c>
      <c r="BK120" s="172">
        <f>SUM(BK121:BK133)</f>
        <v>0</v>
      </c>
    </row>
    <row r="121" spans="1:65" s="2" customFormat="1" ht="16.5" customHeight="1">
      <c r="A121" s="36"/>
      <c r="B121" s="37"/>
      <c r="C121" s="175" t="s">
        <v>387</v>
      </c>
      <c r="D121" s="175" t="s">
        <v>137</v>
      </c>
      <c r="E121" s="176" t="s">
        <v>1161</v>
      </c>
      <c r="F121" s="177" t="s">
        <v>1162</v>
      </c>
      <c r="G121" s="178" t="s">
        <v>374</v>
      </c>
      <c r="H121" s="179">
        <v>1</v>
      </c>
      <c r="I121" s="180"/>
      <c r="J121" s="181">
        <f t="shared" ref="J121:J133" si="20">ROUND(I121*H121,2)</f>
        <v>0</v>
      </c>
      <c r="K121" s="177" t="s">
        <v>19</v>
      </c>
      <c r="L121" s="41"/>
      <c r="M121" s="182" t="s">
        <v>19</v>
      </c>
      <c r="N121" s="183" t="s">
        <v>43</v>
      </c>
      <c r="O121" s="66"/>
      <c r="P121" s="184">
        <f t="shared" ref="P121:P133" si="21">O121*H121</f>
        <v>0</v>
      </c>
      <c r="Q121" s="184">
        <v>0</v>
      </c>
      <c r="R121" s="184">
        <f t="shared" ref="R121:R133" si="22">Q121*H121</f>
        <v>0</v>
      </c>
      <c r="S121" s="184">
        <v>0</v>
      </c>
      <c r="T121" s="185">
        <f t="shared" ref="T121:T133" si="23"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6" t="s">
        <v>286</v>
      </c>
      <c r="AT121" s="186" t="s">
        <v>137</v>
      </c>
      <c r="AU121" s="186" t="s">
        <v>79</v>
      </c>
      <c r="AY121" s="19" t="s">
        <v>134</v>
      </c>
      <c r="BE121" s="187">
        <f t="shared" ref="BE121:BE133" si="24">IF(N121="základní",J121,0)</f>
        <v>0</v>
      </c>
      <c r="BF121" s="187">
        <f t="shared" ref="BF121:BF133" si="25">IF(N121="snížená",J121,0)</f>
        <v>0</v>
      </c>
      <c r="BG121" s="187">
        <f t="shared" ref="BG121:BG133" si="26">IF(N121="zákl. přenesená",J121,0)</f>
        <v>0</v>
      </c>
      <c r="BH121" s="187">
        <f t="shared" ref="BH121:BH133" si="27">IF(N121="sníž. přenesená",J121,0)</f>
        <v>0</v>
      </c>
      <c r="BI121" s="187">
        <f t="shared" ref="BI121:BI133" si="28">IF(N121="nulová",J121,0)</f>
        <v>0</v>
      </c>
      <c r="BJ121" s="19" t="s">
        <v>143</v>
      </c>
      <c r="BK121" s="187">
        <f t="shared" ref="BK121:BK133" si="29">ROUND(I121*H121,2)</f>
        <v>0</v>
      </c>
      <c r="BL121" s="19" t="s">
        <v>286</v>
      </c>
      <c r="BM121" s="186" t="s">
        <v>547</v>
      </c>
    </row>
    <row r="122" spans="1:65" s="2" customFormat="1" ht="16.5" customHeight="1">
      <c r="A122" s="36"/>
      <c r="B122" s="37"/>
      <c r="C122" s="175" t="s">
        <v>392</v>
      </c>
      <c r="D122" s="175" t="s">
        <v>137</v>
      </c>
      <c r="E122" s="176" t="s">
        <v>1163</v>
      </c>
      <c r="F122" s="177" t="s">
        <v>1164</v>
      </c>
      <c r="G122" s="178" t="s">
        <v>374</v>
      </c>
      <c r="H122" s="179">
        <v>1</v>
      </c>
      <c r="I122" s="180"/>
      <c r="J122" s="181">
        <f t="shared" si="20"/>
        <v>0</v>
      </c>
      <c r="K122" s="177" t="s">
        <v>19</v>
      </c>
      <c r="L122" s="41"/>
      <c r="M122" s="182" t="s">
        <v>19</v>
      </c>
      <c r="N122" s="183" t="s">
        <v>43</v>
      </c>
      <c r="O122" s="66"/>
      <c r="P122" s="184">
        <f t="shared" si="21"/>
        <v>0</v>
      </c>
      <c r="Q122" s="184">
        <v>0</v>
      </c>
      <c r="R122" s="184">
        <f t="shared" si="22"/>
        <v>0</v>
      </c>
      <c r="S122" s="184">
        <v>0</v>
      </c>
      <c r="T122" s="185">
        <f t="shared" si="23"/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6" t="s">
        <v>286</v>
      </c>
      <c r="AT122" s="186" t="s">
        <v>137</v>
      </c>
      <c r="AU122" s="186" t="s">
        <v>79</v>
      </c>
      <c r="AY122" s="19" t="s">
        <v>134</v>
      </c>
      <c r="BE122" s="187">
        <f t="shared" si="24"/>
        <v>0</v>
      </c>
      <c r="BF122" s="187">
        <f t="shared" si="25"/>
        <v>0</v>
      </c>
      <c r="BG122" s="187">
        <f t="shared" si="26"/>
        <v>0</v>
      </c>
      <c r="BH122" s="187">
        <f t="shared" si="27"/>
        <v>0</v>
      </c>
      <c r="BI122" s="187">
        <f t="shared" si="28"/>
        <v>0</v>
      </c>
      <c r="BJ122" s="19" t="s">
        <v>143</v>
      </c>
      <c r="BK122" s="187">
        <f t="shared" si="29"/>
        <v>0</v>
      </c>
      <c r="BL122" s="19" t="s">
        <v>286</v>
      </c>
      <c r="BM122" s="186" t="s">
        <v>556</v>
      </c>
    </row>
    <row r="123" spans="1:65" s="2" customFormat="1" ht="16.5" customHeight="1">
      <c r="A123" s="36"/>
      <c r="B123" s="37"/>
      <c r="C123" s="175" t="s">
        <v>397</v>
      </c>
      <c r="D123" s="175" t="s">
        <v>137</v>
      </c>
      <c r="E123" s="176" t="s">
        <v>1165</v>
      </c>
      <c r="F123" s="177" t="s">
        <v>1166</v>
      </c>
      <c r="G123" s="178" t="s">
        <v>374</v>
      </c>
      <c r="H123" s="179">
        <v>1</v>
      </c>
      <c r="I123" s="180"/>
      <c r="J123" s="181">
        <f t="shared" si="20"/>
        <v>0</v>
      </c>
      <c r="K123" s="177" t="s">
        <v>19</v>
      </c>
      <c r="L123" s="41"/>
      <c r="M123" s="182" t="s">
        <v>19</v>
      </c>
      <c r="N123" s="183" t="s">
        <v>43</v>
      </c>
      <c r="O123" s="66"/>
      <c r="P123" s="184">
        <f t="shared" si="21"/>
        <v>0</v>
      </c>
      <c r="Q123" s="184">
        <v>0</v>
      </c>
      <c r="R123" s="184">
        <f t="shared" si="22"/>
        <v>0</v>
      </c>
      <c r="S123" s="184">
        <v>0</v>
      </c>
      <c r="T123" s="185">
        <f t="shared" si="23"/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6" t="s">
        <v>286</v>
      </c>
      <c r="AT123" s="186" t="s">
        <v>137</v>
      </c>
      <c r="AU123" s="186" t="s">
        <v>79</v>
      </c>
      <c r="AY123" s="19" t="s">
        <v>134</v>
      </c>
      <c r="BE123" s="187">
        <f t="shared" si="24"/>
        <v>0</v>
      </c>
      <c r="BF123" s="187">
        <f t="shared" si="25"/>
        <v>0</v>
      </c>
      <c r="BG123" s="187">
        <f t="shared" si="26"/>
        <v>0</v>
      </c>
      <c r="BH123" s="187">
        <f t="shared" si="27"/>
        <v>0</v>
      </c>
      <c r="BI123" s="187">
        <f t="shared" si="28"/>
        <v>0</v>
      </c>
      <c r="BJ123" s="19" t="s">
        <v>143</v>
      </c>
      <c r="BK123" s="187">
        <f t="shared" si="29"/>
        <v>0</v>
      </c>
      <c r="BL123" s="19" t="s">
        <v>286</v>
      </c>
      <c r="BM123" s="186" t="s">
        <v>564</v>
      </c>
    </row>
    <row r="124" spans="1:65" s="2" customFormat="1" ht="16.5" customHeight="1">
      <c r="A124" s="36"/>
      <c r="B124" s="37"/>
      <c r="C124" s="175" t="s">
        <v>402</v>
      </c>
      <c r="D124" s="175" t="s">
        <v>137</v>
      </c>
      <c r="E124" s="176" t="s">
        <v>1167</v>
      </c>
      <c r="F124" s="177" t="s">
        <v>1168</v>
      </c>
      <c r="G124" s="178" t="s">
        <v>374</v>
      </c>
      <c r="H124" s="179">
        <v>5</v>
      </c>
      <c r="I124" s="180"/>
      <c r="J124" s="181">
        <f t="shared" si="20"/>
        <v>0</v>
      </c>
      <c r="K124" s="177" t="s">
        <v>19</v>
      </c>
      <c r="L124" s="41"/>
      <c r="M124" s="182" t="s">
        <v>19</v>
      </c>
      <c r="N124" s="183" t="s">
        <v>43</v>
      </c>
      <c r="O124" s="66"/>
      <c r="P124" s="184">
        <f t="shared" si="21"/>
        <v>0</v>
      </c>
      <c r="Q124" s="184">
        <v>0</v>
      </c>
      <c r="R124" s="184">
        <f t="shared" si="22"/>
        <v>0</v>
      </c>
      <c r="S124" s="184">
        <v>0</v>
      </c>
      <c r="T124" s="185">
        <f t="shared" si="23"/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6" t="s">
        <v>286</v>
      </c>
      <c r="AT124" s="186" t="s">
        <v>137</v>
      </c>
      <c r="AU124" s="186" t="s">
        <v>79</v>
      </c>
      <c r="AY124" s="19" t="s">
        <v>134</v>
      </c>
      <c r="BE124" s="187">
        <f t="shared" si="24"/>
        <v>0</v>
      </c>
      <c r="BF124" s="187">
        <f t="shared" si="25"/>
        <v>0</v>
      </c>
      <c r="BG124" s="187">
        <f t="shared" si="26"/>
        <v>0</v>
      </c>
      <c r="BH124" s="187">
        <f t="shared" si="27"/>
        <v>0</v>
      </c>
      <c r="BI124" s="187">
        <f t="shared" si="28"/>
        <v>0</v>
      </c>
      <c r="BJ124" s="19" t="s">
        <v>143</v>
      </c>
      <c r="BK124" s="187">
        <f t="shared" si="29"/>
        <v>0</v>
      </c>
      <c r="BL124" s="19" t="s">
        <v>286</v>
      </c>
      <c r="BM124" s="186" t="s">
        <v>573</v>
      </c>
    </row>
    <row r="125" spans="1:65" s="2" customFormat="1" ht="16.5" customHeight="1">
      <c r="A125" s="36"/>
      <c r="B125" s="37"/>
      <c r="C125" s="175" t="s">
        <v>408</v>
      </c>
      <c r="D125" s="175" t="s">
        <v>137</v>
      </c>
      <c r="E125" s="176" t="s">
        <v>1169</v>
      </c>
      <c r="F125" s="177" t="s">
        <v>1170</v>
      </c>
      <c r="G125" s="178" t="s">
        <v>374</v>
      </c>
      <c r="H125" s="179">
        <v>2</v>
      </c>
      <c r="I125" s="180"/>
      <c r="J125" s="181">
        <f t="shared" si="20"/>
        <v>0</v>
      </c>
      <c r="K125" s="177" t="s">
        <v>19</v>
      </c>
      <c r="L125" s="41"/>
      <c r="M125" s="182" t="s">
        <v>19</v>
      </c>
      <c r="N125" s="183" t="s">
        <v>43</v>
      </c>
      <c r="O125" s="66"/>
      <c r="P125" s="184">
        <f t="shared" si="21"/>
        <v>0</v>
      </c>
      <c r="Q125" s="184">
        <v>0</v>
      </c>
      <c r="R125" s="184">
        <f t="shared" si="22"/>
        <v>0</v>
      </c>
      <c r="S125" s="184">
        <v>0</v>
      </c>
      <c r="T125" s="185">
        <f t="shared" si="23"/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6" t="s">
        <v>286</v>
      </c>
      <c r="AT125" s="186" t="s">
        <v>137</v>
      </c>
      <c r="AU125" s="186" t="s">
        <v>79</v>
      </c>
      <c r="AY125" s="19" t="s">
        <v>134</v>
      </c>
      <c r="BE125" s="187">
        <f t="shared" si="24"/>
        <v>0</v>
      </c>
      <c r="BF125" s="187">
        <f t="shared" si="25"/>
        <v>0</v>
      </c>
      <c r="BG125" s="187">
        <f t="shared" si="26"/>
        <v>0</v>
      </c>
      <c r="BH125" s="187">
        <f t="shared" si="27"/>
        <v>0</v>
      </c>
      <c r="BI125" s="187">
        <f t="shared" si="28"/>
        <v>0</v>
      </c>
      <c r="BJ125" s="19" t="s">
        <v>143</v>
      </c>
      <c r="BK125" s="187">
        <f t="shared" si="29"/>
        <v>0</v>
      </c>
      <c r="BL125" s="19" t="s">
        <v>286</v>
      </c>
      <c r="BM125" s="186" t="s">
        <v>582</v>
      </c>
    </row>
    <row r="126" spans="1:65" s="2" customFormat="1" ht="16.5" customHeight="1">
      <c r="A126" s="36"/>
      <c r="B126" s="37"/>
      <c r="C126" s="175" t="s">
        <v>414</v>
      </c>
      <c r="D126" s="175" t="s">
        <v>137</v>
      </c>
      <c r="E126" s="176" t="s">
        <v>1171</v>
      </c>
      <c r="F126" s="177" t="s">
        <v>1172</v>
      </c>
      <c r="G126" s="178" t="s">
        <v>247</v>
      </c>
      <c r="H126" s="179">
        <v>1</v>
      </c>
      <c r="I126" s="180"/>
      <c r="J126" s="181">
        <f t="shared" si="20"/>
        <v>0</v>
      </c>
      <c r="K126" s="177" t="s">
        <v>19</v>
      </c>
      <c r="L126" s="41"/>
      <c r="M126" s="182" t="s">
        <v>19</v>
      </c>
      <c r="N126" s="183" t="s">
        <v>43</v>
      </c>
      <c r="O126" s="66"/>
      <c r="P126" s="184">
        <f t="shared" si="21"/>
        <v>0</v>
      </c>
      <c r="Q126" s="184">
        <v>0</v>
      </c>
      <c r="R126" s="184">
        <f t="shared" si="22"/>
        <v>0</v>
      </c>
      <c r="S126" s="184">
        <v>0</v>
      </c>
      <c r="T126" s="185">
        <f t="shared" si="23"/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6" t="s">
        <v>286</v>
      </c>
      <c r="AT126" s="186" t="s">
        <v>137</v>
      </c>
      <c r="AU126" s="186" t="s">
        <v>79</v>
      </c>
      <c r="AY126" s="19" t="s">
        <v>134</v>
      </c>
      <c r="BE126" s="187">
        <f t="shared" si="24"/>
        <v>0</v>
      </c>
      <c r="BF126" s="187">
        <f t="shared" si="25"/>
        <v>0</v>
      </c>
      <c r="BG126" s="187">
        <f t="shared" si="26"/>
        <v>0</v>
      </c>
      <c r="BH126" s="187">
        <f t="shared" si="27"/>
        <v>0</v>
      </c>
      <c r="BI126" s="187">
        <f t="shared" si="28"/>
        <v>0</v>
      </c>
      <c r="BJ126" s="19" t="s">
        <v>143</v>
      </c>
      <c r="BK126" s="187">
        <f t="shared" si="29"/>
        <v>0</v>
      </c>
      <c r="BL126" s="19" t="s">
        <v>286</v>
      </c>
      <c r="BM126" s="186" t="s">
        <v>593</v>
      </c>
    </row>
    <row r="127" spans="1:65" s="2" customFormat="1" ht="16.5" customHeight="1">
      <c r="A127" s="36"/>
      <c r="B127" s="37"/>
      <c r="C127" s="175" t="s">
        <v>421</v>
      </c>
      <c r="D127" s="175" t="s">
        <v>137</v>
      </c>
      <c r="E127" s="176" t="s">
        <v>1173</v>
      </c>
      <c r="F127" s="177" t="s">
        <v>1174</v>
      </c>
      <c r="G127" s="178" t="s">
        <v>247</v>
      </c>
      <c r="H127" s="179">
        <v>1</v>
      </c>
      <c r="I127" s="180"/>
      <c r="J127" s="181">
        <f t="shared" si="20"/>
        <v>0</v>
      </c>
      <c r="K127" s="177" t="s">
        <v>19</v>
      </c>
      <c r="L127" s="41"/>
      <c r="M127" s="182" t="s">
        <v>19</v>
      </c>
      <c r="N127" s="183" t="s">
        <v>43</v>
      </c>
      <c r="O127" s="66"/>
      <c r="P127" s="184">
        <f t="shared" si="21"/>
        <v>0</v>
      </c>
      <c r="Q127" s="184">
        <v>0</v>
      </c>
      <c r="R127" s="184">
        <f t="shared" si="22"/>
        <v>0</v>
      </c>
      <c r="S127" s="184">
        <v>0</v>
      </c>
      <c r="T127" s="185">
        <f t="shared" si="23"/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6" t="s">
        <v>286</v>
      </c>
      <c r="AT127" s="186" t="s">
        <v>137</v>
      </c>
      <c r="AU127" s="186" t="s">
        <v>79</v>
      </c>
      <c r="AY127" s="19" t="s">
        <v>134</v>
      </c>
      <c r="BE127" s="187">
        <f t="shared" si="24"/>
        <v>0</v>
      </c>
      <c r="BF127" s="187">
        <f t="shared" si="25"/>
        <v>0</v>
      </c>
      <c r="BG127" s="187">
        <f t="shared" si="26"/>
        <v>0</v>
      </c>
      <c r="BH127" s="187">
        <f t="shared" si="27"/>
        <v>0</v>
      </c>
      <c r="BI127" s="187">
        <f t="shared" si="28"/>
        <v>0</v>
      </c>
      <c r="BJ127" s="19" t="s">
        <v>143</v>
      </c>
      <c r="BK127" s="187">
        <f t="shared" si="29"/>
        <v>0</v>
      </c>
      <c r="BL127" s="19" t="s">
        <v>286</v>
      </c>
      <c r="BM127" s="186" t="s">
        <v>606</v>
      </c>
    </row>
    <row r="128" spans="1:65" s="2" customFormat="1" ht="16.5" customHeight="1">
      <c r="A128" s="36"/>
      <c r="B128" s="37"/>
      <c r="C128" s="175" t="s">
        <v>430</v>
      </c>
      <c r="D128" s="175" t="s">
        <v>137</v>
      </c>
      <c r="E128" s="176" t="s">
        <v>1175</v>
      </c>
      <c r="F128" s="177" t="s">
        <v>1176</v>
      </c>
      <c r="G128" s="178" t="s">
        <v>247</v>
      </c>
      <c r="H128" s="179">
        <v>2</v>
      </c>
      <c r="I128" s="180"/>
      <c r="J128" s="181">
        <f t="shared" si="20"/>
        <v>0</v>
      </c>
      <c r="K128" s="177" t="s">
        <v>19</v>
      </c>
      <c r="L128" s="41"/>
      <c r="M128" s="182" t="s">
        <v>19</v>
      </c>
      <c r="N128" s="183" t="s">
        <v>43</v>
      </c>
      <c r="O128" s="66"/>
      <c r="P128" s="184">
        <f t="shared" si="21"/>
        <v>0</v>
      </c>
      <c r="Q128" s="184">
        <v>0</v>
      </c>
      <c r="R128" s="184">
        <f t="shared" si="22"/>
        <v>0</v>
      </c>
      <c r="S128" s="184">
        <v>0</v>
      </c>
      <c r="T128" s="185">
        <f t="shared" si="23"/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6" t="s">
        <v>286</v>
      </c>
      <c r="AT128" s="186" t="s">
        <v>137</v>
      </c>
      <c r="AU128" s="186" t="s">
        <v>79</v>
      </c>
      <c r="AY128" s="19" t="s">
        <v>134</v>
      </c>
      <c r="BE128" s="187">
        <f t="shared" si="24"/>
        <v>0</v>
      </c>
      <c r="BF128" s="187">
        <f t="shared" si="25"/>
        <v>0</v>
      </c>
      <c r="BG128" s="187">
        <f t="shared" si="26"/>
        <v>0</v>
      </c>
      <c r="BH128" s="187">
        <f t="shared" si="27"/>
        <v>0</v>
      </c>
      <c r="BI128" s="187">
        <f t="shared" si="28"/>
        <v>0</v>
      </c>
      <c r="BJ128" s="19" t="s">
        <v>143</v>
      </c>
      <c r="BK128" s="187">
        <f t="shared" si="29"/>
        <v>0</v>
      </c>
      <c r="BL128" s="19" t="s">
        <v>286</v>
      </c>
      <c r="BM128" s="186" t="s">
        <v>614</v>
      </c>
    </row>
    <row r="129" spans="1:65" s="2" customFormat="1" ht="16.5" customHeight="1">
      <c r="A129" s="36"/>
      <c r="B129" s="37"/>
      <c r="C129" s="175" t="s">
        <v>436</v>
      </c>
      <c r="D129" s="175" t="s">
        <v>137</v>
      </c>
      <c r="E129" s="176" t="s">
        <v>1177</v>
      </c>
      <c r="F129" s="177" t="s">
        <v>1178</v>
      </c>
      <c r="G129" s="178" t="s">
        <v>247</v>
      </c>
      <c r="H129" s="179">
        <v>1</v>
      </c>
      <c r="I129" s="180"/>
      <c r="J129" s="181">
        <f t="shared" si="20"/>
        <v>0</v>
      </c>
      <c r="K129" s="177" t="s">
        <v>19</v>
      </c>
      <c r="L129" s="41"/>
      <c r="M129" s="182" t="s">
        <v>19</v>
      </c>
      <c r="N129" s="183" t="s">
        <v>43</v>
      </c>
      <c r="O129" s="66"/>
      <c r="P129" s="184">
        <f t="shared" si="21"/>
        <v>0</v>
      </c>
      <c r="Q129" s="184">
        <v>0</v>
      </c>
      <c r="R129" s="184">
        <f t="shared" si="22"/>
        <v>0</v>
      </c>
      <c r="S129" s="184">
        <v>0</v>
      </c>
      <c r="T129" s="185">
        <f t="shared" si="23"/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6" t="s">
        <v>286</v>
      </c>
      <c r="AT129" s="186" t="s">
        <v>137</v>
      </c>
      <c r="AU129" s="186" t="s">
        <v>79</v>
      </c>
      <c r="AY129" s="19" t="s">
        <v>134</v>
      </c>
      <c r="BE129" s="187">
        <f t="shared" si="24"/>
        <v>0</v>
      </c>
      <c r="BF129" s="187">
        <f t="shared" si="25"/>
        <v>0</v>
      </c>
      <c r="BG129" s="187">
        <f t="shared" si="26"/>
        <v>0</v>
      </c>
      <c r="BH129" s="187">
        <f t="shared" si="27"/>
        <v>0</v>
      </c>
      <c r="BI129" s="187">
        <f t="shared" si="28"/>
        <v>0</v>
      </c>
      <c r="BJ129" s="19" t="s">
        <v>143</v>
      </c>
      <c r="BK129" s="187">
        <f t="shared" si="29"/>
        <v>0</v>
      </c>
      <c r="BL129" s="19" t="s">
        <v>286</v>
      </c>
      <c r="BM129" s="186" t="s">
        <v>636</v>
      </c>
    </row>
    <row r="130" spans="1:65" s="2" customFormat="1" ht="16.5" customHeight="1">
      <c r="A130" s="36"/>
      <c r="B130" s="37"/>
      <c r="C130" s="175" t="s">
        <v>441</v>
      </c>
      <c r="D130" s="175" t="s">
        <v>137</v>
      </c>
      <c r="E130" s="176" t="s">
        <v>1179</v>
      </c>
      <c r="F130" s="177" t="s">
        <v>1180</v>
      </c>
      <c r="G130" s="178" t="s">
        <v>247</v>
      </c>
      <c r="H130" s="179">
        <v>1</v>
      </c>
      <c r="I130" s="180"/>
      <c r="J130" s="181">
        <f t="shared" si="20"/>
        <v>0</v>
      </c>
      <c r="K130" s="177" t="s">
        <v>19</v>
      </c>
      <c r="L130" s="41"/>
      <c r="M130" s="182" t="s">
        <v>19</v>
      </c>
      <c r="N130" s="183" t="s">
        <v>43</v>
      </c>
      <c r="O130" s="66"/>
      <c r="P130" s="184">
        <f t="shared" si="21"/>
        <v>0</v>
      </c>
      <c r="Q130" s="184">
        <v>0</v>
      </c>
      <c r="R130" s="184">
        <f t="shared" si="22"/>
        <v>0</v>
      </c>
      <c r="S130" s="184">
        <v>0</v>
      </c>
      <c r="T130" s="185">
        <f t="shared" si="23"/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6" t="s">
        <v>286</v>
      </c>
      <c r="AT130" s="186" t="s">
        <v>137</v>
      </c>
      <c r="AU130" s="186" t="s">
        <v>79</v>
      </c>
      <c r="AY130" s="19" t="s">
        <v>134</v>
      </c>
      <c r="BE130" s="187">
        <f t="shared" si="24"/>
        <v>0</v>
      </c>
      <c r="BF130" s="187">
        <f t="shared" si="25"/>
        <v>0</v>
      </c>
      <c r="BG130" s="187">
        <f t="shared" si="26"/>
        <v>0</v>
      </c>
      <c r="BH130" s="187">
        <f t="shared" si="27"/>
        <v>0</v>
      </c>
      <c r="BI130" s="187">
        <f t="shared" si="28"/>
        <v>0</v>
      </c>
      <c r="BJ130" s="19" t="s">
        <v>143</v>
      </c>
      <c r="BK130" s="187">
        <f t="shared" si="29"/>
        <v>0</v>
      </c>
      <c r="BL130" s="19" t="s">
        <v>286</v>
      </c>
      <c r="BM130" s="186" t="s">
        <v>644</v>
      </c>
    </row>
    <row r="131" spans="1:65" s="2" customFormat="1" ht="16.5" customHeight="1">
      <c r="A131" s="36"/>
      <c r="B131" s="37"/>
      <c r="C131" s="175" t="s">
        <v>448</v>
      </c>
      <c r="D131" s="175" t="s">
        <v>137</v>
      </c>
      <c r="E131" s="176" t="s">
        <v>1181</v>
      </c>
      <c r="F131" s="177" t="s">
        <v>1182</v>
      </c>
      <c r="G131" s="178" t="s">
        <v>374</v>
      </c>
      <c r="H131" s="179">
        <v>1</v>
      </c>
      <c r="I131" s="180"/>
      <c r="J131" s="181">
        <f t="shared" si="20"/>
        <v>0</v>
      </c>
      <c r="K131" s="177" t="s">
        <v>19</v>
      </c>
      <c r="L131" s="41"/>
      <c r="M131" s="182" t="s">
        <v>19</v>
      </c>
      <c r="N131" s="183" t="s">
        <v>43</v>
      </c>
      <c r="O131" s="66"/>
      <c r="P131" s="184">
        <f t="shared" si="21"/>
        <v>0</v>
      </c>
      <c r="Q131" s="184">
        <v>0</v>
      </c>
      <c r="R131" s="184">
        <f t="shared" si="22"/>
        <v>0</v>
      </c>
      <c r="S131" s="184">
        <v>0</v>
      </c>
      <c r="T131" s="185">
        <f t="shared" si="23"/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6" t="s">
        <v>286</v>
      </c>
      <c r="AT131" s="186" t="s">
        <v>137</v>
      </c>
      <c r="AU131" s="186" t="s">
        <v>79</v>
      </c>
      <c r="AY131" s="19" t="s">
        <v>134</v>
      </c>
      <c r="BE131" s="187">
        <f t="shared" si="24"/>
        <v>0</v>
      </c>
      <c r="BF131" s="187">
        <f t="shared" si="25"/>
        <v>0</v>
      </c>
      <c r="BG131" s="187">
        <f t="shared" si="26"/>
        <v>0</v>
      </c>
      <c r="BH131" s="187">
        <f t="shared" si="27"/>
        <v>0</v>
      </c>
      <c r="BI131" s="187">
        <f t="shared" si="28"/>
        <v>0</v>
      </c>
      <c r="BJ131" s="19" t="s">
        <v>143</v>
      </c>
      <c r="BK131" s="187">
        <f t="shared" si="29"/>
        <v>0</v>
      </c>
      <c r="BL131" s="19" t="s">
        <v>286</v>
      </c>
      <c r="BM131" s="186" t="s">
        <v>656</v>
      </c>
    </row>
    <row r="132" spans="1:65" s="2" customFormat="1" ht="16.5" customHeight="1">
      <c r="A132" s="36"/>
      <c r="B132" s="37"/>
      <c r="C132" s="175" t="s">
        <v>454</v>
      </c>
      <c r="D132" s="175" t="s">
        <v>137</v>
      </c>
      <c r="E132" s="176" t="s">
        <v>1183</v>
      </c>
      <c r="F132" s="177" t="s">
        <v>1184</v>
      </c>
      <c r="G132" s="178" t="s">
        <v>247</v>
      </c>
      <c r="H132" s="179">
        <v>1</v>
      </c>
      <c r="I132" s="180"/>
      <c r="J132" s="181">
        <f t="shared" si="20"/>
        <v>0</v>
      </c>
      <c r="K132" s="177" t="s">
        <v>19</v>
      </c>
      <c r="L132" s="41"/>
      <c r="M132" s="182" t="s">
        <v>19</v>
      </c>
      <c r="N132" s="183" t="s">
        <v>43</v>
      </c>
      <c r="O132" s="66"/>
      <c r="P132" s="184">
        <f t="shared" si="21"/>
        <v>0</v>
      </c>
      <c r="Q132" s="184">
        <v>0</v>
      </c>
      <c r="R132" s="184">
        <f t="shared" si="22"/>
        <v>0</v>
      </c>
      <c r="S132" s="184">
        <v>0</v>
      </c>
      <c r="T132" s="185">
        <f t="shared" si="23"/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6" t="s">
        <v>286</v>
      </c>
      <c r="AT132" s="186" t="s">
        <v>137</v>
      </c>
      <c r="AU132" s="186" t="s">
        <v>79</v>
      </c>
      <c r="AY132" s="19" t="s">
        <v>134</v>
      </c>
      <c r="BE132" s="187">
        <f t="shared" si="24"/>
        <v>0</v>
      </c>
      <c r="BF132" s="187">
        <f t="shared" si="25"/>
        <v>0</v>
      </c>
      <c r="BG132" s="187">
        <f t="shared" si="26"/>
        <v>0</v>
      </c>
      <c r="BH132" s="187">
        <f t="shared" si="27"/>
        <v>0</v>
      </c>
      <c r="BI132" s="187">
        <f t="shared" si="28"/>
        <v>0</v>
      </c>
      <c r="BJ132" s="19" t="s">
        <v>143</v>
      </c>
      <c r="BK132" s="187">
        <f t="shared" si="29"/>
        <v>0</v>
      </c>
      <c r="BL132" s="19" t="s">
        <v>286</v>
      </c>
      <c r="BM132" s="186" t="s">
        <v>676</v>
      </c>
    </row>
    <row r="133" spans="1:65" s="2" customFormat="1" ht="16.5" customHeight="1">
      <c r="A133" s="36"/>
      <c r="B133" s="37"/>
      <c r="C133" s="175" t="s">
        <v>460</v>
      </c>
      <c r="D133" s="175" t="s">
        <v>137</v>
      </c>
      <c r="E133" s="176" t="s">
        <v>1185</v>
      </c>
      <c r="F133" s="177" t="s">
        <v>1186</v>
      </c>
      <c r="G133" s="178" t="s">
        <v>333</v>
      </c>
      <c r="H133" s="179">
        <v>0.124</v>
      </c>
      <c r="I133" s="180"/>
      <c r="J133" s="181">
        <f t="shared" si="20"/>
        <v>0</v>
      </c>
      <c r="K133" s="177" t="s">
        <v>19</v>
      </c>
      <c r="L133" s="41"/>
      <c r="M133" s="182" t="s">
        <v>19</v>
      </c>
      <c r="N133" s="183" t="s">
        <v>43</v>
      </c>
      <c r="O133" s="66"/>
      <c r="P133" s="184">
        <f t="shared" si="21"/>
        <v>0</v>
      </c>
      <c r="Q133" s="184">
        <v>0</v>
      </c>
      <c r="R133" s="184">
        <f t="shared" si="22"/>
        <v>0</v>
      </c>
      <c r="S133" s="184">
        <v>0</v>
      </c>
      <c r="T133" s="185">
        <f t="shared" si="23"/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6" t="s">
        <v>286</v>
      </c>
      <c r="AT133" s="186" t="s">
        <v>137</v>
      </c>
      <c r="AU133" s="186" t="s">
        <v>79</v>
      </c>
      <c r="AY133" s="19" t="s">
        <v>134</v>
      </c>
      <c r="BE133" s="187">
        <f t="shared" si="24"/>
        <v>0</v>
      </c>
      <c r="BF133" s="187">
        <f t="shared" si="25"/>
        <v>0</v>
      </c>
      <c r="BG133" s="187">
        <f t="shared" si="26"/>
        <v>0</v>
      </c>
      <c r="BH133" s="187">
        <f t="shared" si="27"/>
        <v>0</v>
      </c>
      <c r="BI133" s="187">
        <f t="shared" si="28"/>
        <v>0</v>
      </c>
      <c r="BJ133" s="19" t="s">
        <v>143</v>
      </c>
      <c r="BK133" s="187">
        <f t="shared" si="29"/>
        <v>0</v>
      </c>
      <c r="BL133" s="19" t="s">
        <v>286</v>
      </c>
      <c r="BM133" s="186" t="s">
        <v>687</v>
      </c>
    </row>
    <row r="134" spans="1:65" s="12" customFormat="1" ht="25.9" customHeight="1">
      <c r="B134" s="159"/>
      <c r="C134" s="160"/>
      <c r="D134" s="161" t="s">
        <v>70</v>
      </c>
      <c r="E134" s="162" t="s">
        <v>1187</v>
      </c>
      <c r="F134" s="162" t="s">
        <v>1188</v>
      </c>
      <c r="G134" s="160"/>
      <c r="H134" s="160"/>
      <c r="I134" s="163"/>
      <c r="J134" s="164">
        <f>BK134</f>
        <v>0</v>
      </c>
      <c r="K134" s="160"/>
      <c r="L134" s="165"/>
      <c r="M134" s="166"/>
      <c r="N134" s="167"/>
      <c r="O134" s="167"/>
      <c r="P134" s="168">
        <f>P135</f>
        <v>0</v>
      </c>
      <c r="Q134" s="167"/>
      <c r="R134" s="168">
        <f>R135</f>
        <v>0</v>
      </c>
      <c r="S134" s="167"/>
      <c r="T134" s="169">
        <f>T135</f>
        <v>0</v>
      </c>
      <c r="AR134" s="170" t="s">
        <v>143</v>
      </c>
      <c r="AT134" s="171" t="s">
        <v>70</v>
      </c>
      <c r="AU134" s="171" t="s">
        <v>71</v>
      </c>
      <c r="AY134" s="170" t="s">
        <v>134</v>
      </c>
      <c r="BK134" s="172">
        <f>BK135</f>
        <v>0</v>
      </c>
    </row>
    <row r="135" spans="1:65" s="2" customFormat="1" ht="16.5" customHeight="1">
      <c r="A135" s="36"/>
      <c r="B135" s="37"/>
      <c r="C135" s="175" t="s">
        <v>465</v>
      </c>
      <c r="D135" s="175" t="s">
        <v>137</v>
      </c>
      <c r="E135" s="176" t="s">
        <v>1189</v>
      </c>
      <c r="F135" s="177" t="s">
        <v>1190</v>
      </c>
      <c r="G135" s="178" t="s">
        <v>374</v>
      </c>
      <c r="H135" s="179">
        <v>1</v>
      </c>
      <c r="I135" s="180"/>
      <c r="J135" s="181">
        <f>ROUND(I135*H135,2)</f>
        <v>0</v>
      </c>
      <c r="K135" s="177" t="s">
        <v>19</v>
      </c>
      <c r="L135" s="41"/>
      <c r="M135" s="182" t="s">
        <v>19</v>
      </c>
      <c r="N135" s="183" t="s">
        <v>43</v>
      </c>
      <c r="O135" s="66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6" t="s">
        <v>286</v>
      </c>
      <c r="AT135" s="186" t="s">
        <v>137</v>
      </c>
      <c r="AU135" s="186" t="s">
        <v>79</v>
      </c>
      <c r="AY135" s="19" t="s">
        <v>134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9" t="s">
        <v>143</v>
      </c>
      <c r="BK135" s="187">
        <f>ROUND(I135*H135,2)</f>
        <v>0</v>
      </c>
      <c r="BL135" s="19" t="s">
        <v>286</v>
      </c>
      <c r="BM135" s="186" t="s">
        <v>697</v>
      </c>
    </row>
    <row r="136" spans="1:65" s="12" customFormat="1" ht="25.9" customHeight="1">
      <c r="B136" s="159"/>
      <c r="C136" s="160"/>
      <c r="D136" s="161" t="s">
        <v>70</v>
      </c>
      <c r="E136" s="162" t="s">
        <v>1191</v>
      </c>
      <c r="F136" s="162" t="s">
        <v>909</v>
      </c>
      <c r="G136" s="160"/>
      <c r="H136" s="160"/>
      <c r="I136" s="163"/>
      <c r="J136" s="164">
        <f>BK136</f>
        <v>0</v>
      </c>
      <c r="K136" s="160"/>
      <c r="L136" s="165"/>
      <c r="M136" s="166"/>
      <c r="N136" s="167"/>
      <c r="O136" s="167"/>
      <c r="P136" s="168">
        <f>SUM(P137:P138)</f>
        <v>0</v>
      </c>
      <c r="Q136" s="167"/>
      <c r="R136" s="168">
        <f>SUM(R137:R138)</f>
        <v>0</v>
      </c>
      <c r="S136" s="167"/>
      <c r="T136" s="169">
        <f>SUM(T137:T138)</f>
        <v>0</v>
      </c>
      <c r="AR136" s="170" t="s">
        <v>79</v>
      </c>
      <c r="AT136" s="171" t="s">
        <v>70</v>
      </c>
      <c r="AU136" s="171" t="s">
        <v>71</v>
      </c>
      <c r="AY136" s="170" t="s">
        <v>134</v>
      </c>
      <c r="BK136" s="172">
        <f>SUM(BK137:BK138)</f>
        <v>0</v>
      </c>
    </row>
    <row r="137" spans="1:65" s="2" customFormat="1" ht="16.5" customHeight="1">
      <c r="A137" s="36"/>
      <c r="B137" s="37"/>
      <c r="C137" s="175" t="s">
        <v>470</v>
      </c>
      <c r="D137" s="175" t="s">
        <v>137</v>
      </c>
      <c r="E137" s="176" t="s">
        <v>1192</v>
      </c>
      <c r="F137" s="177" t="s">
        <v>1193</v>
      </c>
      <c r="G137" s="178" t="s">
        <v>700</v>
      </c>
      <c r="H137" s="179">
        <v>14</v>
      </c>
      <c r="I137" s="180"/>
      <c r="J137" s="181">
        <f>ROUND(I137*H137,2)</f>
        <v>0</v>
      </c>
      <c r="K137" s="177" t="s">
        <v>19</v>
      </c>
      <c r="L137" s="41"/>
      <c r="M137" s="182" t="s">
        <v>19</v>
      </c>
      <c r="N137" s="183" t="s">
        <v>43</v>
      </c>
      <c r="O137" s="66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6" t="s">
        <v>142</v>
      </c>
      <c r="AT137" s="186" t="s">
        <v>137</v>
      </c>
      <c r="AU137" s="186" t="s">
        <v>79</v>
      </c>
      <c r="AY137" s="19" t="s">
        <v>134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9" t="s">
        <v>143</v>
      </c>
      <c r="BK137" s="187">
        <f>ROUND(I137*H137,2)</f>
        <v>0</v>
      </c>
      <c r="BL137" s="19" t="s">
        <v>142</v>
      </c>
      <c r="BM137" s="186" t="s">
        <v>712</v>
      </c>
    </row>
    <row r="138" spans="1:65" s="2" customFormat="1" ht="16.5" customHeight="1">
      <c r="A138" s="36"/>
      <c r="B138" s="37"/>
      <c r="C138" s="175" t="s">
        <v>477</v>
      </c>
      <c r="D138" s="175" t="s">
        <v>137</v>
      </c>
      <c r="E138" s="176" t="s">
        <v>1194</v>
      </c>
      <c r="F138" s="177" t="s">
        <v>1195</v>
      </c>
      <c r="G138" s="178" t="s">
        <v>700</v>
      </c>
      <c r="H138" s="179">
        <v>2</v>
      </c>
      <c r="I138" s="180"/>
      <c r="J138" s="181">
        <f>ROUND(I138*H138,2)</f>
        <v>0</v>
      </c>
      <c r="K138" s="177" t="s">
        <v>19</v>
      </c>
      <c r="L138" s="41"/>
      <c r="M138" s="251" t="s">
        <v>19</v>
      </c>
      <c r="N138" s="252" t="s">
        <v>43</v>
      </c>
      <c r="O138" s="253"/>
      <c r="P138" s="254">
        <f>O138*H138</f>
        <v>0</v>
      </c>
      <c r="Q138" s="254">
        <v>0</v>
      </c>
      <c r="R138" s="254">
        <f>Q138*H138</f>
        <v>0</v>
      </c>
      <c r="S138" s="254">
        <v>0</v>
      </c>
      <c r="T138" s="255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6" t="s">
        <v>142</v>
      </c>
      <c r="AT138" s="186" t="s">
        <v>137</v>
      </c>
      <c r="AU138" s="186" t="s">
        <v>79</v>
      </c>
      <c r="AY138" s="19" t="s">
        <v>134</v>
      </c>
      <c r="BE138" s="187">
        <f>IF(N138="základní",J138,0)</f>
        <v>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9" t="s">
        <v>143</v>
      </c>
      <c r="BK138" s="187">
        <f>ROUND(I138*H138,2)</f>
        <v>0</v>
      </c>
      <c r="BL138" s="19" t="s">
        <v>142</v>
      </c>
      <c r="BM138" s="186" t="s">
        <v>738</v>
      </c>
    </row>
    <row r="139" spans="1:65" s="2" customFormat="1" ht="6.95" customHeight="1">
      <c r="A139" s="36"/>
      <c r="B139" s="49"/>
      <c r="C139" s="50"/>
      <c r="D139" s="50"/>
      <c r="E139" s="50"/>
      <c r="F139" s="50"/>
      <c r="G139" s="50"/>
      <c r="H139" s="50"/>
      <c r="I139" s="50"/>
      <c r="J139" s="50"/>
      <c r="K139" s="50"/>
      <c r="L139" s="41"/>
      <c r="M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</row>
  </sheetData>
  <sheetProtection algorithmName="SHA-512" hashValue="HkKyM72O3HshlMUNwNRusTXtnXUBNYd1AW3m23D7fWaLAosPGeSnGX2nDbfkxQpCvyPtQS3cyphqIywny1jAHg==" saltValue="ym3zFWG9JmLxOIrGXvaiK/3jiy2FgnXiYVunHSt+S9+34dTQc6+CyTcnKWg/02cKMYgrkVugx7UHZd/ddoZRbQ==" spinCount="100000" sheet="1" objects="1" scenarios="1" formatColumns="0" formatRows="0" autoFilter="0"/>
  <autoFilter ref="C84:K138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9" t="s">
        <v>89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79</v>
      </c>
    </row>
    <row r="4" spans="1:46" s="1" customFormat="1" ht="24.95" customHeight="1">
      <c r="B4" s="22"/>
      <c r="D4" s="105" t="s">
        <v>93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0" t="str">
        <f>'Rekapitulace stavby'!K6</f>
        <v>Stavební úpravy bytu Lidická 49, byt č.13</v>
      </c>
      <c r="F7" s="381"/>
      <c r="G7" s="381"/>
      <c r="H7" s="381"/>
      <c r="L7" s="22"/>
    </row>
    <row r="8" spans="1:46" s="2" customFormat="1" ht="12" customHeight="1">
      <c r="A8" s="36"/>
      <c r="B8" s="41"/>
      <c r="C8" s="36"/>
      <c r="D8" s="107" t="s">
        <v>94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2" t="s">
        <v>1196</v>
      </c>
      <c r="F9" s="383"/>
      <c r="G9" s="383"/>
      <c r="H9" s="383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11. 8. 2022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tr">
        <f>IF('Rekapitulace stavby'!AN10="","",'Rekapitulace stavby'!AN10)</f>
        <v/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>Statutární město Brno,Dominikánské náměstí 196/1</v>
      </c>
      <c r="F15" s="36"/>
      <c r="G15" s="36"/>
      <c r="H15" s="36"/>
      <c r="I15" s="107" t="s">
        <v>28</v>
      </c>
      <c r="J15" s="109" t="str">
        <f>IF('Rekapitulace stavby'!AN11="","",'Rekapitulace stavby'!AN11)</f>
        <v/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4" t="str">
        <f>'Rekapitulace stavby'!E14</f>
        <v>Vyplň údaj</v>
      </c>
      <c r="F18" s="385"/>
      <c r="G18" s="385"/>
      <c r="H18" s="385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tr">
        <f>IF('Rekapitulace stavby'!AN16="","",'Rekapitulace stavby'!AN16)</f>
        <v/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tr">
        <f>IF('Rekapitulace stavby'!E17="","",'Rekapitulace stavby'!E17)</f>
        <v>Architektura &amp; interier,Šimůnek &amp; partners, VM</v>
      </c>
      <c r="F21" s="36"/>
      <c r="G21" s="36"/>
      <c r="H21" s="36"/>
      <c r="I21" s="107" t="s">
        <v>28</v>
      </c>
      <c r="J21" s="109" t="str">
        <f>IF('Rekapitulace stavby'!AN17="","",'Rekapitulace stavby'!AN17)</f>
        <v/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28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35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6" t="s">
        <v>19</v>
      </c>
      <c r="F27" s="386"/>
      <c r="G27" s="386"/>
      <c r="H27" s="386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37</v>
      </c>
      <c r="E30" s="36"/>
      <c r="F30" s="36"/>
      <c r="G30" s="36"/>
      <c r="H30" s="36"/>
      <c r="I30" s="36"/>
      <c r="J30" s="116">
        <f>ROUND(J86,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39</v>
      </c>
      <c r="G32" s="36"/>
      <c r="H32" s="36"/>
      <c r="I32" s="117" t="s">
        <v>38</v>
      </c>
      <c r="J32" s="117" t="s">
        <v>40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41</v>
      </c>
      <c r="E33" s="107" t="s">
        <v>42</v>
      </c>
      <c r="F33" s="119">
        <f>ROUND((SUM(BE86:BE119)),  2)</f>
        <v>0</v>
      </c>
      <c r="G33" s="36"/>
      <c r="H33" s="36"/>
      <c r="I33" s="120">
        <v>0.21</v>
      </c>
      <c r="J33" s="119">
        <f>ROUND(((SUM(BE86:BE119))*I33),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43</v>
      </c>
      <c r="F34" s="119">
        <f>ROUND((SUM(BF86:BF119)),  2)</f>
        <v>0</v>
      </c>
      <c r="G34" s="36"/>
      <c r="H34" s="36"/>
      <c r="I34" s="120">
        <v>0.15</v>
      </c>
      <c r="J34" s="119">
        <f>ROUND(((SUM(BF86:BF119))*I34),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44</v>
      </c>
      <c r="F35" s="119">
        <f>ROUND((SUM(BG86:BG119)),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45</v>
      </c>
      <c r="F36" s="119">
        <f>ROUND((SUM(BH86:BH119)),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46</v>
      </c>
      <c r="F37" s="119">
        <f>ROUND((SUM(BI86:BI119)),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96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8" t="str">
        <f>E7</f>
        <v>Stavební úpravy bytu Lidická 49, byt č.13</v>
      </c>
      <c r="F48" s="379"/>
      <c r="G48" s="379"/>
      <c r="H48" s="37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94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6" t="str">
        <f>E9</f>
        <v>04 - Vytápění</v>
      </c>
      <c r="F50" s="377"/>
      <c r="G50" s="377"/>
      <c r="H50" s="377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11. 8. 2022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15" customHeight="1">
      <c r="A54" s="36"/>
      <c r="B54" s="37"/>
      <c r="C54" s="31" t="s">
        <v>25</v>
      </c>
      <c r="D54" s="38"/>
      <c r="E54" s="38"/>
      <c r="F54" s="29" t="str">
        <f>E15</f>
        <v>Statutární město Brno,Dominikánské náměstí 196/1</v>
      </c>
      <c r="G54" s="38"/>
      <c r="H54" s="38"/>
      <c r="I54" s="31" t="s">
        <v>31</v>
      </c>
      <c r="J54" s="34" t="str">
        <f>E21</f>
        <v>Architektura &amp; interier,Šimůnek &amp; partners, VM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97</v>
      </c>
      <c r="D57" s="133"/>
      <c r="E57" s="133"/>
      <c r="F57" s="133"/>
      <c r="G57" s="133"/>
      <c r="H57" s="133"/>
      <c r="I57" s="133"/>
      <c r="J57" s="134" t="s">
        <v>98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69</v>
      </c>
      <c r="D59" s="38"/>
      <c r="E59" s="38"/>
      <c r="F59" s="38"/>
      <c r="G59" s="38"/>
      <c r="H59" s="38"/>
      <c r="I59" s="38"/>
      <c r="J59" s="79">
        <f>J86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99</v>
      </c>
    </row>
    <row r="60" spans="1:47" s="9" customFormat="1" ht="24.95" customHeight="1">
      <c r="B60" s="136"/>
      <c r="C60" s="137"/>
      <c r="D60" s="138" t="s">
        <v>1197</v>
      </c>
      <c r="E60" s="139"/>
      <c r="F60" s="139"/>
      <c r="G60" s="139"/>
      <c r="H60" s="139"/>
      <c r="I60" s="139"/>
      <c r="J60" s="140">
        <f>J87</f>
        <v>0</v>
      </c>
      <c r="K60" s="137"/>
      <c r="L60" s="141"/>
    </row>
    <row r="61" spans="1:47" s="9" customFormat="1" ht="24.95" customHeight="1">
      <c r="B61" s="136"/>
      <c r="C61" s="137"/>
      <c r="D61" s="138" t="s">
        <v>1198</v>
      </c>
      <c r="E61" s="139"/>
      <c r="F61" s="139"/>
      <c r="G61" s="139"/>
      <c r="H61" s="139"/>
      <c r="I61" s="139"/>
      <c r="J61" s="140">
        <f>J94</f>
        <v>0</v>
      </c>
      <c r="K61" s="137"/>
      <c r="L61" s="141"/>
    </row>
    <row r="62" spans="1:47" s="9" customFormat="1" ht="24.95" customHeight="1">
      <c r="B62" s="136"/>
      <c r="C62" s="137"/>
      <c r="D62" s="138" t="s">
        <v>1199</v>
      </c>
      <c r="E62" s="139"/>
      <c r="F62" s="139"/>
      <c r="G62" s="139"/>
      <c r="H62" s="139"/>
      <c r="I62" s="139"/>
      <c r="J62" s="140">
        <f>J96</f>
        <v>0</v>
      </c>
      <c r="K62" s="137"/>
      <c r="L62" s="141"/>
    </row>
    <row r="63" spans="1:47" s="9" customFormat="1" ht="24.95" customHeight="1">
      <c r="B63" s="136"/>
      <c r="C63" s="137"/>
      <c r="D63" s="138" t="s">
        <v>1200</v>
      </c>
      <c r="E63" s="139"/>
      <c r="F63" s="139"/>
      <c r="G63" s="139"/>
      <c r="H63" s="139"/>
      <c r="I63" s="139"/>
      <c r="J63" s="140">
        <f>J102</f>
        <v>0</v>
      </c>
      <c r="K63" s="137"/>
      <c r="L63" s="141"/>
    </row>
    <row r="64" spans="1:47" s="9" customFormat="1" ht="24.95" customHeight="1">
      <c r="B64" s="136"/>
      <c r="C64" s="137"/>
      <c r="D64" s="138" t="s">
        <v>1201</v>
      </c>
      <c r="E64" s="139"/>
      <c r="F64" s="139"/>
      <c r="G64" s="139"/>
      <c r="H64" s="139"/>
      <c r="I64" s="139"/>
      <c r="J64" s="140">
        <f>J111</f>
        <v>0</v>
      </c>
      <c r="K64" s="137"/>
      <c r="L64" s="141"/>
    </row>
    <row r="65" spans="1:31" s="9" customFormat="1" ht="24.95" customHeight="1">
      <c r="B65" s="136"/>
      <c r="C65" s="137"/>
      <c r="D65" s="138" t="s">
        <v>1094</v>
      </c>
      <c r="E65" s="139"/>
      <c r="F65" s="139"/>
      <c r="G65" s="139"/>
      <c r="H65" s="139"/>
      <c r="I65" s="139"/>
      <c r="J65" s="140">
        <f>J116</f>
        <v>0</v>
      </c>
      <c r="K65" s="137"/>
      <c r="L65" s="141"/>
    </row>
    <row r="66" spans="1:31" s="9" customFormat="1" ht="24.95" customHeight="1">
      <c r="B66" s="136"/>
      <c r="C66" s="137"/>
      <c r="D66" s="138" t="s">
        <v>1202</v>
      </c>
      <c r="E66" s="139"/>
      <c r="F66" s="139"/>
      <c r="G66" s="139"/>
      <c r="H66" s="139"/>
      <c r="I66" s="139"/>
      <c r="J66" s="140">
        <f>J118</f>
        <v>0</v>
      </c>
      <c r="K66" s="137"/>
      <c r="L66" s="141"/>
    </row>
    <row r="67" spans="1:31" s="2" customFormat="1" ht="21.75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6.95" customHeight="1">
      <c r="A68" s="36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pans="1:31" s="2" customFormat="1" ht="6.95" customHeight="1">
      <c r="A72" s="36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4.95" customHeight="1">
      <c r="A73" s="36"/>
      <c r="B73" s="37"/>
      <c r="C73" s="25" t="s">
        <v>119</v>
      </c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16</v>
      </c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78" t="str">
        <f>E7</f>
        <v>Stavební úpravy bytu Lidická 49, byt č.13</v>
      </c>
      <c r="F76" s="379"/>
      <c r="G76" s="379"/>
      <c r="H76" s="379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94</v>
      </c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66" t="str">
        <f>E9</f>
        <v>04 - Vytápění</v>
      </c>
      <c r="F78" s="377"/>
      <c r="G78" s="377"/>
      <c r="H78" s="377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21</v>
      </c>
      <c r="D80" s="38"/>
      <c r="E80" s="38"/>
      <c r="F80" s="29" t="str">
        <f>F12</f>
        <v xml:space="preserve"> </v>
      </c>
      <c r="G80" s="38"/>
      <c r="H80" s="38"/>
      <c r="I80" s="31" t="s">
        <v>23</v>
      </c>
      <c r="J80" s="61" t="str">
        <f>IF(J12="","",J12)</f>
        <v>11. 8. 2022</v>
      </c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40.15" customHeight="1">
      <c r="A82" s="36"/>
      <c r="B82" s="37"/>
      <c r="C82" s="31" t="s">
        <v>25</v>
      </c>
      <c r="D82" s="38"/>
      <c r="E82" s="38"/>
      <c r="F82" s="29" t="str">
        <f>E15</f>
        <v>Statutární město Brno,Dominikánské náměstí 196/1</v>
      </c>
      <c r="G82" s="38"/>
      <c r="H82" s="38"/>
      <c r="I82" s="31" t="s">
        <v>31</v>
      </c>
      <c r="J82" s="34" t="str">
        <f>E21</f>
        <v>Architektura &amp; interier,Šimůnek &amp; partners, VM</v>
      </c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29</v>
      </c>
      <c r="D83" s="38"/>
      <c r="E83" s="38"/>
      <c r="F83" s="29" t="str">
        <f>IF(E18="","",E18)</f>
        <v>Vyplň údaj</v>
      </c>
      <c r="G83" s="38"/>
      <c r="H83" s="38"/>
      <c r="I83" s="31" t="s">
        <v>34</v>
      </c>
      <c r="J83" s="34" t="str">
        <f>E24</f>
        <v xml:space="preserve"> </v>
      </c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0.3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11" customFormat="1" ht="29.25" customHeight="1">
      <c r="A85" s="148"/>
      <c r="B85" s="149"/>
      <c r="C85" s="150" t="s">
        <v>120</v>
      </c>
      <c r="D85" s="151" t="s">
        <v>56</v>
      </c>
      <c r="E85" s="151" t="s">
        <v>52</v>
      </c>
      <c r="F85" s="151" t="s">
        <v>53</v>
      </c>
      <c r="G85" s="151" t="s">
        <v>121</v>
      </c>
      <c r="H85" s="151" t="s">
        <v>122</v>
      </c>
      <c r="I85" s="151" t="s">
        <v>123</v>
      </c>
      <c r="J85" s="151" t="s">
        <v>98</v>
      </c>
      <c r="K85" s="152" t="s">
        <v>124</v>
      </c>
      <c r="L85" s="153"/>
      <c r="M85" s="70" t="s">
        <v>19</v>
      </c>
      <c r="N85" s="71" t="s">
        <v>41</v>
      </c>
      <c r="O85" s="71" t="s">
        <v>125</v>
      </c>
      <c r="P85" s="71" t="s">
        <v>126</v>
      </c>
      <c r="Q85" s="71" t="s">
        <v>127</v>
      </c>
      <c r="R85" s="71" t="s">
        <v>128</v>
      </c>
      <c r="S85" s="71" t="s">
        <v>129</v>
      </c>
      <c r="T85" s="72" t="s">
        <v>130</v>
      </c>
      <c r="U85" s="148"/>
      <c r="V85" s="148"/>
      <c r="W85" s="148"/>
      <c r="X85" s="148"/>
      <c r="Y85" s="148"/>
      <c r="Z85" s="148"/>
      <c r="AA85" s="148"/>
      <c r="AB85" s="148"/>
      <c r="AC85" s="148"/>
      <c r="AD85" s="148"/>
      <c r="AE85" s="148"/>
    </row>
    <row r="86" spans="1:65" s="2" customFormat="1" ht="22.9" customHeight="1">
      <c r="A86" s="36"/>
      <c r="B86" s="37"/>
      <c r="C86" s="77" t="s">
        <v>131</v>
      </c>
      <c r="D86" s="38"/>
      <c r="E86" s="38"/>
      <c r="F86" s="38"/>
      <c r="G86" s="38"/>
      <c r="H86" s="38"/>
      <c r="I86" s="38"/>
      <c r="J86" s="154">
        <f>BK86</f>
        <v>0</v>
      </c>
      <c r="K86" s="38"/>
      <c r="L86" s="41"/>
      <c r="M86" s="73"/>
      <c r="N86" s="155"/>
      <c r="O86" s="74"/>
      <c r="P86" s="156">
        <f>P87+P94+P96+P102+P111+P116+P118</f>
        <v>0</v>
      </c>
      <c r="Q86" s="74"/>
      <c r="R86" s="156">
        <f>R87+R94+R96+R102+R111+R116+R118</f>
        <v>0</v>
      </c>
      <c r="S86" s="74"/>
      <c r="T86" s="157">
        <f>T87+T94+T96+T102+T111+T116+T118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70</v>
      </c>
      <c r="AU86" s="19" t="s">
        <v>99</v>
      </c>
      <c r="BK86" s="158">
        <f>BK87+BK94+BK96+BK102+BK111+BK116+BK118</f>
        <v>0</v>
      </c>
    </row>
    <row r="87" spans="1:65" s="12" customFormat="1" ht="25.9" customHeight="1">
      <c r="B87" s="159"/>
      <c r="C87" s="160"/>
      <c r="D87" s="161" t="s">
        <v>70</v>
      </c>
      <c r="E87" s="162" t="s">
        <v>1203</v>
      </c>
      <c r="F87" s="162" t="s">
        <v>1204</v>
      </c>
      <c r="G87" s="160"/>
      <c r="H87" s="160"/>
      <c r="I87" s="163"/>
      <c r="J87" s="164">
        <f>BK87</f>
        <v>0</v>
      </c>
      <c r="K87" s="160"/>
      <c r="L87" s="165"/>
      <c r="M87" s="166"/>
      <c r="N87" s="167"/>
      <c r="O87" s="167"/>
      <c r="P87" s="168">
        <f>SUM(P88:P93)</f>
        <v>0</v>
      </c>
      <c r="Q87" s="167"/>
      <c r="R87" s="168">
        <f>SUM(R88:R93)</f>
        <v>0</v>
      </c>
      <c r="S87" s="167"/>
      <c r="T87" s="169">
        <f>SUM(T88:T93)</f>
        <v>0</v>
      </c>
      <c r="AR87" s="170" t="s">
        <v>143</v>
      </c>
      <c r="AT87" s="171" t="s">
        <v>70</v>
      </c>
      <c r="AU87" s="171" t="s">
        <v>71</v>
      </c>
      <c r="AY87" s="170" t="s">
        <v>134</v>
      </c>
      <c r="BK87" s="172">
        <f>SUM(BK88:BK93)</f>
        <v>0</v>
      </c>
    </row>
    <row r="88" spans="1:65" s="2" customFormat="1" ht="16.5" customHeight="1">
      <c r="A88" s="36"/>
      <c r="B88" s="37"/>
      <c r="C88" s="175" t="s">
        <v>79</v>
      </c>
      <c r="D88" s="175" t="s">
        <v>137</v>
      </c>
      <c r="E88" s="176" t="s">
        <v>1205</v>
      </c>
      <c r="F88" s="177" t="s">
        <v>1206</v>
      </c>
      <c r="G88" s="178" t="s">
        <v>700</v>
      </c>
      <c r="H88" s="179">
        <v>28</v>
      </c>
      <c r="I88" s="180"/>
      <c r="J88" s="181">
        <f t="shared" ref="J88:J93" si="0">ROUND(I88*H88,2)</f>
        <v>0</v>
      </c>
      <c r="K88" s="177" t="s">
        <v>19</v>
      </c>
      <c r="L88" s="41"/>
      <c r="M88" s="182" t="s">
        <v>19</v>
      </c>
      <c r="N88" s="183" t="s">
        <v>43</v>
      </c>
      <c r="O88" s="66"/>
      <c r="P88" s="184">
        <f t="shared" ref="P88:P93" si="1">O88*H88</f>
        <v>0</v>
      </c>
      <c r="Q88" s="184">
        <v>0</v>
      </c>
      <c r="R88" s="184">
        <f t="shared" ref="R88:R93" si="2">Q88*H88</f>
        <v>0</v>
      </c>
      <c r="S88" s="184">
        <v>0</v>
      </c>
      <c r="T88" s="185">
        <f t="shared" ref="T88:T93" si="3"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286</v>
      </c>
      <c r="AT88" s="186" t="s">
        <v>137</v>
      </c>
      <c r="AU88" s="186" t="s">
        <v>79</v>
      </c>
      <c r="AY88" s="19" t="s">
        <v>134</v>
      </c>
      <c r="BE88" s="187">
        <f t="shared" ref="BE88:BE93" si="4">IF(N88="základní",J88,0)</f>
        <v>0</v>
      </c>
      <c r="BF88" s="187">
        <f t="shared" ref="BF88:BF93" si="5">IF(N88="snížená",J88,0)</f>
        <v>0</v>
      </c>
      <c r="BG88" s="187">
        <f t="shared" ref="BG88:BG93" si="6">IF(N88="zákl. přenesená",J88,0)</f>
        <v>0</v>
      </c>
      <c r="BH88" s="187">
        <f t="shared" ref="BH88:BH93" si="7">IF(N88="sníž. přenesená",J88,0)</f>
        <v>0</v>
      </c>
      <c r="BI88" s="187">
        <f t="shared" ref="BI88:BI93" si="8">IF(N88="nulová",J88,0)</f>
        <v>0</v>
      </c>
      <c r="BJ88" s="19" t="s">
        <v>143</v>
      </c>
      <c r="BK88" s="187">
        <f t="shared" ref="BK88:BK93" si="9">ROUND(I88*H88,2)</f>
        <v>0</v>
      </c>
      <c r="BL88" s="19" t="s">
        <v>286</v>
      </c>
      <c r="BM88" s="186" t="s">
        <v>143</v>
      </c>
    </row>
    <row r="89" spans="1:65" s="2" customFormat="1" ht="16.5" customHeight="1">
      <c r="A89" s="36"/>
      <c r="B89" s="37"/>
      <c r="C89" s="175" t="s">
        <v>143</v>
      </c>
      <c r="D89" s="175" t="s">
        <v>137</v>
      </c>
      <c r="E89" s="176" t="s">
        <v>1207</v>
      </c>
      <c r="F89" s="177" t="s">
        <v>1208</v>
      </c>
      <c r="G89" s="178" t="s">
        <v>700</v>
      </c>
      <c r="H89" s="179">
        <v>50</v>
      </c>
      <c r="I89" s="180"/>
      <c r="J89" s="181">
        <f t="shared" si="0"/>
        <v>0</v>
      </c>
      <c r="K89" s="177" t="s">
        <v>19</v>
      </c>
      <c r="L89" s="41"/>
      <c r="M89" s="182" t="s">
        <v>19</v>
      </c>
      <c r="N89" s="183" t="s">
        <v>43</v>
      </c>
      <c r="O89" s="66"/>
      <c r="P89" s="184">
        <f t="shared" si="1"/>
        <v>0</v>
      </c>
      <c r="Q89" s="184">
        <v>0</v>
      </c>
      <c r="R89" s="184">
        <f t="shared" si="2"/>
        <v>0</v>
      </c>
      <c r="S89" s="184">
        <v>0</v>
      </c>
      <c r="T89" s="185">
        <f t="shared" si="3"/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6" t="s">
        <v>286</v>
      </c>
      <c r="AT89" s="186" t="s">
        <v>137</v>
      </c>
      <c r="AU89" s="186" t="s">
        <v>79</v>
      </c>
      <c r="AY89" s="19" t="s">
        <v>134</v>
      </c>
      <c r="BE89" s="187">
        <f t="shared" si="4"/>
        <v>0</v>
      </c>
      <c r="BF89" s="187">
        <f t="shared" si="5"/>
        <v>0</v>
      </c>
      <c r="BG89" s="187">
        <f t="shared" si="6"/>
        <v>0</v>
      </c>
      <c r="BH89" s="187">
        <f t="shared" si="7"/>
        <v>0</v>
      </c>
      <c r="BI89" s="187">
        <f t="shared" si="8"/>
        <v>0</v>
      </c>
      <c r="BJ89" s="19" t="s">
        <v>143</v>
      </c>
      <c r="BK89" s="187">
        <f t="shared" si="9"/>
        <v>0</v>
      </c>
      <c r="BL89" s="19" t="s">
        <v>286</v>
      </c>
      <c r="BM89" s="186" t="s">
        <v>142</v>
      </c>
    </row>
    <row r="90" spans="1:65" s="2" customFormat="1" ht="16.5" customHeight="1">
      <c r="A90" s="36"/>
      <c r="B90" s="37"/>
      <c r="C90" s="175" t="s">
        <v>135</v>
      </c>
      <c r="D90" s="175" t="s">
        <v>137</v>
      </c>
      <c r="E90" s="176" t="s">
        <v>1209</v>
      </c>
      <c r="F90" s="177" t="s">
        <v>1210</v>
      </c>
      <c r="G90" s="178" t="s">
        <v>700</v>
      </c>
      <c r="H90" s="179">
        <v>18</v>
      </c>
      <c r="I90" s="180"/>
      <c r="J90" s="181">
        <f t="shared" si="0"/>
        <v>0</v>
      </c>
      <c r="K90" s="177" t="s">
        <v>19</v>
      </c>
      <c r="L90" s="41"/>
      <c r="M90" s="182" t="s">
        <v>19</v>
      </c>
      <c r="N90" s="183" t="s">
        <v>43</v>
      </c>
      <c r="O90" s="66"/>
      <c r="P90" s="184">
        <f t="shared" si="1"/>
        <v>0</v>
      </c>
      <c r="Q90" s="184">
        <v>0</v>
      </c>
      <c r="R90" s="184">
        <f t="shared" si="2"/>
        <v>0</v>
      </c>
      <c r="S90" s="184">
        <v>0</v>
      </c>
      <c r="T90" s="185">
        <f t="shared" si="3"/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286</v>
      </c>
      <c r="AT90" s="186" t="s">
        <v>137</v>
      </c>
      <c r="AU90" s="186" t="s">
        <v>79</v>
      </c>
      <c r="AY90" s="19" t="s">
        <v>134</v>
      </c>
      <c r="BE90" s="187">
        <f t="shared" si="4"/>
        <v>0</v>
      </c>
      <c r="BF90" s="187">
        <f t="shared" si="5"/>
        <v>0</v>
      </c>
      <c r="BG90" s="187">
        <f t="shared" si="6"/>
        <v>0</v>
      </c>
      <c r="BH90" s="187">
        <f t="shared" si="7"/>
        <v>0</v>
      </c>
      <c r="BI90" s="187">
        <f t="shared" si="8"/>
        <v>0</v>
      </c>
      <c r="BJ90" s="19" t="s">
        <v>143</v>
      </c>
      <c r="BK90" s="187">
        <f t="shared" si="9"/>
        <v>0</v>
      </c>
      <c r="BL90" s="19" t="s">
        <v>286</v>
      </c>
      <c r="BM90" s="186" t="s">
        <v>163</v>
      </c>
    </row>
    <row r="91" spans="1:65" s="2" customFormat="1" ht="16.5" customHeight="1">
      <c r="A91" s="36"/>
      <c r="B91" s="37"/>
      <c r="C91" s="175" t="s">
        <v>142</v>
      </c>
      <c r="D91" s="175" t="s">
        <v>137</v>
      </c>
      <c r="E91" s="176" t="s">
        <v>1211</v>
      </c>
      <c r="F91" s="177" t="s">
        <v>1212</v>
      </c>
      <c r="G91" s="178" t="s">
        <v>700</v>
      </c>
      <c r="H91" s="179">
        <v>28</v>
      </c>
      <c r="I91" s="180"/>
      <c r="J91" s="181">
        <f t="shared" si="0"/>
        <v>0</v>
      </c>
      <c r="K91" s="177" t="s">
        <v>19</v>
      </c>
      <c r="L91" s="41"/>
      <c r="M91" s="182" t="s">
        <v>19</v>
      </c>
      <c r="N91" s="183" t="s">
        <v>43</v>
      </c>
      <c r="O91" s="66"/>
      <c r="P91" s="184">
        <f t="shared" si="1"/>
        <v>0</v>
      </c>
      <c r="Q91" s="184">
        <v>0</v>
      </c>
      <c r="R91" s="184">
        <f t="shared" si="2"/>
        <v>0</v>
      </c>
      <c r="S91" s="184">
        <v>0</v>
      </c>
      <c r="T91" s="185">
        <f t="shared" si="3"/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6" t="s">
        <v>286</v>
      </c>
      <c r="AT91" s="186" t="s">
        <v>137</v>
      </c>
      <c r="AU91" s="186" t="s">
        <v>79</v>
      </c>
      <c r="AY91" s="19" t="s">
        <v>134</v>
      </c>
      <c r="BE91" s="187">
        <f t="shared" si="4"/>
        <v>0</v>
      </c>
      <c r="BF91" s="187">
        <f t="shared" si="5"/>
        <v>0</v>
      </c>
      <c r="BG91" s="187">
        <f t="shared" si="6"/>
        <v>0</v>
      </c>
      <c r="BH91" s="187">
        <f t="shared" si="7"/>
        <v>0</v>
      </c>
      <c r="BI91" s="187">
        <f t="shared" si="8"/>
        <v>0</v>
      </c>
      <c r="BJ91" s="19" t="s">
        <v>143</v>
      </c>
      <c r="BK91" s="187">
        <f t="shared" si="9"/>
        <v>0</v>
      </c>
      <c r="BL91" s="19" t="s">
        <v>286</v>
      </c>
      <c r="BM91" s="186" t="s">
        <v>232</v>
      </c>
    </row>
    <row r="92" spans="1:65" s="2" customFormat="1" ht="16.5" customHeight="1">
      <c r="A92" s="36"/>
      <c r="B92" s="37"/>
      <c r="C92" s="175" t="s">
        <v>180</v>
      </c>
      <c r="D92" s="175" t="s">
        <v>137</v>
      </c>
      <c r="E92" s="176" t="s">
        <v>1213</v>
      </c>
      <c r="F92" s="177" t="s">
        <v>1214</v>
      </c>
      <c r="G92" s="178" t="s">
        <v>700</v>
      </c>
      <c r="H92" s="179">
        <v>50</v>
      </c>
      <c r="I92" s="180"/>
      <c r="J92" s="181">
        <f t="shared" si="0"/>
        <v>0</v>
      </c>
      <c r="K92" s="177" t="s">
        <v>19</v>
      </c>
      <c r="L92" s="41"/>
      <c r="M92" s="182" t="s">
        <v>19</v>
      </c>
      <c r="N92" s="183" t="s">
        <v>43</v>
      </c>
      <c r="O92" s="66"/>
      <c r="P92" s="184">
        <f t="shared" si="1"/>
        <v>0</v>
      </c>
      <c r="Q92" s="184">
        <v>0</v>
      </c>
      <c r="R92" s="184">
        <f t="shared" si="2"/>
        <v>0</v>
      </c>
      <c r="S92" s="184">
        <v>0</v>
      </c>
      <c r="T92" s="185">
        <f t="shared" si="3"/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286</v>
      </c>
      <c r="AT92" s="186" t="s">
        <v>137</v>
      </c>
      <c r="AU92" s="186" t="s">
        <v>79</v>
      </c>
      <c r="AY92" s="19" t="s">
        <v>134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19" t="s">
        <v>143</v>
      </c>
      <c r="BK92" s="187">
        <f t="shared" si="9"/>
        <v>0</v>
      </c>
      <c r="BL92" s="19" t="s">
        <v>286</v>
      </c>
      <c r="BM92" s="186" t="s">
        <v>251</v>
      </c>
    </row>
    <row r="93" spans="1:65" s="2" customFormat="1" ht="16.5" customHeight="1">
      <c r="A93" s="36"/>
      <c r="B93" s="37"/>
      <c r="C93" s="175" t="s">
        <v>163</v>
      </c>
      <c r="D93" s="175" t="s">
        <v>137</v>
      </c>
      <c r="E93" s="176" t="s">
        <v>1215</v>
      </c>
      <c r="F93" s="177" t="s">
        <v>1216</v>
      </c>
      <c r="G93" s="178" t="s">
        <v>700</v>
      </c>
      <c r="H93" s="179">
        <v>18</v>
      </c>
      <c r="I93" s="180"/>
      <c r="J93" s="181">
        <f t="shared" si="0"/>
        <v>0</v>
      </c>
      <c r="K93" s="177" t="s">
        <v>19</v>
      </c>
      <c r="L93" s="41"/>
      <c r="M93" s="182" t="s">
        <v>19</v>
      </c>
      <c r="N93" s="183" t="s">
        <v>43</v>
      </c>
      <c r="O93" s="66"/>
      <c r="P93" s="184">
        <f t="shared" si="1"/>
        <v>0</v>
      </c>
      <c r="Q93" s="184">
        <v>0</v>
      </c>
      <c r="R93" s="184">
        <f t="shared" si="2"/>
        <v>0</v>
      </c>
      <c r="S93" s="184">
        <v>0</v>
      </c>
      <c r="T93" s="185">
        <f t="shared" si="3"/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286</v>
      </c>
      <c r="AT93" s="186" t="s">
        <v>137</v>
      </c>
      <c r="AU93" s="186" t="s">
        <v>79</v>
      </c>
      <c r="AY93" s="19" t="s">
        <v>134</v>
      </c>
      <c r="BE93" s="187">
        <f t="shared" si="4"/>
        <v>0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19" t="s">
        <v>143</v>
      </c>
      <c r="BK93" s="187">
        <f t="shared" si="9"/>
        <v>0</v>
      </c>
      <c r="BL93" s="19" t="s">
        <v>286</v>
      </c>
      <c r="BM93" s="186" t="s">
        <v>263</v>
      </c>
    </row>
    <row r="94" spans="1:65" s="12" customFormat="1" ht="25.9" customHeight="1">
      <c r="B94" s="159"/>
      <c r="C94" s="160"/>
      <c r="D94" s="161" t="s">
        <v>70</v>
      </c>
      <c r="E94" s="162" t="s">
        <v>1217</v>
      </c>
      <c r="F94" s="162" t="s">
        <v>1218</v>
      </c>
      <c r="G94" s="160"/>
      <c r="H94" s="160"/>
      <c r="I94" s="163"/>
      <c r="J94" s="164">
        <f>BK94</f>
        <v>0</v>
      </c>
      <c r="K94" s="160"/>
      <c r="L94" s="165"/>
      <c r="M94" s="166"/>
      <c r="N94" s="167"/>
      <c r="O94" s="167"/>
      <c r="P94" s="168">
        <f>P95</f>
        <v>0</v>
      </c>
      <c r="Q94" s="167"/>
      <c r="R94" s="168">
        <f>R95</f>
        <v>0</v>
      </c>
      <c r="S94" s="167"/>
      <c r="T94" s="169">
        <f>T95</f>
        <v>0</v>
      </c>
      <c r="AR94" s="170" t="s">
        <v>143</v>
      </c>
      <c r="AT94" s="171" t="s">
        <v>70</v>
      </c>
      <c r="AU94" s="171" t="s">
        <v>71</v>
      </c>
      <c r="AY94" s="170" t="s">
        <v>134</v>
      </c>
      <c r="BK94" s="172">
        <f>BK95</f>
        <v>0</v>
      </c>
    </row>
    <row r="95" spans="1:65" s="2" customFormat="1" ht="16.5" customHeight="1">
      <c r="A95" s="36"/>
      <c r="B95" s="37"/>
      <c r="C95" s="175" t="s">
        <v>199</v>
      </c>
      <c r="D95" s="175" t="s">
        <v>137</v>
      </c>
      <c r="E95" s="176" t="s">
        <v>1219</v>
      </c>
      <c r="F95" s="177" t="s">
        <v>1220</v>
      </c>
      <c r="G95" s="178" t="s">
        <v>374</v>
      </c>
      <c r="H95" s="179">
        <v>1</v>
      </c>
      <c r="I95" s="180"/>
      <c r="J95" s="181">
        <f>ROUND(I95*H95,2)</f>
        <v>0</v>
      </c>
      <c r="K95" s="177" t="s">
        <v>19</v>
      </c>
      <c r="L95" s="41"/>
      <c r="M95" s="182" t="s">
        <v>19</v>
      </c>
      <c r="N95" s="183" t="s">
        <v>43</v>
      </c>
      <c r="O95" s="66"/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6" t="s">
        <v>286</v>
      </c>
      <c r="AT95" s="186" t="s">
        <v>137</v>
      </c>
      <c r="AU95" s="186" t="s">
        <v>79</v>
      </c>
      <c r="AY95" s="19" t="s">
        <v>134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9" t="s">
        <v>143</v>
      </c>
      <c r="BK95" s="187">
        <f>ROUND(I95*H95,2)</f>
        <v>0</v>
      </c>
      <c r="BL95" s="19" t="s">
        <v>286</v>
      </c>
      <c r="BM95" s="186" t="s">
        <v>274</v>
      </c>
    </row>
    <row r="96" spans="1:65" s="12" customFormat="1" ht="25.9" customHeight="1">
      <c r="B96" s="159"/>
      <c r="C96" s="160"/>
      <c r="D96" s="161" t="s">
        <v>70</v>
      </c>
      <c r="E96" s="162" t="s">
        <v>1221</v>
      </c>
      <c r="F96" s="162" t="s">
        <v>1222</v>
      </c>
      <c r="G96" s="160"/>
      <c r="H96" s="160"/>
      <c r="I96" s="163"/>
      <c r="J96" s="164">
        <f>BK96</f>
        <v>0</v>
      </c>
      <c r="K96" s="160"/>
      <c r="L96" s="165"/>
      <c r="M96" s="166"/>
      <c r="N96" s="167"/>
      <c r="O96" s="167"/>
      <c r="P96" s="168">
        <f>SUM(P97:P101)</f>
        <v>0</v>
      </c>
      <c r="Q96" s="167"/>
      <c r="R96" s="168">
        <f>SUM(R97:R101)</f>
        <v>0</v>
      </c>
      <c r="S96" s="167"/>
      <c r="T96" s="169">
        <f>SUM(T97:T101)</f>
        <v>0</v>
      </c>
      <c r="AR96" s="170" t="s">
        <v>143</v>
      </c>
      <c r="AT96" s="171" t="s">
        <v>70</v>
      </c>
      <c r="AU96" s="171" t="s">
        <v>71</v>
      </c>
      <c r="AY96" s="170" t="s">
        <v>134</v>
      </c>
      <c r="BK96" s="172">
        <f>SUM(BK97:BK101)</f>
        <v>0</v>
      </c>
    </row>
    <row r="97" spans="1:65" s="2" customFormat="1" ht="16.5" customHeight="1">
      <c r="A97" s="36"/>
      <c r="B97" s="37"/>
      <c r="C97" s="175" t="s">
        <v>232</v>
      </c>
      <c r="D97" s="175" t="s">
        <v>137</v>
      </c>
      <c r="E97" s="176" t="s">
        <v>1223</v>
      </c>
      <c r="F97" s="177" t="s">
        <v>1224</v>
      </c>
      <c r="G97" s="178" t="s">
        <v>700</v>
      </c>
      <c r="H97" s="179">
        <v>28</v>
      </c>
      <c r="I97" s="180"/>
      <c r="J97" s="181">
        <f>ROUND(I97*H97,2)</f>
        <v>0</v>
      </c>
      <c r="K97" s="177" t="s">
        <v>19</v>
      </c>
      <c r="L97" s="41"/>
      <c r="M97" s="182" t="s">
        <v>19</v>
      </c>
      <c r="N97" s="183" t="s">
        <v>43</v>
      </c>
      <c r="O97" s="66"/>
      <c r="P97" s="184">
        <f>O97*H97</f>
        <v>0</v>
      </c>
      <c r="Q97" s="184">
        <v>0</v>
      </c>
      <c r="R97" s="184">
        <f>Q97*H97</f>
        <v>0</v>
      </c>
      <c r="S97" s="184">
        <v>0</v>
      </c>
      <c r="T97" s="185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286</v>
      </c>
      <c r="AT97" s="186" t="s">
        <v>137</v>
      </c>
      <c r="AU97" s="186" t="s">
        <v>79</v>
      </c>
      <c r="AY97" s="19" t="s">
        <v>134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9" t="s">
        <v>143</v>
      </c>
      <c r="BK97" s="187">
        <f>ROUND(I97*H97,2)</f>
        <v>0</v>
      </c>
      <c r="BL97" s="19" t="s">
        <v>286</v>
      </c>
      <c r="BM97" s="186" t="s">
        <v>286</v>
      </c>
    </row>
    <row r="98" spans="1:65" s="2" customFormat="1" ht="16.5" customHeight="1">
      <c r="A98" s="36"/>
      <c r="B98" s="37"/>
      <c r="C98" s="175" t="s">
        <v>244</v>
      </c>
      <c r="D98" s="175" t="s">
        <v>137</v>
      </c>
      <c r="E98" s="176" t="s">
        <v>1225</v>
      </c>
      <c r="F98" s="177" t="s">
        <v>1226</v>
      </c>
      <c r="G98" s="178" t="s">
        <v>700</v>
      </c>
      <c r="H98" s="179">
        <v>50</v>
      </c>
      <c r="I98" s="180"/>
      <c r="J98" s="181">
        <f>ROUND(I98*H98,2)</f>
        <v>0</v>
      </c>
      <c r="K98" s="177" t="s">
        <v>19</v>
      </c>
      <c r="L98" s="41"/>
      <c r="M98" s="182" t="s">
        <v>19</v>
      </c>
      <c r="N98" s="183" t="s">
        <v>43</v>
      </c>
      <c r="O98" s="66"/>
      <c r="P98" s="184">
        <f>O98*H98</f>
        <v>0</v>
      </c>
      <c r="Q98" s="184">
        <v>0</v>
      </c>
      <c r="R98" s="184">
        <f>Q98*H98</f>
        <v>0</v>
      </c>
      <c r="S98" s="184">
        <v>0</v>
      </c>
      <c r="T98" s="18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6" t="s">
        <v>286</v>
      </c>
      <c r="AT98" s="186" t="s">
        <v>137</v>
      </c>
      <c r="AU98" s="186" t="s">
        <v>79</v>
      </c>
      <c r="AY98" s="19" t="s">
        <v>134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9" t="s">
        <v>143</v>
      </c>
      <c r="BK98" s="187">
        <f>ROUND(I98*H98,2)</f>
        <v>0</v>
      </c>
      <c r="BL98" s="19" t="s">
        <v>286</v>
      </c>
      <c r="BM98" s="186" t="s">
        <v>304</v>
      </c>
    </row>
    <row r="99" spans="1:65" s="2" customFormat="1" ht="16.5" customHeight="1">
      <c r="A99" s="36"/>
      <c r="B99" s="37"/>
      <c r="C99" s="175" t="s">
        <v>251</v>
      </c>
      <c r="D99" s="175" t="s">
        <v>137</v>
      </c>
      <c r="E99" s="176" t="s">
        <v>1227</v>
      </c>
      <c r="F99" s="177" t="s">
        <v>1228</v>
      </c>
      <c r="G99" s="178" t="s">
        <v>700</v>
      </c>
      <c r="H99" s="179">
        <v>18</v>
      </c>
      <c r="I99" s="180"/>
      <c r="J99" s="181">
        <f>ROUND(I99*H99,2)</f>
        <v>0</v>
      </c>
      <c r="K99" s="177" t="s">
        <v>19</v>
      </c>
      <c r="L99" s="41"/>
      <c r="M99" s="182" t="s">
        <v>19</v>
      </c>
      <c r="N99" s="183" t="s">
        <v>43</v>
      </c>
      <c r="O99" s="66"/>
      <c r="P99" s="184">
        <f>O99*H99</f>
        <v>0</v>
      </c>
      <c r="Q99" s="184">
        <v>0</v>
      </c>
      <c r="R99" s="184">
        <f>Q99*H99</f>
        <v>0</v>
      </c>
      <c r="S99" s="184">
        <v>0</v>
      </c>
      <c r="T99" s="185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6" t="s">
        <v>286</v>
      </c>
      <c r="AT99" s="186" t="s">
        <v>137</v>
      </c>
      <c r="AU99" s="186" t="s">
        <v>79</v>
      </c>
      <c r="AY99" s="19" t="s">
        <v>134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19" t="s">
        <v>143</v>
      </c>
      <c r="BK99" s="187">
        <f>ROUND(I99*H99,2)</f>
        <v>0</v>
      </c>
      <c r="BL99" s="19" t="s">
        <v>286</v>
      </c>
      <c r="BM99" s="186" t="s">
        <v>319</v>
      </c>
    </row>
    <row r="100" spans="1:65" s="2" customFormat="1" ht="16.5" customHeight="1">
      <c r="A100" s="36"/>
      <c r="B100" s="37"/>
      <c r="C100" s="175" t="s">
        <v>257</v>
      </c>
      <c r="D100" s="175" t="s">
        <v>137</v>
      </c>
      <c r="E100" s="176" t="s">
        <v>1229</v>
      </c>
      <c r="F100" s="177" t="s">
        <v>1230</v>
      </c>
      <c r="G100" s="178" t="s">
        <v>700</v>
      </c>
      <c r="H100" s="179">
        <v>96</v>
      </c>
      <c r="I100" s="180"/>
      <c r="J100" s="181">
        <f>ROUND(I100*H100,2)</f>
        <v>0</v>
      </c>
      <c r="K100" s="177" t="s">
        <v>19</v>
      </c>
      <c r="L100" s="41"/>
      <c r="M100" s="182" t="s">
        <v>19</v>
      </c>
      <c r="N100" s="183" t="s">
        <v>43</v>
      </c>
      <c r="O100" s="66"/>
      <c r="P100" s="184">
        <f>O100*H100</f>
        <v>0</v>
      </c>
      <c r="Q100" s="184">
        <v>0</v>
      </c>
      <c r="R100" s="184">
        <f>Q100*H100</f>
        <v>0</v>
      </c>
      <c r="S100" s="184">
        <v>0</v>
      </c>
      <c r="T100" s="185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6" t="s">
        <v>286</v>
      </c>
      <c r="AT100" s="186" t="s">
        <v>137</v>
      </c>
      <c r="AU100" s="186" t="s">
        <v>79</v>
      </c>
      <c r="AY100" s="19" t="s">
        <v>134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9" t="s">
        <v>143</v>
      </c>
      <c r="BK100" s="187">
        <f>ROUND(I100*H100,2)</f>
        <v>0</v>
      </c>
      <c r="BL100" s="19" t="s">
        <v>286</v>
      </c>
      <c r="BM100" s="186" t="s">
        <v>336</v>
      </c>
    </row>
    <row r="101" spans="1:65" s="2" customFormat="1" ht="16.5" customHeight="1">
      <c r="A101" s="36"/>
      <c r="B101" s="37"/>
      <c r="C101" s="175" t="s">
        <v>263</v>
      </c>
      <c r="D101" s="175" t="s">
        <v>137</v>
      </c>
      <c r="E101" s="176" t="s">
        <v>1231</v>
      </c>
      <c r="F101" s="177" t="s">
        <v>1232</v>
      </c>
      <c r="G101" s="178" t="s">
        <v>333</v>
      </c>
      <c r="H101" s="179">
        <v>8.3000000000000004E-2</v>
      </c>
      <c r="I101" s="180"/>
      <c r="J101" s="181">
        <f>ROUND(I101*H101,2)</f>
        <v>0</v>
      </c>
      <c r="K101" s="177" t="s">
        <v>19</v>
      </c>
      <c r="L101" s="41"/>
      <c r="M101" s="182" t="s">
        <v>19</v>
      </c>
      <c r="N101" s="183" t="s">
        <v>43</v>
      </c>
      <c r="O101" s="66"/>
      <c r="P101" s="184">
        <f>O101*H101</f>
        <v>0</v>
      </c>
      <c r="Q101" s="184">
        <v>0</v>
      </c>
      <c r="R101" s="184">
        <f>Q101*H101</f>
        <v>0</v>
      </c>
      <c r="S101" s="184">
        <v>0</v>
      </c>
      <c r="T101" s="185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6" t="s">
        <v>286</v>
      </c>
      <c r="AT101" s="186" t="s">
        <v>137</v>
      </c>
      <c r="AU101" s="186" t="s">
        <v>79</v>
      </c>
      <c r="AY101" s="19" t="s">
        <v>134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9" t="s">
        <v>143</v>
      </c>
      <c r="BK101" s="187">
        <f>ROUND(I101*H101,2)</f>
        <v>0</v>
      </c>
      <c r="BL101" s="19" t="s">
        <v>286</v>
      </c>
      <c r="BM101" s="186" t="s">
        <v>347</v>
      </c>
    </row>
    <row r="102" spans="1:65" s="12" customFormat="1" ht="25.9" customHeight="1">
      <c r="B102" s="159"/>
      <c r="C102" s="160"/>
      <c r="D102" s="161" t="s">
        <v>70</v>
      </c>
      <c r="E102" s="162" t="s">
        <v>1233</v>
      </c>
      <c r="F102" s="162" t="s">
        <v>1234</v>
      </c>
      <c r="G102" s="160"/>
      <c r="H102" s="160"/>
      <c r="I102" s="163"/>
      <c r="J102" s="164">
        <f>BK102</f>
        <v>0</v>
      </c>
      <c r="K102" s="160"/>
      <c r="L102" s="165"/>
      <c r="M102" s="166"/>
      <c r="N102" s="167"/>
      <c r="O102" s="167"/>
      <c r="P102" s="168">
        <f>SUM(P103:P110)</f>
        <v>0</v>
      </c>
      <c r="Q102" s="167"/>
      <c r="R102" s="168">
        <f>SUM(R103:R110)</f>
        <v>0</v>
      </c>
      <c r="S102" s="167"/>
      <c r="T102" s="169">
        <f>SUM(T103:T110)</f>
        <v>0</v>
      </c>
      <c r="AR102" s="170" t="s">
        <v>143</v>
      </c>
      <c r="AT102" s="171" t="s">
        <v>70</v>
      </c>
      <c r="AU102" s="171" t="s">
        <v>71</v>
      </c>
      <c r="AY102" s="170" t="s">
        <v>134</v>
      </c>
      <c r="BK102" s="172">
        <f>SUM(BK103:BK110)</f>
        <v>0</v>
      </c>
    </row>
    <row r="103" spans="1:65" s="2" customFormat="1" ht="16.5" customHeight="1">
      <c r="A103" s="36"/>
      <c r="B103" s="37"/>
      <c r="C103" s="175" t="s">
        <v>269</v>
      </c>
      <c r="D103" s="175" t="s">
        <v>137</v>
      </c>
      <c r="E103" s="176" t="s">
        <v>1235</v>
      </c>
      <c r="F103" s="177" t="s">
        <v>1236</v>
      </c>
      <c r="G103" s="178" t="s">
        <v>247</v>
      </c>
      <c r="H103" s="179">
        <v>4</v>
      </c>
      <c r="I103" s="180"/>
      <c r="J103" s="181">
        <f t="shared" ref="J103:J110" si="10">ROUND(I103*H103,2)</f>
        <v>0</v>
      </c>
      <c r="K103" s="177" t="s">
        <v>19</v>
      </c>
      <c r="L103" s="41"/>
      <c r="M103" s="182" t="s">
        <v>19</v>
      </c>
      <c r="N103" s="183" t="s">
        <v>43</v>
      </c>
      <c r="O103" s="66"/>
      <c r="P103" s="184">
        <f t="shared" ref="P103:P110" si="11">O103*H103</f>
        <v>0</v>
      </c>
      <c r="Q103" s="184">
        <v>0</v>
      </c>
      <c r="R103" s="184">
        <f t="shared" ref="R103:R110" si="12">Q103*H103</f>
        <v>0</v>
      </c>
      <c r="S103" s="184">
        <v>0</v>
      </c>
      <c r="T103" s="185">
        <f t="shared" ref="T103:T110" si="13"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286</v>
      </c>
      <c r="AT103" s="186" t="s">
        <v>137</v>
      </c>
      <c r="AU103" s="186" t="s">
        <v>79</v>
      </c>
      <c r="AY103" s="19" t="s">
        <v>134</v>
      </c>
      <c r="BE103" s="187">
        <f t="shared" ref="BE103:BE110" si="14">IF(N103="základní",J103,0)</f>
        <v>0</v>
      </c>
      <c r="BF103" s="187">
        <f t="shared" ref="BF103:BF110" si="15">IF(N103="snížená",J103,0)</f>
        <v>0</v>
      </c>
      <c r="BG103" s="187">
        <f t="shared" ref="BG103:BG110" si="16">IF(N103="zákl. přenesená",J103,0)</f>
        <v>0</v>
      </c>
      <c r="BH103" s="187">
        <f t="shared" ref="BH103:BH110" si="17">IF(N103="sníž. přenesená",J103,0)</f>
        <v>0</v>
      </c>
      <c r="BI103" s="187">
        <f t="shared" ref="BI103:BI110" si="18">IF(N103="nulová",J103,0)</f>
        <v>0</v>
      </c>
      <c r="BJ103" s="19" t="s">
        <v>143</v>
      </c>
      <c r="BK103" s="187">
        <f t="shared" ref="BK103:BK110" si="19">ROUND(I103*H103,2)</f>
        <v>0</v>
      </c>
      <c r="BL103" s="19" t="s">
        <v>286</v>
      </c>
      <c r="BM103" s="186" t="s">
        <v>363</v>
      </c>
    </row>
    <row r="104" spans="1:65" s="2" customFormat="1" ht="16.5" customHeight="1">
      <c r="A104" s="36"/>
      <c r="B104" s="37"/>
      <c r="C104" s="175" t="s">
        <v>274</v>
      </c>
      <c r="D104" s="175" t="s">
        <v>137</v>
      </c>
      <c r="E104" s="176" t="s">
        <v>1237</v>
      </c>
      <c r="F104" s="177" t="s">
        <v>1238</v>
      </c>
      <c r="G104" s="178" t="s">
        <v>247</v>
      </c>
      <c r="H104" s="179">
        <v>7</v>
      </c>
      <c r="I104" s="180"/>
      <c r="J104" s="181">
        <f t="shared" si="10"/>
        <v>0</v>
      </c>
      <c r="K104" s="177" t="s">
        <v>19</v>
      </c>
      <c r="L104" s="41"/>
      <c r="M104" s="182" t="s">
        <v>19</v>
      </c>
      <c r="N104" s="183" t="s">
        <v>43</v>
      </c>
      <c r="O104" s="66"/>
      <c r="P104" s="184">
        <f t="shared" si="11"/>
        <v>0</v>
      </c>
      <c r="Q104" s="184">
        <v>0</v>
      </c>
      <c r="R104" s="184">
        <f t="shared" si="12"/>
        <v>0</v>
      </c>
      <c r="S104" s="184">
        <v>0</v>
      </c>
      <c r="T104" s="185">
        <f t="shared" si="13"/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286</v>
      </c>
      <c r="AT104" s="186" t="s">
        <v>137</v>
      </c>
      <c r="AU104" s="186" t="s">
        <v>79</v>
      </c>
      <c r="AY104" s="19" t="s">
        <v>134</v>
      </c>
      <c r="BE104" s="187">
        <f t="shared" si="14"/>
        <v>0</v>
      </c>
      <c r="BF104" s="187">
        <f t="shared" si="15"/>
        <v>0</v>
      </c>
      <c r="BG104" s="187">
        <f t="shared" si="16"/>
        <v>0</v>
      </c>
      <c r="BH104" s="187">
        <f t="shared" si="17"/>
        <v>0</v>
      </c>
      <c r="BI104" s="187">
        <f t="shared" si="18"/>
        <v>0</v>
      </c>
      <c r="BJ104" s="19" t="s">
        <v>143</v>
      </c>
      <c r="BK104" s="187">
        <f t="shared" si="19"/>
        <v>0</v>
      </c>
      <c r="BL104" s="19" t="s">
        <v>286</v>
      </c>
      <c r="BM104" s="186" t="s">
        <v>377</v>
      </c>
    </row>
    <row r="105" spans="1:65" s="2" customFormat="1" ht="16.5" customHeight="1">
      <c r="A105" s="36"/>
      <c r="B105" s="37"/>
      <c r="C105" s="175" t="s">
        <v>8</v>
      </c>
      <c r="D105" s="175" t="s">
        <v>137</v>
      </c>
      <c r="E105" s="176" t="s">
        <v>1239</v>
      </c>
      <c r="F105" s="177" t="s">
        <v>1240</v>
      </c>
      <c r="G105" s="178" t="s">
        <v>247</v>
      </c>
      <c r="H105" s="179">
        <v>2</v>
      </c>
      <c r="I105" s="180"/>
      <c r="J105" s="181">
        <f t="shared" si="10"/>
        <v>0</v>
      </c>
      <c r="K105" s="177" t="s">
        <v>19</v>
      </c>
      <c r="L105" s="41"/>
      <c r="M105" s="182" t="s">
        <v>19</v>
      </c>
      <c r="N105" s="183" t="s">
        <v>43</v>
      </c>
      <c r="O105" s="66"/>
      <c r="P105" s="184">
        <f t="shared" si="11"/>
        <v>0</v>
      </c>
      <c r="Q105" s="184">
        <v>0</v>
      </c>
      <c r="R105" s="184">
        <f t="shared" si="12"/>
        <v>0</v>
      </c>
      <c r="S105" s="184">
        <v>0</v>
      </c>
      <c r="T105" s="185">
        <f t="shared" si="13"/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286</v>
      </c>
      <c r="AT105" s="186" t="s">
        <v>137</v>
      </c>
      <c r="AU105" s="186" t="s">
        <v>79</v>
      </c>
      <c r="AY105" s="19" t="s">
        <v>134</v>
      </c>
      <c r="BE105" s="187">
        <f t="shared" si="14"/>
        <v>0</v>
      </c>
      <c r="BF105" s="187">
        <f t="shared" si="15"/>
        <v>0</v>
      </c>
      <c r="BG105" s="187">
        <f t="shared" si="16"/>
        <v>0</v>
      </c>
      <c r="BH105" s="187">
        <f t="shared" si="17"/>
        <v>0</v>
      </c>
      <c r="BI105" s="187">
        <f t="shared" si="18"/>
        <v>0</v>
      </c>
      <c r="BJ105" s="19" t="s">
        <v>143</v>
      </c>
      <c r="BK105" s="187">
        <f t="shared" si="19"/>
        <v>0</v>
      </c>
      <c r="BL105" s="19" t="s">
        <v>286</v>
      </c>
      <c r="BM105" s="186" t="s">
        <v>387</v>
      </c>
    </row>
    <row r="106" spans="1:65" s="2" customFormat="1" ht="16.5" customHeight="1">
      <c r="A106" s="36"/>
      <c r="B106" s="37"/>
      <c r="C106" s="175" t="s">
        <v>286</v>
      </c>
      <c r="D106" s="175" t="s">
        <v>137</v>
      </c>
      <c r="E106" s="176" t="s">
        <v>1241</v>
      </c>
      <c r="F106" s="177" t="s">
        <v>1242</v>
      </c>
      <c r="G106" s="178" t="s">
        <v>247</v>
      </c>
      <c r="H106" s="179">
        <v>1</v>
      </c>
      <c r="I106" s="180"/>
      <c r="J106" s="181">
        <f t="shared" si="10"/>
        <v>0</v>
      </c>
      <c r="K106" s="177" t="s">
        <v>19</v>
      </c>
      <c r="L106" s="41"/>
      <c r="M106" s="182" t="s">
        <v>19</v>
      </c>
      <c r="N106" s="183" t="s">
        <v>43</v>
      </c>
      <c r="O106" s="66"/>
      <c r="P106" s="184">
        <f t="shared" si="11"/>
        <v>0</v>
      </c>
      <c r="Q106" s="184">
        <v>0</v>
      </c>
      <c r="R106" s="184">
        <f t="shared" si="12"/>
        <v>0</v>
      </c>
      <c r="S106" s="184">
        <v>0</v>
      </c>
      <c r="T106" s="185">
        <f t="shared" si="13"/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6" t="s">
        <v>286</v>
      </c>
      <c r="AT106" s="186" t="s">
        <v>137</v>
      </c>
      <c r="AU106" s="186" t="s">
        <v>79</v>
      </c>
      <c r="AY106" s="19" t="s">
        <v>134</v>
      </c>
      <c r="BE106" s="187">
        <f t="shared" si="14"/>
        <v>0</v>
      </c>
      <c r="BF106" s="187">
        <f t="shared" si="15"/>
        <v>0</v>
      </c>
      <c r="BG106" s="187">
        <f t="shared" si="16"/>
        <v>0</v>
      </c>
      <c r="BH106" s="187">
        <f t="shared" si="17"/>
        <v>0</v>
      </c>
      <c r="BI106" s="187">
        <f t="shared" si="18"/>
        <v>0</v>
      </c>
      <c r="BJ106" s="19" t="s">
        <v>143</v>
      </c>
      <c r="BK106" s="187">
        <f t="shared" si="19"/>
        <v>0</v>
      </c>
      <c r="BL106" s="19" t="s">
        <v>286</v>
      </c>
      <c r="BM106" s="186" t="s">
        <v>397</v>
      </c>
    </row>
    <row r="107" spans="1:65" s="2" customFormat="1" ht="16.5" customHeight="1">
      <c r="A107" s="36"/>
      <c r="B107" s="37"/>
      <c r="C107" s="175" t="s">
        <v>292</v>
      </c>
      <c r="D107" s="175" t="s">
        <v>137</v>
      </c>
      <c r="E107" s="176" t="s">
        <v>1243</v>
      </c>
      <c r="F107" s="177" t="s">
        <v>1244</v>
      </c>
      <c r="G107" s="178" t="s">
        <v>247</v>
      </c>
      <c r="H107" s="179">
        <v>7</v>
      </c>
      <c r="I107" s="180"/>
      <c r="J107" s="181">
        <f t="shared" si="10"/>
        <v>0</v>
      </c>
      <c r="K107" s="177" t="s">
        <v>19</v>
      </c>
      <c r="L107" s="41"/>
      <c r="M107" s="182" t="s">
        <v>19</v>
      </c>
      <c r="N107" s="183" t="s">
        <v>43</v>
      </c>
      <c r="O107" s="66"/>
      <c r="P107" s="184">
        <f t="shared" si="11"/>
        <v>0</v>
      </c>
      <c r="Q107" s="184">
        <v>0</v>
      </c>
      <c r="R107" s="184">
        <f t="shared" si="12"/>
        <v>0</v>
      </c>
      <c r="S107" s="184">
        <v>0</v>
      </c>
      <c r="T107" s="185">
        <f t="shared" si="13"/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286</v>
      </c>
      <c r="AT107" s="186" t="s">
        <v>137</v>
      </c>
      <c r="AU107" s="186" t="s">
        <v>79</v>
      </c>
      <c r="AY107" s="19" t="s">
        <v>134</v>
      </c>
      <c r="BE107" s="187">
        <f t="shared" si="14"/>
        <v>0</v>
      </c>
      <c r="BF107" s="187">
        <f t="shared" si="15"/>
        <v>0</v>
      </c>
      <c r="BG107" s="187">
        <f t="shared" si="16"/>
        <v>0</v>
      </c>
      <c r="BH107" s="187">
        <f t="shared" si="17"/>
        <v>0</v>
      </c>
      <c r="BI107" s="187">
        <f t="shared" si="18"/>
        <v>0</v>
      </c>
      <c r="BJ107" s="19" t="s">
        <v>143</v>
      </c>
      <c r="BK107" s="187">
        <f t="shared" si="19"/>
        <v>0</v>
      </c>
      <c r="BL107" s="19" t="s">
        <v>286</v>
      </c>
      <c r="BM107" s="186" t="s">
        <v>408</v>
      </c>
    </row>
    <row r="108" spans="1:65" s="2" customFormat="1" ht="16.5" customHeight="1">
      <c r="A108" s="36"/>
      <c r="B108" s="37"/>
      <c r="C108" s="175" t="s">
        <v>304</v>
      </c>
      <c r="D108" s="175" t="s">
        <v>137</v>
      </c>
      <c r="E108" s="176" t="s">
        <v>1245</v>
      </c>
      <c r="F108" s="177" t="s">
        <v>1246</v>
      </c>
      <c r="G108" s="178" t="s">
        <v>247</v>
      </c>
      <c r="H108" s="179">
        <v>1</v>
      </c>
      <c r="I108" s="180"/>
      <c r="J108" s="181">
        <f t="shared" si="10"/>
        <v>0</v>
      </c>
      <c r="K108" s="177" t="s">
        <v>19</v>
      </c>
      <c r="L108" s="41"/>
      <c r="M108" s="182" t="s">
        <v>19</v>
      </c>
      <c r="N108" s="183" t="s">
        <v>43</v>
      </c>
      <c r="O108" s="66"/>
      <c r="P108" s="184">
        <f t="shared" si="11"/>
        <v>0</v>
      </c>
      <c r="Q108" s="184">
        <v>0</v>
      </c>
      <c r="R108" s="184">
        <f t="shared" si="12"/>
        <v>0</v>
      </c>
      <c r="S108" s="184">
        <v>0</v>
      </c>
      <c r="T108" s="185">
        <f t="shared" si="13"/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6" t="s">
        <v>286</v>
      </c>
      <c r="AT108" s="186" t="s">
        <v>137</v>
      </c>
      <c r="AU108" s="186" t="s">
        <v>79</v>
      </c>
      <c r="AY108" s="19" t="s">
        <v>134</v>
      </c>
      <c r="BE108" s="187">
        <f t="shared" si="14"/>
        <v>0</v>
      </c>
      <c r="BF108" s="187">
        <f t="shared" si="15"/>
        <v>0</v>
      </c>
      <c r="BG108" s="187">
        <f t="shared" si="16"/>
        <v>0</v>
      </c>
      <c r="BH108" s="187">
        <f t="shared" si="17"/>
        <v>0</v>
      </c>
      <c r="BI108" s="187">
        <f t="shared" si="18"/>
        <v>0</v>
      </c>
      <c r="BJ108" s="19" t="s">
        <v>143</v>
      </c>
      <c r="BK108" s="187">
        <f t="shared" si="19"/>
        <v>0</v>
      </c>
      <c r="BL108" s="19" t="s">
        <v>286</v>
      </c>
      <c r="BM108" s="186" t="s">
        <v>421</v>
      </c>
    </row>
    <row r="109" spans="1:65" s="2" customFormat="1" ht="16.5" customHeight="1">
      <c r="A109" s="36"/>
      <c r="B109" s="37"/>
      <c r="C109" s="175" t="s">
        <v>309</v>
      </c>
      <c r="D109" s="175" t="s">
        <v>137</v>
      </c>
      <c r="E109" s="176" t="s">
        <v>1247</v>
      </c>
      <c r="F109" s="177" t="s">
        <v>1248</v>
      </c>
      <c r="G109" s="178" t="s">
        <v>247</v>
      </c>
      <c r="H109" s="179">
        <v>2</v>
      </c>
      <c r="I109" s="180"/>
      <c r="J109" s="181">
        <f t="shared" si="10"/>
        <v>0</v>
      </c>
      <c r="K109" s="177" t="s">
        <v>19</v>
      </c>
      <c r="L109" s="41"/>
      <c r="M109" s="182" t="s">
        <v>19</v>
      </c>
      <c r="N109" s="183" t="s">
        <v>43</v>
      </c>
      <c r="O109" s="66"/>
      <c r="P109" s="184">
        <f t="shared" si="11"/>
        <v>0</v>
      </c>
      <c r="Q109" s="184">
        <v>0</v>
      </c>
      <c r="R109" s="184">
        <f t="shared" si="12"/>
        <v>0</v>
      </c>
      <c r="S109" s="184">
        <v>0</v>
      </c>
      <c r="T109" s="185">
        <f t="shared" si="13"/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6" t="s">
        <v>286</v>
      </c>
      <c r="AT109" s="186" t="s">
        <v>137</v>
      </c>
      <c r="AU109" s="186" t="s">
        <v>79</v>
      </c>
      <c r="AY109" s="19" t="s">
        <v>134</v>
      </c>
      <c r="BE109" s="187">
        <f t="shared" si="14"/>
        <v>0</v>
      </c>
      <c r="BF109" s="187">
        <f t="shared" si="15"/>
        <v>0</v>
      </c>
      <c r="BG109" s="187">
        <f t="shared" si="16"/>
        <v>0</v>
      </c>
      <c r="BH109" s="187">
        <f t="shared" si="17"/>
        <v>0</v>
      </c>
      <c r="BI109" s="187">
        <f t="shared" si="18"/>
        <v>0</v>
      </c>
      <c r="BJ109" s="19" t="s">
        <v>143</v>
      </c>
      <c r="BK109" s="187">
        <f t="shared" si="19"/>
        <v>0</v>
      </c>
      <c r="BL109" s="19" t="s">
        <v>286</v>
      </c>
      <c r="BM109" s="186" t="s">
        <v>436</v>
      </c>
    </row>
    <row r="110" spans="1:65" s="2" customFormat="1" ht="16.5" customHeight="1">
      <c r="A110" s="36"/>
      <c r="B110" s="37"/>
      <c r="C110" s="175" t="s">
        <v>319</v>
      </c>
      <c r="D110" s="175" t="s">
        <v>137</v>
      </c>
      <c r="E110" s="176" t="s">
        <v>1249</v>
      </c>
      <c r="F110" s="177" t="s">
        <v>1250</v>
      </c>
      <c r="G110" s="178" t="s">
        <v>247</v>
      </c>
      <c r="H110" s="179">
        <v>1</v>
      </c>
      <c r="I110" s="180"/>
      <c r="J110" s="181">
        <f t="shared" si="10"/>
        <v>0</v>
      </c>
      <c r="K110" s="177" t="s">
        <v>19</v>
      </c>
      <c r="L110" s="41"/>
      <c r="M110" s="182" t="s">
        <v>19</v>
      </c>
      <c r="N110" s="183" t="s">
        <v>43</v>
      </c>
      <c r="O110" s="66"/>
      <c r="P110" s="184">
        <f t="shared" si="11"/>
        <v>0</v>
      </c>
      <c r="Q110" s="184">
        <v>0</v>
      </c>
      <c r="R110" s="184">
        <f t="shared" si="12"/>
        <v>0</v>
      </c>
      <c r="S110" s="184">
        <v>0</v>
      </c>
      <c r="T110" s="185">
        <f t="shared" si="13"/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286</v>
      </c>
      <c r="AT110" s="186" t="s">
        <v>137</v>
      </c>
      <c r="AU110" s="186" t="s">
        <v>79</v>
      </c>
      <c r="AY110" s="19" t="s">
        <v>134</v>
      </c>
      <c r="BE110" s="187">
        <f t="shared" si="14"/>
        <v>0</v>
      </c>
      <c r="BF110" s="187">
        <f t="shared" si="15"/>
        <v>0</v>
      </c>
      <c r="BG110" s="187">
        <f t="shared" si="16"/>
        <v>0</v>
      </c>
      <c r="BH110" s="187">
        <f t="shared" si="17"/>
        <v>0</v>
      </c>
      <c r="BI110" s="187">
        <f t="shared" si="18"/>
        <v>0</v>
      </c>
      <c r="BJ110" s="19" t="s">
        <v>143</v>
      </c>
      <c r="BK110" s="187">
        <f t="shared" si="19"/>
        <v>0</v>
      </c>
      <c r="BL110" s="19" t="s">
        <v>286</v>
      </c>
      <c r="BM110" s="186" t="s">
        <v>448</v>
      </c>
    </row>
    <row r="111" spans="1:65" s="12" customFormat="1" ht="25.9" customHeight="1">
      <c r="B111" s="159"/>
      <c r="C111" s="160"/>
      <c r="D111" s="161" t="s">
        <v>70</v>
      </c>
      <c r="E111" s="162" t="s">
        <v>1251</v>
      </c>
      <c r="F111" s="162" t="s">
        <v>1252</v>
      </c>
      <c r="G111" s="160"/>
      <c r="H111" s="160"/>
      <c r="I111" s="163"/>
      <c r="J111" s="164">
        <f>BK111</f>
        <v>0</v>
      </c>
      <c r="K111" s="160"/>
      <c r="L111" s="165"/>
      <c r="M111" s="166"/>
      <c r="N111" s="167"/>
      <c r="O111" s="167"/>
      <c r="P111" s="168">
        <f>SUM(P112:P115)</f>
        <v>0</v>
      </c>
      <c r="Q111" s="167"/>
      <c r="R111" s="168">
        <f>SUM(R112:R115)</f>
        <v>0</v>
      </c>
      <c r="S111" s="167"/>
      <c r="T111" s="169">
        <f>SUM(T112:T115)</f>
        <v>0</v>
      </c>
      <c r="AR111" s="170" t="s">
        <v>143</v>
      </c>
      <c r="AT111" s="171" t="s">
        <v>70</v>
      </c>
      <c r="AU111" s="171" t="s">
        <v>71</v>
      </c>
      <c r="AY111" s="170" t="s">
        <v>134</v>
      </c>
      <c r="BK111" s="172">
        <f>SUM(BK112:BK115)</f>
        <v>0</v>
      </c>
    </row>
    <row r="112" spans="1:65" s="2" customFormat="1" ht="16.5" customHeight="1">
      <c r="A112" s="36"/>
      <c r="B112" s="37"/>
      <c r="C112" s="175" t="s">
        <v>7</v>
      </c>
      <c r="D112" s="175" t="s">
        <v>137</v>
      </c>
      <c r="E112" s="176" t="s">
        <v>1253</v>
      </c>
      <c r="F112" s="177" t="s">
        <v>1254</v>
      </c>
      <c r="G112" s="178" t="s">
        <v>247</v>
      </c>
      <c r="H112" s="179">
        <v>2</v>
      </c>
      <c r="I112" s="180"/>
      <c r="J112" s="181">
        <f>ROUND(I112*H112,2)</f>
        <v>0</v>
      </c>
      <c r="K112" s="177" t="s">
        <v>19</v>
      </c>
      <c r="L112" s="41"/>
      <c r="M112" s="182" t="s">
        <v>19</v>
      </c>
      <c r="N112" s="183" t="s">
        <v>43</v>
      </c>
      <c r="O112" s="66"/>
      <c r="P112" s="184">
        <f>O112*H112</f>
        <v>0</v>
      </c>
      <c r="Q112" s="184">
        <v>0</v>
      </c>
      <c r="R112" s="184">
        <f>Q112*H112</f>
        <v>0</v>
      </c>
      <c r="S112" s="184">
        <v>0</v>
      </c>
      <c r="T112" s="185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6" t="s">
        <v>286</v>
      </c>
      <c r="AT112" s="186" t="s">
        <v>137</v>
      </c>
      <c r="AU112" s="186" t="s">
        <v>79</v>
      </c>
      <c r="AY112" s="19" t="s">
        <v>134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9" t="s">
        <v>143</v>
      </c>
      <c r="BK112" s="187">
        <f>ROUND(I112*H112,2)</f>
        <v>0</v>
      </c>
      <c r="BL112" s="19" t="s">
        <v>286</v>
      </c>
      <c r="BM112" s="186" t="s">
        <v>460</v>
      </c>
    </row>
    <row r="113" spans="1:65" s="2" customFormat="1" ht="16.5" customHeight="1">
      <c r="A113" s="36"/>
      <c r="B113" s="37"/>
      <c r="C113" s="175" t="s">
        <v>336</v>
      </c>
      <c r="D113" s="175" t="s">
        <v>137</v>
      </c>
      <c r="E113" s="176" t="s">
        <v>1255</v>
      </c>
      <c r="F113" s="177" t="s">
        <v>1256</v>
      </c>
      <c r="G113" s="178" t="s">
        <v>247</v>
      </c>
      <c r="H113" s="179">
        <v>2</v>
      </c>
      <c r="I113" s="180"/>
      <c r="J113" s="181">
        <f>ROUND(I113*H113,2)</f>
        <v>0</v>
      </c>
      <c r="K113" s="177" t="s">
        <v>19</v>
      </c>
      <c r="L113" s="41"/>
      <c r="M113" s="182" t="s">
        <v>19</v>
      </c>
      <c r="N113" s="183" t="s">
        <v>43</v>
      </c>
      <c r="O113" s="66"/>
      <c r="P113" s="184">
        <f>O113*H113</f>
        <v>0</v>
      </c>
      <c r="Q113" s="184">
        <v>0</v>
      </c>
      <c r="R113" s="184">
        <f>Q113*H113</f>
        <v>0</v>
      </c>
      <c r="S113" s="184">
        <v>0</v>
      </c>
      <c r="T113" s="185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6" t="s">
        <v>286</v>
      </c>
      <c r="AT113" s="186" t="s">
        <v>137</v>
      </c>
      <c r="AU113" s="186" t="s">
        <v>79</v>
      </c>
      <c r="AY113" s="19" t="s">
        <v>134</v>
      </c>
      <c r="BE113" s="187">
        <f>IF(N113="základní",J113,0)</f>
        <v>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19" t="s">
        <v>143</v>
      </c>
      <c r="BK113" s="187">
        <f>ROUND(I113*H113,2)</f>
        <v>0</v>
      </c>
      <c r="BL113" s="19" t="s">
        <v>286</v>
      </c>
      <c r="BM113" s="186" t="s">
        <v>470</v>
      </c>
    </row>
    <row r="114" spans="1:65" s="2" customFormat="1" ht="16.5" customHeight="1">
      <c r="A114" s="36"/>
      <c r="B114" s="37"/>
      <c r="C114" s="175" t="s">
        <v>341</v>
      </c>
      <c r="D114" s="175" t="s">
        <v>137</v>
      </c>
      <c r="E114" s="176" t="s">
        <v>1257</v>
      </c>
      <c r="F114" s="177" t="s">
        <v>1258</v>
      </c>
      <c r="G114" s="178" t="s">
        <v>247</v>
      </c>
      <c r="H114" s="179">
        <v>3</v>
      </c>
      <c r="I114" s="180"/>
      <c r="J114" s="181">
        <f>ROUND(I114*H114,2)</f>
        <v>0</v>
      </c>
      <c r="K114" s="177" t="s">
        <v>19</v>
      </c>
      <c r="L114" s="41"/>
      <c r="M114" s="182" t="s">
        <v>19</v>
      </c>
      <c r="N114" s="183" t="s">
        <v>43</v>
      </c>
      <c r="O114" s="66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6" t="s">
        <v>286</v>
      </c>
      <c r="AT114" s="186" t="s">
        <v>137</v>
      </c>
      <c r="AU114" s="186" t="s">
        <v>79</v>
      </c>
      <c r="AY114" s="19" t="s">
        <v>134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9" t="s">
        <v>143</v>
      </c>
      <c r="BK114" s="187">
        <f>ROUND(I114*H114,2)</f>
        <v>0</v>
      </c>
      <c r="BL114" s="19" t="s">
        <v>286</v>
      </c>
      <c r="BM114" s="186" t="s">
        <v>485</v>
      </c>
    </row>
    <row r="115" spans="1:65" s="2" customFormat="1" ht="16.5" customHeight="1">
      <c r="A115" s="36"/>
      <c r="B115" s="37"/>
      <c r="C115" s="175" t="s">
        <v>347</v>
      </c>
      <c r="D115" s="175" t="s">
        <v>137</v>
      </c>
      <c r="E115" s="176" t="s">
        <v>1259</v>
      </c>
      <c r="F115" s="177" t="s">
        <v>1260</v>
      </c>
      <c r="G115" s="178" t="s">
        <v>247</v>
      </c>
      <c r="H115" s="179">
        <v>1</v>
      </c>
      <c r="I115" s="180"/>
      <c r="J115" s="181">
        <f>ROUND(I115*H115,2)</f>
        <v>0</v>
      </c>
      <c r="K115" s="177" t="s">
        <v>19</v>
      </c>
      <c r="L115" s="41"/>
      <c r="M115" s="182" t="s">
        <v>19</v>
      </c>
      <c r="N115" s="183" t="s">
        <v>43</v>
      </c>
      <c r="O115" s="66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6" t="s">
        <v>286</v>
      </c>
      <c r="AT115" s="186" t="s">
        <v>137</v>
      </c>
      <c r="AU115" s="186" t="s">
        <v>79</v>
      </c>
      <c r="AY115" s="19" t="s">
        <v>134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9" t="s">
        <v>143</v>
      </c>
      <c r="BK115" s="187">
        <f>ROUND(I115*H115,2)</f>
        <v>0</v>
      </c>
      <c r="BL115" s="19" t="s">
        <v>286</v>
      </c>
      <c r="BM115" s="186" t="s">
        <v>497</v>
      </c>
    </row>
    <row r="116" spans="1:65" s="12" customFormat="1" ht="25.9" customHeight="1">
      <c r="B116" s="159"/>
      <c r="C116" s="160"/>
      <c r="D116" s="161" t="s">
        <v>70</v>
      </c>
      <c r="E116" s="162" t="s">
        <v>1191</v>
      </c>
      <c r="F116" s="162" t="s">
        <v>909</v>
      </c>
      <c r="G116" s="160"/>
      <c r="H116" s="160"/>
      <c r="I116" s="163"/>
      <c r="J116" s="164">
        <f>BK116</f>
        <v>0</v>
      </c>
      <c r="K116" s="160"/>
      <c r="L116" s="165"/>
      <c r="M116" s="166"/>
      <c r="N116" s="167"/>
      <c r="O116" s="167"/>
      <c r="P116" s="168">
        <f>P117</f>
        <v>0</v>
      </c>
      <c r="Q116" s="167"/>
      <c r="R116" s="168">
        <f>R117</f>
        <v>0</v>
      </c>
      <c r="S116" s="167"/>
      <c r="T116" s="169">
        <f>T117</f>
        <v>0</v>
      </c>
      <c r="AR116" s="170" t="s">
        <v>79</v>
      </c>
      <c r="AT116" s="171" t="s">
        <v>70</v>
      </c>
      <c r="AU116" s="171" t="s">
        <v>71</v>
      </c>
      <c r="AY116" s="170" t="s">
        <v>134</v>
      </c>
      <c r="BK116" s="172">
        <f>BK117</f>
        <v>0</v>
      </c>
    </row>
    <row r="117" spans="1:65" s="2" customFormat="1" ht="16.5" customHeight="1">
      <c r="A117" s="36"/>
      <c r="B117" s="37"/>
      <c r="C117" s="175" t="s">
        <v>354</v>
      </c>
      <c r="D117" s="175" t="s">
        <v>137</v>
      </c>
      <c r="E117" s="176" t="s">
        <v>1261</v>
      </c>
      <c r="F117" s="177" t="s">
        <v>1262</v>
      </c>
      <c r="G117" s="178" t="s">
        <v>1076</v>
      </c>
      <c r="H117" s="179">
        <v>24</v>
      </c>
      <c r="I117" s="180"/>
      <c r="J117" s="181">
        <f>ROUND(I117*H117,2)</f>
        <v>0</v>
      </c>
      <c r="K117" s="177" t="s">
        <v>19</v>
      </c>
      <c r="L117" s="41"/>
      <c r="M117" s="182" t="s">
        <v>19</v>
      </c>
      <c r="N117" s="183" t="s">
        <v>43</v>
      </c>
      <c r="O117" s="66"/>
      <c r="P117" s="184">
        <f>O117*H117</f>
        <v>0</v>
      </c>
      <c r="Q117" s="184">
        <v>0</v>
      </c>
      <c r="R117" s="184">
        <f>Q117*H117</f>
        <v>0</v>
      </c>
      <c r="S117" s="184">
        <v>0</v>
      </c>
      <c r="T117" s="185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6" t="s">
        <v>142</v>
      </c>
      <c r="AT117" s="186" t="s">
        <v>137</v>
      </c>
      <c r="AU117" s="186" t="s">
        <v>79</v>
      </c>
      <c r="AY117" s="19" t="s">
        <v>134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9" t="s">
        <v>143</v>
      </c>
      <c r="BK117" s="187">
        <f>ROUND(I117*H117,2)</f>
        <v>0</v>
      </c>
      <c r="BL117" s="19" t="s">
        <v>142</v>
      </c>
      <c r="BM117" s="186" t="s">
        <v>509</v>
      </c>
    </row>
    <row r="118" spans="1:65" s="12" customFormat="1" ht="25.9" customHeight="1">
      <c r="B118" s="159"/>
      <c r="C118" s="160"/>
      <c r="D118" s="161" t="s">
        <v>70</v>
      </c>
      <c r="E118" s="162" t="s">
        <v>1263</v>
      </c>
      <c r="F118" s="162" t="s">
        <v>1264</v>
      </c>
      <c r="G118" s="160"/>
      <c r="H118" s="160"/>
      <c r="I118" s="163"/>
      <c r="J118" s="164">
        <f>BK118</f>
        <v>0</v>
      </c>
      <c r="K118" s="160"/>
      <c r="L118" s="165"/>
      <c r="M118" s="166"/>
      <c r="N118" s="167"/>
      <c r="O118" s="167"/>
      <c r="P118" s="168">
        <f>P119</f>
        <v>0</v>
      </c>
      <c r="Q118" s="167"/>
      <c r="R118" s="168">
        <f>R119</f>
        <v>0</v>
      </c>
      <c r="S118" s="167"/>
      <c r="T118" s="169">
        <f>T119</f>
        <v>0</v>
      </c>
      <c r="AR118" s="170" t="s">
        <v>79</v>
      </c>
      <c r="AT118" s="171" t="s">
        <v>70</v>
      </c>
      <c r="AU118" s="171" t="s">
        <v>71</v>
      </c>
      <c r="AY118" s="170" t="s">
        <v>134</v>
      </c>
      <c r="BK118" s="172">
        <f>BK119</f>
        <v>0</v>
      </c>
    </row>
    <row r="119" spans="1:65" s="2" customFormat="1" ht="16.5" customHeight="1">
      <c r="A119" s="36"/>
      <c r="B119" s="37"/>
      <c r="C119" s="175" t="s">
        <v>363</v>
      </c>
      <c r="D119" s="175" t="s">
        <v>137</v>
      </c>
      <c r="E119" s="176" t="s">
        <v>1265</v>
      </c>
      <c r="F119" s="177" t="s">
        <v>1266</v>
      </c>
      <c r="G119" s="178" t="s">
        <v>374</v>
      </c>
      <c r="H119" s="179">
        <v>1</v>
      </c>
      <c r="I119" s="180"/>
      <c r="J119" s="181">
        <f>ROUND(I119*H119,2)</f>
        <v>0</v>
      </c>
      <c r="K119" s="177" t="s">
        <v>19</v>
      </c>
      <c r="L119" s="41"/>
      <c r="M119" s="251" t="s">
        <v>19</v>
      </c>
      <c r="N119" s="252" t="s">
        <v>43</v>
      </c>
      <c r="O119" s="253"/>
      <c r="P119" s="254">
        <f>O119*H119</f>
        <v>0</v>
      </c>
      <c r="Q119" s="254">
        <v>0</v>
      </c>
      <c r="R119" s="254">
        <f>Q119*H119</f>
        <v>0</v>
      </c>
      <c r="S119" s="254">
        <v>0</v>
      </c>
      <c r="T119" s="255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6" t="s">
        <v>142</v>
      </c>
      <c r="AT119" s="186" t="s">
        <v>137</v>
      </c>
      <c r="AU119" s="186" t="s">
        <v>79</v>
      </c>
      <c r="AY119" s="19" t="s">
        <v>134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9" t="s">
        <v>143</v>
      </c>
      <c r="BK119" s="187">
        <f>ROUND(I119*H119,2)</f>
        <v>0</v>
      </c>
      <c r="BL119" s="19" t="s">
        <v>142</v>
      </c>
      <c r="BM119" s="186" t="s">
        <v>520</v>
      </c>
    </row>
    <row r="120" spans="1:65" s="2" customFormat="1" ht="6.95" customHeight="1">
      <c r="A120" s="36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41"/>
      <c r="M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</sheetData>
  <sheetProtection algorithmName="SHA-512" hashValue="KU9OmPWA7cZbPfi4JChH24vCsyYm9oIQMMX9Ntc2XeM5sOisL0ZMJqMEd7GYvOFHpbS32XZ4SMjMv7JYjHxoiA==" saltValue="7QabIVJFI91BqWrqsgxPPBSU38jAIt9j23TM0qbVjV7noWDKy1yKB/ZCdE7QZuW2F9ZkqutDDCki17Ptv6yaPQ==" spinCount="100000" sheet="1" objects="1" scenarios="1" formatColumns="0" formatRows="0" autoFilter="0"/>
  <autoFilter ref="C85:K119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9" t="s">
        <v>92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79</v>
      </c>
    </row>
    <row r="4" spans="1:46" s="1" customFormat="1" ht="24.95" customHeight="1">
      <c r="B4" s="22"/>
      <c r="D4" s="105" t="s">
        <v>93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0" t="str">
        <f>'Rekapitulace stavby'!K6</f>
        <v>Stavební úpravy bytu Lidická 49, byt č.13</v>
      </c>
      <c r="F7" s="381"/>
      <c r="G7" s="381"/>
      <c r="H7" s="381"/>
      <c r="L7" s="22"/>
    </row>
    <row r="8" spans="1:46" s="2" customFormat="1" ht="12" customHeight="1">
      <c r="A8" s="36"/>
      <c r="B8" s="41"/>
      <c r="C8" s="36"/>
      <c r="D8" s="107" t="s">
        <v>94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2" t="s">
        <v>1267</v>
      </c>
      <c r="F9" s="383"/>
      <c r="G9" s="383"/>
      <c r="H9" s="383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11. 8. 2022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27</v>
      </c>
      <c r="F15" s="36"/>
      <c r="G15" s="36"/>
      <c r="H15" s="36"/>
      <c r="I15" s="107" t="s">
        <v>28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4" t="str">
        <f>'Rekapitulace stavby'!E14</f>
        <v>Vyplň údaj</v>
      </c>
      <c r="F18" s="385"/>
      <c r="G18" s="385"/>
      <c r="H18" s="385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32</v>
      </c>
      <c r="F21" s="36"/>
      <c r="G21" s="36"/>
      <c r="H21" s="36"/>
      <c r="I21" s="107" t="s">
        <v>28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28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35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6" t="s">
        <v>19</v>
      </c>
      <c r="F27" s="386"/>
      <c r="G27" s="386"/>
      <c r="H27" s="386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37</v>
      </c>
      <c r="E30" s="36"/>
      <c r="F30" s="36"/>
      <c r="G30" s="36"/>
      <c r="H30" s="36"/>
      <c r="I30" s="36"/>
      <c r="J30" s="116">
        <f>ROUND(J80,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39</v>
      </c>
      <c r="G32" s="36"/>
      <c r="H32" s="36"/>
      <c r="I32" s="117" t="s">
        <v>38</v>
      </c>
      <c r="J32" s="117" t="s">
        <v>40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41</v>
      </c>
      <c r="E33" s="107" t="s">
        <v>42</v>
      </c>
      <c r="F33" s="119">
        <f>ROUND((SUM(BE80:BE95)),  2)</f>
        <v>0</v>
      </c>
      <c r="G33" s="36"/>
      <c r="H33" s="36"/>
      <c r="I33" s="120">
        <v>0.21</v>
      </c>
      <c r="J33" s="119">
        <f>ROUND(((SUM(BE80:BE95))*I33),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43</v>
      </c>
      <c r="F34" s="119">
        <f>ROUND((SUM(BF80:BF95)),  2)</f>
        <v>0</v>
      </c>
      <c r="G34" s="36"/>
      <c r="H34" s="36"/>
      <c r="I34" s="120">
        <v>0.15</v>
      </c>
      <c r="J34" s="119">
        <f>ROUND(((SUM(BF80:BF95))*I34),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44</v>
      </c>
      <c r="F35" s="119">
        <f>ROUND((SUM(BG80:BG95)),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45</v>
      </c>
      <c r="F36" s="119">
        <f>ROUND((SUM(BH80:BH95)),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46</v>
      </c>
      <c r="F37" s="119">
        <f>ROUND((SUM(BI80:BI95)),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96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8" t="str">
        <f>E7</f>
        <v>Stavební úpravy bytu Lidická 49, byt č.13</v>
      </c>
      <c r="F48" s="379"/>
      <c r="G48" s="379"/>
      <c r="H48" s="37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94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6" t="str">
        <f>E9</f>
        <v>05 - Ostatní náklady</v>
      </c>
      <c r="F50" s="377"/>
      <c r="G50" s="377"/>
      <c r="H50" s="377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11. 8. 2022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15" customHeight="1">
      <c r="A54" s="36"/>
      <c r="B54" s="37"/>
      <c r="C54" s="31" t="s">
        <v>25</v>
      </c>
      <c r="D54" s="38"/>
      <c r="E54" s="38"/>
      <c r="F54" s="29" t="str">
        <f>E15</f>
        <v>Statutární město Brno,Dominikánské náměstí 196/1</v>
      </c>
      <c r="G54" s="38"/>
      <c r="H54" s="38"/>
      <c r="I54" s="31" t="s">
        <v>31</v>
      </c>
      <c r="J54" s="34" t="str">
        <f>E21</f>
        <v>Architektura &amp; interier,Šimůnek &amp; partners, VM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97</v>
      </c>
      <c r="D57" s="133"/>
      <c r="E57" s="133"/>
      <c r="F57" s="133"/>
      <c r="G57" s="133"/>
      <c r="H57" s="133"/>
      <c r="I57" s="133"/>
      <c r="J57" s="134" t="s">
        <v>98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69</v>
      </c>
      <c r="D59" s="38"/>
      <c r="E59" s="38"/>
      <c r="F59" s="38"/>
      <c r="G59" s="38"/>
      <c r="H59" s="38"/>
      <c r="I59" s="38"/>
      <c r="J59" s="79">
        <f>J80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99</v>
      </c>
    </row>
    <row r="60" spans="1:47" s="9" customFormat="1" ht="24.95" customHeight="1">
      <c r="B60" s="136"/>
      <c r="C60" s="137"/>
      <c r="D60" s="138" t="s">
        <v>1268</v>
      </c>
      <c r="E60" s="139"/>
      <c r="F60" s="139"/>
      <c r="G60" s="139"/>
      <c r="H60" s="139"/>
      <c r="I60" s="139"/>
      <c r="J60" s="140">
        <f>J81</f>
        <v>0</v>
      </c>
      <c r="K60" s="137"/>
      <c r="L60" s="141"/>
    </row>
    <row r="61" spans="1:47" s="2" customFormat="1" ht="21.7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0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6.95" customHeight="1">
      <c r="A62" s="36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10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pans="1:63" s="2" customFormat="1" ht="6.95" customHeight="1">
      <c r="A66" s="36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10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63" s="2" customFormat="1" ht="24.95" customHeight="1">
      <c r="A67" s="36"/>
      <c r="B67" s="37"/>
      <c r="C67" s="25" t="s">
        <v>119</v>
      </c>
      <c r="D67" s="38"/>
      <c r="E67" s="38"/>
      <c r="F67" s="38"/>
      <c r="G67" s="38"/>
      <c r="H67" s="38"/>
      <c r="I67" s="38"/>
      <c r="J67" s="38"/>
      <c r="K67" s="38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63" s="2" customFormat="1" ht="6.9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63" s="2" customFormat="1" ht="12" customHeight="1">
      <c r="A69" s="36"/>
      <c r="B69" s="37"/>
      <c r="C69" s="31" t="s">
        <v>16</v>
      </c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63" s="2" customFormat="1" ht="16.5" customHeight="1">
      <c r="A70" s="36"/>
      <c r="B70" s="37"/>
      <c r="C70" s="38"/>
      <c r="D70" s="38"/>
      <c r="E70" s="378" t="str">
        <f>E7</f>
        <v>Stavební úpravy bytu Lidická 49, byt č.13</v>
      </c>
      <c r="F70" s="379"/>
      <c r="G70" s="379"/>
      <c r="H70" s="379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63" s="2" customFormat="1" ht="12" customHeight="1">
      <c r="A71" s="36"/>
      <c r="B71" s="37"/>
      <c r="C71" s="31" t="s">
        <v>94</v>
      </c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63" s="2" customFormat="1" ht="16.5" customHeight="1">
      <c r="A72" s="36"/>
      <c r="B72" s="37"/>
      <c r="C72" s="38"/>
      <c r="D72" s="38"/>
      <c r="E72" s="366" t="str">
        <f>E9</f>
        <v>05 - Ostatní náklady</v>
      </c>
      <c r="F72" s="377"/>
      <c r="G72" s="377"/>
      <c r="H72" s="377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63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63" s="2" customFormat="1" ht="12" customHeight="1">
      <c r="A74" s="36"/>
      <c r="B74" s="37"/>
      <c r="C74" s="31" t="s">
        <v>21</v>
      </c>
      <c r="D74" s="38"/>
      <c r="E74" s="38"/>
      <c r="F74" s="29" t="str">
        <f>F12</f>
        <v xml:space="preserve"> </v>
      </c>
      <c r="G74" s="38"/>
      <c r="H74" s="38"/>
      <c r="I74" s="31" t="s">
        <v>23</v>
      </c>
      <c r="J74" s="61" t="str">
        <f>IF(J12="","",J12)</f>
        <v>11. 8. 2022</v>
      </c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63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63" s="2" customFormat="1" ht="40.15" customHeight="1">
      <c r="A76" s="36"/>
      <c r="B76" s="37"/>
      <c r="C76" s="31" t="s">
        <v>25</v>
      </c>
      <c r="D76" s="38"/>
      <c r="E76" s="38"/>
      <c r="F76" s="29" t="str">
        <f>E15</f>
        <v>Statutární město Brno,Dominikánské náměstí 196/1</v>
      </c>
      <c r="G76" s="38"/>
      <c r="H76" s="38"/>
      <c r="I76" s="31" t="s">
        <v>31</v>
      </c>
      <c r="J76" s="34" t="str">
        <f>E21</f>
        <v>Architektura &amp; interier,Šimůnek &amp; partners, VM</v>
      </c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63" s="2" customFormat="1" ht="15.2" customHeight="1">
      <c r="A77" s="36"/>
      <c r="B77" s="37"/>
      <c r="C77" s="31" t="s">
        <v>29</v>
      </c>
      <c r="D77" s="38"/>
      <c r="E77" s="38"/>
      <c r="F77" s="29" t="str">
        <f>IF(E18="","",E18)</f>
        <v>Vyplň údaj</v>
      </c>
      <c r="G77" s="38"/>
      <c r="H77" s="38"/>
      <c r="I77" s="31" t="s">
        <v>34</v>
      </c>
      <c r="J77" s="34" t="str">
        <f>E24</f>
        <v xml:space="preserve"> </v>
      </c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63" s="2" customFormat="1" ht="10.3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63" s="11" customFormat="1" ht="29.25" customHeight="1">
      <c r="A79" s="148"/>
      <c r="B79" s="149"/>
      <c r="C79" s="150" t="s">
        <v>120</v>
      </c>
      <c r="D79" s="151" t="s">
        <v>56</v>
      </c>
      <c r="E79" s="151" t="s">
        <v>52</v>
      </c>
      <c r="F79" s="151" t="s">
        <v>53</v>
      </c>
      <c r="G79" s="151" t="s">
        <v>121</v>
      </c>
      <c r="H79" s="151" t="s">
        <v>122</v>
      </c>
      <c r="I79" s="151" t="s">
        <v>123</v>
      </c>
      <c r="J79" s="151" t="s">
        <v>98</v>
      </c>
      <c r="K79" s="152" t="s">
        <v>124</v>
      </c>
      <c r="L79" s="153"/>
      <c r="M79" s="70" t="s">
        <v>19</v>
      </c>
      <c r="N79" s="71" t="s">
        <v>41</v>
      </c>
      <c r="O79" s="71" t="s">
        <v>125</v>
      </c>
      <c r="P79" s="71" t="s">
        <v>126</v>
      </c>
      <c r="Q79" s="71" t="s">
        <v>127</v>
      </c>
      <c r="R79" s="71" t="s">
        <v>128</v>
      </c>
      <c r="S79" s="71" t="s">
        <v>129</v>
      </c>
      <c r="T79" s="72" t="s">
        <v>130</v>
      </c>
      <c r="U79" s="148"/>
      <c r="V79" s="148"/>
      <c r="W79" s="148"/>
      <c r="X79" s="148"/>
      <c r="Y79" s="148"/>
      <c r="Z79" s="148"/>
      <c r="AA79" s="148"/>
      <c r="AB79" s="148"/>
      <c r="AC79" s="148"/>
      <c r="AD79" s="148"/>
      <c r="AE79" s="148"/>
    </row>
    <row r="80" spans="1:63" s="2" customFormat="1" ht="22.9" customHeight="1">
      <c r="A80" s="36"/>
      <c r="B80" s="37"/>
      <c r="C80" s="77" t="s">
        <v>131</v>
      </c>
      <c r="D80" s="38"/>
      <c r="E80" s="38"/>
      <c r="F80" s="38"/>
      <c r="G80" s="38"/>
      <c r="H80" s="38"/>
      <c r="I80" s="38"/>
      <c r="J80" s="154">
        <f>BK80</f>
        <v>0</v>
      </c>
      <c r="K80" s="38"/>
      <c r="L80" s="41"/>
      <c r="M80" s="73"/>
      <c r="N80" s="155"/>
      <c r="O80" s="74"/>
      <c r="P80" s="156">
        <f>P81</f>
        <v>0</v>
      </c>
      <c r="Q80" s="74"/>
      <c r="R80" s="156">
        <f>R81</f>
        <v>0</v>
      </c>
      <c r="S80" s="74"/>
      <c r="T80" s="157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9" t="s">
        <v>70</v>
      </c>
      <c r="AU80" s="19" t="s">
        <v>99</v>
      </c>
      <c r="BK80" s="158">
        <f>BK81</f>
        <v>0</v>
      </c>
    </row>
    <row r="81" spans="1:65" s="12" customFormat="1" ht="25.9" customHeight="1">
      <c r="B81" s="159"/>
      <c r="C81" s="160"/>
      <c r="D81" s="161" t="s">
        <v>70</v>
      </c>
      <c r="E81" s="162" t="s">
        <v>1269</v>
      </c>
      <c r="F81" s="162" t="s">
        <v>1270</v>
      </c>
      <c r="G81" s="160"/>
      <c r="H81" s="160"/>
      <c r="I81" s="163"/>
      <c r="J81" s="164">
        <f>BK81</f>
        <v>0</v>
      </c>
      <c r="K81" s="160"/>
      <c r="L81" s="165"/>
      <c r="M81" s="166"/>
      <c r="N81" s="167"/>
      <c r="O81" s="167"/>
      <c r="P81" s="168">
        <f>SUM(P82:P95)</f>
        <v>0</v>
      </c>
      <c r="Q81" s="167"/>
      <c r="R81" s="168">
        <f>SUM(R82:R95)</f>
        <v>0</v>
      </c>
      <c r="S81" s="167"/>
      <c r="T81" s="169">
        <f>SUM(T82:T95)</f>
        <v>0</v>
      </c>
      <c r="AR81" s="170" t="s">
        <v>180</v>
      </c>
      <c r="AT81" s="171" t="s">
        <v>70</v>
      </c>
      <c r="AU81" s="171" t="s">
        <v>71</v>
      </c>
      <c r="AY81" s="170" t="s">
        <v>134</v>
      </c>
      <c r="BK81" s="172">
        <f>SUM(BK82:BK95)</f>
        <v>0</v>
      </c>
    </row>
    <row r="82" spans="1:65" s="2" customFormat="1" ht="21.75" customHeight="1">
      <c r="A82" s="36"/>
      <c r="B82" s="37"/>
      <c r="C82" s="175" t="s">
        <v>79</v>
      </c>
      <c r="D82" s="175" t="s">
        <v>137</v>
      </c>
      <c r="E82" s="176" t="s">
        <v>1271</v>
      </c>
      <c r="F82" s="177" t="s">
        <v>1272</v>
      </c>
      <c r="G82" s="178" t="s">
        <v>374</v>
      </c>
      <c r="H82" s="179">
        <v>1</v>
      </c>
      <c r="I82" s="180"/>
      <c r="J82" s="181">
        <f>ROUND(I82*H82,2)</f>
        <v>0</v>
      </c>
      <c r="K82" s="177" t="s">
        <v>266</v>
      </c>
      <c r="L82" s="41"/>
      <c r="M82" s="182" t="s">
        <v>19</v>
      </c>
      <c r="N82" s="183" t="s">
        <v>43</v>
      </c>
      <c r="O82" s="66"/>
      <c r="P82" s="184">
        <f>O82*H82</f>
        <v>0</v>
      </c>
      <c r="Q82" s="184">
        <v>0</v>
      </c>
      <c r="R82" s="184">
        <f>Q82*H82</f>
        <v>0</v>
      </c>
      <c r="S82" s="184">
        <v>0</v>
      </c>
      <c r="T82" s="185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86" t="s">
        <v>142</v>
      </c>
      <c r="AT82" s="186" t="s">
        <v>137</v>
      </c>
      <c r="AU82" s="186" t="s">
        <v>79</v>
      </c>
      <c r="AY82" s="19" t="s">
        <v>134</v>
      </c>
      <c r="BE82" s="187">
        <f>IF(N82="základní",J82,0)</f>
        <v>0</v>
      </c>
      <c r="BF82" s="187">
        <f>IF(N82="snížená",J82,0)</f>
        <v>0</v>
      </c>
      <c r="BG82" s="187">
        <f>IF(N82="zákl. přenesená",J82,0)</f>
        <v>0</v>
      </c>
      <c r="BH82" s="187">
        <f>IF(N82="sníž. přenesená",J82,0)</f>
        <v>0</v>
      </c>
      <c r="BI82" s="187">
        <f>IF(N82="nulová",J82,0)</f>
        <v>0</v>
      </c>
      <c r="BJ82" s="19" t="s">
        <v>143</v>
      </c>
      <c r="BK82" s="187">
        <f>ROUND(I82*H82,2)</f>
        <v>0</v>
      </c>
      <c r="BL82" s="19" t="s">
        <v>142</v>
      </c>
      <c r="BM82" s="186" t="s">
        <v>1273</v>
      </c>
    </row>
    <row r="83" spans="1:65" s="14" customFormat="1">
      <c r="B83" s="204"/>
      <c r="C83" s="205"/>
      <c r="D83" s="195" t="s">
        <v>147</v>
      </c>
      <c r="E83" s="206" t="s">
        <v>19</v>
      </c>
      <c r="F83" s="207" t="s">
        <v>79</v>
      </c>
      <c r="G83" s="205"/>
      <c r="H83" s="208">
        <v>1</v>
      </c>
      <c r="I83" s="209"/>
      <c r="J83" s="205"/>
      <c r="K83" s="205"/>
      <c r="L83" s="210"/>
      <c r="M83" s="211"/>
      <c r="N83" s="212"/>
      <c r="O83" s="212"/>
      <c r="P83" s="212"/>
      <c r="Q83" s="212"/>
      <c r="R83" s="212"/>
      <c r="S83" s="212"/>
      <c r="T83" s="213"/>
      <c r="AT83" s="214" t="s">
        <v>147</v>
      </c>
      <c r="AU83" s="214" t="s">
        <v>79</v>
      </c>
      <c r="AV83" s="14" t="s">
        <v>143</v>
      </c>
      <c r="AW83" s="14" t="s">
        <v>33</v>
      </c>
      <c r="AX83" s="14" t="s">
        <v>71</v>
      </c>
      <c r="AY83" s="214" t="s">
        <v>134</v>
      </c>
    </row>
    <row r="84" spans="1:65" s="15" customFormat="1">
      <c r="B84" s="215"/>
      <c r="C84" s="216"/>
      <c r="D84" s="195" t="s">
        <v>147</v>
      </c>
      <c r="E84" s="217" t="s">
        <v>19</v>
      </c>
      <c r="F84" s="218" t="s">
        <v>154</v>
      </c>
      <c r="G84" s="216"/>
      <c r="H84" s="219">
        <v>1</v>
      </c>
      <c r="I84" s="220"/>
      <c r="J84" s="216"/>
      <c r="K84" s="216"/>
      <c r="L84" s="221"/>
      <c r="M84" s="222"/>
      <c r="N84" s="223"/>
      <c r="O84" s="223"/>
      <c r="P84" s="223"/>
      <c r="Q84" s="223"/>
      <c r="R84" s="223"/>
      <c r="S84" s="223"/>
      <c r="T84" s="224"/>
      <c r="AT84" s="225" t="s">
        <v>147</v>
      </c>
      <c r="AU84" s="225" t="s">
        <v>79</v>
      </c>
      <c r="AV84" s="15" t="s">
        <v>142</v>
      </c>
      <c r="AW84" s="15" t="s">
        <v>33</v>
      </c>
      <c r="AX84" s="15" t="s">
        <v>79</v>
      </c>
      <c r="AY84" s="225" t="s">
        <v>134</v>
      </c>
    </row>
    <row r="85" spans="1:65" s="2" customFormat="1" ht="24.2" customHeight="1">
      <c r="A85" s="36"/>
      <c r="B85" s="37"/>
      <c r="C85" s="175" t="s">
        <v>143</v>
      </c>
      <c r="D85" s="175" t="s">
        <v>137</v>
      </c>
      <c r="E85" s="176" t="s">
        <v>1274</v>
      </c>
      <c r="F85" s="177" t="s">
        <v>1275</v>
      </c>
      <c r="G85" s="178" t="s">
        <v>374</v>
      </c>
      <c r="H85" s="179">
        <v>1</v>
      </c>
      <c r="I85" s="180"/>
      <c r="J85" s="181">
        <f>ROUND(I85*H85,2)</f>
        <v>0</v>
      </c>
      <c r="K85" s="177" t="s">
        <v>266</v>
      </c>
      <c r="L85" s="41"/>
      <c r="M85" s="182" t="s">
        <v>19</v>
      </c>
      <c r="N85" s="183" t="s">
        <v>43</v>
      </c>
      <c r="O85" s="66"/>
      <c r="P85" s="184">
        <f>O85*H85</f>
        <v>0</v>
      </c>
      <c r="Q85" s="184">
        <v>0</v>
      </c>
      <c r="R85" s="184">
        <f>Q85*H85</f>
        <v>0</v>
      </c>
      <c r="S85" s="184">
        <v>0</v>
      </c>
      <c r="T85" s="185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6" t="s">
        <v>142</v>
      </c>
      <c r="AT85" s="186" t="s">
        <v>137</v>
      </c>
      <c r="AU85" s="186" t="s">
        <v>79</v>
      </c>
      <c r="AY85" s="19" t="s">
        <v>134</v>
      </c>
      <c r="BE85" s="187">
        <f>IF(N85="základní",J85,0)</f>
        <v>0</v>
      </c>
      <c r="BF85" s="187">
        <f>IF(N85="snížená",J85,0)</f>
        <v>0</v>
      </c>
      <c r="BG85" s="187">
        <f>IF(N85="zákl. přenesená",J85,0)</f>
        <v>0</v>
      </c>
      <c r="BH85" s="187">
        <f>IF(N85="sníž. přenesená",J85,0)</f>
        <v>0</v>
      </c>
      <c r="BI85" s="187">
        <f>IF(N85="nulová",J85,0)</f>
        <v>0</v>
      </c>
      <c r="BJ85" s="19" t="s">
        <v>143</v>
      </c>
      <c r="BK85" s="187">
        <f>ROUND(I85*H85,2)</f>
        <v>0</v>
      </c>
      <c r="BL85" s="19" t="s">
        <v>142</v>
      </c>
      <c r="BM85" s="186" t="s">
        <v>1276</v>
      </c>
    </row>
    <row r="86" spans="1:65" s="2" customFormat="1" ht="48.75">
      <c r="A86" s="36"/>
      <c r="B86" s="37"/>
      <c r="C86" s="38"/>
      <c r="D86" s="195" t="s">
        <v>481</v>
      </c>
      <c r="E86" s="38"/>
      <c r="F86" s="236" t="s">
        <v>1277</v>
      </c>
      <c r="G86" s="38"/>
      <c r="H86" s="38"/>
      <c r="I86" s="190"/>
      <c r="J86" s="38"/>
      <c r="K86" s="38"/>
      <c r="L86" s="41"/>
      <c r="M86" s="191"/>
      <c r="N86" s="192"/>
      <c r="O86" s="66"/>
      <c r="P86" s="66"/>
      <c r="Q86" s="66"/>
      <c r="R86" s="66"/>
      <c r="S86" s="66"/>
      <c r="T86" s="67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481</v>
      </c>
      <c r="AU86" s="19" t="s">
        <v>79</v>
      </c>
    </row>
    <row r="87" spans="1:65" s="14" customFormat="1">
      <c r="B87" s="204"/>
      <c r="C87" s="205"/>
      <c r="D87" s="195" t="s">
        <v>147</v>
      </c>
      <c r="E87" s="206" t="s">
        <v>19</v>
      </c>
      <c r="F87" s="207" t="s">
        <v>79</v>
      </c>
      <c r="G87" s="205"/>
      <c r="H87" s="208">
        <v>1</v>
      </c>
      <c r="I87" s="209"/>
      <c r="J87" s="205"/>
      <c r="K87" s="205"/>
      <c r="L87" s="210"/>
      <c r="M87" s="211"/>
      <c r="N87" s="212"/>
      <c r="O87" s="212"/>
      <c r="P87" s="212"/>
      <c r="Q87" s="212"/>
      <c r="R87" s="212"/>
      <c r="S87" s="212"/>
      <c r="T87" s="213"/>
      <c r="AT87" s="214" t="s">
        <v>147</v>
      </c>
      <c r="AU87" s="214" t="s">
        <v>79</v>
      </c>
      <c r="AV87" s="14" t="s">
        <v>143</v>
      </c>
      <c r="AW87" s="14" t="s">
        <v>33</v>
      </c>
      <c r="AX87" s="14" t="s">
        <v>71</v>
      </c>
      <c r="AY87" s="214" t="s">
        <v>134</v>
      </c>
    </row>
    <row r="88" spans="1:65" s="15" customFormat="1">
      <c r="B88" s="215"/>
      <c r="C88" s="216"/>
      <c r="D88" s="195" t="s">
        <v>147</v>
      </c>
      <c r="E88" s="217" t="s">
        <v>19</v>
      </c>
      <c r="F88" s="218" t="s">
        <v>154</v>
      </c>
      <c r="G88" s="216"/>
      <c r="H88" s="219">
        <v>1</v>
      </c>
      <c r="I88" s="220"/>
      <c r="J88" s="216"/>
      <c r="K88" s="216"/>
      <c r="L88" s="221"/>
      <c r="M88" s="222"/>
      <c r="N88" s="223"/>
      <c r="O88" s="223"/>
      <c r="P88" s="223"/>
      <c r="Q88" s="223"/>
      <c r="R88" s="223"/>
      <c r="S88" s="223"/>
      <c r="T88" s="224"/>
      <c r="AT88" s="225" t="s">
        <v>147</v>
      </c>
      <c r="AU88" s="225" t="s">
        <v>79</v>
      </c>
      <c r="AV88" s="15" t="s">
        <v>142</v>
      </c>
      <c r="AW88" s="15" t="s">
        <v>33</v>
      </c>
      <c r="AX88" s="15" t="s">
        <v>79</v>
      </c>
      <c r="AY88" s="225" t="s">
        <v>134</v>
      </c>
    </row>
    <row r="89" spans="1:65" s="2" customFormat="1" ht="21.75" customHeight="1">
      <c r="A89" s="36"/>
      <c r="B89" s="37"/>
      <c r="C89" s="175" t="s">
        <v>135</v>
      </c>
      <c r="D89" s="175" t="s">
        <v>137</v>
      </c>
      <c r="E89" s="176" t="s">
        <v>1278</v>
      </c>
      <c r="F89" s="177" t="s">
        <v>1279</v>
      </c>
      <c r="G89" s="178" t="s">
        <v>374</v>
      </c>
      <c r="H89" s="179">
        <v>1</v>
      </c>
      <c r="I89" s="180"/>
      <c r="J89" s="181">
        <f>ROUND(I89*H89,2)</f>
        <v>0</v>
      </c>
      <c r="K89" s="177" t="s">
        <v>266</v>
      </c>
      <c r="L89" s="41"/>
      <c r="M89" s="182" t="s">
        <v>19</v>
      </c>
      <c r="N89" s="183" t="s">
        <v>43</v>
      </c>
      <c r="O89" s="66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6" t="s">
        <v>142</v>
      </c>
      <c r="AT89" s="186" t="s">
        <v>137</v>
      </c>
      <c r="AU89" s="186" t="s">
        <v>79</v>
      </c>
      <c r="AY89" s="19" t="s">
        <v>134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9" t="s">
        <v>143</v>
      </c>
      <c r="BK89" s="187">
        <f>ROUND(I89*H89,2)</f>
        <v>0</v>
      </c>
      <c r="BL89" s="19" t="s">
        <v>142</v>
      </c>
      <c r="BM89" s="186" t="s">
        <v>1280</v>
      </c>
    </row>
    <row r="90" spans="1:65" s="2" customFormat="1" ht="68.25">
      <c r="A90" s="36"/>
      <c r="B90" s="37"/>
      <c r="C90" s="38"/>
      <c r="D90" s="195" t="s">
        <v>481</v>
      </c>
      <c r="E90" s="38"/>
      <c r="F90" s="236" t="s">
        <v>1281</v>
      </c>
      <c r="G90" s="38"/>
      <c r="H90" s="38"/>
      <c r="I90" s="190"/>
      <c r="J90" s="38"/>
      <c r="K90" s="38"/>
      <c r="L90" s="41"/>
      <c r="M90" s="191"/>
      <c r="N90" s="192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481</v>
      </c>
      <c r="AU90" s="19" t="s">
        <v>79</v>
      </c>
    </row>
    <row r="91" spans="1:65" s="14" customFormat="1">
      <c r="B91" s="204"/>
      <c r="C91" s="205"/>
      <c r="D91" s="195" t="s">
        <v>147</v>
      </c>
      <c r="E91" s="206" t="s">
        <v>19</v>
      </c>
      <c r="F91" s="207" t="s">
        <v>79</v>
      </c>
      <c r="G91" s="205"/>
      <c r="H91" s="208">
        <v>1</v>
      </c>
      <c r="I91" s="209"/>
      <c r="J91" s="205"/>
      <c r="K91" s="205"/>
      <c r="L91" s="210"/>
      <c r="M91" s="211"/>
      <c r="N91" s="212"/>
      <c r="O91" s="212"/>
      <c r="P91" s="212"/>
      <c r="Q91" s="212"/>
      <c r="R91" s="212"/>
      <c r="S91" s="212"/>
      <c r="T91" s="213"/>
      <c r="AT91" s="214" t="s">
        <v>147</v>
      </c>
      <c r="AU91" s="214" t="s">
        <v>79</v>
      </c>
      <c r="AV91" s="14" t="s">
        <v>143</v>
      </c>
      <c r="AW91" s="14" t="s">
        <v>33</v>
      </c>
      <c r="AX91" s="14" t="s">
        <v>71</v>
      </c>
      <c r="AY91" s="214" t="s">
        <v>134</v>
      </c>
    </row>
    <row r="92" spans="1:65" s="15" customFormat="1">
      <c r="B92" s="215"/>
      <c r="C92" s="216"/>
      <c r="D92" s="195" t="s">
        <v>147</v>
      </c>
      <c r="E92" s="217" t="s">
        <v>19</v>
      </c>
      <c r="F92" s="218" t="s">
        <v>154</v>
      </c>
      <c r="G92" s="216"/>
      <c r="H92" s="219">
        <v>1</v>
      </c>
      <c r="I92" s="220"/>
      <c r="J92" s="216"/>
      <c r="K92" s="216"/>
      <c r="L92" s="221"/>
      <c r="M92" s="222"/>
      <c r="N92" s="223"/>
      <c r="O92" s="223"/>
      <c r="P92" s="223"/>
      <c r="Q92" s="223"/>
      <c r="R92" s="223"/>
      <c r="S92" s="223"/>
      <c r="T92" s="224"/>
      <c r="AT92" s="225" t="s">
        <v>147</v>
      </c>
      <c r="AU92" s="225" t="s">
        <v>79</v>
      </c>
      <c r="AV92" s="15" t="s">
        <v>142</v>
      </c>
      <c r="AW92" s="15" t="s">
        <v>33</v>
      </c>
      <c r="AX92" s="15" t="s">
        <v>79</v>
      </c>
      <c r="AY92" s="225" t="s">
        <v>134</v>
      </c>
    </row>
    <row r="93" spans="1:65" s="2" customFormat="1" ht="16.5" customHeight="1">
      <c r="A93" s="36"/>
      <c r="B93" s="37"/>
      <c r="C93" s="175" t="s">
        <v>142</v>
      </c>
      <c r="D93" s="175" t="s">
        <v>137</v>
      </c>
      <c r="E93" s="176" t="s">
        <v>1282</v>
      </c>
      <c r="F93" s="177" t="s">
        <v>1283</v>
      </c>
      <c r="G93" s="178" t="s">
        <v>374</v>
      </c>
      <c r="H93" s="179">
        <v>1</v>
      </c>
      <c r="I93" s="180"/>
      <c r="J93" s="181">
        <f>ROUND(I93*H93,2)</f>
        <v>0</v>
      </c>
      <c r="K93" s="177" t="s">
        <v>266</v>
      </c>
      <c r="L93" s="41"/>
      <c r="M93" s="182" t="s">
        <v>19</v>
      </c>
      <c r="N93" s="183" t="s">
        <v>43</v>
      </c>
      <c r="O93" s="66"/>
      <c r="P93" s="184">
        <f>O93*H93</f>
        <v>0</v>
      </c>
      <c r="Q93" s="184">
        <v>0</v>
      </c>
      <c r="R93" s="184">
        <f>Q93*H93</f>
        <v>0</v>
      </c>
      <c r="S93" s="184">
        <v>0</v>
      </c>
      <c r="T93" s="185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142</v>
      </c>
      <c r="AT93" s="186" t="s">
        <v>137</v>
      </c>
      <c r="AU93" s="186" t="s">
        <v>79</v>
      </c>
      <c r="AY93" s="19" t="s">
        <v>134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19" t="s">
        <v>143</v>
      </c>
      <c r="BK93" s="187">
        <f>ROUND(I93*H93,2)</f>
        <v>0</v>
      </c>
      <c r="BL93" s="19" t="s">
        <v>142</v>
      </c>
      <c r="BM93" s="186" t="s">
        <v>1284</v>
      </c>
    </row>
    <row r="94" spans="1:65" s="14" customFormat="1">
      <c r="B94" s="204"/>
      <c r="C94" s="205"/>
      <c r="D94" s="195" t="s">
        <v>147</v>
      </c>
      <c r="E94" s="206" t="s">
        <v>19</v>
      </c>
      <c r="F94" s="207" t="s">
        <v>79</v>
      </c>
      <c r="G94" s="205"/>
      <c r="H94" s="208">
        <v>1</v>
      </c>
      <c r="I94" s="209"/>
      <c r="J94" s="205"/>
      <c r="K94" s="205"/>
      <c r="L94" s="210"/>
      <c r="M94" s="211"/>
      <c r="N94" s="212"/>
      <c r="O94" s="212"/>
      <c r="P94" s="212"/>
      <c r="Q94" s="212"/>
      <c r="R94" s="212"/>
      <c r="S94" s="212"/>
      <c r="T94" s="213"/>
      <c r="AT94" s="214" t="s">
        <v>147</v>
      </c>
      <c r="AU94" s="214" t="s">
        <v>79</v>
      </c>
      <c r="AV94" s="14" t="s">
        <v>143</v>
      </c>
      <c r="AW94" s="14" t="s">
        <v>33</v>
      </c>
      <c r="AX94" s="14" t="s">
        <v>71</v>
      </c>
      <c r="AY94" s="214" t="s">
        <v>134</v>
      </c>
    </row>
    <row r="95" spans="1:65" s="15" customFormat="1">
      <c r="B95" s="215"/>
      <c r="C95" s="216"/>
      <c r="D95" s="195" t="s">
        <v>147</v>
      </c>
      <c r="E95" s="217" t="s">
        <v>19</v>
      </c>
      <c r="F95" s="218" t="s">
        <v>154</v>
      </c>
      <c r="G95" s="216"/>
      <c r="H95" s="219">
        <v>1</v>
      </c>
      <c r="I95" s="220"/>
      <c r="J95" s="216"/>
      <c r="K95" s="216"/>
      <c r="L95" s="221"/>
      <c r="M95" s="248"/>
      <c r="N95" s="249"/>
      <c r="O95" s="249"/>
      <c r="P95" s="249"/>
      <c r="Q95" s="249"/>
      <c r="R95" s="249"/>
      <c r="S95" s="249"/>
      <c r="T95" s="250"/>
      <c r="AT95" s="225" t="s">
        <v>147</v>
      </c>
      <c r="AU95" s="225" t="s">
        <v>79</v>
      </c>
      <c r="AV95" s="15" t="s">
        <v>142</v>
      </c>
      <c r="AW95" s="15" t="s">
        <v>33</v>
      </c>
      <c r="AX95" s="15" t="s">
        <v>79</v>
      </c>
      <c r="AY95" s="225" t="s">
        <v>134</v>
      </c>
    </row>
    <row r="96" spans="1:65" s="2" customFormat="1" ht="6.95" customHeight="1">
      <c r="A96" s="36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41"/>
      <c r="M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</sheetData>
  <sheetProtection algorithmName="SHA-512" hashValue="46ekNzhr2cVlpiIOY/BmRdE9l6m9nnd6NJcoFpblLX6tPk2ZKUGRuc9bRLydAgTU23+4u6oQOLRrqQqOOegxcg==" saltValue="XLqZR4d8C1uiN+QKdCwu/VTLVbd03XKLBexnnqQKzeTBITlbAn3pfkfL9lZQajhFtYQCQFJg1764RoZt76T9CQ==" spinCount="100000" sheet="1" objects="1" scenarios="1" formatColumns="0" formatRows="0" autoFilter="0"/>
  <autoFilter ref="C79:K95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56" customWidth="1"/>
    <col min="2" max="2" width="1.6640625" style="256" customWidth="1"/>
    <col min="3" max="4" width="5" style="256" customWidth="1"/>
    <col min="5" max="5" width="11.6640625" style="256" customWidth="1"/>
    <col min="6" max="6" width="9.1640625" style="256" customWidth="1"/>
    <col min="7" max="7" width="5" style="256" customWidth="1"/>
    <col min="8" max="8" width="77.83203125" style="256" customWidth="1"/>
    <col min="9" max="10" width="20" style="256" customWidth="1"/>
    <col min="11" max="11" width="1.6640625" style="256" customWidth="1"/>
  </cols>
  <sheetData>
    <row r="1" spans="2:11" s="1" customFormat="1" ht="37.5" customHeight="1"/>
    <row r="2" spans="2:11" s="1" customFormat="1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pans="2:11" s="17" customFormat="1" ht="45" customHeight="1">
      <c r="B3" s="260"/>
      <c r="C3" s="388" t="s">
        <v>1285</v>
      </c>
      <c r="D3" s="388"/>
      <c r="E3" s="388"/>
      <c r="F3" s="388"/>
      <c r="G3" s="388"/>
      <c r="H3" s="388"/>
      <c r="I3" s="388"/>
      <c r="J3" s="388"/>
      <c r="K3" s="261"/>
    </row>
    <row r="4" spans="2:11" s="1" customFormat="1" ht="25.5" customHeight="1">
      <c r="B4" s="262"/>
      <c r="C4" s="389" t="s">
        <v>1286</v>
      </c>
      <c r="D4" s="389"/>
      <c r="E4" s="389"/>
      <c r="F4" s="389"/>
      <c r="G4" s="389"/>
      <c r="H4" s="389"/>
      <c r="I4" s="389"/>
      <c r="J4" s="389"/>
      <c r="K4" s="263"/>
    </row>
    <row r="5" spans="2:11" s="1" customFormat="1" ht="5.25" customHeight="1">
      <c r="B5" s="262"/>
      <c r="C5" s="264"/>
      <c r="D5" s="264"/>
      <c r="E5" s="264"/>
      <c r="F5" s="264"/>
      <c r="G5" s="264"/>
      <c r="H5" s="264"/>
      <c r="I5" s="264"/>
      <c r="J5" s="264"/>
      <c r="K5" s="263"/>
    </row>
    <row r="6" spans="2:11" s="1" customFormat="1" ht="15" customHeight="1">
      <c r="B6" s="262"/>
      <c r="C6" s="387" t="s">
        <v>1287</v>
      </c>
      <c r="D6" s="387"/>
      <c r="E6" s="387"/>
      <c r="F6" s="387"/>
      <c r="G6" s="387"/>
      <c r="H6" s="387"/>
      <c r="I6" s="387"/>
      <c r="J6" s="387"/>
      <c r="K6" s="263"/>
    </row>
    <row r="7" spans="2:11" s="1" customFormat="1" ht="15" customHeight="1">
      <c r="B7" s="266"/>
      <c r="C7" s="387" t="s">
        <v>1288</v>
      </c>
      <c r="D7" s="387"/>
      <c r="E7" s="387"/>
      <c r="F7" s="387"/>
      <c r="G7" s="387"/>
      <c r="H7" s="387"/>
      <c r="I7" s="387"/>
      <c r="J7" s="387"/>
      <c r="K7" s="263"/>
    </row>
    <row r="8" spans="2:11" s="1" customFormat="1" ht="12.75" customHeight="1">
      <c r="B8" s="266"/>
      <c r="C8" s="265"/>
      <c r="D8" s="265"/>
      <c r="E8" s="265"/>
      <c r="F8" s="265"/>
      <c r="G8" s="265"/>
      <c r="H8" s="265"/>
      <c r="I8" s="265"/>
      <c r="J8" s="265"/>
      <c r="K8" s="263"/>
    </row>
    <row r="9" spans="2:11" s="1" customFormat="1" ht="15" customHeight="1">
      <c r="B9" s="266"/>
      <c r="C9" s="387" t="s">
        <v>1289</v>
      </c>
      <c r="D9" s="387"/>
      <c r="E9" s="387"/>
      <c r="F9" s="387"/>
      <c r="G9" s="387"/>
      <c r="H9" s="387"/>
      <c r="I9" s="387"/>
      <c r="J9" s="387"/>
      <c r="K9" s="263"/>
    </row>
    <row r="10" spans="2:11" s="1" customFormat="1" ht="15" customHeight="1">
      <c r="B10" s="266"/>
      <c r="C10" s="265"/>
      <c r="D10" s="387" t="s">
        <v>1290</v>
      </c>
      <c r="E10" s="387"/>
      <c r="F10" s="387"/>
      <c r="G10" s="387"/>
      <c r="H10" s="387"/>
      <c r="I10" s="387"/>
      <c r="J10" s="387"/>
      <c r="K10" s="263"/>
    </row>
    <row r="11" spans="2:11" s="1" customFormat="1" ht="15" customHeight="1">
      <c r="B11" s="266"/>
      <c r="C11" s="267"/>
      <c r="D11" s="387" t="s">
        <v>1291</v>
      </c>
      <c r="E11" s="387"/>
      <c r="F11" s="387"/>
      <c r="G11" s="387"/>
      <c r="H11" s="387"/>
      <c r="I11" s="387"/>
      <c r="J11" s="387"/>
      <c r="K11" s="263"/>
    </row>
    <row r="12" spans="2:11" s="1" customFormat="1" ht="15" customHeight="1">
      <c r="B12" s="266"/>
      <c r="C12" s="267"/>
      <c r="D12" s="265"/>
      <c r="E12" s="265"/>
      <c r="F12" s="265"/>
      <c r="G12" s="265"/>
      <c r="H12" s="265"/>
      <c r="I12" s="265"/>
      <c r="J12" s="265"/>
      <c r="K12" s="263"/>
    </row>
    <row r="13" spans="2:11" s="1" customFormat="1" ht="15" customHeight="1">
      <c r="B13" s="266"/>
      <c r="C13" s="267"/>
      <c r="D13" s="268" t="s">
        <v>1292</v>
      </c>
      <c r="E13" s="265"/>
      <c r="F13" s="265"/>
      <c r="G13" s="265"/>
      <c r="H13" s="265"/>
      <c r="I13" s="265"/>
      <c r="J13" s="265"/>
      <c r="K13" s="263"/>
    </row>
    <row r="14" spans="2:11" s="1" customFormat="1" ht="12.75" customHeight="1">
      <c r="B14" s="266"/>
      <c r="C14" s="267"/>
      <c r="D14" s="267"/>
      <c r="E14" s="267"/>
      <c r="F14" s="267"/>
      <c r="G14" s="267"/>
      <c r="H14" s="267"/>
      <c r="I14" s="267"/>
      <c r="J14" s="267"/>
      <c r="K14" s="263"/>
    </row>
    <row r="15" spans="2:11" s="1" customFormat="1" ht="15" customHeight="1">
      <c r="B15" s="266"/>
      <c r="C15" s="267"/>
      <c r="D15" s="387" t="s">
        <v>1293</v>
      </c>
      <c r="E15" s="387"/>
      <c r="F15" s="387"/>
      <c r="G15" s="387"/>
      <c r="H15" s="387"/>
      <c r="I15" s="387"/>
      <c r="J15" s="387"/>
      <c r="K15" s="263"/>
    </row>
    <row r="16" spans="2:11" s="1" customFormat="1" ht="15" customHeight="1">
      <c r="B16" s="266"/>
      <c r="C16" s="267"/>
      <c r="D16" s="387" t="s">
        <v>1294</v>
      </c>
      <c r="E16" s="387"/>
      <c r="F16" s="387"/>
      <c r="G16" s="387"/>
      <c r="H16" s="387"/>
      <c r="I16" s="387"/>
      <c r="J16" s="387"/>
      <c r="K16" s="263"/>
    </row>
    <row r="17" spans="2:11" s="1" customFormat="1" ht="15" customHeight="1">
      <c r="B17" s="266"/>
      <c r="C17" s="267"/>
      <c r="D17" s="387" t="s">
        <v>1295</v>
      </c>
      <c r="E17" s="387"/>
      <c r="F17" s="387"/>
      <c r="G17" s="387"/>
      <c r="H17" s="387"/>
      <c r="I17" s="387"/>
      <c r="J17" s="387"/>
      <c r="K17" s="263"/>
    </row>
    <row r="18" spans="2:11" s="1" customFormat="1" ht="15" customHeight="1">
      <c r="B18" s="266"/>
      <c r="C18" s="267"/>
      <c r="D18" s="267"/>
      <c r="E18" s="269" t="s">
        <v>78</v>
      </c>
      <c r="F18" s="387" t="s">
        <v>1296</v>
      </c>
      <c r="G18" s="387"/>
      <c r="H18" s="387"/>
      <c r="I18" s="387"/>
      <c r="J18" s="387"/>
      <c r="K18" s="263"/>
    </row>
    <row r="19" spans="2:11" s="1" customFormat="1" ht="15" customHeight="1">
      <c r="B19" s="266"/>
      <c r="C19" s="267"/>
      <c r="D19" s="267"/>
      <c r="E19" s="269" t="s">
        <v>1297</v>
      </c>
      <c r="F19" s="387" t="s">
        <v>1298</v>
      </c>
      <c r="G19" s="387"/>
      <c r="H19" s="387"/>
      <c r="I19" s="387"/>
      <c r="J19" s="387"/>
      <c r="K19" s="263"/>
    </row>
    <row r="20" spans="2:11" s="1" customFormat="1" ht="15" customHeight="1">
      <c r="B20" s="266"/>
      <c r="C20" s="267"/>
      <c r="D20" s="267"/>
      <c r="E20" s="269" t="s">
        <v>1299</v>
      </c>
      <c r="F20" s="387" t="s">
        <v>1300</v>
      </c>
      <c r="G20" s="387"/>
      <c r="H20" s="387"/>
      <c r="I20" s="387"/>
      <c r="J20" s="387"/>
      <c r="K20" s="263"/>
    </row>
    <row r="21" spans="2:11" s="1" customFormat="1" ht="15" customHeight="1">
      <c r="B21" s="266"/>
      <c r="C21" s="267"/>
      <c r="D21" s="267"/>
      <c r="E21" s="269" t="s">
        <v>1301</v>
      </c>
      <c r="F21" s="387" t="s">
        <v>1302</v>
      </c>
      <c r="G21" s="387"/>
      <c r="H21" s="387"/>
      <c r="I21" s="387"/>
      <c r="J21" s="387"/>
      <c r="K21" s="263"/>
    </row>
    <row r="22" spans="2:11" s="1" customFormat="1" ht="15" customHeight="1">
      <c r="B22" s="266"/>
      <c r="C22" s="267"/>
      <c r="D22" s="267"/>
      <c r="E22" s="269" t="s">
        <v>908</v>
      </c>
      <c r="F22" s="387" t="s">
        <v>909</v>
      </c>
      <c r="G22" s="387"/>
      <c r="H22" s="387"/>
      <c r="I22" s="387"/>
      <c r="J22" s="387"/>
      <c r="K22" s="263"/>
    </row>
    <row r="23" spans="2:11" s="1" customFormat="1" ht="15" customHeight="1">
      <c r="B23" s="266"/>
      <c r="C23" s="267"/>
      <c r="D23" s="267"/>
      <c r="E23" s="269" t="s">
        <v>1303</v>
      </c>
      <c r="F23" s="387" t="s">
        <v>1304</v>
      </c>
      <c r="G23" s="387"/>
      <c r="H23" s="387"/>
      <c r="I23" s="387"/>
      <c r="J23" s="387"/>
      <c r="K23" s="263"/>
    </row>
    <row r="24" spans="2:11" s="1" customFormat="1" ht="12.75" customHeight="1">
      <c r="B24" s="266"/>
      <c r="C24" s="267"/>
      <c r="D24" s="267"/>
      <c r="E24" s="267"/>
      <c r="F24" s="267"/>
      <c r="G24" s="267"/>
      <c r="H24" s="267"/>
      <c r="I24" s="267"/>
      <c r="J24" s="267"/>
      <c r="K24" s="263"/>
    </row>
    <row r="25" spans="2:11" s="1" customFormat="1" ht="15" customHeight="1">
      <c r="B25" s="266"/>
      <c r="C25" s="387" t="s">
        <v>1305</v>
      </c>
      <c r="D25" s="387"/>
      <c r="E25" s="387"/>
      <c r="F25" s="387"/>
      <c r="G25" s="387"/>
      <c r="H25" s="387"/>
      <c r="I25" s="387"/>
      <c r="J25" s="387"/>
      <c r="K25" s="263"/>
    </row>
    <row r="26" spans="2:11" s="1" customFormat="1" ht="15" customHeight="1">
      <c r="B26" s="266"/>
      <c r="C26" s="387" t="s">
        <v>1306</v>
      </c>
      <c r="D26" s="387"/>
      <c r="E26" s="387"/>
      <c r="F26" s="387"/>
      <c r="G26" s="387"/>
      <c r="H26" s="387"/>
      <c r="I26" s="387"/>
      <c r="J26" s="387"/>
      <c r="K26" s="263"/>
    </row>
    <row r="27" spans="2:11" s="1" customFormat="1" ht="15" customHeight="1">
      <c r="B27" s="266"/>
      <c r="C27" s="265"/>
      <c r="D27" s="387" t="s">
        <v>1307</v>
      </c>
      <c r="E27" s="387"/>
      <c r="F27" s="387"/>
      <c r="G27" s="387"/>
      <c r="H27" s="387"/>
      <c r="I27" s="387"/>
      <c r="J27" s="387"/>
      <c r="K27" s="263"/>
    </row>
    <row r="28" spans="2:11" s="1" customFormat="1" ht="15" customHeight="1">
      <c r="B28" s="266"/>
      <c r="C28" s="267"/>
      <c r="D28" s="387" t="s">
        <v>1308</v>
      </c>
      <c r="E28" s="387"/>
      <c r="F28" s="387"/>
      <c r="G28" s="387"/>
      <c r="H28" s="387"/>
      <c r="I28" s="387"/>
      <c r="J28" s="387"/>
      <c r="K28" s="263"/>
    </row>
    <row r="29" spans="2:11" s="1" customFormat="1" ht="12.75" customHeight="1">
      <c r="B29" s="266"/>
      <c r="C29" s="267"/>
      <c r="D29" s="267"/>
      <c r="E29" s="267"/>
      <c r="F29" s="267"/>
      <c r="G29" s="267"/>
      <c r="H29" s="267"/>
      <c r="I29" s="267"/>
      <c r="J29" s="267"/>
      <c r="K29" s="263"/>
    </row>
    <row r="30" spans="2:11" s="1" customFormat="1" ht="15" customHeight="1">
      <c r="B30" s="266"/>
      <c r="C30" s="267"/>
      <c r="D30" s="387" t="s">
        <v>1309</v>
      </c>
      <c r="E30" s="387"/>
      <c r="F30" s="387"/>
      <c r="G30" s="387"/>
      <c r="H30" s="387"/>
      <c r="I30" s="387"/>
      <c r="J30" s="387"/>
      <c r="K30" s="263"/>
    </row>
    <row r="31" spans="2:11" s="1" customFormat="1" ht="15" customHeight="1">
      <c r="B31" s="266"/>
      <c r="C31" s="267"/>
      <c r="D31" s="387" t="s">
        <v>1310</v>
      </c>
      <c r="E31" s="387"/>
      <c r="F31" s="387"/>
      <c r="G31" s="387"/>
      <c r="H31" s="387"/>
      <c r="I31" s="387"/>
      <c r="J31" s="387"/>
      <c r="K31" s="263"/>
    </row>
    <row r="32" spans="2:11" s="1" customFormat="1" ht="12.75" customHeight="1">
      <c r="B32" s="266"/>
      <c r="C32" s="267"/>
      <c r="D32" s="267"/>
      <c r="E32" s="267"/>
      <c r="F32" s="267"/>
      <c r="G32" s="267"/>
      <c r="H32" s="267"/>
      <c r="I32" s="267"/>
      <c r="J32" s="267"/>
      <c r="K32" s="263"/>
    </row>
    <row r="33" spans="2:11" s="1" customFormat="1" ht="15" customHeight="1">
      <c r="B33" s="266"/>
      <c r="C33" s="267"/>
      <c r="D33" s="387" t="s">
        <v>1311</v>
      </c>
      <c r="E33" s="387"/>
      <c r="F33" s="387"/>
      <c r="G33" s="387"/>
      <c r="H33" s="387"/>
      <c r="I33" s="387"/>
      <c r="J33" s="387"/>
      <c r="K33" s="263"/>
    </row>
    <row r="34" spans="2:11" s="1" customFormat="1" ht="15" customHeight="1">
      <c r="B34" s="266"/>
      <c r="C34" s="267"/>
      <c r="D34" s="387" t="s">
        <v>1312</v>
      </c>
      <c r="E34" s="387"/>
      <c r="F34" s="387"/>
      <c r="G34" s="387"/>
      <c r="H34" s="387"/>
      <c r="I34" s="387"/>
      <c r="J34" s="387"/>
      <c r="K34" s="263"/>
    </row>
    <row r="35" spans="2:11" s="1" customFormat="1" ht="15" customHeight="1">
      <c r="B35" s="266"/>
      <c r="C35" s="267"/>
      <c r="D35" s="387" t="s">
        <v>1313</v>
      </c>
      <c r="E35" s="387"/>
      <c r="F35" s="387"/>
      <c r="G35" s="387"/>
      <c r="H35" s="387"/>
      <c r="I35" s="387"/>
      <c r="J35" s="387"/>
      <c r="K35" s="263"/>
    </row>
    <row r="36" spans="2:11" s="1" customFormat="1" ht="15" customHeight="1">
      <c r="B36" s="266"/>
      <c r="C36" s="267"/>
      <c r="D36" s="265"/>
      <c r="E36" s="268" t="s">
        <v>120</v>
      </c>
      <c r="F36" s="265"/>
      <c r="G36" s="387" t="s">
        <v>1314</v>
      </c>
      <c r="H36" s="387"/>
      <c r="I36" s="387"/>
      <c r="J36" s="387"/>
      <c r="K36" s="263"/>
    </row>
    <row r="37" spans="2:11" s="1" customFormat="1" ht="30.75" customHeight="1">
      <c r="B37" s="266"/>
      <c r="C37" s="267"/>
      <c r="D37" s="265"/>
      <c r="E37" s="268" t="s">
        <v>1315</v>
      </c>
      <c r="F37" s="265"/>
      <c r="G37" s="387" t="s">
        <v>1316</v>
      </c>
      <c r="H37" s="387"/>
      <c r="I37" s="387"/>
      <c r="J37" s="387"/>
      <c r="K37" s="263"/>
    </row>
    <row r="38" spans="2:11" s="1" customFormat="1" ht="15" customHeight="1">
      <c r="B38" s="266"/>
      <c r="C38" s="267"/>
      <c r="D38" s="265"/>
      <c r="E38" s="268" t="s">
        <v>52</v>
      </c>
      <c r="F38" s="265"/>
      <c r="G38" s="387" t="s">
        <v>1317</v>
      </c>
      <c r="H38" s="387"/>
      <c r="I38" s="387"/>
      <c r="J38" s="387"/>
      <c r="K38" s="263"/>
    </row>
    <row r="39" spans="2:11" s="1" customFormat="1" ht="15" customHeight="1">
      <c r="B39" s="266"/>
      <c r="C39" s="267"/>
      <c r="D39" s="265"/>
      <c r="E39" s="268" t="s">
        <v>53</v>
      </c>
      <c r="F39" s="265"/>
      <c r="G39" s="387" t="s">
        <v>1318</v>
      </c>
      <c r="H39" s="387"/>
      <c r="I39" s="387"/>
      <c r="J39" s="387"/>
      <c r="K39" s="263"/>
    </row>
    <row r="40" spans="2:11" s="1" customFormat="1" ht="15" customHeight="1">
      <c r="B40" s="266"/>
      <c r="C40" s="267"/>
      <c r="D40" s="265"/>
      <c r="E40" s="268" t="s">
        <v>121</v>
      </c>
      <c r="F40" s="265"/>
      <c r="G40" s="387" t="s">
        <v>1319</v>
      </c>
      <c r="H40" s="387"/>
      <c r="I40" s="387"/>
      <c r="J40" s="387"/>
      <c r="K40" s="263"/>
    </row>
    <row r="41" spans="2:11" s="1" customFormat="1" ht="15" customHeight="1">
      <c r="B41" s="266"/>
      <c r="C41" s="267"/>
      <c r="D41" s="265"/>
      <c r="E41" s="268" t="s">
        <v>122</v>
      </c>
      <c r="F41" s="265"/>
      <c r="G41" s="387" t="s">
        <v>1320</v>
      </c>
      <c r="H41" s="387"/>
      <c r="I41" s="387"/>
      <c r="J41" s="387"/>
      <c r="K41" s="263"/>
    </row>
    <row r="42" spans="2:11" s="1" customFormat="1" ht="15" customHeight="1">
      <c r="B42" s="266"/>
      <c r="C42" s="267"/>
      <c r="D42" s="265"/>
      <c r="E42" s="268" t="s">
        <v>1321</v>
      </c>
      <c r="F42" s="265"/>
      <c r="G42" s="387" t="s">
        <v>1322</v>
      </c>
      <c r="H42" s="387"/>
      <c r="I42" s="387"/>
      <c r="J42" s="387"/>
      <c r="K42" s="263"/>
    </row>
    <row r="43" spans="2:11" s="1" customFormat="1" ht="15" customHeight="1">
      <c r="B43" s="266"/>
      <c r="C43" s="267"/>
      <c r="D43" s="265"/>
      <c r="E43" s="268"/>
      <c r="F43" s="265"/>
      <c r="G43" s="387" t="s">
        <v>1323</v>
      </c>
      <c r="H43" s="387"/>
      <c r="I43" s="387"/>
      <c r="J43" s="387"/>
      <c r="K43" s="263"/>
    </row>
    <row r="44" spans="2:11" s="1" customFormat="1" ht="15" customHeight="1">
      <c r="B44" s="266"/>
      <c r="C44" s="267"/>
      <c r="D44" s="265"/>
      <c r="E44" s="268" t="s">
        <v>1324</v>
      </c>
      <c r="F44" s="265"/>
      <c r="G44" s="387" t="s">
        <v>1325</v>
      </c>
      <c r="H44" s="387"/>
      <c r="I44" s="387"/>
      <c r="J44" s="387"/>
      <c r="K44" s="263"/>
    </row>
    <row r="45" spans="2:11" s="1" customFormat="1" ht="15" customHeight="1">
      <c r="B45" s="266"/>
      <c r="C45" s="267"/>
      <c r="D45" s="265"/>
      <c r="E45" s="268" t="s">
        <v>124</v>
      </c>
      <c r="F45" s="265"/>
      <c r="G45" s="387" t="s">
        <v>1326</v>
      </c>
      <c r="H45" s="387"/>
      <c r="I45" s="387"/>
      <c r="J45" s="387"/>
      <c r="K45" s="263"/>
    </row>
    <row r="46" spans="2:11" s="1" customFormat="1" ht="12.75" customHeight="1">
      <c r="B46" s="266"/>
      <c r="C46" s="267"/>
      <c r="D46" s="265"/>
      <c r="E46" s="265"/>
      <c r="F46" s="265"/>
      <c r="G46" s="265"/>
      <c r="H46" s="265"/>
      <c r="I46" s="265"/>
      <c r="J46" s="265"/>
      <c r="K46" s="263"/>
    </row>
    <row r="47" spans="2:11" s="1" customFormat="1" ht="15" customHeight="1">
      <c r="B47" s="266"/>
      <c r="C47" s="267"/>
      <c r="D47" s="387" t="s">
        <v>1327</v>
      </c>
      <c r="E47" s="387"/>
      <c r="F47" s="387"/>
      <c r="G47" s="387"/>
      <c r="H47" s="387"/>
      <c r="I47" s="387"/>
      <c r="J47" s="387"/>
      <c r="K47" s="263"/>
    </row>
    <row r="48" spans="2:11" s="1" customFormat="1" ht="15" customHeight="1">
      <c r="B48" s="266"/>
      <c r="C48" s="267"/>
      <c r="D48" s="267"/>
      <c r="E48" s="387" t="s">
        <v>1328</v>
      </c>
      <c r="F48" s="387"/>
      <c r="G48" s="387"/>
      <c r="H48" s="387"/>
      <c r="I48" s="387"/>
      <c r="J48" s="387"/>
      <c r="K48" s="263"/>
    </row>
    <row r="49" spans="2:11" s="1" customFormat="1" ht="15" customHeight="1">
      <c r="B49" s="266"/>
      <c r="C49" s="267"/>
      <c r="D49" s="267"/>
      <c r="E49" s="387" t="s">
        <v>1329</v>
      </c>
      <c r="F49" s="387"/>
      <c r="G49" s="387"/>
      <c r="H49" s="387"/>
      <c r="I49" s="387"/>
      <c r="J49" s="387"/>
      <c r="K49" s="263"/>
    </row>
    <row r="50" spans="2:11" s="1" customFormat="1" ht="15" customHeight="1">
      <c r="B50" s="266"/>
      <c r="C50" s="267"/>
      <c r="D50" s="267"/>
      <c r="E50" s="387" t="s">
        <v>1330</v>
      </c>
      <c r="F50" s="387"/>
      <c r="G50" s="387"/>
      <c r="H50" s="387"/>
      <c r="I50" s="387"/>
      <c r="J50" s="387"/>
      <c r="K50" s="263"/>
    </row>
    <row r="51" spans="2:11" s="1" customFormat="1" ht="15" customHeight="1">
      <c r="B51" s="266"/>
      <c r="C51" s="267"/>
      <c r="D51" s="387" t="s">
        <v>1331</v>
      </c>
      <c r="E51" s="387"/>
      <c r="F51" s="387"/>
      <c r="G51" s="387"/>
      <c r="H51" s="387"/>
      <c r="I51" s="387"/>
      <c r="J51" s="387"/>
      <c r="K51" s="263"/>
    </row>
    <row r="52" spans="2:11" s="1" customFormat="1" ht="25.5" customHeight="1">
      <c r="B52" s="262"/>
      <c r="C52" s="389" t="s">
        <v>1332</v>
      </c>
      <c r="D52" s="389"/>
      <c r="E52" s="389"/>
      <c r="F52" s="389"/>
      <c r="G52" s="389"/>
      <c r="H52" s="389"/>
      <c r="I52" s="389"/>
      <c r="J52" s="389"/>
      <c r="K52" s="263"/>
    </row>
    <row r="53" spans="2:11" s="1" customFormat="1" ht="5.25" customHeight="1">
      <c r="B53" s="262"/>
      <c r="C53" s="264"/>
      <c r="D53" s="264"/>
      <c r="E53" s="264"/>
      <c r="F53" s="264"/>
      <c r="G53" s="264"/>
      <c r="H53" s="264"/>
      <c r="I53" s="264"/>
      <c r="J53" s="264"/>
      <c r="K53" s="263"/>
    </row>
    <row r="54" spans="2:11" s="1" customFormat="1" ht="15" customHeight="1">
      <c r="B54" s="262"/>
      <c r="C54" s="387" t="s">
        <v>1333</v>
      </c>
      <c r="D54" s="387"/>
      <c r="E54" s="387"/>
      <c r="F54" s="387"/>
      <c r="G54" s="387"/>
      <c r="H54" s="387"/>
      <c r="I54" s="387"/>
      <c r="J54" s="387"/>
      <c r="K54" s="263"/>
    </row>
    <row r="55" spans="2:11" s="1" customFormat="1" ht="15" customHeight="1">
      <c r="B55" s="262"/>
      <c r="C55" s="387" t="s">
        <v>1334</v>
      </c>
      <c r="D55" s="387"/>
      <c r="E55" s="387"/>
      <c r="F55" s="387"/>
      <c r="G55" s="387"/>
      <c r="H55" s="387"/>
      <c r="I55" s="387"/>
      <c r="J55" s="387"/>
      <c r="K55" s="263"/>
    </row>
    <row r="56" spans="2:11" s="1" customFormat="1" ht="12.75" customHeight="1">
      <c r="B56" s="262"/>
      <c r="C56" s="265"/>
      <c r="D56" s="265"/>
      <c r="E56" s="265"/>
      <c r="F56" s="265"/>
      <c r="G56" s="265"/>
      <c r="H56" s="265"/>
      <c r="I56" s="265"/>
      <c r="J56" s="265"/>
      <c r="K56" s="263"/>
    </row>
    <row r="57" spans="2:11" s="1" customFormat="1" ht="15" customHeight="1">
      <c r="B57" s="262"/>
      <c r="C57" s="387" t="s">
        <v>1335</v>
      </c>
      <c r="D57" s="387"/>
      <c r="E57" s="387"/>
      <c r="F57" s="387"/>
      <c r="G57" s="387"/>
      <c r="H57" s="387"/>
      <c r="I57" s="387"/>
      <c r="J57" s="387"/>
      <c r="K57" s="263"/>
    </row>
    <row r="58" spans="2:11" s="1" customFormat="1" ht="15" customHeight="1">
      <c r="B58" s="262"/>
      <c r="C58" s="267"/>
      <c r="D58" s="387" t="s">
        <v>1336</v>
      </c>
      <c r="E58" s="387"/>
      <c r="F58" s="387"/>
      <c r="G58" s="387"/>
      <c r="H58" s="387"/>
      <c r="I58" s="387"/>
      <c r="J58" s="387"/>
      <c r="K58" s="263"/>
    </row>
    <row r="59" spans="2:11" s="1" customFormat="1" ht="15" customHeight="1">
      <c r="B59" s="262"/>
      <c r="C59" s="267"/>
      <c r="D59" s="387" t="s">
        <v>1337</v>
      </c>
      <c r="E59" s="387"/>
      <c r="F59" s="387"/>
      <c r="G59" s="387"/>
      <c r="H59" s="387"/>
      <c r="I59" s="387"/>
      <c r="J59" s="387"/>
      <c r="K59" s="263"/>
    </row>
    <row r="60" spans="2:11" s="1" customFormat="1" ht="15" customHeight="1">
      <c r="B60" s="262"/>
      <c r="C60" s="267"/>
      <c r="D60" s="387" t="s">
        <v>1338</v>
      </c>
      <c r="E60" s="387"/>
      <c r="F60" s="387"/>
      <c r="G60" s="387"/>
      <c r="H60" s="387"/>
      <c r="I60" s="387"/>
      <c r="J60" s="387"/>
      <c r="K60" s="263"/>
    </row>
    <row r="61" spans="2:11" s="1" customFormat="1" ht="15" customHeight="1">
      <c r="B61" s="262"/>
      <c r="C61" s="267"/>
      <c r="D61" s="387" t="s">
        <v>1339</v>
      </c>
      <c r="E61" s="387"/>
      <c r="F61" s="387"/>
      <c r="G61" s="387"/>
      <c r="H61" s="387"/>
      <c r="I61" s="387"/>
      <c r="J61" s="387"/>
      <c r="K61" s="263"/>
    </row>
    <row r="62" spans="2:11" s="1" customFormat="1" ht="15" customHeight="1">
      <c r="B62" s="262"/>
      <c r="C62" s="267"/>
      <c r="D62" s="391" t="s">
        <v>1340</v>
      </c>
      <c r="E62" s="391"/>
      <c r="F62" s="391"/>
      <c r="G62" s="391"/>
      <c r="H62" s="391"/>
      <c r="I62" s="391"/>
      <c r="J62" s="391"/>
      <c r="K62" s="263"/>
    </row>
    <row r="63" spans="2:11" s="1" customFormat="1" ht="15" customHeight="1">
      <c r="B63" s="262"/>
      <c r="C63" s="267"/>
      <c r="D63" s="387" t="s">
        <v>1341</v>
      </c>
      <c r="E63" s="387"/>
      <c r="F63" s="387"/>
      <c r="G63" s="387"/>
      <c r="H63" s="387"/>
      <c r="I63" s="387"/>
      <c r="J63" s="387"/>
      <c r="K63" s="263"/>
    </row>
    <row r="64" spans="2:11" s="1" customFormat="1" ht="12.75" customHeight="1">
      <c r="B64" s="262"/>
      <c r="C64" s="267"/>
      <c r="D64" s="267"/>
      <c r="E64" s="270"/>
      <c r="F64" s="267"/>
      <c r="G64" s="267"/>
      <c r="H64" s="267"/>
      <c r="I64" s="267"/>
      <c r="J64" s="267"/>
      <c r="K64" s="263"/>
    </row>
    <row r="65" spans="2:11" s="1" customFormat="1" ht="15" customHeight="1">
      <c r="B65" s="262"/>
      <c r="C65" s="267"/>
      <c r="D65" s="387" t="s">
        <v>1342</v>
      </c>
      <c r="E65" s="387"/>
      <c r="F65" s="387"/>
      <c r="G65" s="387"/>
      <c r="H65" s="387"/>
      <c r="I65" s="387"/>
      <c r="J65" s="387"/>
      <c r="K65" s="263"/>
    </row>
    <row r="66" spans="2:11" s="1" customFormat="1" ht="15" customHeight="1">
      <c r="B66" s="262"/>
      <c r="C66" s="267"/>
      <c r="D66" s="391" t="s">
        <v>1343</v>
      </c>
      <c r="E66" s="391"/>
      <c r="F66" s="391"/>
      <c r="G66" s="391"/>
      <c r="H66" s="391"/>
      <c r="I66" s="391"/>
      <c r="J66" s="391"/>
      <c r="K66" s="263"/>
    </row>
    <row r="67" spans="2:11" s="1" customFormat="1" ht="15" customHeight="1">
      <c r="B67" s="262"/>
      <c r="C67" s="267"/>
      <c r="D67" s="387" t="s">
        <v>1344</v>
      </c>
      <c r="E67" s="387"/>
      <c r="F67" s="387"/>
      <c r="G67" s="387"/>
      <c r="H67" s="387"/>
      <c r="I67" s="387"/>
      <c r="J67" s="387"/>
      <c r="K67" s="263"/>
    </row>
    <row r="68" spans="2:11" s="1" customFormat="1" ht="15" customHeight="1">
      <c r="B68" s="262"/>
      <c r="C68" s="267"/>
      <c r="D68" s="387" t="s">
        <v>1345</v>
      </c>
      <c r="E68" s="387"/>
      <c r="F68" s="387"/>
      <c r="G68" s="387"/>
      <c r="H68" s="387"/>
      <c r="I68" s="387"/>
      <c r="J68" s="387"/>
      <c r="K68" s="263"/>
    </row>
    <row r="69" spans="2:11" s="1" customFormat="1" ht="15" customHeight="1">
      <c r="B69" s="262"/>
      <c r="C69" s="267"/>
      <c r="D69" s="387" t="s">
        <v>1346</v>
      </c>
      <c r="E69" s="387"/>
      <c r="F69" s="387"/>
      <c r="G69" s="387"/>
      <c r="H69" s="387"/>
      <c r="I69" s="387"/>
      <c r="J69" s="387"/>
      <c r="K69" s="263"/>
    </row>
    <row r="70" spans="2:11" s="1" customFormat="1" ht="15" customHeight="1">
      <c r="B70" s="262"/>
      <c r="C70" s="267"/>
      <c r="D70" s="387" t="s">
        <v>1347</v>
      </c>
      <c r="E70" s="387"/>
      <c r="F70" s="387"/>
      <c r="G70" s="387"/>
      <c r="H70" s="387"/>
      <c r="I70" s="387"/>
      <c r="J70" s="387"/>
      <c r="K70" s="263"/>
    </row>
    <row r="71" spans="2:1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pans="2:11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pans="2:11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pans="2:11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pans="2:11" s="1" customFormat="1" ht="45" customHeight="1">
      <c r="B75" s="279"/>
      <c r="C75" s="390" t="s">
        <v>1348</v>
      </c>
      <c r="D75" s="390"/>
      <c r="E75" s="390"/>
      <c r="F75" s="390"/>
      <c r="G75" s="390"/>
      <c r="H75" s="390"/>
      <c r="I75" s="390"/>
      <c r="J75" s="390"/>
      <c r="K75" s="280"/>
    </row>
    <row r="76" spans="2:11" s="1" customFormat="1" ht="17.25" customHeight="1">
      <c r="B76" s="279"/>
      <c r="C76" s="281" t="s">
        <v>1349</v>
      </c>
      <c r="D76" s="281"/>
      <c r="E76" s="281"/>
      <c r="F76" s="281" t="s">
        <v>1350</v>
      </c>
      <c r="G76" s="282"/>
      <c r="H76" s="281" t="s">
        <v>53</v>
      </c>
      <c r="I76" s="281" t="s">
        <v>56</v>
      </c>
      <c r="J76" s="281" t="s">
        <v>1351</v>
      </c>
      <c r="K76" s="280"/>
    </row>
    <row r="77" spans="2:11" s="1" customFormat="1" ht="17.25" customHeight="1">
      <c r="B77" s="279"/>
      <c r="C77" s="283" t="s">
        <v>1352</v>
      </c>
      <c r="D77" s="283"/>
      <c r="E77" s="283"/>
      <c r="F77" s="284" t="s">
        <v>1353</v>
      </c>
      <c r="G77" s="285"/>
      <c r="H77" s="283"/>
      <c r="I77" s="283"/>
      <c r="J77" s="283" t="s">
        <v>1354</v>
      </c>
      <c r="K77" s="280"/>
    </row>
    <row r="78" spans="2:11" s="1" customFormat="1" ht="5.25" customHeight="1">
      <c r="B78" s="279"/>
      <c r="C78" s="286"/>
      <c r="D78" s="286"/>
      <c r="E78" s="286"/>
      <c r="F78" s="286"/>
      <c r="G78" s="287"/>
      <c r="H78" s="286"/>
      <c r="I78" s="286"/>
      <c r="J78" s="286"/>
      <c r="K78" s="280"/>
    </row>
    <row r="79" spans="2:11" s="1" customFormat="1" ht="15" customHeight="1">
      <c r="B79" s="279"/>
      <c r="C79" s="268" t="s">
        <v>52</v>
      </c>
      <c r="D79" s="288"/>
      <c r="E79" s="288"/>
      <c r="F79" s="289" t="s">
        <v>1355</v>
      </c>
      <c r="G79" s="290"/>
      <c r="H79" s="268" t="s">
        <v>1356</v>
      </c>
      <c r="I79" s="268" t="s">
        <v>1357</v>
      </c>
      <c r="J79" s="268">
        <v>20</v>
      </c>
      <c r="K79" s="280"/>
    </row>
    <row r="80" spans="2:11" s="1" customFormat="1" ht="15" customHeight="1">
      <c r="B80" s="279"/>
      <c r="C80" s="268" t="s">
        <v>1358</v>
      </c>
      <c r="D80" s="268"/>
      <c r="E80" s="268"/>
      <c r="F80" s="289" t="s">
        <v>1355</v>
      </c>
      <c r="G80" s="290"/>
      <c r="H80" s="268" t="s">
        <v>1359</v>
      </c>
      <c r="I80" s="268" t="s">
        <v>1357</v>
      </c>
      <c r="J80" s="268">
        <v>120</v>
      </c>
      <c r="K80" s="280"/>
    </row>
    <row r="81" spans="2:11" s="1" customFormat="1" ht="15" customHeight="1">
      <c r="B81" s="291"/>
      <c r="C81" s="268" t="s">
        <v>1360</v>
      </c>
      <c r="D81" s="268"/>
      <c r="E81" s="268"/>
      <c r="F81" s="289" t="s">
        <v>1361</v>
      </c>
      <c r="G81" s="290"/>
      <c r="H81" s="268" t="s">
        <v>1362</v>
      </c>
      <c r="I81" s="268" t="s">
        <v>1357</v>
      </c>
      <c r="J81" s="268">
        <v>50</v>
      </c>
      <c r="K81" s="280"/>
    </row>
    <row r="82" spans="2:11" s="1" customFormat="1" ht="15" customHeight="1">
      <c r="B82" s="291"/>
      <c r="C82" s="268" t="s">
        <v>1363</v>
      </c>
      <c r="D82" s="268"/>
      <c r="E82" s="268"/>
      <c r="F82" s="289" t="s">
        <v>1355</v>
      </c>
      <c r="G82" s="290"/>
      <c r="H82" s="268" t="s">
        <v>1364</v>
      </c>
      <c r="I82" s="268" t="s">
        <v>1365</v>
      </c>
      <c r="J82" s="268"/>
      <c r="K82" s="280"/>
    </row>
    <row r="83" spans="2:11" s="1" customFormat="1" ht="15" customHeight="1">
      <c r="B83" s="291"/>
      <c r="C83" s="292" t="s">
        <v>1366</v>
      </c>
      <c r="D83" s="292"/>
      <c r="E83" s="292"/>
      <c r="F83" s="293" t="s">
        <v>1361</v>
      </c>
      <c r="G83" s="292"/>
      <c r="H83" s="292" t="s">
        <v>1367</v>
      </c>
      <c r="I83" s="292" t="s">
        <v>1357</v>
      </c>
      <c r="J83" s="292">
        <v>15</v>
      </c>
      <c r="K83" s="280"/>
    </row>
    <row r="84" spans="2:11" s="1" customFormat="1" ht="15" customHeight="1">
      <c r="B84" s="291"/>
      <c r="C84" s="292" t="s">
        <v>1368</v>
      </c>
      <c r="D84" s="292"/>
      <c r="E84" s="292"/>
      <c r="F84" s="293" t="s">
        <v>1361</v>
      </c>
      <c r="G84" s="292"/>
      <c r="H84" s="292" t="s">
        <v>1369</v>
      </c>
      <c r="I84" s="292" t="s">
        <v>1357</v>
      </c>
      <c r="J84" s="292">
        <v>15</v>
      </c>
      <c r="K84" s="280"/>
    </row>
    <row r="85" spans="2:11" s="1" customFormat="1" ht="15" customHeight="1">
      <c r="B85" s="291"/>
      <c r="C85" s="292" t="s">
        <v>1370</v>
      </c>
      <c r="D85" s="292"/>
      <c r="E85" s="292"/>
      <c r="F85" s="293" t="s">
        <v>1361</v>
      </c>
      <c r="G85" s="292"/>
      <c r="H85" s="292" t="s">
        <v>1371</v>
      </c>
      <c r="I85" s="292" t="s">
        <v>1357</v>
      </c>
      <c r="J85" s="292">
        <v>20</v>
      </c>
      <c r="K85" s="280"/>
    </row>
    <row r="86" spans="2:11" s="1" customFormat="1" ht="15" customHeight="1">
      <c r="B86" s="291"/>
      <c r="C86" s="292" t="s">
        <v>1372</v>
      </c>
      <c r="D86" s="292"/>
      <c r="E86" s="292"/>
      <c r="F86" s="293" t="s">
        <v>1361</v>
      </c>
      <c r="G86" s="292"/>
      <c r="H86" s="292" t="s">
        <v>1373</v>
      </c>
      <c r="I86" s="292" t="s">
        <v>1357</v>
      </c>
      <c r="J86" s="292">
        <v>20</v>
      </c>
      <c r="K86" s="280"/>
    </row>
    <row r="87" spans="2:11" s="1" customFormat="1" ht="15" customHeight="1">
      <c r="B87" s="291"/>
      <c r="C87" s="268" t="s">
        <v>1374</v>
      </c>
      <c r="D87" s="268"/>
      <c r="E87" s="268"/>
      <c r="F87" s="289" t="s">
        <v>1361</v>
      </c>
      <c r="G87" s="290"/>
      <c r="H87" s="268" t="s">
        <v>1375</v>
      </c>
      <c r="I87" s="268" t="s">
        <v>1357</v>
      </c>
      <c r="J87" s="268">
        <v>50</v>
      </c>
      <c r="K87" s="280"/>
    </row>
    <row r="88" spans="2:11" s="1" customFormat="1" ht="15" customHeight="1">
      <c r="B88" s="291"/>
      <c r="C88" s="268" t="s">
        <v>1376</v>
      </c>
      <c r="D88" s="268"/>
      <c r="E88" s="268"/>
      <c r="F88" s="289" t="s">
        <v>1361</v>
      </c>
      <c r="G88" s="290"/>
      <c r="H88" s="268" t="s">
        <v>1377</v>
      </c>
      <c r="I88" s="268" t="s">
        <v>1357</v>
      </c>
      <c r="J88" s="268">
        <v>20</v>
      </c>
      <c r="K88" s="280"/>
    </row>
    <row r="89" spans="2:11" s="1" customFormat="1" ht="15" customHeight="1">
      <c r="B89" s="291"/>
      <c r="C89" s="268" t="s">
        <v>1378</v>
      </c>
      <c r="D89" s="268"/>
      <c r="E89" s="268"/>
      <c r="F89" s="289" t="s">
        <v>1361</v>
      </c>
      <c r="G89" s="290"/>
      <c r="H89" s="268" t="s">
        <v>1379</v>
      </c>
      <c r="I89" s="268" t="s">
        <v>1357</v>
      </c>
      <c r="J89" s="268">
        <v>20</v>
      </c>
      <c r="K89" s="280"/>
    </row>
    <row r="90" spans="2:11" s="1" customFormat="1" ht="15" customHeight="1">
      <c r="B90" s="291"/>
      <c r="C90" s="268" t="s">
        <v>1380</v>
      </c>
      <c r="D90" s="268"/>
      <c r="E90" s="268"/>
      <c r="F90" s="289" t="s">
        <v>1361</v>
      </c>
      <c r="G90" s="290"/>
      <c r="H90" s="268" t="s">
        <v>1381</v>
      </c>
      <c r="I90" s="268" t="s">
        <v>1357</v>
      </c>
      <c r="J90" s="268">
        <v>50</v>
      </c>
      <c r="K90" s="280"/>
    </row>
    <row r="91" spans="2:11" s="1" customFormat="1" ht="15" customHeight="1">
      <c r="B91" s="291"/>
      <c r="C91" s="268" t="s">
        <v>1382</v>
      </c>
      <c r="D91" s="268"/>
      <c r="E91" s="268"/>
      <c r="F91" s="289" t="s">
        <v>1361</v>
      </c>
      <c r="G91" s="290"/>
      <c r="H91" s="268" t="s">
        <v>1382</v>
      </c>
      <c r="I91" s="268" t="s">
        <v>1357</v>
      </c>
      <c r="J91" s="268">
        <v>50</v>
      </c>
      <c r="K91" s="280"/>
    </row>
    <row r="92" spans="2:11" s="1" customFormat="1" ht="15" customHeight="1">
      <c r="B92" s="291"/>
      <c r="C92" s="268" t="s">
        <v>1383</v>
      </c>
      <c r="D92" s="268"/>
      <c r="E92" s="268"/>
      <c r="F92" s="289" t="s">
        <v>1361</v>
      </c>
      <c r="G92" s="290"/>
      <c r="H92" s="268" t="s">
        <v>1384</v>
      </c>
      <c r="I92" s="268" t="s">
        <v>1357</v>
      </c>
      <c r="J92" s="268">
        <v>255</v>
      </c>
      <c r="K92" s="280"/>
    </row>
    <row r="93" spans="2:11" s="1" customFormat="1" ht="15" customHeight="1">
      <c r="B93" s="291"/>
      <c r="C93" s="268" t="s">
        <v>1385</v>
      </c>
      <c r="D93" s="268"/>
      <c r="E93" s="268"/>
      <c r="F93" s="289" t="s">
        <v>1355</v>
      </c>
      <c r="G93" s="290"/>
      <c r="H93" s="268" t="s">
        <v>1386</v>
      </c>
      <c r="I93" s="268" t="s">
        <v>1387</v>
      </c>
      <c r="J93" s="268"/>
      <c r="K93" s="280"/>
    </row>
    <row r="94" spans="2:11" s="1" customFormat="1" ht="15" customHeight="1">
      <c r="B94" s="291"/>
      <c r="C94" s="268" t="s">
        <v>1388</v>
      </c>
      <c r="D94" s="268"/>
      <c r="E94" s="268"/>
      <c r="F94" s="289" t="s">
        <v>1355</v>
      </c>
      <c r="G94" s="290"/>
      <c r="H94" s="268" t="s">
        <v>1389</v>
      </c>
      <c r="I94" s="268" t="s">
        <v>1390</v>
      </c>
      <c r="J94" s="268"/>
      <c r="K94" s="280"/>
    </row>
    <row r="95" spans="2:11" s="1" customFormat="1" ht="15" customHeight="1">
      <c r="B95" s="291"/>
      <c r="C95" s="268" t="s">
        <v>1391</v>
      </c>
      <c r="D95" s="268"/>
      <c r="E95" s="268"/>
      <c r="F95" s="289" t="s">
        <v>1355</v>
      </c>
      <c r="G95" s="290"/>
      <c r="H95" s="268" t="s">
        <v>1391</v>
      </c>
      <c r="I95" s="268" t="s">
        <v>1390</v>
      </c>
      <c r="J95" s="268"/>
      <c r="K95" s="280"/>
    </row>
    <row r="96" spans="2:11" s="1" customFormat="1" ht="15" customHeight="1">
      <c r="B96" s="291"/>
      <c r="C96" s="268" t="s">
        <v>37</v>
      </c>
      <c r="D96" s="268"/>
      <c r="E96" s="268"/>
      <c r="F96" s="289" t="s">
        <v>1355</v>
      </c>
      <c r="G96" s="290"/>
      <c r="H96" s="268" t="s">
        <v>1392</v>
      </c>
      <c r="I96" s="268" t="s">
        <v>1390</v>
      </c>
      <c r="J96" s="268"/>
      <c r="K96" s="280"/>
    </row>
    <row r="97" spans="2:11" s="1" customFormat="1" ht="15" customHeight="1">
      <c r="B97" s="291"/>
      <c r="C97" s="268" t="s">
        <v>47</v>
      </c>
      <c r="D97" s="268"/>
      <c r="E97" s="268"/>
      <c r="F97" s="289" t="s">
        <v>1355</v>
      </c>
      <c r="G97" s="290"/>
      <c r="H97" s="268" t="s">
        <v>1393</v>
      </c>
      <c r="I97" s="268" t="s">
        <v>1390</v>
      </c>
      <c r="J97" s="268"/>
      <c r="K97" s="280"/>
    </row>
    <row r="98" spans="2:11" s="1" customFormat="1" ht="15" customHeight="1">
      <c r="B98" s="294"/>
      <c r="C98" s="295"/>
      <c r="D98" s="295"/>
      <c r="E98" s="295"/>
      <c r="F98" s="295"/>
      <c r="G98" s="295"/>
      <c r="H98" s="295"/>
      <c r="I98" s="295"/>
      <c r="J98" s="295"/>
      <c r="K98" s="296"/>
    </row>
    <row r="99" spans="2:11" s="1" customFormat="1" ht="18.75" customHeight="1">
      <c r="B99" s="297"/>
      <c r="C99" s="298"/>
      <c r="D99" s="298"/>
      <c r="E99" s="298"/>
      <c r="F99" s="298"/>
      <c r="G99" s="298"/>
      <c r="H99" s="298"/>
      <c r="I99" s="298"/>
      <c r="J99" s="298"/>
      <c r="K99" s="297"/>
    </row>
    <row r="100" spans="2:11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pans="2:1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pans="2:11" s="1" customFormat="1" ht="45" customHeight="1">
      <c r="B102" s="279"/>
      <c r="C102" s="390" t="s">
        <v>1394</v>
      </c>
      <c r="D102" s="390"/>
      <c r="E102" s="390"/>
      <c r="F102" s="390"/>
      <c r="G102" s="390"/>
      <c r="H102" s="390"/>
      <c r="I102" s="390"/>
      <c r="J102" s="390"/>
      <c r="K102" s="280"/>
    </row>
    <row r="103" spans="2:11" s="1" customFormat="1" ht="17.25" customHeight="1">
      <c r="B103" s="279"/>
      <c r="C103" s="281" t="s">
        <v>1349</v>
      </c>
      <c r="D103" s="281"/>
      <c r="E103" s="281"/>
      <c r="F103" s="281" t="s">
        <v>1350</v>
      </c>
      <c r="G103" s="282"/>
      <c r="H103" s="281" t="s">
        <v>53</v>
      </c>
      <c r="I103" s="281" t="s">
        <v>56</v>
      </c>
      <c r="J103" s="281" t="s">
        <v>1351</v>
      </c>
      <c r="K103" s="280"/>
    </row>
    <row r="104" spans="2:11" s="1" customFormat="1" ht="17.25" customHeight="1">
      <c r="B104" s="279"/>
      <c r="C104" s="283" t="s">
        <v>1352</v>
      </c>
      <c r="D104" s="283"/>
      <c r="E104" s="283"/>
      <c r="F104" s="284" t="s">
        <v>1353</v>
      </c>
      <c r="G104" s="285"/>
      <c r="H104" s="283"/>
      <c r="I104" s="283"/>
      <c r="J104" s="283" t="s">
        <v>1354</v>
      </c>
      <c r="K104" s="280"/>
    </row>
    <row r="105" spans="2:11" s="1" customFormat="1" ht="5.25" customHeight="1">
      <c r="B105" s="279"/>
      <c r="C105" s="281"/>
      <c r="D105" s="281"/>
      <c r="E105" s="281"/>
      <c r="F105" s="281"/>
      <c r="G105" s="299"/>
      <c r="H105" s="281"/>
      <c r="I105" s="281"/>
      <c r="J105" s="281"/>
      <c r="K105" s="280"/>
    </row>
    <row r="106" spans="2:11" s="1" customFormat="1" ht="15" customHeight="1">
      <c r="B106" s="279"/>
      <c r="C106" s="268" t="s">
        <v>52</v>
      </c>
      <c r="D106" s="288"/>
      <c r="E106" s="288"/>
      <c r="F106" s="289" t="s">
        <v>1355</v>
      </c>
      <c r="G106" s="268"/>
      <c r="H106" s="268" t="s">
        <v>1395</v>
      </c>
      <c r="I106" s="268" t="s">
        <v>1357</v>
      </c>
      <c r="J106" s="268">
        <v>20</v>
      </c>
      <c r="K106" s="280"/>
    </row>
    <row r="107" spans="2:11" s="1" customFormat="1" ht="15" customHeight="1">
      <c r="B107" s="279"/>
      <c r="C107" s="268" t="s">
        <v>1358</v>
      </c>
      <c r="D107" s="268"/>
      <c r="E107" s="268"/>
      <c r="F107" s="289" t="s">
        <v>1355</v>
      </c>
      <c r="G107" s="268"/>
      <c r="H107" s="268" t="s">
        <v>1395</v>
      </c>
      <c r="I107" s="268" t="s">
        <v>1357</v>
      </c>
      <c r="J107" s="268">
        <v>120</v>
      </c>
      <c r="K107" s="280"/>
    </row>
    <row r="108" spans="2:11" s="1" customFormat="1" ht="15" customHeight="1">
      <c r="B108" s="291"/>
      <c r="C108" s="268" t="s">
        <v>1360</v>
      </c>
      <c r="D108" s="268"/>
      <c r="E108" s="268"/>
      <c r="F108" s="289" t="s">
        <v>1361</v>
      </c>
      <c r="G108" s="268"/>
      <c r="H108" s="268" t="s">
        <v>1395</v>
      </c>
      <c r="I108" s="268" t="s">
        <v>1357</v>
      </c>
      <c r="J108" s="268">
        <v>50</v>
      </c>
      <c r="K108" s="280"/>
    </row>
    <row r="109" spans="2:11" s="1" customFormat="1" ht="15" customHeight="1">
      <c r="B109" s="291"/>
      <c r="C109" s="268" t="s">
        <v>1363</v>
      </c>
      <c r="D109" s="268"/>
      <c r="E109" s="268"/>
      <c r="F109" s="289" t="s">
        <v>1355</v>
      </c>
      <c r="G109" s="268"/>
      <c r="H109" s="268" t="s">
        <v>1395</v>
      </c>
      <c r="I109" s="268" t="s">
        <v>1365</v>
      </c>
      <c r="J109" s="268"/>
      <c r="K109" s="280"/>
    </row>
    <row r="110" spans="2:11" s="1" customFormat="1" ht="15" customHeight="1">
      <c r="B110" s="291"/>
      <c r="C110" s="268" t="s">
        <v>1374</v>
      </c>
      <c r="D110" s="268"/>
      <c r="E110" s="268"/>
      <c r="F110" s="289" t="s">
        <v>1361</v>
      </c>
      <c r="G110" s="268"/>
      <c r="H110" s="268" t="s">
        <v>1395</v>
      </c>
      <c r="I110" s="268" t="s">
        <v>1357</v>
      </c>
      <c r="J110" s="268">
        <v>50</v>
      </c>
      <c r="K110" s="280"/>
    </row>
    <row r="111" spans="2:11" s="1" customFormat="1" ht="15" customHeight="1">
      <c r="B111" s="291"/>
      <c r="C111" s="268" t="s">
        <v>1382</v>
      </c>
      <c r="D111" s="268"/>
      <c r="E111" s="268"/>
      <c r="F111" s="289" t="s">
        <v>1361</v>
      </c>
      <c r="G111" s="268"/>
      <c r="H111" s="268" t="s">
        <v>1395</v>
      </c>
      <c r="I111" s="268" t="s">
        <v>1357</v>
      </c>
      <c r="J111" s="268">
        <v>50</v>
      </c>
      <c r="K111" s="280"/>
    </row>
    <row r="112" spans="2:11" s="1" customFormat="1" ht="15" customHeight="1">
      <c r="B112" s="291"/>
      <c r="C112" s="268" t="s">
        <v>1380</v>
      </c>
      <c r="D112" s="268"/>
      <c r="E112" s="268"/>
      <c r="F112" s="289" t="s">
        <v>1361</v>
      </c>
      <c r="G112" s="268"/>
      <c r="H112" s="268" t="s">
        <v>1395</v>
      </c>
      <c r="I112" s="268" t="s">
        <v>1357</v>
      </c>
      <c r="J112" s="268">
        <v>50</v>
      </c>
      <c r="K112" s="280"/>
    </row>
    <row r="113" spans="2:11" s="1" customFormat="1" ht="15" customHeight="1">
      <c r="B113" s="291"/>
      <c r="C113" s="268" t="s">
        <v>52</v>
      </c>
      <c r="D113" s="268"/>
      <c r="E113" s="268"/>
      <c r="F113" s="289" t="s">
        <v>1355</v>
      </c>
      <c r="G113" s="268"/>
      <c r="H113" s="268" t="s">
        <v>1396</v>
      </c>
      <c r="I113" s="268" t="s">
        <v>1357</v>
      </c>
      <c r="J113" s="268">
        <v>20</v>
      </c>
      <c r="K113" s="280"/>
    </row>
    <row r="114" spans="2:11" s="1" customFormat="1" ht="15" customHeight="1">
      <c r="B114" s="291"/>
      <c r="C114" s="268" t="s">
        <v>1397</v>
      </c>
      <c r="D114" s="268"/>
      <c r="E114" s="268"/>
      <c r="F114" s="289" t="s">
        <v>1355</v>
      </c>
      <c r="G114" s="268"/>
      <c r="H114" s="268" t="s">
        <v>1398</v>
      </c>
      <c r="I114" s="268" t="s">
        <v>1357</v>
      </c>
      <c r="J114" s="268">
        <v>120</v>
      </c>
      <c r="K114" s="280"/>
    </row>
    <row r="115" spans="2:11" s="1" customFormat="1" ht="15" customHeight="1">
      <c r="B115" s="291"/>
      <c r="C115" s="268" t="s">
        <v>37</v>
      </c>
      <c r="D115" s="268"/>
      <c r="E115" s="268"/>
      <c r="F115" s="289" t="s">
        <v>1355</v>
      </c>
      <c r="G115" s="268"/>
      <c r="H115" s="268" t="s">
        <v>1399</v>
      </c>
      <c r="I115" s="268" t="s">
        <v>1390</v>
      </c>
      <c r="J115" s="268"/>
      <c r="K115" s="280"/>
    </row>
    <row r="116" spans="2:11" s="1" customFormat="1" ht="15" customHeight="1">
      <c r="B116" s="291"/>
      <c r="C116" s="268" t="s">
        <v>47</v>
      </c>
      <c r="D116" s="268"/>
      <c r="E116" s="268"/>
      <c r="F116" s="289" t="s">
        <v>1355</v>
      </c>
      <c r="G116" s="268"/>
      <c r="H116" s="268" t="s">
        <v>1400</v>
      </c>
      <c r="I116" s="268" t="s">
        <v>1390</v>
      </c>
      <c r="J116" s="268"/>
      <c r="K116" s="280"/>
    </row>
    <row r="117" spans="2:11" s="1" customFormat="1" ht="15" customHeight="1">
      <c r="B117" s="291"/>
      <c r="C117" s="268" t="s">
        <v>56</v>
      </c>
      <c r="D117" s="268"/>
      <c r="E117" s="268"/>
      <c r="F117" s="289" t="s">
        <v>1355</v>
      </c>
      <c r="G117" s="268"/>
      <c r="H117" s="268" t="s">
        <v>1401</v>
      </c>
      <c r="I117" s="268" t="s">
        <v>1402</v>
      </c>
      <c r="J117" s="268"/>
      <c r="K117" s="280"/>
    </row>
    <row r="118" spans="2:11" s="1" customFormat="1" ht="15" customHeight="1">
      <c r="B118" s="294"/>
      <c r="C118" s="300"/>
      <c r="D118" s="300"/>
      <c r="E118" s="300"/>
      <c r="F118" s="300"/>
      <c r="G118" s="300"/>
      <c r="H118" s="300"/>
      <c r="I118" s="300"/>
      <c r="J118" s="300"/>
      <c r="K118" s="296"/>
    </row>
    <row r="119" spans="2:11" s="1" customFormat="1" ht="18.75" customHeight="1">
      <c r="B119" s="301"/>
      <c r="C119" s="302"/>
      <c r="D119" s="302"/>
      <c r="E119" s="302"/>
      <c r="F119" s="303"/>
      <c r="G119" s="302"/>
      <c r="H119" s="302"/>
      <c r="I119" s="302"/>
      <c r="J119" s="302"/>
      <c r="K119" s="301"/>
    </row>
    <row r="120" spans="2:11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pans="2:11" s="1" customFormat="1" ht="7.5" customHeight="1">
      <c r="B121" s="304"/>
      <c r="C121" s="305"/>
      <c r="D121" s="305"/>
      <c r="E121" s="305"/>
      <c r="F121" s="305"/>
      <c r="G121" s="305"/>
      <c r="H121" s="305"/>
      <c r="I121" s="305"/>
      <c r="J121" s="305"/>
      <c r="K121" s="306"/>
    </row>
    <row r="122" spans="2:11" s="1" customFormat="1" ht="45" customHeight="1">
      <c r="B122" s="307"/>
      <c r="C122" s="388" t="s">
        <v>1403</v>
      </c>
      <c r="D122" s="388"/>
      <c r="E122" s="388"/>
      <c r="F122" s="388"/>
      <c r="G122" s="388"/>
      <c r="H122" s="388"/>
      <c r="I122" s="388"/>
      <c r="J122" s="388"/>
      <c r="K122" s="308"/>
    </row>
    <row r="123" spans="2:11" s="1" customFormat="1" ht="17.25" customHeight="1">
      <c r="B123" s="309"/>
      <c r="C123" s="281" t="s">
        <v>1349</v>
      </c>
      <c r="D123" s="281"/>
      <c r="E123" s="281"/>
      <c r="F123" s="281" t="s">
        <v>1350</v>
      </c>
      <c r="G123" s="282"/>
      <c r="H123" s="281" t="s">
        <v>53</v>
      </c>
      <c r="I123" s="281" t="s">
        <v>56</v>
      </c>
      <c r="J123" s="281" t="s">
        <v>1351</v>
      </c>
      <c r="K123" s="310"/>
    </row>
    <row r="124" spans="2:11" s="1" customFormat="1" ht="17.25" customHeight="1">
      <c r="B124" s="309"/>
      <c r="C124" s="283" t="s">
        <v>1352</v>
      </c>
      <c r="D124" s="283"/>
      <c r="E124" s="283"/>
      <c r="F124" s="284" t="s">
        <v>1353</v>
      </c>
      <c r="G124" s="285"/>
      <c r="H124" s="283"/>
      <c r="I124" s="283"/>
      <c r="J124" s="283" t="s">
        <v>1354</v>
      </c>
      <c r="K124" s="310"/>
    </row>
    <row r="125" spans="2:11" s="1" customFormat="1" ht="5.25" customHeight="1">
      <c r="B125" s="311"/>
      <c r="C125" s="286"/>
      <c r="D125" s="286"/>
      <c r="E125" s="286"/>
      <c r="F125" s="286"/>
      <c r="G125" s="312"/>
      <c r="H125" s="286"/>
      <c r="I125" s="286"/>
      <c r="J125" s="286"/>
      <c r="K125" s="313"/>
    </row>
    <row r="126" spans="2:11" s="1" customFormat="1" ht="15" customHeight="1">
      <c r="B126" s="311"/>
      <c r="C126" s="268" t="s">
        <v>1358</v>
      </c>
      <c r="D126" s="288"/>
      <c r="E126" s="288"/>
      <c r="F126" s="289" t="s">
        <v>1355</v>
      </c>
      <c r="G126" s="268"/>
      <c r="H126" s="268" t="s">
        <v>1395</v>
      </c>
      <c r="I126" s="268" t="s">
        <v>1357</v>
      </c>
      <c r="J126" s="268">
        <v>120</v>
      </c>
      <c r="K126" s="314"/>
    </row>
    <row r="127" spans="2:11" s="1" customFormat="1" ht="15" customHeight="1">
      <c r="B127" s="311"/>
      <c r="C127" s="268" t="s">
        <v>1404</v>
      </c>
      <c r="D127" s="268"/>
      <c r="E127" s="268"/>
      <c r="F127" s="289" t="s">
        <v>1355</v>
      </c>
      <c r="G127" s="268"/>
      <c r="H127" s="268" t="s">
        <v>1405</v>
      </c>
      <c r="I127" s="268" t="s">
        <v>1357</v>
      </c>
      <c r="J127" s="268" t="s">
        <v>1406</v>
      </c>
      <c r="K127" s="314"/>
    </row>
    <row r="128" spans="2:11" s="1" customFormat="1" ht="15" customHeight="1">
      <c r="B128" s="311"/>
      <c r="C128" s="268" t="s">
        <v>1303</v>
      </c>
      <c r="D128" s="268"/>
      <c r="E128" s="268"/>
      <c r="F128" s="289" t="s">
        <v>1355</v>
      </c>
      <c r="G128" s="268"/>
      <c r="H128" s="268" t="s">
        <v>1407</v>
      </c>
      <c r="I128" s="268" t="s">
        <v>1357</v>
      </c>
      <c r="J128" s="268" t="s">
        <v>1406</v>
      </c>
      <c r="K128" s="314"/>
    </row>
    <row r="129" spans="2:11" s="1" customFormat="1" ht="15" customHeight="1">
      <c r="B129" s="311"/>
      <c r="C129" s="268" t="s">
        <v>1366</v>
      </c>
      <c r="D129" s="268"/>
      <c r="E129" s="268"/>
      <c r="F129" s="289" t="s">
        <v>1361</v>
      </c>
      <c r="G129" s="268"/>
      <c r="H129" s="268" t="s">
        <v>1367</v>
      </c>
      <c r="I129" s="268" t="s">
        <v>1357</v>
      </c>
      <c r="J129" s="268">
        <v>15</v>
      </c>
      <c r="K129" s="314"/>
    </row>
    <row r="130" spans="2:11" s="1" customFormat="1" ht="15" customHeight="1">
      <c r="B130" s="311"/>
      <c r="C130" s="292" t="s">
        <v>1368</v>
      </c>
      <c r="D130" s="292"/>
      <c r="E130" s="292"/>
      <c r="F130" s="293" t="s">
        <v>1361</v>
      </c>
      <c r="G130" s="292"/>
      <c r="H130" s="292" t="s">
        <v>1369</v>
      </c>
      <c r="I130" s="292" t="s">
        <v>1357</v>
      </c>
      <c r="J130" s="292">
        <v>15</v>
      </c>
      <c r="K130" s="314"/>
    </row>
    <row r="131" spans="2:11" s="1" customFormat="1" ht="15" customHeight="1">
      <c r="B131" s="311"/>
      <c r="C131" s="292" t="s">
        <v>1370</v>
      </c>
      <c r="D131" s="292"/>
      <c r="E131" s="292"/>
      <c r="F131" s="293" t="s">
        <v>1361</v>
      </c>
      <c r="G131" s="292"/>
      <c r="H131" s="292" t="s">
        <v>1371</v>
      </c>
      <c r="I131" s="292" t="s">
        <v>1357</v>
      </c>
      <c r="J131" s="292">
        <v>20</v>
      </c>
      <c r="K131" s="314"/>
    </row>
    <row r="132" spans="2:11" s="1" customFormat="1" ht="15" customHeight="1">
      <c r="B132" s="311"/>
      <c r="C132" s="292" t="s">
        <v>1372</v>
      </c>
      <c r="D132" s="292"/>
      <c r="E132" s="292"/>
      <c r="F132" s="293" t="s">
        <v>1361</v>
      </c>
      <c r="G132" s="292"/>
      <c r="H132" s="292" t="s">
        <v>1373</v>
      </c>
      <c r="I132" s="292" t="s">
        <v>1357</v>
      </c>
      <c r="J132" s="292">
        <v>20</v>
      </c>
      <c r="K132" s="314"/>
    </row>
    <row r="133" spans="2:11" s="1" customFormat="1" ht="15" customHeight="1">
      <c r="B133" s="311"/>
      <c r="C133" s="268" t="s">
        <v>1360</v>
      </c>
      <c r="D133" s="268"/>
      <c r="E133" s="268"/>
      <c r="F133" s="289" t="s">
        <v>1361</v>
      </c>
      <c r="G133" s="268"/>
      <c r="H133" s="268" t="s">
        <v>1395</v>
      </c>
      <c r="I133" s="268" t="s">
        <v>1357</v>
      </c>
      <c r="J133" s="268">
        <v>50</v>
      </c>
      <c r="K133" s="314"/>
    </row>
    <row r="134" spans="2:11" s="1" customFormat="1" ht="15" customHeight="1">
      <c r="B134" s="311"/>
      <c r="C134" s="268" t="s">
        <v>1374</v>
      </c>
      <c r="D134" s="268"/>
      <c r="E134" s="268"/>
      <c r="F134" s="289" t="s">
        <v>1361</v>
      </c>
      <c r="G134" s="268"/>
      <c r="H134" s="268" t="s">
        <v>1395</v>
      </c>
      <c r="I134" s="268" t="s">
        <v>1357</v>
      </c>
      <c r="J134" s="268">
        <v>50</v>
      </c>
      <c r="K134" s="314"/>
    </row>
    <row r="135" spans="2:11" s="1" customFormat="1" ht="15" customHeight="1">
      <c r="B135" s="311"/>
      <c r="C135" s="268" t="s">
        <v>1380</v>
      </c>
      <c r="D135" s="268"/>
      <c r="E135" s="268"/>
      <c r="F135" s="289" t="s">
        <v>1361</v>
      </c>
      <c r="G135" s="268"/>
      <c r="H135" s="268" t="s">
        <v>1395</v>
      </c>
      <c r="I135" s="268" t="s">
        <v>1357</v>
      </c>
      <c r="J135" s="268">
        <v>50</v>
      </c>
      <c r="K135" s="314"/>
    </row>
    <row r="136" spans="2:11" s="1" customFormat="1" ht="15" customHeight="1">
      <c r="B136" s="311"/>
      <c r="C136" s="268" t="s">
        <v>1382</v>
      </c>
      <c r="D136" s="268"/>
      <c r="E136" s="268"/>
      <c r="F136" s="289" t="s">
        <v>1361</v>
      </c>
      <c r="G136" s="268"/>
      <c r="H136" s="268" t="s">
        <v>1395</v>
      </c>
      <c r="I136" s="268" t="s">
        <v>1357</v>
      </c>
      <c r="J136" s="268">
        <v>50</v>
      </c>
      <c r="K136" s="314"/>
    </row>
    <row r="137" spans="2:11" s="1" customFormat="1" ht="15" customHeight="1">
      <c r="B137" s="311"/>
      <c r="C137" s="268" t="s">
        <v>1383</v>
      </c>
      <c r="D137" s="268"/>
      <c r="E137" s="268"/>
      <c r="F137" s="289" t="s">
        <v>1361</v>
      </c>
      <c r="G137" s="268"/>
      <c r="H137" s="268" t="s">
        <v>1408</v>
      </c>
      <c r="I137" s="268" t="s">
        <v>1357</v>
      </c>
      <c r="J137" s="268">
        <v>255</v>
      </c>
      <c r="K137" s="314"/>
    </row>
    <row r="138" spans="2:11" s="1" customFormat="1" ht="15" customHeight="1">
      <c r="B138" s="311"/>
      <c r="C138" s="268" t="s">
        <v>1385</v>
      </c>
      <c r="D138" s="268"/>
      <c r="E138" s="268"/>
      <c r="F138" s="289" t="s">
        <v>1355</v>
      </c>
      <c r="G138" s="268"/>
      <c r="H138" s="268" t="s">
        <v>1409</v>
      </c>
      <c r="I138" s="268" t="s">
        <v>1387</v>
      </c>
      <c r="J138" s="268"/>
      <c r="K138" s="314"/>
    </row>
    <row r="139" spans="2:11" s="1" customFormat="1" ht="15" customHeight="1">
      <c r="B139" s="311"/>
      <c r="C139" s="268" t="s">
        <v>1388</v>
      </c>
      <c r="D139" s="268"/>
      <c r="E139" s="268"/>
      <c r="F139" s="289" t="s">
        <v>1355</v>
      </c>
      <c r="G139" s="268"/>
      <c r="H139" s="268" t="s">
        <v>1410</v>
      </c>
      <c r="I139" s="268" t="s">
        <v>1390</v>
      </c>
      <c r="J139" s="268"/>
      <c r="K139" s="314"/>
    </row>
    <row r="140" spans="2:11" s="1" customFormat="1" ht="15" customHeight="1">
      <c r="B140" s="311"/>
      <c r="C140" s="268" t="s">
        <v>1391</v>
      </c>
      <c r="D140" s="268"/>
      <c r="E140" s="268"/>
      <c r="F140" s="289" t="s">
        <v>1355</v>
      </c>
      <c r="G140" s="268"/>
      <c r="H140" s="268" t="s">
        <v>1391</v>
      </c>
      <c r="I140" s="268" t="s">
        <v>1390</v>
      </c>
      <c r="J140" s="268"/>
      <c r="K140" s="314"/>
    </row>
    <row r="141" spans="2:11" s="1" customFormat="1" ht="15" customHeight="1">
      <c r="B141" s="311"/>
      <c r="C141" s="268" t="s">
        <v>37</v>
      </c>
      <c r="D141" s="268"/>
      <c r="E141" s="268"/>
      <c r="F141" s="289" t="s">
        <v>1355</v>
      </c>
      <c r="G141" s="268"/>
      <c r="H141" s="268" t="s">
        <v>1411</v>
      </c>
      <c r="I141" s="268" t="s">
        <v>1390</v>
      </c>
      <c r="J141" s="268"/>
      <c r="K141" s="314"/>
    </row>
    <row r="142" spans="2:11" s="1" customFormat="1" ht="15" customHeight="1">
      <c r="B142" s="311"/>
      <c r="C142" s="268" t="s">
        <v>1412</v>
      </c>
      <c r="D142" s="268"/>
      <c r="E142" s="268"/>
      <c r="F142" s="289" t="s">
        <v>1355</v>
      </c>
      <c r="G142" s="268"/>
      <c r="H142" s="268" t="s">
        <v>1413</v>
      </c>
      <c r="I142" s="268" t="s">
        <v>1390</v>
      </c>
      <c r="J142" s="268"/>
      <c r="K142" s="314"/>
    </row>
    <row r="143" spans="2:11" s="1" customFormat="1" ht="15" customHeight="1">
      <c r="B143" s="315"/>
      <c r="C143" s="316"/>
      <c r="D143" s="316"/>
      <c r="E143" s="316"/>
      <c r="F143" s="316"/>
      <c r="G143" s="316"/>
      <c r="H143" s="316"/>
      <c r="I143" s="316"/>
      <c r="J143" s="316"/>
      <c r="K143" s="317"/>
    </row>
    <row r="144" spans="2:11" s="1" customFormat="1" ht="18.75" customHeight="1">
      <c r="B144" s="302"/>
      <c r="C144" s="302"/>
      <c r="D144" s="302"/>
      <c r="E144" s="302"/>
      <c r="F144" s="303"/>
      <c r="G144" s="302"/>
      <c r="H144" s="302"/>
      <c r="I144" s="302"/>
      <c r="J144" s="302"/>
      <c r="K144" s="302"/>
    </row>
    <row r="145" spans="2:11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pans="2:11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pans="2:11" s="1" customFormat="1" ht="45" customHeight="1">
      <c r="B147" s="279"/>
      <c r="C147" s="390" t="s">
        <v>1414</v>
      </c>
      <c r="D147" s="390"/>
      <c r="E147" s="390"/>
      <c r="F147" s="390"/>
      <c r="G147" s="390"/>
      <c r="H147" s="390"/>
      <c r="I147" s="390"/>
      <c r="J147" s="390"/>
      <c r="K147" s="280"/>
    </row>
    <row r="148" spans="2:11" s="1" customFormat="1" ht="17.25" customHeight="1">
      <c r="B148" s="279"/>
      <c r="C148" s="281" t="s">
        <v>1349</v>
      </c>
      <c r="D148" s="281"/>
      <c r="E148" s="281"/>
      <c r="F148" s="281" t="s">
        <v>1350</v>
      </c>
      <c r="G148" s="282"/>
      <c r="H148" s="281" t="s">
        <v>53</v>
      </c>
      <c r="I148" s="281" t="s">
        <v>56</v>
      </c>
      <c r="J148" s="281" t="s">
        <v>1351</v>
      </c>
      <c r="K148" s="280"/>
    </row>
    <row r="149" spans="2:11" s="1" customFormat="1" ht="17.25" customHeight="1">
      <c r="B149" s="279"/>
      <c r="C149" s="283" t="s">
        <v>1352</v>
      </c>
      <c r="D149" s="283"/>
      <c r="E149" s="283"/>
      <c r="F149" s="284" t="s">
        <v>1353</v>
      </c>
      <c r="G149" s="285"/>
      <c r="H149" s="283"/>
      <c r="I149" s="283"/>
      <c r="J149" s="283" t="s">
        <v>1354</v>
      </c>
      <c r="K149" s="280"/>
    </row>
    <row r="150" spans="2:11" s="1" customFormat="1" ht="5.25" customHeight="1">
      <c r="B150" s="291"/>
      <c r="C150" s="286"/>
      <c r="D150" s="286"/>
      <c r="E150" s="286"/>
      <c r="F150" s="286"/>
      <c r="G150" s="287"/>
      <c r="H150" s="286"/>
      <c r="I150" s="286"/>
      <c r="J150" s="286"/>
      <c r="K150" s="314"/>
    </row>
    <row r="151" spans="2:11" s="1" customFormat="1" ht="15" customHeight="1">
      <c r="B151" s="291"/>
      <c r="C151" s="318" t="s">
        <v>1358</v>
      </c>
      <c r="D151" s="268"/>
      <c r="E151" s="268"/>
      <c r="F151" s="319" t="s">
        <v>1355</v>
      </c>
      <c r="G151" s="268"/>
      <c r="H151" s="318" t="s">
        <v>1395</v>
      </c>
      <c r="I151" s="318" t="s">
        <v>1357</v>
      </c>
      <c r="J151" s="318">
        <v>120</v>
      </c>
      <c r="K151" s="314"/>
    </row>
    <row r="152" spans="2:11" s="1" customFormat="1" ht="15" customHeight="1">
      <c r="B152" s="291"/>
      <c r="C152" s="318" t="s">
        <v>1404</v>
      </c>
      <c r="D152" s="268"/>
      <c r="E152" s="268"/>
      <c r="F152" s="319" t="s">
        <v>1355</v>
      </c>
      <c r="G152" s="268"/>
      <c r="H152" s="318" t="s">
        <v>1415</v>
      </c>
      <c r="I152" s="318" t="s">
        <v>1357</v>
      </c>
      <c r="J152" s="318" t="s">
        <v>1406</v>
      </c>
      <c r="K152" s="314"/>
    </row>
    <row r="153" spans="2:11" s="1" customFormat="1" ht="15" customHeight="1">
      <c r="B153" s="291"/>
      <c r="C153" s="318" t="s">
        <v>1303</v>
      </c>
      <c r="D153" s="268"/>
      <c r="E153" s="268"/>
      <c r="F153" s="319" t="s">
        <v>1355</v>
      </c>
      <c r="G153" s="268"/>
      <c r="H153" s="318" t="s">
        <v>1416</v>
      </c>
      <c r="I153" s="318" t="s">
        <v>1357</v>
      </c>
      <c r="J153" s="318" t="s">
        <v>1406</v>
      </c>
      <c r="K153" s="314"/>
    </row>
    <row r="154" spans="2:11" s="1" customFormat="1" ht="15" customHeight="1">
      <c r="B154" s="291"/>
      <c r="C154" s="318" t="s">
        <v>1360</v>
      </c>
      <c r="D154" s="268"/>
      <c r="E154" s="268"/>
      <c r="F154" s="319" t="s">
        <v>1361</v>
      </c>
      <c r="G154" s="268"/>
      <c r="H154" s="318" t="s">
        <v>1395</v>
      </c>
      <c r="I154" s="318" t="s">
        <v>1357</v>
      </c>
      <c r="J154" s="318">
        <v>50</v>
      </c>
      <c r="K154" s="314"/>
    </row>
    <row r="155" spans="2:11" s="1" customFormat="1" ht="15" customHeight="1">
      <c r="B155" s="291"/>
      <c r="C155" s="318" t="s">
        <v>1363</v>
      </c>
      <c r="D155" s="268"/>
      <c r="E155" s="268"/>
      <c r="F155" s="319" t="s">
        <v>1355</v>
      </c>
      <c r="G155" s="268"/>
      <c r="H155" s="318" t="s">
        <v>1395</v>
      </c>
      <c r="I155" s="318" t="s">
        <v>1365</v>
      </c>
      <c r="J155" s="318"/>
      <c r="K155" s="314"/>
    </row>
    <row r="156" spans="2:11" s="1" customFormat="1" ht="15" customHeight="1">
      <c r="B156" s="291"/>
      <c r="C156" s="318" t="s">
        <v>1374</v>
      </c>
      <c r="D156" s="268"/>
      <c r="E156" s="268"/>
      <c r="F156" s="319" t="s">
        <v>1361</v>
      </c>
      <c r="G156" s="268"/>
      <c r="H156" s="318" t="s">
        <v>1395</v>
      </c>
      <c r="I156" s="318" t="s">
        <v>1357</v>
      </c>
      <c r="J156" s="318">
        <v>50</v>
      </c>
      <c r="K156" s="314"/>
    </row>
    <row r="157" spans="2:11" s="1" customFormat="1" ht="15" customHeight="1">
      <c r="B157" s="291"/>
      <c r="C157" s="318" t="s">
        <v>1382</v>
      </c>
      <c r="D157" s="268"/>
      <c r="E157" s="268"/>
      <c r="F157" s="319" t="s">
        <v>1361</v>
      </c>
      <c r="G157" s="268"/>
      <c r="H157" s="318" t="s">
        <v>1395</v>
      </c>
      <c r="I157" s="318" t="s">
        <v>1357</v>
      </c>
      <c r="J157" s="318">
        <v>50</v>
      </c>
      <c r="K157" s="314"/>
    </row>
    <row r="158" spans="2:11" s="1" customFormat="1" ht="15" customHeight="1">
      <c r="B158" s="291"/>
      <c r="C158" s="318" t="s">
        <v>1380</v>
      </c>
      <c r="D158" s="268"/>
      <c r="E158" s="268"/>
      <c r="F158" s="319" t="s">
        <v>1361</v>
      </c>
      <c r="G158" s="268"/>
      <c r="H158" s="318" t="s">
        <v>1395</v>
      </c>
      <c r="I158" s="318" t="s">
        <v>1357</v>
      </c>
      <c r="J158" s="318">
        <v>50</v>
      </c>
      <c r="K158" s="314"/>
    </row>
    <row r="159" spans="2:11" s="1" customFormat="1" ht="15" customHeight="1">
      <c r="B159" s="291"/>
      <c r="C159" s="318" t="s">
        <v>97</v>
      </c>
      <c r="D159" s="268"/>
      <c r="E159" s="268"/>
      <c r="F159" s="319" t="s">
        <v>1355</v>
      </c>
      <c r="G159" s="268"/>
      <c r="H159" s="318" t="s">
        <v>1417</v>
      </c>
      <c r="I159" s="318" t="s">
        <v>1357</v>
      </c>
      <c r="J159" s="318" t="s">
        <v>1418</v>
      </c>
      <c r="K159" s="314"/>
    </row>
    <row r="160" spans="2:11" s="1" customFormat="1" ht="15" customHeight="1">
      <c r="B160" s="291"/>
      <c r="C160" s="318" t="s">
        <v>1419</v>
      </c>
      <c r="D160" s="268"/>
      <c r="E160" s="268"/>
      <c r="F160" s="319" t="s">
        <v>1355</v>
      </c>
      <c r="G160" s="268"/>
      <c r="H160" s="318" t="s">
        <v>1420</v>
      </c>
      <c r="I160" s="318" t="s">
        <v>1390</v>
      </c>
      <c r="J160" s="318"/>
      <c r="K160" s="314"/>
    </row>
    <row r="161" spans="2:11" s="1" customFormat="1" ht="15" customHeight="1">
      <c r="B161" s="320"/>
      <c r="C161" s="300"/>
      <c r="D161" s="300"/>
      <c r="E161" s="300"/>
      <c r="F161" s="300"/>
      <c r="G161" s="300"/>
      <c r="H161" s="300"/>
      <c r="I161" s="300"/>
      <c r="J161" s="300"/>
      <c r="K161" s="321"/>
    </row>
    <row r="162" spans="2:11" s="1" customFormat="1" ht="18.75" customHeight="1">
      <c r="B162" s="302"/>
      <c r="C162" s="312"/>
      <c r="D162" s="312"/>
      <c r="E162" s="312"/>
      <c r="F162" s="322"/>
      <c r="G162" s="312"/>
      <c r="H162" s="312"/>
      <c r="I162" s="312"/>
      <c r="J162" s="312"/>
      <c r="K162" s="302"/>
    </row>
    <row r="163" spans="2:11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pans="2:11" s="1" customFormat="1" ht="7.5" customHeight="1">
      <c r="B164" s="257"/>
      <c r="C164" s="258"/>
      <c r="D164" s="258"/>
      <c r="E164" s="258"/>
      <c r="F164" s="258"/>
      <c r="G164" s="258"/>
      <c r="H164" s="258"/>
      <c r="I164" s="258"/>
      <c r="J164" s="258"/>
      <c r="K164" s="259"/>
    </row>
    <row r="165" spans="2:11" s="1" customFormat="1" ht="45" customHeight="1">
      <c r="B165" s="260"/>
      <c r="C165" s="388" t="s">
        <v>1421</v>
      </c>
      <c r="D165" s="388"/>
      <c r="E165" s="388"/>
      <c r="F165" s="388"/>
      <c r="G165" s="388"/>
      <c r="H165" s="388"/>
      <c r="I165" s="388"/>
      <c r="J165" s="388"/>
      <c r="K165" s="261"/>
    </row>
    <row r="166" spans="2:11" s="1" customFormat="1" ht="17.25" customHeight="1">
      <c r="B166" s="260"/>
      <c r="C166" s="281" t="s">
        <v>1349</v>
      </c>
      <c r="D166" s="281"/>
      <c r="E166" s="281"/>
      <c r="F166" s="281" t="s">
        <v>1350</v>
      </c>
      <c r="G166" s="323"/>
      <c r="H166" s="324" t="s">
        <v>53</v>
      </c>
      <c r="I166" s="324" t="s">
        <v>56</v>
      </c>
      <c r="J166" s="281" t="s">
        <v>1351</v>
      </c>
      <c r="K166" s="261"/>
    </row>
    <row r="167" spans="2:11" s="1" customFormat="1" ht="17.25" customHeight="1">
      <c r="B167" s="262"/>
      <c r="C167" s="283" t="s">
        <v>1352</v>
      </c>
      <c r="D167" s="283"/>
      <c r="E167" s="283"/>
      <c r="F167" s="284" t="s">
        <v>1353</v>
      </c>
      <c r="G167" s="325"/>
      <c r="H167" s="326"/>
      <c r="I167" s="326"/>
      <c r="J167" s="283" t="s">
        <v>1354</v>
      </c>
      <c r="K167" s="263"/>
    </row>
    <row r="168" spans="2:11" s="1" customFormat="1" ht="5.25" customHeight="1">
      <c r="B168" s="291"/>
      <c r="C168" s="286"/>
      <c r="D168" s="286"/>
      <c r="E168" s="286"/>
      <c r="F168" s="286"/>
      <c r="G168" s="287"/>
      <c r="H168" s="286"/>
      <c r="I168" s="286"/>
      <c r="J168" s="286"/>
      <c r="K168" s="314"/>
    </row>
    <row r="169" spans="2:11" s="1" customFormat="1" ht="15" customHeight="1">
      <c r="B169" s="291"/>
      <c r="C169" s="268" t="s">
        <v>1358</v>
      </c>
      <c r="D169" s="268"/>
      <c r="E169" s="268"/>
      <c r="F169" s="289" t="s">
        <v>1355</v>
      </c>
      <c r="G169" s="268"/>
      <c r="H169" s="268" t="s">
        <v>1395</v>
      </c>
      <c r="I169" s="268" t="s">
        <v>1357</v>
      </c>
      <c r="J169" s="268">
        <v>120</v>
      </c>
      <c r="K169" s="314"/>
    </row>
    <row r="170" spans="2:11" s="1" customFormat="1" ht="15" customHeight="1">
      <c r="B170" s="291"/>
      <c r="C170" s="268" t="s">
        <v>1404</v>
      </c>
      <c r="D170" s="268"/>
      <c r="E170" s="268"/>
      <c r="F170" s="289" t="s">
        <v>1355</v>
      </c>
      <c r="G170" s="268"/>
      <c r="H170" s="268" t="s">
        <v>1405</v>
      </c>
      <c r="I170" s="268" t="s">
        <v>1357</v>
      </c>
      <c r="J170" s="268" t="s">
        <v>1406</v>
      </c>
      <c r="K170" s="314"/>
    </row>
    <row r="171" spans="2:11" s="1" customFormat="1" ht="15" customHeight="1">
      <c r="B171" s="291"/>
      <c r="C171" s="268" t="s">
        <v>1303</v>
      </c>
      <c r="D171" s="268"/>
      <c r="E171" s="268"/>
      <c r="F171" s="289" t="s">
        <v>1355</v>
      </c>
      <c r="G171" s="268"/>
      <c r="H171" s="268" t="s">
        <v>1422</v>
      </c>
      <c r="I171" s="268" t="s">
        <v>1357</v>
      </c>
      <c r="J171" s="268" t="s">
        <v>1406</v>
      </c>
      <c r="K171" s="314"/>
    </row>
    <row r="172" spans="2:11" s="1" customFormat="1" ht="15" customHeight="1">
      <c r="B172" s="291"/>
      <c r="C172" s="268" t="s">
        <v>1360</v>
      </c>
      <c r="D172" s="268"/>
      <c r="E172" s="268"/>
      <c r="F172" s="289" t="s">
        <v>1361</v>
      </c>
      <c r="G172" s="268"/>
      <c r="H172" s="268" t="s">
        <v>1422</v>
      </c>
      <c r="I172" s="268" t="s">
        <v>1357</v>
      </c>
      <c r="J172" s="268">
        <v>50</v>
      </c>
      <c r="K172" s="314"/>
    </row>
    <row r="173" spans="2:11" s="1" customFormat="1" ht="15" customHeight="1">
      <c r="B173" s="291"/>
      <c r="C173" s="268" t="s">
        <v>1363</v>
      </c>
      <c r="D173" s="268"/>
      <c r="E173" s="268"/>
      <c r="F173" s="289" t="s">
        <v>1355</v>
      </c>
      <c r="G173" s="268"/>
      <c r="H173" s="268" t="s">
        <v>1422</v>
      </c>
      <c r="I173" s="268" t="s">
        <v>1365</v>
      </c>
      <c r="J173" s="268"/>
      <c r="K173" s="314"/>
    </row>
    <row r="174" spans="2:11" s="1" customFormat="1" ht="15" customHeight="1">
      <c r="B174" s="291"/>
      <c r="C174" s="268" t="s">
        <v>1374</v>
      </c>
      <c r="D174" s="268"/>
      <c r="E174" s="268"/>
      <c r="F174" s="289" t="s">
        <v>1361</v>
      </c>
      <c r="G174" s="268"/>
      <c r="H174" s="268" t="s">
        <v>1422</v>
      </c>
      <c r="I174" s="268" t="s">
        <v>1357</v>
      </c>
      <c r="J174" s="268">
        <v>50</v>
      </c>
      <c r="K174" s="314"/>
    </row>
    <row r="175" spans="2:11" s="1" customFormat="1" ht="15" customHeight="1">
      <c r="B175" s="291"/>
      <c r="C175" s="268" t="s">
        <v>1382</v>
      </c>
      <c r="D175" s="268"/>
      <c r="E175" s="268"/>
      <c r="F175" s="289" t="s">
        <v>1361</v>
      </c>
      <c r="G175" s="268"/>
      <c r="H175" s="268" t="s">
        <v>1422</v>
      </c>
      <c r="I175" s="268" t="s">
        <v>1357</v>
      </c>
      <c r="J175" s="268">
        <v>50</v>
      </c>
      <c r="K175" s="314"/>
    </row>
    <row r="176" spans="2:11" s="1" customFormat="1" ht="15" customHeight="1">
      <c r="B176" s="291"/>
      <c r="C176" s="268" t="s">
        <v>1380</v>
      </c>
      <c r="D176" s="268"/>
      <c r="E176" s="268"/>
      <c r="F176" s="289" t="s">
        <v>1361</v>
      </c>
      <c r="G176" s="268"/>
      <c r="H176" s="268" t="s">
        <v>1422</v>
      </c>
      <c r="I176" s="268" t="s">
        <v>1357</v>
      </c>
      <c r="J176" s="268">
        <v>50</v>
      </c>
      <c r="K176" s="314"/>
    </row>
    <row r="177" spans="2:11" s="1" customFormat="1" ht="15" customHeight="1">
      <c r="B177" s="291"/>
      <c r="C177" s="268" t="s">
        <v>120</v>
      </c>
      <c r="D177" s="268"/>
      <c r="E177" s="268"/>
      <c r="F177" s="289" t="s">
        <v>1355</v>
      </c>
      <c r="G177" s="268"/>
      <c r="H177" s="268" t="s">
        <v>1423</v>
      </c>
      <c r="I177" s="268" t="s">
        <v>1424</v>
      </c>
      <c r="J177" s="268"/>
      <c r="K177" s="314"/>
    </row>
    <row r="178" spans="2:11" s="1" customFormat="1" ht="15" customHeight="1">
      <c r="B178" s="291"/>
      <c r="C178" s="268" t="s">
        <v>56</v>
      </c>
      <c r="D178" s="268"/>
      <c r="E178" s="268"/>
      <c r="F178" s="289" t="s">
        <v>1355</v>
      </c>
      <c r="G178" s="268"/>
      <c r="H178" s="268" t="s">
        <v>1425</v>
      </c>
      <c r="I178" s="268" t="s">
        <v>1426</v>
      </c>
      <c r="J178" s="268">
        <v>1</v>
      </c>
      <c r="K178" s="314"/>
    </row>
    <row r="179" spans="2:11" s="1" customFormat="1" ht="15" customHeight="1">
      <c r="B179" s="291"/>
      <c r="C179" s="268" t="s">
        <v>52</v>
      </c>
      <c r="D179" s="268"/>
      <c r="E179" s="268"/>
      <c r="F179" s="289" t="s">
        <v>1355</v>
      </c>
      <c r="G179" s="268"/>
      <c r="H179" s="268" t="s">
        <v>1427</v>
      </c>
      <c r="I179" s="268" t="s">
        <v>1357</v>
      </c>
      <c r="J179" s="268">
        <v>20</v>
      </c>
      <c r="K179" s="314"/>
    </row>
    <row r="180" spans="2:11" s="1" customFormat="1" ht="15" customHeight="1">
      <c r="B180" s="291"/>
      <c r="C180" s="268" t="s">
        <v>53</v>
      </c>
      <c r="D180" s="268"/>
      <c r="E180" s="268"/>
      <c r="F180" s="289" t="s">
        <v>1355</v>
      </c>
      <c r="G180" s="268"/>
      <c r="H180" s="268" t="s">
        <v>1428</v>
      </c>
      <c r="I180" s="268" t="s">
        <v>1357</v>
      </c>
      <c r="J180" s="268">
        <v>255</v>
      </c>
      <c r="K180" s="314"/>
    </row>
    <row r="181" spans="2:11" s="1" customFormat="1" ht="15" customHeight="1">
      <c r="B181" s="291"/>
      <c r="C181" s="268" t="s">
        <v>121</v>
      </c>
      <c r="D181" s="268"/>
      <c r="E181" s="268"/>
      <c r="F181" s="289" t="s">
        <v>1355</v>
      </c>
      <c r="G181" s="268"/>
      <c r="H181" s="268" t="s">
        <v>1319</v>
      </c>
      <c r="I181" s="268" t="s">
        <v>1357</v>
      </c>
      <c r="J181" s="268">
        <v>10</v>
      </c>
      <c r="K181" s="314"/>
    </row>
    <row r="182" spans="2:11" s="1" customFormat="1" ht="15" customHeight="1">
      <c r="B182" s="291"/>
      <c r="C182" s="268" t="s">
        <v>122</v>
      </c>
      <c r="D182" s="268"/>
      <c r="E182" s="268"/>
      <c r="F182" s="289" t="s">
        <v>1355</v>
      </c>
      <c r="G182" s="268"/>
      <c r="H182" s="268" t="s">
        <v>1429</v>
      </c>
      <c r="I182" s="268" t="s">
        <v>1390</v>
      </c>
      <c r="J182" s="268"/>
      <c r="K182" s="314"/>
    </row>
    <row r="183" spans="2:11" s="1" customFormat="1" ht="15" customHeight="1">
      <c r="B183" s="291"/>
      <c r="C183" s="268" t="s">
        <v>1430</v>
      </c>
      <c r="D183" s="268"/>
      <c r="E183" s="268"/>
      <c r="F183" s="289" t="s">
        <v>1355</v>
      </c>
      <c r="G183" s="268"/>
      <c r="H183" s="268" t="s">
        <v>1431</v>
      </c>
      <c r="I183" s="268" t="s">
        <v>1390</v>
      </c>
      <c r="J183" s="268"/>
      <c r="K183" s="314"/>
    </row>
    <row r="184" spans="2:11" s="1" customFormat="1" ht="15" customHeight="1">
      <c r="B184" s="291"/>
      <c r="C184" s="268" t="s">
        <v>1419</v>
      </c>
      <c r="D184" s="268"/>
      <c r="E184" s="268"/>
      <c r="F184" s="289" t="s">
        <v>1355</v>
      </c>
      <c r="G184" s="268"/>
      <c r="H184" s="268" t="s">
        <v>1432</v>
      </c>
      <c r="I184" s="268" t="s">
        <v>1390</v>
      </c>
      <c r="J184" s="268"/>
      <c r="K184" s="314"/>
    </row>
    <row r="185" spans="2:11" s="1" customFormat="1" ht="15" customHeight="1">
      <c r="B185" s="291"/>
      <c r="C185" s="268" t="s">
        <v>124</v>
      </c>
      <c r="D185" s="268"/>
      <c r="E185" s="268"/>
      <c r="F185" s="289" t="s">
        <v>1361</v>
      </c>
      <c r="G185" s="268"/>
      <c r="H185" s="268" t="s">
        <v>1433</v>
      </c>
      <c r="I185" s="268" t="s">
        <v>1357</v>
      </c>
      <c r="J185" s="268">
        <v>50</v>
      </c>
      <c r="K185" s="314"/>
    </row>
    <row r="186" spans="2:11" s="1" customFormat="1" ht="15" customHeight="1">
      <c r="B186" s="291"/>
      <c r="C186" s="268" t="s">
        <v>1434</v>
      </c>
      <c r="D186" s="268"/>
      <c r="E186" s="268"/>
      <c r="F186" s="289" t="s">
        <v>1361</v>
      </c>
      <c r="G186" s="268"/>
      <c r="H186" s="268" t="s">
        <v>1435</v>
      </c>
      <c r="I186" s="268" t="s">
        <v>1436</v>
      </c>
      <c r="J186" s="268"/>
      <c r="K186" s="314"/>
    </row>
    <row r="187" spans="2:11" s="1" customFormat="1" ht="15" customHeight="1">
      <c r="B187" s="291"/>
      <c r="C187" s="268" t="s">
        <v>1437</v>
      </c>
      <c r="D187" s="268"/>
      <c r="E187" s="268"/>
      <c r="F187" s="289" t="s">
        <v>1361</v>
      </c>
      <c r="G187" s="268"/>
      <c r="H187" s="268" t="s">
        <v>1438</v>
      </c>
      <c r="I187" s="268" t="s">
        <v>1436</v>
      </c>
      <c r="J187" s="268"/>
      <c r="K187" s="314"/>
    </row>
    <row r="188" spans="2:11" s="1" customFormat="1" ht="15" customHeight="1">
      <c r="B188" s="291"/>
      <c r="C188" s="268" t="s">
        <v>1439</v>
      </c>
      <c r="D188" s="268"/>
      <c r="E188" s="268"/>
      <c r="F188" s="289" t="s">
        <v>1361</v>
      </c>
      <c r="G188" s="268"/>
      <c r="H188" s="268" t="s">
        <v>1440</v>
      </c>
      <c r="I188" s="268" t="s">
        <v>1436</v>
      </c>
      <c r="J188" s="268"/>
      <c r="K188" s="314"/>
    </row>
    <row r="189" spans="2:11" s="1" customFormat="1" ht="15" customHeight="1">
      <c r="B189" s="291"/>
      <c r="C189" s="327" t="s">
        <v>1441</v>
      </c>
      <c r="D189" s="268"/>
      <c r="E189" s="268"/>
      <c r="F189" s="289" t="s">
        <v>1361</v>
      </c>
      <c r="G189" s="268"/>
      <c r="H189" s="268" t="s">
        <v>1442</v>
      </c>
      <c r="I189" s="268" t="s">
        <v>1443</v>
      </c>
      <c r="J189" s="328" t="s">
        <v>1444</v>
      </c>
      <c r="K189" s="314"/>
    </row>
    <row r="190" spans="2:11" s="1" customFormat="1" ht="15" customHeight="1">
      <c r="B190" s="291"/>
      <c r="C190" s="327" t="s">
        <v>41</v>
      </c>
      <c r="D190" s="268"/>
      <c r="E190" s="268"/>
      <c r="F190" s="289" t="s">
        <v>1355</v>
      </c>
      <c r="G190" s="268"/>
      <c r="H190" s="265" t="s">
        <v>1445</v>
      </c>
      <c r="I190" s="268" t="s">
        <v>1446</v>
      </c>
      <c r="J190" s="268"/>
      <c r="K190" s="314"/>
    </row>
    <row r="191" spans="2:11" s="1" customFormat="1" ht="15" customHeight="1">
      <c r="B191" s="291"/>
      <c r="C191" s="327" t="s">
        <v>1447</v>
      </c>
      <c r="D191" s="268"/>
      <c r="E191" s="268"/>
      <c r="F191" s="289" t="s">
        <v>1355</v>
      </c>
      <c r="G191" s="268"/>
      <c r="H191" s="268" t="s">
        <v>1448</v>
      </c>
      <c r="I191" s="268" t="s">
        <v>1390</v>
      </c>
      <c r="J191" s="268"/>
      <c r="K191" s="314"/>
    </row>
    <row r="192" spans="2:11" s="1" customFormat="1" ht="15" customHeight="1">
      <c r="B192" s="291"/>
      <c r="C192" s="327" t="s">
        <v>1449</v>
      </c>
      <c r="D192" s="268"/>
      <c r="E192" s="268"/>
      <c r="F192" s="289" t="s">
        <v>1355</v>
      </c>
      <c r="G192" s="268"/>
      <c r="H192" s="268" t="s">
        <v>1450</v>
      </c>
      <c r="I192" s="268" t="s">
        <v>1390</v>
      </c>
      <c r="J192" s="268"/>
      <c r="K192" s="314"/>
    </row>
    <row r="193" spans="2:11" s="1" customFormat="1" ht="15" customHeight="1">
      <c r="B193" s="291"/>
      <c r="C193" s="327" t="s">
        <v>1451</v>
      </c>
      <c r="D193" s="268"/>
      <c r="E193" s="268"/>
      <c r="F193" s="289" t="s">
        <v>1361</v>
      </c>
      <c r="G193" s="268"/>
      <c r="H193" s="268" t="s">
        <v>1452</v>
      </c>
      <c r="I193" s="268" t="s">
        <v>1390</v>
      </c>
      <c r="J193" s="268"/>
      <c r="K193" s="314"/>
    </row>
    <row r="194" spans="2:11" s="1" customFormat="1" ht="15" customHeight="1">
      <c r="B194" s="320"/>
      <c r="C194" s="329"/>
      <c r="D194" s="300"/>
      <c r="E194" s="300"/>
      <c r="F194" s="300"/>
      <c r="G194" s="300"/>
      <c r="H194" s="300"/>
      <c r="I194" s="300"/>
      <c r="J194" s="300"/>
      <c r="K194" s="321"/>
    </row>
    <row r="195" spans="2:11" s="1" customFormat="1" ht="18.75" customHeight="1">
      <c r="B195" s="302"/>
      <c r="C195" s="312"/>
      <c r="D195" s="312"/>
      <c r="E195" s="312"/>
      <c r="F195" s="322"/>
      <c r="G195" s="312"/>
      <c r="H195" s="312"/>
      <c r="I195" s="312"/>
      <c r="J195" s="312"/>
      <c r="K195" s="302"/>
    </row>
    <row r="196" spans="2:11" s="1" customFormat="1" ht="18.75" customHeight="1">
      <c r="B196" s="302"/>
      <c r="C196" s="312"/>
      <c r="D196" s="312"/>
      <c r="E196" s="312"/>
      <c r="F196" s="322"/>
      <c r="G196" s="312"/>
      <c r="H196" s="312"/>
      <c r="I196" s="312"/>
      <c r="J196" s="312"/>
      <c r="K196" s="302"/>
    </row>
    <row r="197" spans="2:11" s="1" customFormat="1" ht="18.75" customHeight="1">
      <c r="B197" s="275"/>
      <c r="C197" s="275"/>
      <c r="D197" s="275"/>
      <c r="E197" s="275"/>
      <c r="F197" s="275"/>
      <c r="G197" s="275"/>
      <c r="H197" s="275"/>
      <c r="I197" s="275"/>
      <c r="J197" s="275"/>
      <c r="K197" s="275"/>
    </row>
    <row r="198" spans="2:11" s="1" customFormat="1" ht="13.5">
      <c r="B198" s="257"/>
      <c r="C198" s="258"/>
      <c r="D198" s="258"/>
      <c r="E198" s="258"/>
      <c r="F198" s="258"/>
      <c r="G198" s="258"/>
      <c r="H198" s="258"/>
      <c r="I198" s="258"/>
      <c r="J198" s="258"/>
      <c r="K198" s="259"/>
    </row>
    <row r="199" spans="2:11" s="1" customFormat="1" ht="21">
      <c r="B199" s="260"/>
      <c r="C199" s="388" t="s">
        <v>1453</v>
      </c>
      <c r="D199" s="388"/>
      <c r="E199" s="388"/>
      <c r="F199" s="388"/>
      <c r="G199" s="388"/>
      <c r="H199" s="388"/>
      <c r="I199" s="388"/>
      <c r="J199" s="388"/>
      <c r="K199" s="261"/>
    </row>
    <row r="200" spans="2:11" s="1" customFormat="1" ht="25.5" customHeight="1">
      <c r="B200" s="260"/>
      <c r="C200" s="330" t="s">
        <v>1454</v>
      </c>
      <c r="D200" s="330"/>
      <c r="E200" s="330"/>
      <c r="F200" s="330" t="s">
        <v>1455</v>
      </c>
      <c r="G200" s="331"/>
      <c r="H200" s="394" t="s">
        <v>1456</v>
      </c>
      <c r="I200" s="394"/>
      <c r="J200" s="394"/>
      <c r="K200" s="261"/>
    </row>
    <row r="201" spans="2:11" s="1" customFormat="1" ht="5.25" customHeight="1">
      <c r="B201" s="291"/>
      <c r="C201" s="286"/>
      <c r="D201" s="286"/>
      <c r="E201" s="286"/>
      <c r="F201" s="286"/>
      <c r="G201" s="312"/>
      <c r="H201" s="286"/>
      <c r="I201" s="286"/>
      <c r="J201" s="286"/>
      <c r="K201" s="314"/>
    </row>
    <row r="202" spans="2:11" s="1" customFormat="1" ht="15" customHeight="1">
      <c r="B202" s="291"/>
      <c r="C202" s="268" t="s">
        <v>1446</v>
      </c>
      <c r="D202" s="268"/>
      <c r="E202" s="268"/>
      <c r="F202" s="289" t="s">
        <v>42</v>
      </c>
      <c r="G202" s="268"/>
      <c r="H202" s="393" t="s">
        <v>1457</v>
      </c>
      <c r="I202" s="393"/>
      <c r="J202" s="393"/>
      <c r="K202" s="314"/>
    </row>
    <row r="203" spans="2:11" s="1" customFormat="1" ht="15" customHeight="1">
      <c r="B203" s="291"/>
      <c r="C203" s="268"/>
      <c r="D203" s="268"/>
      <c r="E203" s="268"/>
      <c r="F203" s="289" t="s">
        <v>43</v>
      </c>
      <c r="G203" s="268"/>
      <c r="H203" s="393" t="s">
        <v>1458</v>
      </c>
      <c r="I203" s="393"/>
      <c r="J203" s="393"/>
      <c r="K203" s="314"/>
    </row>
    <row r="204" spans="2:11" s="1" customFormat="1" ht="15" customHeight="1">
      <c r="B204" s="291"/>
      <c r="C204" s="268"/>
      <c r="D204" s="268"/>
      <c r="E204" s="268"/>
      <c r="F204" s="289" t="s">
        <v>46</v>
      </c>
      <c r="G204" s="268"/>
      <c r="H204" s="393" t="s">
        <v>1459</v>
      </c>
      <c r="I204" s="393"/>
      <c r="J204" s="393"/>
      <c r="K204" s="314"/>
    </row>
    <row r="205" spans="2:11" s="1" customFormat="1" ht="15" customHeight="1">
      <c r="B205" s="291"/>
      <c r="C205" s="268"/>
      <c r="D205" s="268"/>
      <c r="E205" s="268"/>
      <c r="F205" s="289" t="s">
        <v>44</v>
      </c>
      <c r="G205" s="268"/>
      <c r="H205" s="393" t="s">
        <v>1460</v>
      </c>
      <c r="I205" s="393"/>
      <c r="J205" s="393"/>
      <c r="K205" s="314"/>
    </row>
    <row r="206" spans="2:11" s="1" customFormat="1" ht="15" customHeight="1">
      <c r="B206" s="291"/>
      <c r="C206" s="268"/>
      <c r="D206" s="268"/>
      <c r="E206" s="268"/>
      <c r="F206" s="289" t="s">
        <v>45</v>
      </c>
      <c r="G206" s="268"/>
      <c r="H206" s="393" t="s">
        <v>1461</v>
      </c>
      <c r="I206" s="393"/>
      <c r="J206" s="393"/>
      <c r="K206" s="314"/>
    </row>
    <row r="207" spans="2:11" s="1" customFormat="1" ht="15" customHeight="1">
      <c r="B207" s="291"/>
      <c r="C207" s="268"/>
      <c r="D207" s="268"/>
      <c r="E207" s="268"/>
      <c r="F207" s="289"/>
      <c r="G207" s="268"/>
      <c r="H207" s="268"/>
      <c r="I207" s="268"/>
      <c r="J207" s="268"/>
      <c r="K207" s="314"/>
    </row>
    <row r="208" spans="2:11" s="1" customFormat="1" ht="15" customHeight="1">
      <c r="B208" s="291"/>
      <c r="C208" s="268" t="s">
        <v>1402</v>
      </c>
      <c r="D208" s="268"/>
      <c r="E208" s="268"/>
      <c r="F208" s="289" t="s">
        <v>78</v>
      </c>
      <c r="G208" s="268"/>
      <c r="H208" s="393" t="s">
        <v>1462</v>
      </c>
      <c r="I208" s="393"/>
      <c r="J208" s="393"/>
      <c r="K208" s="314"/>
    </row>
    <row r="209" spans="2:11" s="1" customFormat="1" ht="15" customHeight="1">
      <c r="B209" s="291"/>
      <c r="C209" s="268"/>
      <c r="D209" s="268"/>
      <c r="E209" s="268"/>
      <c r="F209" s="289" t="s">
        <v>1299</v>
      </c>
      <c r="G209" s="268"/>
      <c r="H209" s="393" t="s">
        <v>1300</v>
      </c>
      <c r="I209" s="393"/>
      <c r="J209" s="393"/>
      <c r="K209" s="314"/>
    </row>
    <row r="210" spans="2:11" s="1" customFormat="1" ht="15" customHeight="1">
      <c r="B210" s="291"/>
      <c r="C210" s="268"/>
      <c r="D210" s="268"/>
      <c r="E210" s="268"/>
      <c r="F210" s="289" t="s">
        <v>1297</v>
      </c>
      <c r="G210" s="268"/>
      <c r="H210" s="393" t="s">
        <v>1463</v>
      </c>
      <c r="I210" s="393"/>
      <c r="J210" s="393"/>
      <c r="K210" s="314"/>
    </row>
    <row r="211" spans="2:11" s="1" customFormat="1" ht="15" customHeight="1">
      <c r="B211" s="332"/>
      <c r="C211" s="268"/>
      <c r="D211" s="268"/>
      <c r="E211" s="268"/>
      <c r="F211" s="289" t="s">
        <v>1301</v>
      </c>
      <c r="G211" s="327"/>
      <c r="H211" s="392" t="s">
        <v>1302</v>
      </c>
      <c r="I211" s="392"/>
      <c r="J211" s="392"/>
      <c r="K211" s="333"/>
    </row>
    <row r="212" spans="2:11" s="1" customFormat="1" ht="15" customHeight="1">
      <c r="B212" s="332"/>
      <c r="C212" s="268"/>
      <c r="D212" s="268"/>
      <c r="E212" s="268"/>
      <c r="F212" s="289" t="s">
        <v>908</v>
      </c>
      <c r="G212" s="327"/>
      <c r="H212" s="392" t="s">
        <v>91</v>
      </c>
      <c r="I212" s="392"/>
      <c r="J212" s="392"/>
      <c r="K212" s="333"/>
    </row>
    <row r="213" spans="2:11" s="1" customFormat="1" ht="15" customHeight="1">
      <c r="B213" s="332"/>
      <c r="C213" s="268"/>
      <c r="D213" s="268"/>
      <c r="E213" s="268"/>
      <c r="F213" s="289"/>
      <c r="G213" s="327"/>
      <c r="H213" s="318"/>
      <c r="I213" s="318"/>
      <c r="J213" s="318"/>
      <c r="K213" s="333"/>
    </row>
    <row r="214" spans="2:11" s="1" customFormat="1" ht="15" customHeight="1">
      <c r="B214" s="332"/>
      <c r="C214" s="268" t="s">
        <v>1426</v>
      </c>
      <c r="D214" s="268"/>
      <c r="E214" s="268"/>
      <c r="F214" s="289">
        <v>1</v>
      </c>
      <c r="G214" s="327"/>
      <c r="H214" s="392" t="s">
        <v>1464</v>
      </c>
      <c r="I214" s="392"/>
      <c r="J214" s="392"/>
      <c r="K214" s="333"/>
    </row>
    <row r="215" spans="2:11" s="1" customFormat="1" ht="15" customHeight="1">
      <c r="B215" s="332"/>
      <c r="C215" s="268"/>
      <c r="D215" s="268"/>
      <c r="E215" s="268"/>
      <c r="F215" s="289">
        <v>2</v>
      </c>
      <c r="G215" s="327"/>
      <c r="H215" s="392" t="s">
        <v>1465</v>
      </c>
      <c r="I215" s="392"/>
      <c r="J215" s="392"/>
      <c r="K215" s="333"/>
    </row>
    <row r="216" spans="2:11" s="1" customFormat="1" ht="15" customHeight="1">
      <c r="B216" s="332"/>
      <c r="C216" s="268"/>
      <c r="D216" s="268"/>
      <c r="E216" s="268"/>
      <c r="F216" s="289">
        <v>3</v>
      </c>
      <c r="G216" s="327"/>
      <c r="H216" s="392" t="s">
        <v>1466</v>
      </c>
      <c r="I216" s="392"/>
      <c r="J216" s="392"/>
      <c r="K216" s="333"/>
    </row>
    <row r="217" spans="2:11" s="1" customFormat="1" ht="15" customHeight="1">
      <c r="B217" s="332"/>
      <c r="C217" s="268"/>
      <c r="D217" s="268"/>
      <c r="E217" s="268"/>
      <c r="F217" s="289">
        <v>4</v>
      </c>
      <c r="G217" s="327"/>
      <c r="H217" s="392" t="s">
        <v>1467</v>
      </c>
      <c r="I217" s="392"/>
      <c r="J217" s="392"/>
      <c r="K217" s="333"/>
    </row>
    <row r="218" spans="2:11" s="1" customFormat="1" ht="12.75" customHeight="1">
      <c r="B218" s="334"/>
      <c r="C218" s="335"/>
      <c r="D218" s="335"/>
      <c r="E218" s="335"/>
      <c r="F218" s="335"/>
      <c r="G218" s="335"/>
      <c r="H218" s="335"/>
      <c r="I218" s="335"/>
      <c r="J218" s="335"/>
      <c r="K218" s="336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01 - Architektonicko stav...</vt:lpstr>
      <vt:lpstr>02 - Elektroinstalace</vt:lpstr>
      <vt:lpstr>03 - Zdravotechnika</vt:lpstr>
      <vt:lpstr>04 - Vytápění</vt:lpstr>
      <vt:lpstr>05 - Ostatní náklady</vt:lpstr>
      <vt:lpstr>Pokyny pro vyplnění</vt:lpstr>
      <vt:lpstr>'01 - Architektonicko stav...'!Názvy_tisku</vt:lpstr>
      <vt:lpstr>'02 - Elektroinstalace'!Názvy_tisku</vt:lpstr>
      <vt:lpstr>'03 - Zdravotechnika'!Názvy_tisku</vt:lpstr>
      <vt:lpstr>'04 - Vytápění'!Názvy_tisku</vt:lpstr>
      <vt:lpstr>'05 - Ostatní náklady'!Názvy_tisku</vt:lpstr>
      <vt:lpstr>'Rekapitulace stavby'!Názvy_tisku</vt:lpstr>
      <vt:lpstr>'01 - Architektonicko stav...'!Oblast_tisku</vt:lpstr>
      <vt:lpstr>'02 - Elektroinstalace'!Oblast_tisku</vt:lpstr>
      <vt:lpstr>'03 - Zdravotechnika'!Oblast_tisku</vt:lpstr>
      <vt:lpstr>'04 - Vytápění'!Oblast_tisku</vt:lpstr>
      <vt:lpstr>'05 - Ostatní náklady'!Oblast_tisku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DESKTOP-CO3P5C2\admin</dc:creator>
  <cp:lastModifiedBy>Hana Novotná</cp:lastModifiedBy>
  <cp:lastPrinted>2022-11-24T16:48:21Z</cp:lastPrinted>
  <dcterms:created xsi:type="dcterms:W3CDTF">2022-11-21T14:33:51Z</dcterms:created>
  <dcterms:modified xsi:type="dcterms:W3CDTF">2023-01-16T13:48:19Z</dcterms:modified>
</cp:coreProperties>
</file>