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ek\Desktop\ŠJ Kounicova\Rozpočty k odeslání\D2\Bez ceny\"/>
    </mc:Choice>
  </mc:AlternateContent>
  <xr:revisionPtr revIDLastSave="0" documentId="8_{40F5A3E3-93BB-4A57-A775-65655034A3A9}" xr6:coauthVersionLast="43" xr6:coauthVersionMax="43" xr10:uidLastSave="{00000000-0000-0000-0000-000000000000}"/>
  <bookViews>
    <workbookView xWindow="11505" yWindow="705" windowWidth="13080" windowHeight="15495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D2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D2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D2 Pol'!$A$1:$X$165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1" i="1" l="1"/>
  <c r="I19" i="1" s="1"/>
  <c r="I60" i="1"/>
  <c r="I59" i="1"/>
  <c r="I58" i="1"/>
  <c r="I57" i="1"/>
  <c r="I17" i="1" s="1"/>
  <c r="I56" i="1"/>
  <c r="I55" i="1"/>
  <c r="I54" i="1"/>
  <c r="I53" i="1"/>
  <c r="I52" i="1"/>
  <c r="I51" i="1"/>
  <c r="I50" i="1"/>
  <c r="G42" i="1"/>
  <c r="F42" i="1"/>
  <c r="G41" i="1"/>
  <c r="F41" i="1"/>
  <c r="G39" i="1"/>
  <c r="F39" i="1"/>
  <c r="G164" i="12"/>
  <c r="BA162" i="12"/>
  <c r="BA160" i="12"/>
  <c r="BA27" i="12"/>
  <c r="BA23" i="12"/>
  <c r="BA18" i="12"/>
  <c r="BA15" i="12"/>
  <c r="BA10" i="12"/>
  <c r="G9" i="12"/>
  <c r="I9" i="12"/>
  <c r="I8" i="12" s="1"/>
  <c r="K9" i="12"/>
  <c r="M9" i="12"/>
  <c r="O9" i="12"/>
  <c r="Q9" i="12"/>
  <c r="Q8" i="12" s="1"/>
  <c r="V9" i="12"/>
  <c r="G14" i="12"/>
  <c r="M14" i="12" s="1"/>
  <c r="I14" i="12"/>
  <c r="K14" i="12"/>
  <c r="K8" i="12" s="1"/>
  <c r="O14" i="12"/>
  <c r="O8" i="12" s="1"/>
  <c r="Q14" i="12"/>
  <c r="V14" i="12"/>
  <c r="V8" i="12" s="1"/>
  <c r="G17" i="12"/>
  <c r="I17" i="12"/>
  <c r="K17" i="12"/>
  <c r="M17" i="12"/>
  <c r="O17" i="12"/>
  <c r="Q17" i="12"/>
  <c r="V17" i="12"/>
  <c r="G22" i="12"/>
  <c r="M22" i="12" s="1"/>
  <c r="I22" i="12"/>
  <c r="K22" i="12"/>
  <c r="O22" i="12"/>
  <c r="Q22" i="12"/>
  <c r="V22" i="12"/>
  <c r="G26" i="12"/>
  <c r="I26" i="12"/>
  <c r="K26" i="12"/>
  <c r="M26" i="12"/>
  <c r="O26" i="12"/>
  <c r="Q26" i="12"/>
  <c r="V26" i="12"/>
  <c r="G29" i="12"/>
  <c r="M29" i="12" s="1"/>
  <c r="I29" i="12"/>
  <c r="K29" i="12"/>
  <c r="O29" i="12"/>
  <c r="Q29" i="12"/>
  <c r="V29" i="12"/>
  <c r="G32" i="12"/>
  <c r="I32" i="12"/>
  <c r="K32" i="12"/>
  <c r="M32" i="12"/>
  <c r="O32" i="12"/>
  <c r="Q32" i="12"/>
  <c r="V32" i="12"/>
  <c r="G39" i="12"/>
  <c r="M39" i="12" s="1"/>
  <c r="I39" i="12"/>
  <c r="K39" i="12"/>
  <c r="O39" i="12"/>
  <c r="Q39" i="12"/>
  <c r="V39" i="12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G50" i="12"/>
  <c r="I50" i="12"/>
  <c r="K50" i="12"/>
  <c r="M50" i="12"/>
  <c r="O50" i="12"/>
  <c r="Q50" i="12"/>
  <c r="V50" i="12"/>
  <c r="G58" i="12"/>
  <c r="M58" i="12" s="1"/>
  <c r="I58" i="12"/>
  <c r="K58" i="12"/>
  <c r="O58" i="12"/>
  <c r="Q58" i="12"/>
  <c r="V58" i="12"/>
  <c r="G60" i="12"/>
  <c r="I60" i="12"/>
  <c r="K60" i="12"/>
  <c r="M60" i="12"/>
  <c r="O60" i="12"/>
  <c r="Q60" i="12"/>
  <c r="V60" i="12"/>
  <c r="G62" i="12"/>
  <c r="M62" i="12" s="1"/>
  <c r="I62" i="12"/>
  <c r="K62" i="12"/>
  <c r="O62" i="12"/>
  <c r="Q62" i="12"/>
  <c r="V62" i="12"/>
  <c r="G64" i="12"/>
  <c r="I64" i="12"/>
  <c r="K64" i="12"/>
  <c r="M64" i="12"/>
  <c r="O64" i="12"/>
  <c r="Q64" i="12"/>
  <c r="V64" i="12"/>
  <c r="G78" i="12"/>
  <c r="K78" i="12"/>
  <c r="O78" i="12"/>
  <c r="V78" i="12"/>
  <c r="G79" i="12"/>
  <c r="I79" i="12"/>
  <c r="I78" i="12" s="1"/>
  <c r="K79" i="12"/>
  <c r="M79" i="12"/>
  <c r="M78" i="12" s="1"/>
  <c r="O79" i="12"/>
  <c r="Q79" i="12"/>
  <c r="Q78" i="12" s="1"/>
  <c r="V79" i="12"/>
  <c r="G83" i="12"/>
  <c r="K83" i="12"/>
  <c r="O83" i="12"/>
  <c r="V83" i="12"/>
  <c r="G84" i="12"/>
  <c r="I84" i="12"/>
  <c r="I83" i="12" s="1"/>
  <c r="K84" i="12"/>
  <c r="M84" i="12"/>
  <c r="M83" i="12" s="1"/>
  <c r="O84" i="12"/>
  <c r="Q84" i="12"/>
  <c r="Q83" i="12" s="1"/>
  <c r="V84" i="12"/>
  <c r="G91" i="12"/>
  <c r="I91" i="12"/>
  <c r="I90" i="12" s="1"/>
  <c r="K91" i="12"/>
  <c r="M91" i="12"/>
  <c r="O91" i="12"/>
  <c r="Q91" i="12"/>
  <c r="Q90" i="12" s="1"/>
  <c r="V91" i="12"/>
  <c r="G94" i="12"/>
  <c r="M94" i="12" s="1"/>
  <c r="I94" i="12"/>
  <c r="K94" i="12"/>
  <c r="K90" i="12" s="1"/>
  <c r="O94" i="12"/>
  <c r="O90" i="12" s="1"/>
  <c r="Q94" i="12"/>
  <c r="V94" i="12"/>
  <c r="V90" i="12" s="1"/>
  <c r="G105" i="12"/>
  <c r="I105" i="12"/>
  <c r="K105" i="12"/>
  <c r="M105" i="12"/>
  <c r="O105" i="12"/>
  <c r="Q105" i="12"/>
  <c r="V105" i="12"/>
  <c r="G108" i="12"/>
  <c r="K108" i="12"/>
  <c r="O108" i="12"/>
  <c r="V108" i="12"/>
  <c r="G109" i="12"/>
  <c r="I109" i="12"/>
  <c r="I108" i="12" s="1"/>
  <c r="K109" i="12"/>
  <c r="M109" i="12"/>
  <c r="M108" i="12" s="1"/>
  <c r="O109" i="12"/>
  <c r="Q109" i="12"/>
  <c r="Q108" i="12" s="1"/>
  <c r="V109" i="12"/>
  <c r="G112" i="12"/>
  <c r="I112" i="12"/>
  <c r="I111" i="12" s="1"/>
  <c r="K112" i="12"/>
  <c r="M112" i="12"/>
  <c r="O112" i="12"/>
  <c r="Q112" i="12"/>
  <c r="Q111" i="12" s="1"/>
  <c r="V112" i="12"/>
  <c r="G113" i="12"/>
  <c r="M113" i="12" s="1"/>
  <c r="I113" i="12"/>
  <c r="K113" i="12"/>
  <c r="K111" i="12" s="1"/>
  <c r="O113" i="12"/>
  <c r="O111" i="12" s="1"/>
  <c r="Q113" i="12"/>
  <c r="V113" i="12"/>
  <c r="V111" i="12" s="1"/>
  <c r="G114" i="12"/>
  <c r="I114" i="12"/>
  <c r="K114" i="12"/>
  <c r="M114" i="12"/>
  <c r="O114" i="12"/>
  <c r="Q114" i="12"/>
  <c r="V114" i="12"/>
  <c r="G116" i="12"/>
  <c r="I116" i="12"/>
  <c r="I115" i="12" s="1"/>
  <c r="K116" i="12"/>
  <c r="M116" i="12"/>
  <c r="O116" i="12"/>
  <c r="Q116" i="12"/>
  <c r="Q115" i="12" s="1"/>
  <c r="V116" i="12"/>
  <c r="G117" i="12"/>
  <c r="M117" i="12" s="1"/>
  <c r="I117" i="12"/>
  <c r="K117" i="12"/>
  <c r="K115" i="12" s="1"/>
  <c r="O117" i="12"/>
  <c r="O115" i="12" s="1"/>
  <c r="Q117" i="12"/>
  <c r="V117" i="12"/>
  <c r="V115" i="12" s="1"/>
  <c r="G118" i="12"/>
  <c r="I118" i="12"/>
  <c r="K118" i="12"/>
  <c r="M118" i="12"/>
  <c r="O118" i="12"/>
  <c r="Q118" i="12"/>
  <c r="V118" i="12"/>
  <c r="G120" i="12"/>
  <c r="I120" i="12"/>
  <c r="I119" i="12" s="1"/>
  <c r="K120" i="12"/>
  <c r="M120" i="12"/>
  <c r="O120" i="12"/>
  <c r="Q120" i="12"/>
  <c r="Q119" i="12" s="1"/>
  <c r="V120" i="12"/>
  <c r="G123" i="12"/>
  <c r="M123" i="12" s="1"/>
  <c r="I123" i="12"/>
  <c r="K123" i="12"/>
  <c r="K119" i="12" s="1"/>
  <c r="O123" i="12"/>
  <c r="O119" i="12" s="1"/>
  <c r="Q123" i="12"/>
  <c r="V123" i="12"/>
  <c r="V119" i="12" s="1"/>
  <c r="G126" i="12"/>
  <c r="I126" i="12"/>
  <c r="K126" i="12"/>
  <c r="M126" i="12"/>
  <c r="O126" i="12"/>
  <c r="Q126" i="12"/>
  <c r="V126" i="12"/>
  <c r="G129" i="12"/>
  <c r="M129" i="12" s="1"/>
  <c r="I129" i="12"/>
  <c r="K129" i="12"/>
  <c r="O129" i="12"/>
  <c r="Q129" i="12"/>
  <c r="V129" i="12"/>
  <c r="G132" i="12"/>
  <c r="I132" i="12"/>
  <c r="K132" i="12"/>
  <c r="M132" i="12"/>
  <c r="O132" i="12"/>
  <c r="Q132" i="12"/>
  <c r="V132" i="12"/>
  <c r="G135" i="12"/>
  <c r="I135" i="12"/>
  <c r="I134" i="12" s="1"/>
  <c r="K135" i="12"/>
  <c r="M135" i="12"/>
  <c r="O135" i="12"/>
  <c r="Q135" i="12"/>
  <c r="Q134" i="12" s="1"/>
  <c r="V135" i="12"/>
  <c r="G138" i="12"/>
  <c r="M138" i="12" s="1"/>
  <c r="I138" i="12"/>
  <c r="K138" i="12"/>
  <c r="K134" i="12" s="1"/>
  <c r="O138" i="12"/>
  <c r="O134" i="12" s="1"/>
  <c r="Q138" i="12"/>
  <c r="V138" i="12"/>
  <c r="V134" i="12" s="1"/>
  <c r="G139" i="12"/>
  <c r="I139" i="12"/>
  <c r="K139" i="12"/>
  <c r="M139" i="12"/>
  <c r="O139" i="12"/>
  <c r="Q139" i="12"/>
  <c r="V139" i="12"/>
  <c r="G140" i="12"/>
  <c r="M140" i="12" s="1"/>
  <c r="I140" i="12"/>
  <c r="K140" i="12"/>
  <c r="O140" i="12"/>
  <c r="Q140" i="12"/>
  <c r="V140" i="12"/>
  <c r="G142" i="12"/>
  <c r="I142" i="12"/>
  <c r="K142" i="12"/>
  <c r="M142" i="12"/>
  <c r="O142" i="12"/>
  <c r="Q142" i="12"/>
  <c r="V142" i="12"/>
  <c r="G145" i="12"/>
  <c r="M145" i="12" s="1"/>
  <c r="I145" i="12"/>
  <c r="K145" i="12"/>
  <c r="O145" i="12"/>
  <c r="Q145" i="12"/>
  <c r="V145" i="12"/>
  <c r="I146" i="12"/>
  <c r="Q146" i="12"/>
  <c r="G147" i="12"/>
  <c r="G146" i="12" s="1"/>
  <c r="I147" i="12"/>
  <c r="K147" i="12"/>
  <c r="K146" i="12" s="1"/>
  <c r="O147" i="12"/>
  <c r="O146" i="12" s="1"/>
  <c r="Q147" i="12"/>
  <c r="V147" i="12"/>
  <c r="V146" i="12" s="1"/>
  <c r="G149" i="12"/>
  <c r="G148" i="12" s="1"/>
  <c r="I149" i="12"/>
  <c r="K149" i="12"/>
  <c r="K148" i="12" s="1"/>
  <c r="O149" i="12"/>
  <c r="O148" i="12" s="1"/>
  <c r="Q149" i="12"/>
  <c r="V149" i="12"/>
  <c r="V148" i="12" s="1"/>
  <c r="G150" i="12"/>
  <c r="I150" i="12"/>
  <c r="I148" i="12" s="1"/>
  <c r="K150" i="12"/>
  <c r="M150" i="12"/>
  <c r="O150" i="12"/>
  <c r="Q150" i="12"/>
  <c r="Q148" i="12" s="1"/>
  <c r="V150" i="12"/>
  <c r="G152" i="12"/>
  <c r="M152" i="12" s="1"/>
  <c r="I152" i="12"/>
  <c r="K152" i="12"/>
  <c r="O152" i="12"/>
  <c r="Q152" i="12"/>
  <c r="V152" i="12"/>
  <c r="G153" i="12"/>
  <c r="I153" i="12"/>
  <c r="K153" i="12"/>
  <c r="M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I155" i="12"/>
  <c r="K155" i="12"/>
  <c r="M155" i="12"/>
  <c r="O155" i="12"/>
  <c r="Q155" i="12"/>
  <c r="V155" i="12"/>
  <c r="G156" i="12"/>
  <c r="G157" i="12"/>
  <c r="I157" i="12"/>
  <c r="I156" i="12" s="1"/>
  <c r="K157" i="12"/>
  <c r="M157" i="12"/>
  <c r="O157" i="12"/>
  <c r="Q157" i="12"/>
  <c r="Q156" i="12" s="1"/>
  <c r="V157" i="12"/>
  <c r="G159" i="12"/>
  <c r="M159" i="12" s="1"/>
  <c r="I159" i="12"/>
  <c r="K159" i="12"/>
  <c r="K156" i="12" s="1"/>
  <c r="O159" i="12"/>
  <c r="O156" i="12" s="1"/>
  <c r="Q159" i="12"/>
  <c r="V159" i="12"/>
  <c r="V156" i="12" s="1"/>
  <c r="G161" i="12"/>
  <c r="I161" i="12"/>
  <c r="K161" i="12"/>
  <c r="M161" i="12"/>
  <c r="O161" i="12"/>
  <c r="Q161" i="12"/>
  <c r="V161" i="12"/>
  <c r="AE164" i="12"/>
  <c r="I20" i="1"/>
  <c r="I18" i="1"/>
  <c r="I16" i="1"/>
  <c r="F43" i="1"/>
  <c r="G43" i="1"/>
  <c r="G25" i="1" s="1"/>
  <c r="A25" i="1" s="1"/>
  <c r="H42" i="1"/>
  <c r="I42" i="1" s="1"/>
  <c r="H41" i="1"/>
  <c r="I41" i="1" s="1"/>
  <c r="H40" i="1"/>
  <c r="I40" i="1" s="1"/>
  <c r="H39" i="1"/>
  <c r="H43" i="1" s="1"/>
  <c r="I62" i="1" l="1"/>
  <c r="J61" i="1" s="1"/>
  <c r="A26" i="1"/>
  <c r="G26" i="1"/>
  <c r="G28" i="1"/>
  <c r="G23" i="1"/>
  <c r="M156" i="12"/>
  <c r="M119" i="12"/>
  <c r="M115" i="12"/>
  <c r="M111" i="12"/>
  <c r="M134" i="12"/>
  <c r="M90" i="12"/>
  <c r="M8" i="12"/>
  <c r="G134" i="12"/>
  <c r="G119" i="12"/>
  <c r="G115" i="12"/>
  <c r="G111" i="12"/>
  <c r="G90" i="12"/>
  <c r="G8" i="12"/>
  <c r="AF164" i="12"/>
  <c r="M149" i="12"/>
  <c r="M148" i="12" s="1"/>
  <c r="M147" i="12"/>
  <c r="M146" i="12" s="1"/>
  <c r="I39" i="1"/>
  <c r="I43" i="1" s="1"/>
  <c r="J41" i="1" s="1"/>
  <c r="I21" i="1"/>
  <c r="J28" i="1"/>
  <c r="J26" i="1"/>
  <c r="G38" i="1"/>
  <c r="F38" i="1"/>
  <c r="J23" i="1"/>
  <c r="J24" i="1"/>
  <c r="J25" i="1"/>
  <c r="J27" i="1"/>
  <c r="E24" i="1"/>
  <c r="E26" i="1"/>
  <c r="J52" i="1" l="1"/>
  <c r="J50" i="1"/>
  <c r="J54" i="1"/>
  <c r="J56" i="1"/>
  <c r="J58" i="1"/>
  <c r="J60" i="1"/>
  <c r="J51" i="1"/>
  <c r="J53" i="1"/>
  <c r="J55" i="1"/>
  <c r="J57" i="1"/>
  <c r="J59" i="1"/>
  <c r="A23" i="1"/>
  <c r="J40" i="1"/>
  <c r="J39" i="1"/>
  <c r="J43" i="1" s="1"/>
  <c r="J42" i="1"/>
  <c r="J62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742EDCF4-5FFC-4819-9754-BC7A6DEC3BE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3AAEA1-17F1-46F1-81A4-5045ACFDFC6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<sst xmlns="http://schemas.openxmlformats.org/spreadsheetml/2006/main" count="765" uniqueCount="316">
  <si>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</si>
  <si>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</si>
  <si>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</si>
  <si>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</si>
  <si>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</si>
  <si>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</si>
  <si>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</si>
  <si>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</si>
  <si>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</si>
  <si>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</si>
  <si>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</si>
  <si>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</si>
  <si>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</si>
  <si>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</si>
  <si>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</si>
  <si>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</si>
  <si>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</si>
  <si>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</si>
  <si>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</si>
  <si>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</si>
  <si>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</si>
  <si>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</si>
  <si>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</si>
  <si>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</si>
  <si>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</si>
  <si>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</si>
  <si>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</si>
  <si>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</si>
  <si>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</si>
  <si>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</si>
  <si>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</si>
  <si>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</si>
  <si>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</si>
  <si>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</si>
  <si>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</si>
  <si>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</si>
  <si>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</si>
  <si>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</si>
  <si>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</si>
  <si>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</si>
  <si>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</si>
  <si>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</si>
  <si>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</si>
  <si>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D2</t>
  </si>
  <si>
    <t>ASŘ - šatny ženy, muži a přilehlé zázemí</t>
  </si>
  <si>
    <t>SO 01</t>
  </si>
  <si>
    <t>ŠJ Kounicova</t>
  </si>
  <si>
    <t>Objekt:</t>
  </si>
  <si>
    <t>Rozpočet:</t>
  </si>
  <si>
    <t>1901</t>
  </si>
  <si>
    <t>Školní jídelna Brno, Kounicova 30, sanace vlhkosti zdiva</t>
  </si>
  <si>
    <t>Statutární město Brno, MČ Brno-střed</t>
  </si>
  <si>
    <t>Dominikánská 264/2</t>
  </si>
  <si>
    <t>Brno</t>
  </si>
  <si>
    <t>60169</t>
  </si>
  <si>
    <t>44992785</t>
  </si>
  <si>
    <t>CZ44992785</t>
  </si>
  <si>
    <t>Stavba</t>
  </si>
  <si>
    <t>Stavební objekt</t>
  </si>
  <si>
    <t>Celkem za stavbu</t>
  </si>
  <si>
    <t>CZK</t>
  </si>
  <si>
    <t>Rekapitulace dílů</t>
  </si>
  <si>
    <t>Typ dílu</t>
  </si>
  <si>
    <t>64</t>
  </si>
  <si>
    <t>Sanační opatření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</si>
  <si>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</si>
  <si>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</si>
  <si>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</si>
  <si>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</si>
  <si>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</si>
  <si>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</si>
  <si>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</si>
  <si>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</si>
  <si>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730</t>
  </si>
  <si>
    <t>Ústřední vytápění</t>
  </si>
  <si>
    <t>735</t>
  </si>
  <si>
    <t>Otopná tělesa</t>
  </si>
  <si>
    <t>771</t>
  </si>
  <si>
    <t>Podlahy z dlaždic a obklady</t>
  </si>
  <si>
    <t>781</t>
  </si>
  <si>
    <t>Obklady keramické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</si>
  <si>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</si>
  <si>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</si>
  <si>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</si>
  <si>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</si>
  <si>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</si>
  <si>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</si>
  <si>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</si>
  <si>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</si>
  <si>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</si>
  <si>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</si>
  <si>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</si>
  <si>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</si>
  <si>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</si>
  <si>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</si>
  <si>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</si>
  <si>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</si>
  <si>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</si>
  <si>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</si>
  <si>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</si>
  <si>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</si>
  <si>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</si>
  <si>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</si>
  <si>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</si>
  <si>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</si>
  <si>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</si>
  <si>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</si>
  <si>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</si>
  <si>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</si>
  <si>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</si>
  <si>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</si>
  <si>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</si>
  <si>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</si>
  <si>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</si>
  <si>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</si>
  <si>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</si>
  <si>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281606121R00</t>
  </si>
  <si>
    <t>Injektování zdiva proti vzlínající vlhkosti beztlakovou krémovou injektáží, cihelného zdiva, tloušťky do 300 mm</t>
  </si>
  <si>
    <t>m</t>
  </si>
  <si>
    <t>801-4</t>
  </si>
  <si>
    <t>RTS 19/ I</t>
  </si>
  <si>
    <t>Práce</t>
  </si>
  <si>
    <t>POL1_</t>
  </si>
  <si>
    <t>Vyvrtání otvorů 10 ks/m, vyčištění vrtu od hrubých nečistot, zaplnění otvorů injektážní pastou. Aplikace tlakovou pistolí. Uzavření vyplněných otvorů těsnicí maltou.</t>
  </si>
  <si>
    <t>POP</t>
  </si>
  <si>
    <t>C0.01 : 0,20</t>
  </si>
  <si>
    <t>VV</t>
  </si>
  <si>
    <t>C0.02 : 0,30</t>
  </si>
  <si>
    <t>C0.05 : 1,56+1,10+1,04+2,45+0,45</t>
  </si>
  <si>
    <t>281606123R00</t>
  </si>
  <si>
    <t>Injektování zdiva proti vzlínající vlhkosti beztlakovou krémovou injektáží, cihelného zdiva, tloušťky do 500 mm</t>
  </si>
  <si>
    <t>C0.01 : 2,60</t>
  </si>
  <si>
    <t>28160612RP60</t>
  </si>
  <si>
    <t>Beztlaková krémová injektáž,zdiva cihel.tl.do 60cm</t>
  </si>
  <si>
    <t>Vlastní</t>
  </si>
  <si>
    <t>Indiv</t>
  </si>
  <si>
    <t>C0.01 : 0,60+0,60</t>
  </si>
  <si>
    <t>C0.02 : 1,03+1,70</t>
  </si>
  <si>
    <t>C0.05 : 1,90+0,60+1,75+1,00+0,90</t>
  </si>
  <si>
    <t>28160612RP70</t>
  </si>
  <si>
    <t>Beztlaková krémová injektáž,zdiva cihel.tl.do 70cm</t>
  </si>
  <si>
    <t>C0.01 : 2,70</t>
  </si>
  <si>
    <t>C0.05 : 1,00+1,80</t>
  </si>
  <si>
    <t>28160612RP90</t>
  </si>
  <si>
    <t>Beztlaková krémová injektáž,zdiva cihel.tl.do 90cm</t>
  </si>
  <si>
    <t>C0.05 : 4,00</t>
  </si>
  <si>
    <t>602031101RP3</t>
  </si>
  <si>
    <t>Penetrační nátěr proti dusičnanům a chloridům ve zdivu</t>
  </si>
  <si>
    <t>m2</t>
  </si>
  <si>
    <t>C0.01 : 2,70*2,48</t>
  </si>
  <si>
    <t>C0.05 : 5,64*2,84</t>
  </si>
  <si>
    <t>602031101RP4a</t>
  </si>
  <si>
    <t>Sulfátostálá penetrace proti solím</t>
  </si>
  <si>
    <t>C0.01 : 1,55*0,50</t>
  </si>
  <si>
    <t>2,70*1,15</t>
  </si>
  <si>
    <t>(2,60+0,60+0,60+0,60+0,50)*1,30</t>
  </si>
  <si>
    <t>C0.02 : (1,70+1,03)*0,50</t>
  </si>
  <si>
    <t>C0.05 : (1,75+0,60+0,78+0,15+0,55+0,15+2,11-0,70+1,56+1,10+1,04+2,45+0,45+0,15+1,90+0,60)*0,50</t>
  </si>
  <si>
    <t>5,64*1,15</t>
  </si>
  <si>
    <t>602031101RP4b</t>
  </si>
  <si>
    <t>Adhezní sulfátostálá vrstva</t>
  </si>
  <si>
    <t>Odkaz na mn. položky pořadí 7 : 25,42100</t>
  </si>
  <si>
    <t>602031101RP4c</t>
  </si>
  <si>
    <t>Vyrovnávací vrstva se síranovzdorným pojivem</t>
  </si>
  <si>
    <t>602031101RP5</t>
  </si>
  <si>
    <t>Sulfátostálý plošný minerální nátěr ve dvou vrstvách</t>
  </si>
  <si>
    <t>602031101RP6a</t>
  </si>
  <si>
    <t>Postřik stěn proti solím</t>
  </si>
  <si>
    <t>C0.01 : 1,55*1,00</t>
  </si>
  <si>
    <t>2,70*1,65</t>
  </si>
  <si>
    <t>(2,60+0,60+0,60)*1,80</t>
  </si>
  <si>
    <t>(0,50+0,60)*1,00</t>
  </si>
  <si>
    <t>C0.02 : (1,70+1,03)*1,80</t>
  </si>
  <si>
    <t>C0.05 : (1,75+0,60+0,78+0,15+0,55+0,15+2,11-0,70+1,56+1,10+1,04+2,45+0,45+0,15+1,90+0,60)*1,00</t>
  </si>
  <si>
    <t>5,64*2,84</t>
  </si>
  <si>
    <t>602031101RP6b</t>
  </si>
  <si>
    <t>Podkladní a vyrovnávací kompresní omítka se sníženou alkalitou, hydrofobní, tloušťka vrstvy 20 mm</t>
  </si>
  <si>
    <t>Odkaz na mn. položky pořadí 11 : 49,51660</t>
  </si>
  <si>
    <t>602031101RP6c</t>
  </si>
  <si>
    <t>Jádrová omítka pro zavlhlé a zasolené zdivo se sulfátovým pojivem a s obsahem pemzového granulátu, tloušťka vrstvy 20 mm</t>
  </si>
  <si>
    <t>602031101RP6d</t>
  </si>
  <si>
    <t>Sanační štuková vrstva</t>
  </si>
  <si>
    <t>602031101RP7</t>
  </si>
  <si>
    <t>Malba prodyšnou sanační barvou</t>
  </si>
  <si>
    <t>C0.01 : (1,05+1,55+2,70+2,60+0,60+0,60+1,27+0,80+0,30+0,60)*2,48</t>
  </si>
  <si>
    <t>(1,05+0,95+1,05)*(2,48-2,10)</t>
  </si>
  <si>
    <t>(0,40+0,80+0,40)*(2,10-1,80)</t>
  </si>
  <si>
    <t>Odpočet otvorů : -0,70*2,02</t>
  </si>
  <si>
    <t>Přípočet ostění : (1,05+0,90+1,05)*0,60</t>
  </si>
  <si>
    <t>C0.02 : (1,70+1,03)*2*(2,52-1,80)</t>
  </si>
  <si>
    <t>C0.04 : (1,75+0,92)*2*(2,52-1,80)</t>
  </si>
  <si>
    <t>C0.05 : (1,75+0,60+0,78+0,15+0,55+0,15+2,11+1,56+1,10+1,04+5,64+2,45+0,45+0,15+1,90+0,60+0,50+1,75+1,43)*2,84</t>
  </si>
  <si>
    <t>Odpočet otvorů : -0,90*2,02</t>
  </si>
  <si>
    <t>-0,70*2,02*2</t>
  </si>
  <si>
    <t>-0,90*1,44</t>
  </si>
  <si>
    <t>Přípočet ostění : (1,44+0,90+1,44)*0,55</t>
  </si>
  <si>
    <t>C0.06 : (1,98+2,15+0,90+1,05+0,15+1,05+0,93+1,98)*(2,52-2,00)</t>
  </si>
  <si>
    <t>941955001R00</t>
  </si>
  <si>
    <t>Lešení lehké pracovní pomocné pomocné, o výšce lešeňové podlahy do 1,2 m</t>
  </si>
  <si>
    <t>800-3</t>
  </si>
  <si>
    <t>C0.01 : 2,60*1,50*2</t>
  </si>
  <si>
    <t>C0.02 : 1,70*1,03</t>
  </si>
  <si>
    <t>C0.05 : (1,75+0,78+0,55+2,10+6,74+2,45)*1,50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</si>
  <si>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</si>
  <si>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</si>
  <si>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801-1</t>
  </si>
  <si>
    <t>C0.01 : 9,10</t>
  </si>
  <si>
    <t>C0.02 : 1,80</t>
  </si>
  <si>
    <t>C0.04 : 4,80</t>
  </si>
  <si>
    <t>C0.05 : 16,20</t>
  </si>
  <si>
    <t>C0.06 : 3,90</t>
  </si>
  <si>
    <t>965081702R00</t>
  </si>
  <si>
    <t>Soklíků z dlažeb keramických tloušťky do 10 mm, výšky do 100 mm</t>
  </si>
  <si>
    <t>801-3</t>
  </si>
  <si>
    <t>C0.01 : 1,55+2,70+2,60+0,60+0,60+0,60+0,40+0,20+0,30+0,60</t>
  </si>
  <si>
    <t>C0.05 : 0,30+0,45+1,43+1,75+0,60+0,78+0,15+0,55+0,15+2,11+1,56+1,10+1,04+2,64+0,90+2,10+2,45+0,45+0,15+1,90+0,60-0,90-0,70</t>
  </si>
  <si>
    <t>978013191R00</t>
  </si>
  <si>
    <t>Otlučení omítek vápenných nebo vápenocementových vnitřních s vyškrabáním spár, s očištěním zdiva stěn, v rozsahu do 100 %</t>
  </si>
  <si>
    <t>(0,20+0,30+0,60)*1,00</t>
  </si>
  <si>
    <t>C0.05 : (1,75+0,60+0,78+0,15+0,55+0,15+2,11+1,56+1,10+1,04+2,45+0,45+0,15+1,90+0,60)*1,00</t>
  </si>
  <si>
    <t>Odpočet otvorů : -0,70*1,00</t>
  </si>
  <si>
    <t>5,65*2,84</t>
  </si>
  <si>
    <t>Odpočet otvorů : -0,80*0,60</t>
  </si>
  <si>
    <t>Přípočet ostění : (0,60+0,80+0,60)*0,60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</si>
  <si>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</si>
  <si>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</si>
  <si>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</si>
  <si>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SPI</t>
  </si>
  <si>
    <t>C0.02 : (1,03+1,70)*1,80</t>
  </si>
  <si>
    <t>999281105R00</t>
  </si>
  <si>
    <t xml:space="preserve">Přesun hmot pro opravy a údržbu objektů pro opravy a údržbu dosavadních objektů včetně vnějších plášťů_x000D_
 výšky do 6 m,  </t>
  </si>
  <si>
    <t>t</t>
  </si>
  <si>
    <t>Přesun hmot</t>
  </si>
  <si>
    <t>POL7_</t>
  </si>
  <si>
    <t>oborů 801, 803, 811 a 812</t>
  </si>
  <si>
    <t>73002</t>
  </si>
  <si>
    <t>Vypuštění topného systému</t>
  </si>
  <si>
    <t xml:space="preserve">hod   </t>
  </si>
  <si>
    <t>73003</t>
  </si>
  <si>
    <t>Napuštění topného systému - vč. tlakové zkoušky</t>
  </si>
  <si>
    <t>730034</t>
  </si>
  <si>
    <t>Topná zkouška</t>
  </si>
  <si>
    <t>735151821R00</t>
  </si>
  <si>
    <t>Demontáž otopných těles panelových dvouřadých, stavební délky do 1500 mm</t>
  </si>
  <si>
    <t>kus</t>
  </si>
  <si>
    <t>800-731</t>
  </si>
  <si>
    <t>735192923R00</t>
  </si>
  <si>
    <t>Ostatní opravy otopných těles zpětná montáž otopných těles panelových_x000D_
 dvouřadých, do 150 mm</t>
  </si>
  <si>
    <t>998735201R00</t>
  </si>
  <si>
    <t>Přesun hmot pro otopná tělesa v objektech výšky do 6 m</t>
  </si>
  <si>
    <t>771101210RT1</t>
  </si>
  <si>
    <t>Příprava podkladu pod dlažby penetrace podkladu pod dlažby</t>
  </si>
  <si>
    <t>800-771</t>
  </si>
  <si>
    <t>C0.01 : (1,55+2,70+2,60+0,60+0,60+0,60+0,40+0,20+0,30+0,60)*0,10</t>
  </si>
  <si>
    <t>C0.05 : (0,30+0,45+1,43+1,75+0,60+0,78+0,15+0,55+0,15+2,11+1,56+1,10+1,04+2,64+0,90+2,10+2,45+0,45+0,15+1,90+0,60-0,90-0,70)*0,10</t>
  </si>
  <si>
    <t>771475014RU7</t>
  </si>
  <si>
    <t>Montáž soklíků z dlaždic keramických výšky 100 mm, soklíků vodorovných, kladených do flexibilního tmele</t>
  </si>
  <si>
    <t>771479001R00</t>
  </si>
  <si>
    <t>Řezání dlaždic pro soklíky</t>
  </si>
  <si>
    <t>597623142R</t>
  </si>
  <si>
    <t>dlažba keramická š = 298 mm; l = 298 mm; h = 8,0 mm; pro interiér; barva šedá; mat; PEI 4</t>
  </si>
  <si>
    <t>SPCM</t>
  </si>
  <si>
    <t>Specifikace</t>
  </si>
  <si>
    <t>POL3_</t>
  </si>
  <si>
    <t>31,71*0,10</t>
  </si>
  <si>
    <t>Koeficient: 0,10</t>
  </si>
  <si>
    <t>998771201R00</t>
  </si>
  <si>
    <t>Přesun hmot pro podlahy z dlaždic v objektech výšky do 6 m</t>
  </si>
  <si>
    <t>50 m vodorovně</t>
  </si>
  <si>
    <t>781101210RT1</t>
  </si>
  <si>
    <t>Příprava podkladu pod obklady penetrace podkladu pod obklady</t>
  </si>
  <si>
    <t>včetně dodávky materiálu.</t>
  </si>
  <si>
    <t>781111115R00</t>
  </si>
  <si>
    <t>Doplňkové práce při provádění obkladů vyřezání otvoru v obkladačce korunkou prům. do 30 mm</t>
  </si>
  <si>
    <t>781111116R00</t>
  </si>
  <si>
    <t>Doplňkové práce při provádění obkladů vyřezání otvoru v obkladačce korunkou prům. do 90 mm</t>
  </si>
  <si>
    <t>781415016RT1</t>
  </si>
  <si>
    <t>Montáž obkladů vnitřních z obkládaček pórovinových montáž obkladů vnitřních  z obkladaček pórovinových do tmele  , nad 200 x 250 mm , lepených do flexibilního tmele</t>
  </si>
  <si>
    <t>597813720R</t>
  </si>
  <si>
    <t>obklad keramický š = 198 mm; l = 398 mm; h = 7,0 mm; pro interiér; barva bílá; mat</t>
  </si>
  <si>
    <t>998781201R00</t>
  </si>
  <si>
    <t>Přesun hmot pro obklady keramické v objektech výšky do 6 m</t>
  </si>
  <si>
    <t>M2101T00</t>
  </si>
  <si>
    <t>Elektroinstalace - viz rozpočet specialisty</t>
  </si>
  <si>
    <t>soubor</t>
  </si>
  <si>
    <t>979011221R00</t>
  </si>
  <si>
    <t>Svislá doprava suti a vybouraných hmot nošením za prvé podlaží pod základním podlažím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</si>
  <si>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</si>
  <si>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</si>
  <si>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</si>
  <si>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</si>
  <si>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</si>
  <si>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</si>
  <si>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</si>
  <si>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</si>
  <si>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</si>
  <si>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</si>
  <si>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</si>
  <si>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</si>
  <si>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</si>
  <si>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RTS 18/ II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</si>
  <si>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</si>
  <si>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</si>
  <si>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</si>
  <si>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</si>
  <si>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</si>
  <si>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</si>
  <si>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</si>
  <si>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</si>
  <si>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</si>
  <si>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00523  R</t>
  </si>
  <si>
    <t>Zkoušky a revize</t>
  </si>
  <si>
    <t>POL99_8</t>
  </si>
  <si>
    <t>Náklady zhotovitele, související s prováděním zkoušek a revizí předepsaných technickými normami nebo objednatelem a které jsou pro provedení díla nezbytné.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</si>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</sst>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Qc4FQg6BDMngy9zf6ssVWot6+8ulADJ0dzmMXpvxQVysQ+CtfEm4sSbdaGYK9SKRj2rcSdLa1Y/Rs6A/pBogSw==" saltValue="zIUQhG1eKn4ssJ55XX02/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opLeftCell="B2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2487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51</v>
      </c>
      <c r="E5" s="91"/>
      <c r="F5" s="91"/>
      <c r="G5" s="91"/>
      <c r="H5" s="18" t="s">
        <v>40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34</v>
      </c>
      <c r="I6" s="130" t="s">
        <v>56</v>
      </c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SUMIF(F50:F61,A16,I50:I61)+SUMIF(F50:F61,"PSU",I50:I61)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SUMIF(F50:F61,A17,I50:I61)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SUMIF(F50:F61,A18,I50:I61)</f>
        <v>0</v>
      </c>
      <c r="J18" s="85"/>
    </row>
    <row r="19" spans="1:10" ht="23.25" customHeight="1" x14ac:dyDescent="0.2">
      <c r="A19" s="198" t="s">
        <v>86</v>
      </c>
      <c r="B19" s="38" t="s">
        <v>27</v>
      </c>
      <c r="C19" s="62"/>
      <c r="D19" s="63"/>
      <c r="E19" s="83"/>
      <c r="F19" s="84"/>
      <c r="G19" s="83"/>
      <c r="H19" s="84"/>
      <c r="I19" s="83">
        <f>SUMIF(F50:F61,A19,I50:I61)</f>
        <v>0</v>
      </c>
      <c r="J19" s="85"/>
    </row>
    <row r="20" spans="1:10" ht="23.25" customHeight="1" x14ac:dyDescent="0.2">
      <c r="A20" s="198" t="s">
        <v>87</v>
      </c>
      <c r="B20" s="38" t="s">
        <v>28</v>
      </c>
      <c r="C20" s="62"/>
      <c r="D20" s="63"/>
      <c r="E20" s="83"/>
      <c r="F20" s="84"/>
      <c r="G20" s="83"/>
      <c r="H20" s="84"/>
      <c r="I20" s="83">
        <f>SUMIF(F50:F61,A20,I50:I61)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8" t="s">
        <v>23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8" t="s">
        <v>35</v>
      </c>
      <c r="C29" s="174"/>
      <c r="D29" s="174"/>
      <c r="E29" s="174"/>
      <c r="F29" s="175"/>
      <c r="G29" s="176">
        <f>A27</f>
        <v>0</v>
      </c>
      <c r="H29" s="176"/>
      <c r="I29" s="176"/>
      <c r="J29" s="177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40" t="s">
        <v>16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 x14ac:dyDescent="0.2">
      <c r="A38" s="139" t="s">
        <v>37</v>
      </c>
      <c r="B38" s="144" t="s">
        <v>17</v>
      </c>
      <c r="C38" s="145" t="s">
        <v>5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18</v>
      </c>
      <c r="I38" s="147" t="s">
        <v>1</v>
      </c>
      <c r="J38" s="148" t="s">
        <v>0</v>
      </c>
    </row>
    <row r="39" spans="1:10" ht="25.5" hidden="1" customHeight="1" x14ac:dyDescent="0.2">
      <c r="A39" s="139">
        <v>1</v>
      </c>
      <c r="B39" s="149" t="s">
        <v>57</v>
      </c>
      <c r="C39" s="150"/>
      <c r="D39" s="150"/>
      <c r="E39" s="150"/>
      <c r="F39" s="151">
        <f>'SO 01 D2 Pol'!AE164</f>
        <v>0</v>
      </c>
      <c r="G39" s="152">
        <f>'SO 01 D2 Pol'!AF164</f>
        <v>0</v>
      </c>
      <c r="H39" s="153">
        <f>(F39*SazbaDPH1/100)+(G39*SazbaDPH2/100)</f>
        <v>0</v>
      </c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9">
        <v>2</v>
      </c>
      <c r="B40" s="155"/>
      <c r="C40" s="156" t="s">
        <v>58</v>
      </c>
      <c r="D40" s="156"/>
      <c r="E40" s="156"/>
      <c r="F40" s="157"/>
      <c r="G40" s="158"/>
      <c r="H40" s="158">
        <f>(F40*SazbaDPH1/100)+(G40*SazbaDPH2/100)</f>
        <v>0</v>
      </c>
      <c r="I40" s="158">
        <f>F40+G40+H40</f>
        <v>0</v>
      </c>
      <c r="J40" s="159" t="str">
        <f>IF(CenaCelkemVypocet=0,"",I40/CenaCelkemVypocet*100)</f>
        <v/>
      </c>
    </row>
    <row r="41" spans="1:10" ht="25.5" hidden="1" customHeight="1" x14ac:dyDescent="0.2">
      <c r="A41" s="139">
        <v>2</v>
      </c>
      <c r="B41" s="155" t="s">
        <v>45</v>
      </c>
      <c r="C41" s="156" t="s">
        <v>46</v>
      </c>
      <c r="D41" s="156"/>
      <c r="E41" s="156"/>
      <c r="F41" s="157">
        <f>'SO 01 D2 Pol'!AE164</f>
        <v>0</v>
      </c>
      <c r="G41" s="158">
        <f>'SO 01 D2 Pol'!AF164</f>
        <v>0</v>
      </c>
      <c r="H41" s="158">
        <f>(F41*SazbaDPH1/100)+(G41*SazbaDPH2/100)</f>
        <v>0</v>
      </c>
      <c r="I41" s="158">
        <f>F41+G41+H41</f>
        <v>0</v>
      </c>
      <c r="J41" s="159" t="str">
        <f>IF(CenaCelkemVypocet=0,"",I41/CenaCelkemVypocet*100)</f>
        <v/>
      </c>
    </row>
    <row r="42" spans="1:10" ht="25.5" hidden="1" customHeight="1" x14ac:dyDescent="0.2">
      <c r="A42" s="139">
        <v>3</v>
      </c>
      <c r="B42" s="160" t="s">
        <v>43</v>
      </c>
      <c r="C42" s="150" t="s">
        <v>44</v>
      </c>
      <c r="D42" s="150"/>
      <c r="E42" s="150"/>
      <c r="F42" s="161">
        <f>'SO 01 D2 Pol'!AE164</f>
        <v>0</v>
      </c>
      <c r="G42" s="153">
        <f>'SO 01 D2 Pol'!AF164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9"/>
      <c r="B43" s="162" t="s">
        <v>59</v>
      </c>
      <c r="C43" s="163"/>
      <c r="D43" s="163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7" spans="1:10" ht="15.75" x14ac:dyDescent="0.25">
      <c r="B47" s="178" t="s">
        <v>61</v>
      </c>
    </row>
    <row r="49" spans="1:10" ht="25.5" customHeight="1" x14ac:dyDescent="0.2">
      <c r="A49" s="180"/>
      <c r="B49" s="183" t="s">
        <v>17</v>
      </c>
      <c r="C49" s="183" t="s">
        <v>5</v>
      </c>
      <c r="D49" s="184"/>
      <c r="E49" s="184"/>
      <c r="F49" s="185" t="s">
        <v>62</v>
      </c>
      <c r="G49" s="185"/>
      <c r="H49" s="185"/>
      <c r="I49" s="185" t="s">
        <v>29</v>
      </c>
      <c r="J49" s="185" t="s">
        <v>0</v>
      </c>
    </row>
    <row r="50" spans="1:10" ht="36.75" customHeight="1" x14ac:dyDescent="0.2">
      <c r="A50" s="181"/>
      <c r="B50" s="186" t="s">
        <v>63</v>
      </c>
      <c r="C50" s="187" t="s">
        <v>64</v>
      </c>
      <c r="D50" s="188"/>
      <c r="E50" s="188"/>
      <c r="F50" s="194" t="s">
        <v>24</v>
      </c>
      <c r="G50" s="195"/>
      <c r="H50" s="195"/>
      <c r="I50" s="195">
        <f>'SO 01 D2 Pol'!G8</f>
        <v>0</v>
      </c>
      <c r="J50" s="192" t="str">
        <f>IF(I62=0,"",I50/I62*100)</f>
        <v/>
      </c>
    </row>
    <row r="51" spans="1:10" ht="36.75" customHeight="1" x14ac:dyDescent="0.2">
      <c r="A51" s="181"/>
      <c r="B51" s="186" t="s">
        <v>65</v>
      </c>
      <c r="C51" s="187" t="s">
        <v>66</v>
      </c>
      <c r="D51" s="188"/>
      <c r="E51" s="188"/>
      <c r="F51" s="194" t="s">
        <v>24</v>
      </c>
      <c r="G51" s="195"/>
      <c r="H51" s="195"/>
      <c r="I51" s="195">
        <f>'SO 01 D2 Pol'!G78</f>
        <v>0</v>
      </c>
      <c r="J51" s="192" t="str">
        <f>IF(I62=0,"",I51/I62*100)</f>
        <v/>
      </c>
    </row>
    <row r="52" spans="1:10" ht="36.75" customHeight="1" x14ac:dyDescent="0.2">
      <c r="A52" s="181"/>
      <c r="B52" s="186" t="s">
        <v>67</v>
      </c>
      <c r="C52" s="187" t="s">
        <v>68</v>
      </c>
      <c r="D52" s="188"/>
      <c r="E52" s="188"/>
      <c r="F52" s="194" t="s">
        <v>24</v>
      </c>
      <c r="G52" s="195"/>
      <c r="H52" s="195"/>
      <c r="I52" s="195">
        <f>'SO 01 D2 Pol'!G83</f>
        <v>0</v>
      </c>
      <c r="J52" s="192" t="str">
        <f>IF(I62=0,"",I52/I62*100)</f>
        <v/>
      </c>
    </row>
    <row r="53" spans="1:10" ht="36.75" customHeight="1" x14ac:dyDescent="0.2">
      <c r="A53" s="181"/>
      <c r="B53" s="186" t="s">
        <v>69</v>
      </c>
      <c r="C53" s="187" t="s">
        <v>70</v>
      </c>
      <c r="D53" s="188"/>
      <c r="E53" s="188"/>
      <c r="F53" s="194" t="s">
        <v>24</v>
      </c>
      <c r="G53" s="195"/>
      <c r="H53" s="195"/>
      <c r="I53" s="195">
        <f>'SO 01 D2 Pol'!G90</f>
        <v>0</v>
      </c>
      <c r="J53" s="192" t="str">
        <f>IF(I62=0,"",I53/I62*100)</f>
        <v/>
      </c>
    </row>
    <row r="54" spans="1:10" ht="36.75" customHeight="1" x14ac:dyDescent="0.2">
      <c r="A54" s="181"/>
      <c r="B54" s="186" t="s">
        <v>71</v>
      </c>
      <c r="C54" s="187" t="s">
        <v>72</v>
      </c>
      <c r="D54" s="188"/>
      <c r="E54" s="188"/>
      <c r="F54" s="194" t="s">
        <v>24</v>
      </c>
      <c r="G54" s="195"/>
      <c r="H54" s="195"/>
      <c r="I54" s="195">
        <f>'SO 01 D2 Pol'!G108</f>
        <v>0</v>
      </c>
      <c r="J54" s="192" t="str">
        <f>IF(I62=0,"",I54/I62*100)</f>
        <v/>
      </c>
    </row>
    <row r="55" spans="1:10" ht="36.75" customHeight="1" x14ac:dyDescent="0.2">
      <c r="A55" s="181"/>
      <c r="B55" s="186" t="s">
        <v>73</v>
      </c>
      <c r="C55" s="187" t="s">
        <v>74</v>
      </c>
      <c r="D55" s="188"/>
      <c r="E55" s="188"/>
      <c r="F55" s="194" t="s">
        <v>25</v>
      </c>
      <c r="G55" s="195"/>
      <c r="H55" s="195"/>
      <c r="I55" s="195">
        <f>'SO 01 D2 Pol'!G111</f>
        <v>0</v>
      </c>
      <c r="J55" s="192" t="str">
        <f>IF(I62=0,"",I55/I62*100)</f>
        <v/>
      </c>
    </row>
    <row r="56" spans="1:10" ht="36.75" customHeight="1" x14ac:dyDescent="0.2">
      <c r="A56" s="181"/>
      <c r="B56" s="186" t="s">
        <v>75</v>
      </c>
      <c r="C56" s="187" t="s">
        <v>76</v>
      </c>
      <c r="D56" s="188"/>
      <c r="E56" s="188"/>
      <c r="F56" s="194" t="s">
        <v>25</v>
      </c>
      <c r="G56" s="195"/>
      <c r="H56" s="195"/>
      <c r="I56" s="195">
        <f>'SO 01 D2 Pol'!G115</f>
        <v>0</v>
      </c>
      <c r="J56" s="192" t="str">
        <f>IF(I62=0,"",I56/I62*100)</f>
        <v/>
      </c>
    </row>
    <row r="57" spans="1:10" ht="36.75" customHeight="1" x14ac:dyDescent="0.2">
      <c r="A57" s="181"/>
      <c r="B57" s="186" t="s">
        <v>77</v>
      </c>
      <c r="C57" s="187" t="s">
        <v>78</v>
      </c>
      <c r="D57" s="188"/>
      <c r="E57" s="188"/>
      <c r="F57" s="194" t="s">
        <v>25</v>
      </c>
      <c r="G57" s="195"/>
      <c r="H57" s="195"/>
      <c r="I57" s="195">
        <f>'SO 01 D2 Pol'!G119</f>
        <v>0</v>
      </c>
      <c r="J57" s="192" t="str">
        <f>IF(I62=0,"",I57/I62*100)</f>
        <v/>
      </c>
    </row>
    <row r="58" spans="1:10" ht="36.75" customHeight="1" x14ac:dyDescent="0.2">
      <c r="A58" s="181"/>
      <c r="B58" s="186" t="s">
        <v>79</v>
      </c>
      <c r="C58" s="187" t="s">
        <v>80</v>
      </c>
      <c r="D58" s="188"/>
      <c r="E58" s="188"/>
      <c r="F58" s="194" t="s">
        <v>25</v>
      </c>
      <c r="G58" s="195"/>
      <c r="H58" s="195"/>
      <c r="I58" s="195">
        <f>'SO 01 D2 Pol'!G134</f>
        <v>0</v>
      </c>
      <c r="J58" s="192" t="str">
        <f>IF(I62=0,"",I58/I62*100)</f>
        <v/>
      </c>
    </row>
    <row r="59" spans="1:10" ht="36.75" customHeight="1" x14ac:dyDescent="0.2">
      <c r="A59" s="181"/>
      <c r="B59" s="186" t="s">
        <v>81</v>
      </c>
      <c r="C59" s="187" t="s">
        <v>82</v>
      </c>
      <c r="D59" s="188"/>
      <c r="E59" s="188"/>
      <c r="F59" s="194" t="s">
        <v>26</v>
      </c>
      <c r="G59" s="195"/>
      <c r="H59" s="195"/>
      <c r="I59" s="195">
        <f>'SO 01 D2 Pol'!G146</f>
        <v>0</v>
      </c>
      <c r="J59" s="192" t="str">
        <f>IF(I62=0,"",I59/I62*100)</f>
        <v/>
      </c>
    </row>
    <row r="60" spans="1:10" ht="36.75" customHeight="1" x14ac:dyDescent="0.2">
      <c r="A60" s="181"/>
      <c r="B60" s="186" t="s">
        <v>83</v>
      </c>
      <c r="C60" s="187" t="s">
        <v>84</v>
      </c>
      <c r="D60" s="188"/>
      <c r="E60" s="188"/>
      <c r="F60" s="194" t="s">
        <v>85</v>
      </c>
      <c r="G60" s="195"/>
      <c r="H60" s="195"/>
      <c r="I60" s="195">
        <f>'SO 01 D2 Pol'!G148</f>
        <v>0</v>
      </c>
      <c r="J60" s="192" t="str">
        <f>IF(I62=0,"",I60/I62*100)</f>
        <v/>
      </c>
    </row>
    <row r="61" spans="1:10" ht="36.75" customHeight="1" x14ac:dyDescent="0.2">
      <c r="A61" s="181"/>
      <c r="B61" s="186" t="s">
        <v>86</v>
      </c>
      <c r="C61" s="187" t="s">
        <v>27</v>
      </c>
      <c r="D61" s="188"/>
      <c r="E61" s="188"/>
      <c r="F61" s="194" t="s">
        <v>86</v>
      </c>
      <c r="G61" s="195"/>
      <c r="H61" s="195"/>
      <c r="I61" s="195">
        <f>'SO 01 D2 Pol'!G156</f>
        <v>0</v>
      </c>
      <c r="J61" s="192" t="str">
        <f>IF(I62=0,"",I61/I62*100)</f>
        <v/>
      </c>
    </row>
    <row r="62" spans="1:10" ht="25.5" customHeight="1" x14ac:dyDescent="0.2">
      <c r="A62" s="182"/>
      <c r="B62" s="189" t="s">
        <v>1</v>
      </c>
      <c r="C62" s="190"/>
      <c r="D62" s="191"/>
      <c r="E62" s="191"/>
      <c r="F62" s="196"/>
      <c r="G62" s="197"/>
      <c r="H62" s="197"/>
      <c r="I62" s="197">
        <f>SUM(I50:I61)</f>
        <v>0</v>
      </c>
      <c r="J62" s="193">
        <f>SUM(J50:J61)</f>
        <v>0</v>
      </c>
    </row>
    <row r="63" spans="1:10" x14ac:dyDescent="0.2">
      <c r="F63" s="137"/>
      <c r="G63" s="137"/>
      <c r="H63" s="137"/>
      <c r="I63" s="137"/>
      <c r="J63" s="138"/>
    </row>
    <row r="64" spans="1:10" x14ac:dyDescent="0.2">
      <c r="F64" s="137"/>
      <c r="G64" s="137"/>
      <c r="H64" s="137"/>
      <c r="I64" s="137"/>
      <c r="J64" s="138"/>
    </row>
    <row r="65" spans="6:10" x14ac:dyDescent="0.2">
      <c r="F65" s="137"/>
      <c r="G65" s="137"/>
      <c r="H65" s="137"/>
      <c r="I65" s="137"/>
      <c r="J65" s="138"/>
    </row>
  </sheetData>
  <sheetProtection algorithmName="SHA-512" hashValue="cf3BTOuxwycSda4nVu6cdwUSKd50czkx5ViRXnMIsVLoEVxL3IoGqqXevnkoF7xNvDIMYuhE1rzyGzfhCTN8Pg==" saltValue="/BjVKeVrPHeIxuRj18geB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0:E60"/>
    <mergeCell ref="C61:E61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oX9S61OxoYOkSPElB3gSwNZRdEklAVSITT7GkT/XIscduG/ai5ialSnFs0iGAqEbS88Tn2AgYO0U87eII/H69Q==" saltValue="LuUmJuc+xQ1GoqeuECEbe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A3266-5301-48BE-9F44-90F578069F9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88</v>
      </c>
      <c r="B1" s="199"/>
      <c r="C1" s="199"/>
      <c r="D1" s="199"/>
      <c r="E1" s="199"/>
      <c r="F1" s="199"/>
      <c r="G1" s="199"/>
      <c r="AG1" t="s">
        <v>89</v>
      </c>
    </row>
    <row r="2" spans="1:60" ht="24.95" customHeight="1" x14ac:dyDescent="0.2">
      <c r="A2" s="200" t="s">
        <v>7</v>
      </c>
      <c r="B2" s="49" t="s">
        <v>49</v>
      </c>
      <c r="C2" s="203" t="s">
        <v>50</v>
      </c>
      <c r="D2" s="201"/>
      <c r="E2" s="201"/>
      <c r="F2" s="201"/>
      <c r="G2" s="202"/>
      <c r="AG2" t="s">
        <v>90</v>
      </c>
    </row>
    <row r="3" spans="1:60" ht="24.95" customHeight="1" x14ac:dyDescent="0.2">
      <c r="A3" s="200" t="s">
        <v>8</v>
      </c>
      <c r="B3" s="49" t="s">
        <v>45</v>
      </c>
      <c r="C3" s="203" t="s">
        <v>46</v>
      </c>
      <c r="D3" s="201"/>
      <c r="E3" s="201"/>
      <c r="F3" s="201"/>
      <c r="G3" s="202"/>
      <c r="AC3" s="179" t="s">
        <v>90</v>
      </c>
      <c r="AG3" t="s">
        <v>91</v>
      </c>
    </row>
    <row r="4" spans="1:60" ht="24.95" customHeight="1" x14ac:dyDescent="0.2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92</v>
      </c>
    </row>
    <row r="5" spans="1:60" x14ac:dyDescent="0.2">
      <c r="D5" s="10"/>
    </row>
    <row r="6" spans="1:60" ht="38.25" x14ac:dyDescent="0.2">
      <c r="A6" s="210" t="s">
        <v>93</v>
      </c>
      <c r="B6" s="212" t="s">
        <v>94</v>
      </c>
      <c r="C6" s="212" t="s">
        <v>95</v>
      </c>
      <c r="D6" s="211" t="s">
        <v>96</v>
      </c>
      <c r="E6" s="210" t="s">
        <v>97</v>
      </c>
      <c r="F6" s="209" t="s">
        <v>98</v>
      </c>
      <c r="G6" s="210" t="s">
        <v>29</v>
      </c>
      <c r="H6" s="213" t="s">
        <v>30</v>
      </c>
      <c r="I6" s="213" t="s">
        <v>99</v>
      </c>
      <c r="J6" s="213" t="s">
        <v>31</v>
      </c>
      <c r="K6" s="213" t="s">
        <v>100</v>
      </c>
      <c r="L6" s="213" t="s">
        <v>101</v>
      </c>
      <c r="M6" s="213" t="s">
        <v>102</v>
      </c>
      <c r="N6" s="213" t="s">
        <v>103</v>
      </c>
      <c r="O6" s="213" t="s">
        <v>104</v>
      </c>
      <c r="P6" s="213" t="s">
        <v>105</v>
      </c>
      <c r="Q6" s="213" t="s">
        <v>106</v>
      </c>
      <c r="R6" s="213" t="s">
        <v>107</v>
      </c>
      <c r="S6" s="213" t="s">
        <v>108</v>
      </c>
      <c r="T6" s="213" t="s">
        <v>109</v>
      </c>
      <c r="U6" s="213" t="s">
        <v>110</v>
      </c>
      <c r="V6" s="213" t="s">
        <v>111</v>
      </c>
      <c r="W6" s="213" t="s">
        <v>112</v>
      </c>
      <c r="X6" s="213" t="s">
        <v>113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31" t="s">
        <v>114</v>
      </c>
      <c r="B8" s="232" t="s">
        <v>63</v>
      </c>
      <c r="C8" s="257" t="s">
        <v>64</v>
      </c>
      <c r="D8" s="233"/>
      <c r="E8" s="234"/>
      <c r="F8" s="235"/>
      <c r="G8" s="235">
        <f>SUMIF(AG9:AG77,"&lt;&gt;NOR",G9:G77)</f>
        <v>0</v>
      </c>
      <c r="H8" s="235"/>
      <c r="I8" s="235">
        <f>SUM(I9:I77)</f>
        <v>0</v>
      </c>
      <c r="J8" s="235"/>
      <c r="K8" s="235">
        <f>SUM(K9:K77)</f>
        <v>0</v>
      </c>
      <c r="L8" s="235"/>
      <c r="M8" s="235">
        <f>SUM(M9:M77)</f>
        <v>0</v>
      </c>
      <c r="N8" s="235"/>
      <c r="O8" s="235">
        <f>SUM(O9:O77)</f>
        <v>3.91</v>
      </c>
      <c r="P8" s="235"/>
      <c r="Q8" s="235">
        <f>SUM(Q9:Q77)</f>
        <v>0</v>
      </c>
      <c r="R8" s="235"/>
      <c r="S8" s="235"/>
      <c r="T8" s="236"/>
      <c r="U8" s="230"/>
      <c r="V8" s="230">
        <f>SUM(V9:V77)</f>
        <v>108.85999999999999</v>
      </c>
      <c r="W8" s="230"/>
      <c r="X8" s="230"/>
      <c r="AG8" t="s">
        <v>115</v>
      </c>
    </row>
    <row r="9" spans="1:60" ht="22.5" outlineLevel="1" x14ac:dyDescent="0.2">
      <c r="A9" s="237">
        <v>1</v>
      </c>
      <c r="B9" s="238" t="s">
        <v>116</v>
      </c>
      <c r="C9" s="258" t="s">
        <v>117</v>
      </c>
      <c r="D9" s="239" t="s">
        <v>118</v>
      </c>
      <c r="E9" s="240">
        <v>7.1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3.6999999999999999E-4</v>
      </c>
      <c r="O9" s="242">
        <f>ROUND(E9*N9,2)</f>
        <v>0</v>
      </c>
      <c r="P9" s="242">
        <v>0</v>
      </c>
      <c r="Q9" s="242">
        <f>ROUND(E9*P9,2)</f>
        <v>0</v>
      </c>
      <c r="R9" s="242" t="s">
        <v>119</v>
      </c>
      <c r="S9" s="242" t="s">
        <v>120</v>
      </c>
      <c r="T9" s="243" t="s">
        <v>120</v>
      </c>
      <c r="U9" s="224">
        <v>0.75</v>
      </c>
      <c r="V9" s="224">
        <f>ROUND(E9*U9,2)</f>
        <v>5.33</v>
      </c>
      <c r="W9" s="224"/>
      <c r="X9" s="224" t="s">
        <v>121</v>
      </c>
      <c r="Y9" s="214"/>
      <c r="Z9" s="214"/>
      <c r="AA9" s="214"/>
      <c r="AB9" s="214"/>
      <c r="AC9" s="214"/>
      <c r="AD9" s="214"/>
      <c r="AE9" s="214"/>
      <c r="AF9" s="214"/>
      <c r="AG9" s="214" t="s">
        <v>122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1" x14ac:dyDescent="0.2">
      <c r="A10" s="221"/>
      <c r="B10" s="222"/>
      <c r="C10" s="259" t="s">
        <v>123</v>
      </c>
      <c r="D10" s="245"/>
      <c r="E10" s="245"/>
      <c r="F10" s="245"/>
      <c r="G10" s="245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4"/>
      <c r="Z10" s="214"/>
      <c r="AA10" s="214"/>
      <c r="AB10" s="214"/>
      <c r="AC10" s="214"/>
      <c r="AD10" s="214"/>
      <c r="AE10" s="214"/>
      <c r="AF10" s="214"/>
      <c r="AG10" s="214" t="s">
        <v>124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44" t="str">
        <f>C10</f>
        <v>Vyvrtání otvorů 10 ks/m, vyčištění vrtu od hrubých nečistot, zaplnění otvorů injektážní pastou. Aplikace tlakovou pistolí. Uzavření vyplněných otvorů těsnicí maltou.</v>
      </c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21"/>
      <c r="B11" s="222"/>
      <c r="C11" s="260" t="s">
        <v>125</v>
      </c>
      <c r="D11" s="226"/>
      <c r="E11" s="227">
        <v>0.2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4"/>
      <c r="Z11" s="214"/>
      <c r="AA11" s="214"/>
      <c r="AB11" s="214"/>
      <c r="AC11" s="214"/>
      <c r="AD11" s="214"/>
      <c r="AE11" s="214"/>
      <c r="AF11" s="214"/>
      <c r="AG11" s="214" t="s">
        <v>126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21"/>
      <c r="B12" s="222"/>
      <c r="C12" s="260" t="s">
        <v>127</v>
      </c>
      <c r="D12" s="226"/>
      <c r="E12" s="227">
        <v>0.3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4"/>
      <c r="Z12" s="214"/>
      <c r="AA12" s="214"/>
      <c r="AB12" s="214"/>
      <c r="AC12" s="214"/>
      <c r="AD12" s="214"/>
      <c r="AE12" s="214"/>
      <c r="AF12" s="214"/>
      <c r="AG12" s="214" t="s">
        <v>126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21"/>
      <c r="B13" s="222"/>
      <c r="C13" s="260" t="s">
        <v>128</v>
      </c>
      <c r="D13" s="226"/>
      <c r="E13" s="227">
        <v>6.6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4"/>
      <c r="Z13" s="214"/>
      <c r="AA13" s="214"/>
      <c r="AB13" s="214"/>
      <c r="AC13" s="214"/>
      <c r="AD13" s="214"/>
      <c r="AE13" s="214"/>
      <c r="AF13" s="214"/>
      <c r="AG13" s="214" t="s">
        <v>126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2.5" outlineLevel="1" x14ac:dyDescent="0.2">
      <c r="A14" s="237">
        <v>2</v>
      </c>
      <c r="B14" s="238" t="s">
        <v>129</v>
      </c>
      <c r="C14" s="258" t="s">
        <v>130</v>
      </c>
      <c r="D14" s="239" t="s">
        <v>118</v>
      </c>
      <c r="E14" s="240">
        <v>2.6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2">
        <v>7.1000000000000002E-4</v>
      </c>
      <c r="O14" s="242">
        <f>ROUND(E14*N14,2)</f>
        <v>0</v>
      </c>
      <c r="P14" s="242">
        <v>0</v>
      </c>
      <c r="Q14" s="242">
        <f>ROUND(E14*P14,2)</f>
        <v>0</v>
      </c>
      <c r="R14" s="242" t="s">
        <v>119</v>
      </c>
      <c r="S14" s="242" t="s">
        <v>120</v>
      </c>
      <c r="T14" s="243" t="s">
        <v>120</v>
      </c>
      <c r="U14" s="224">
        <v>0.77</v>
      </c>
      <c r="V14" s="224">
        <f>ROUND(E14*U14,2)</f>
        <v>2</v>
      </c>
      <c r="W14" s="224"/>
      <c r="X14" s="224" t="s">
        <v>121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122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2.5" outlineLevel="1" x14ac:dyDescent="0.2">
      <c r="A15" s="221"/>
      <c r="B15" s="222"/>
      <c r="C15" s="259" t="s">
        <v>123</v>
      </c>
      <c r="D15" s="245"/>
      <c r="E15" s="245"/>
      <c r="F15" s="245"/>
      <c r="G15" s="245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4"/>
      <c r="Z15" s="214"/>
      <c r="AA15" s="214"/>
      <c r="AB15" s="214"/>
      <c r="AC15" s="214"/>
      <c r="AD15" s="214"/>
      <c r="AE15" s="214"/>
      <c r="AF15" s="214"/>
      <c r="AG15" s="214" t="s">
        <v>124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44" t="str">
        <f>C15</f>
        <v>Vyvrtání otvorů 10 ks/m, vyčištění vrtu od hrubých nečistot, zaplnění otvorů injektážní pastou. Aplikace tlakovou pistolí. Uzavření vyplněných otvorů těsnicí maltou.</v>
      </c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21"/>
      <c r="B16" s="222"/>
      <c r="C16" s="260" t="s">
        <v>131</v>
      </c>
      <c r="D16" s="226"/>
      <c r="E16" s="227">
        <v>2.6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4"/>
      <c r="Z16" s="214"/>
      <c r="AA16" s="214"/>
      <c r="AB16" s="214"/>
      <c r="AC16" s="214"/>
      <c r="AD16" s="214"/>
      <c r="AE16" s="214"/>
      <c r="AF16" s="214"/>
      <c r="AG16" s="214" t="s">
        <v>126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7">
        <v>3</v>
      </c>
      <c r="B17" s="238" t="s">
        <v>132</v>
      </c>
      <c r="C17" s="258" t="s">
        <v>133</v>
      </c>
      <c r="D17" s="239" t="s">
        <v>118</v>
      </c>
      <c r="E17" s="240">
        <v>10.08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2">
        <v>8.4999999999999995E-4</v>
      </c>
      <c r="O17" s="242">
        <f>ROUND(E17*N17,2)</f>
        <v>0.01</v>
      </c>
      <c r="P17" s="242">
        <v>0</v>
      </c>
      <c r="Q17" s="242">
        <f>ROUND(E17*P17,2)</f>
        <v>0</v>
      </c>
      <c r="R17" s="242"/>
      <c r="S17" s="242" t="s">
        <v>134</v>
      </c>
      <c r="T17" s="243" t="s">
        <v>135</v>
      </c>
      <c r="U17" s="224">
        <v>0.77</v>
      </c>
      <c r="V17" s="224">
        <f>ROUND(E17*U17,2)</f>
        <v>7.76</v>
      </c>
      <c r="W17" s="224"/>
      <c r="X17" s="224" t="s">
        <v>121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122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22.5" outlineLevel="1" x14ac:dyDescent="0.2">
      <c r="A18" s="221"/>
      <c r="B18" s="222"/>
      <c r="C18" s="259" t="s">
        <v>123</v>
      </c>
      <c r="D18" s="245"/>
      <c r="E18" s="245"/>
      <c r="F18" s="245"/>
      <c r="G18" s="24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4"/>
      <c r="Z18" s="214"/>
      <c r="AA18" s="214"/>
      <c r="AB18" s="214"/>
      <c r="AC18" s="214"/>
      <c r="AD18" s="214"/>
      <c r="AE18" s="214"/>
      <c r="AF18" s="214"/>
      <c r="AG18" s="214" t="s">
        <v>124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44" t="str">
        <f>C18</f>
        <v>Vyvrtání otvorů 10 ks/m, vyčištění vrtu od hrubých nečistot, zaplnění otvorů injektážní pastou. Aplikace tlakovou pistolí. Uzavření vyplněných otvorů těsnicí maltou.</v>
      </c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21"/>
      <c r="B19" s="222"/>
      <c r="C19" s="260" t="s">
        <v>136</v>
      </c>
      <c r="D19" s="226"/>
      <c r="E19" s="227">
        <v>1.2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4"/>
      <c r="Z19" s="214"/>
      <c r="AA19" s="214"/>
      <c r="AB19" s="214"/>
      <c r="AC19" s="214"/>
      <c r="AD19" s="214"/>
      <c r="AE19" s="214"/>
      <c r="AF19" s="214"/>
      <c r="AG19" s="214" t="s">
        <v>126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21"/>
      <c r="B20" s="222"/>
      <c r="C20" s="260" t="s">
        <v>137</v>
      </c>
      <c r="D20" s="226"/>
      <c r="E20" s="227">
        <v>2.73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4"/>
      <c r="Z20" s="214"/>
      <c r="AA20" s="214"/>
      <c r="AB20" s="214"/>
      <c r="AC20" s="214"/>
      <c r="AD20" s="214"/>
      <c r="AE20" s="214"/>
      <c r="AF20" s="214"/>
      <c r="AG20" s="214" t="s">
        <v>126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21"/>
      <c r="B21" s="222"/>
      <c r="C21" s="260" t="s">
        <v>138</v>
      </c>
      <c r="D21" s="226"/>
      <c r="E21" s="227">
        <v>6.15</v>
      </c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4"/>
      <c r="Z21" s="214"/>
      <c r="AA21" s="214"/>
      <c r="AB21" s="214"/>
      <c r="AC21" s="214"/>
      <c r="AD21" s="214"/>
      <c r="AE21" s="214"/>
      <c r="AF21" s="214"/>
      <c r="AG21" s="214" t="s">
        <v>126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7">
        <v>4</v>
      </c>
      <c r="B22" s="238" t="s">
        <v>139</v>
      </c>
      <c r="C22" s="258" t="s">
        <v>140</v>
      </c>
      <c r="D22" s="239" t="s">
        <v>118</v>
      </c>
      <c r="E22" s="240">
        <v>5.5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2">
        <v>9.6000000000000002E-4</v>
      </c>
      <c r="O22" s="242">
        <f>ROUND(E22*N22,2)</f>
        <v>0.01</v>
      </c>
      <c r="P22" s="242">
        <v>0</v>
      </c>
      <c r="Q22" s="242">
        <f>ROUND(E22*P22,2)</f>
        <v>0</v>
      </c>
      <c r="R22" s="242"/>
      <c r="S22" s="242" t="s">
        <v>134</v>
      </c>
      <c r="T22" s="243" t="s">
        <v>135</v>
      </c>
      <c r="U22" s="224">
        <v>0.77</v>
      </c>
      <c r="V22" s="224">
        <f>ROUND(E22*U22,2)</f>
        <v>4.24</v>
      </c>
      <c r="W22" s="224"/>
      <c r="X22" s="224" t="s">
        <v>121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122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22.5" outlineLevel="1" x14ac:dyDescent="0.2">
      <c r="A23" s="221"/>
      <c r="B23" s="222"/>
      <c r="C23" s="259" t="s">
        <v>123</v>
      </c>
      <c r="D23" s="245"/>
      <c r="E23" s="245"/>
      <c r="F23" s="245"/>
      <c r="G23" s="245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4"/>
      <c r="Z23" s="214"/>
      <c r="AA23" s="214"/>
      <c r="AB23" s="214"/>
      <c r="AC23" s="214"/>
      <c r="AD23" s="214"/>
      <c r="AE23" s="214"/>
      <c r="AF23" s="214"/>
      <c r="AG23" s="214" t="s">
        <v>124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44" t="str">
        <f>C23</f>
        <v>Vyvrtání otvorů 10 ks/m, vyčištění vrtu od hrubých nečistot, zaplnění otvorů injektážní pastou. Aplikace tlakovou pistolí. Uzavření vyplněných otvorů těsnicí maltou.</v>
      </c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21"/>
      <c r="B24" s="222"/>
      <c r="C24" s="260" t="s">
        <v>141</v>
      </c>
      <c r="D24" s="226"/>
      <c r="E24" s="227">
        <v>2.7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4"/>
      <c r="Z24" s="214"/>
      <c r="AA24" s="214"/>
      <c r="AB24" s="214"/>
      <c r="AC24" s="214"/>
      <c r="AD24" s="214"/>
      <c r="AE24" s="214"/>
      <c r="AF24" s="214"/>
      <c r="AG24" s="214" t="s">
        <v>126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21"/>
      <c r="B25" s="222"/>
      <c r="C25" s="260" t="s">
        <v>142</v>
      </c>
      <c r="D25" s="226"/>
      <c r="E25" s="227">
        <v>2.8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4"/>
      <c r="Z25" s="214"/>
      <c r="AA25" s="214"/>
      <c r="AB25" s="214"/>
      <c r="AC25" s="214"/>
      <c r="AD25" s="214"/>
      <c r="AE25" s="214"/>
      <c r="AF25" s="214"/>
      <c r="AG25" s="214" t="s">
        <v>126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37">
        <v>5</v>
      </c>
      <c r="B26" s="238" t="s">
        <v>143</v>
      </c>
      <c r="C26" s="258" t="s">
        <v>144</v>
      </c>
      <c r="D26" s="239" t="s">
        <v>118</v>
      </c>
      <c r="E26" s="240">
        <v>4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2">
        <v>1.24E-3</v>
      </c>
      <c r="O26" s="242">
        <f>ROUND(E26*N26,2)</f>
        <v>0</v>
      </c>
      <c r="P26" s="242">
        <v>0</v>
      </c>
      <c r="Q26" s="242">
        <f>ROUND(E26*P26,2)</f>
        <v>0</v>
      </c>
      <c r="R26" s="242"/>
      <c r="S26" s="242" t="s">
        <v>134</v>
      </c>
      <c r="T26" s="243" t="s">
        <v>135</v>
      </c>
      <c r="U26" s="224">
        <v>0.77</v>
      </c>
      <c r="V26" s="224">
        <f>ROUND(E26*U26,2)</f>
        <v>3.08</v>
      </c>
      <c r="W26" s="224"/>
      <c r="X26" s="224" t="s">
        <v>121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122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22.5" outlineLevel="1" x14ac:dyDescent="0.2">
      <c r="A27" s="221"/>
      <c r="B27" s="222"/>
      <c r="C27" s="259" t="s">
        <v>123</v>
      </c>
      <c r="D27" s="245"/>
      <c r="E27" s="245"/>
      <c r="F27" s="245"/>
      <c r="G27" s="24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4"/>
      <c r="Z27" s="214"/>
      <c r="AA27" s="214"/>
      <c r="AB27" s="214"/>
      <c r="AC27" s="214"/>
      <c r="AD27" s="214"/>
      <c r="AE27" s="214"/>
      <c r="AF27" s="214"/>
      <c r="AG27" s="214" t="s">
        <v>124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44" t="str">
        <f>C27</f>
        <v>Vyvrtání otvorů 10 ks/m, vyčištění vrtu od hrubých nečistot, zaplnění otvorů injektážní pastou. Aplikace tlakovou pistolí. Uzavření vyplněných otvorů těsnicí maltou.</v>
      </c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21"/>
      <c r="B28" s="222"/>
      <c r="C28" s="260" t="s">
        <v>145</v>
      </c>
      <c r="D28" s="226"/>
      <c r="E28" s="227">
        <v>4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4"/>
      <c r="Z28" s="214"/>
      <c r="AA28" s="214"/>
      <c r="AB28" s="214"/>
      <c r="AC28" s="214"/>
      <c r="AD28" s="214"/>
      <c r="AE28" s="214"/>
      <c r="AF28" s="214"/>
      <c r="AG28" s="214" t="s">
        <v>126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37">
        <v>6</v>
      </c>
      <c r="B29" s="238" t="s">
        <v>146</v>
      </c>
      <c r="C29" s="258" t="s">
        <v>147</v>
      </c>
      <c r="D29" s="239" t="s">
        <v>148</v>
      </c>
      <c r="E29" s="240">
        <v>22.7136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2">
        <v>5.0000000000000001E-4</v>
      </c>
      <c r="O29" s="242">
        <f>ROUND(E29*N29,2)</f>
        <v>0.01</v>
      </c>
      <c r="P29" s="242">
        <v>0</v>
      </c>
      <c r="Q29" s="242">
        <f>ROUND(E29*P29,2)</f>
        <v>0</v>
      </c>
      <c r="R29" s="242"/>
      <c r="S29" s="242" t="s">
        <v>134</v>
      </c>
      <c r="T29" s="243" t="s">
        <v>135</v>
      </c>
      <c r="U29" s="224">
        <v>9.6000000000000002E-2</v>
      </c>
      <c r="V29" s="224">
        <f>ROUND(E29*U29,2)</f>
        <v>2.1800000000000002</v>
      </c>
      <c r="W29" s="224"/>
      <c r="X29" s="224" t="s">
        <v>121</v>
      </c>
      <c r="Y29" s="214"/>
      <c r="Z29" s="214"/>
      <c r="AA29" s="214"/>
      <c r="AB29" s="214"/>
      <c r="AC29" s="214"/>
      <c r="AD29" s="214"/>
      <c r="AE29" s="214"/>
      <c r="AF29" s="214"/>
      <c r="AG29" s="214" t="s">
        <v>122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21"/>
      <c r="B30" s="222"/>
      <c r="C30" s="260" t="s">
        <v>149</v>
      </c>
      <c r="D30" s="226"/>
      <c r="E30" s="227">
        <v>6.6959999999999997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4"/>
      <c r="Z30" s="214"/>
      <c r="AA30" s="214"/>
      <c r="AB30" s="214"/>
      <c r="AC30" s="214"/>
      <c r="AD30" s="214"/>
      <c r="AE30" s="214"/>
      <c r="AF30" s="214"/>
      <c r="AG30" s="214" t="s">
        <v>126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21"/>
      <c r="B31" s="222"/>
      <c r="C31" s="260" t="s">
        <v>150</v>
      </c>
      <c r="D31" s="226"/>
      <c r="E31" s="227">
        <v>16.017600000000002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4"/>
      <c r="Z31" s="214"/>
      <c r="AA31" s="214"/>
      <c r="AB31" s="214"/>
      <c r="AC31" s="214"/>
      <c r="AD31" s="214"/>
      <c r="AE31" s="214"/>
      <c r="AF31" s="214"/>
      <c r="AG31" s="214" t="s">
        <v>126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7">
        <v>7</v>
      </c>
      <c r="B32" s="238" t="s">
        <v>151</v>
      </c>
      <c r="C32" s="258" t="s">
        <v>152</v>
      </c>
      <c r="D32" s="239" t="s">
        <v>148</v>
      </c>
      <c r="E32" s="240">
        <v>25.420999999999999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2">
        <v>5.0000000000000001E-4</v>
      </c>
      <c r="O32" s="242">
        <f>ROUND(E32*N32,2)</f>
        <v>0.01</v>
      </c>
      <c r="P32" s="242">
        <v>0</v>
      </c>
      <c r="Q32" s="242">
        <f>ROUND(E32*P32,2)</f>
        <v>0</v>
      </c>
      <c r="R32" s="242"/>
      <c r="S32" s="242" t="s">
        <v>134</v>
      </c>
      <c r="T32" s="243" t="s">
        <v>135</v>
      </c>
      <c r="U32" s="224">
        <v>9.6000000000000002E-2</v>
      </c>
      <c r="V32" s="224">
        <f>ROUND(E32*U32,2)</f>
        <v>2.44</v>
      </c>
      <c r="W32" s="224"/>
      <c r="X32" s="224" t="s">
        <v>121</v>
      </c>
      <c r="Y32" s="214"/>
      <c r="Z32" s="214"/>
      <c r="AA32" s="214"/>
      <c r="AB32" s="214"/>
      <c r="AC32" s="214"/>
      <c r="AD32" s="214"/>
      <c r="AE32" s="214"/>
      <c r="AF32" s="214"/>
      <c r="AG32" s="214" t="s">
        <v>122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21"/>
      <c r="B33" s="222"/>
      <c r="C33" s="260" t="s">
        <v>153</v>
      </c>
      <c r="D33" s="226"/>
      <c r="E33" s="227">
        <v>0.77500000000000002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4"/>
      <c r="Z33" s="214"/>
      <c r="AA33" s="214"/>
      <c r="AB33" s="214"/>
      <c r="AC33" s="214"/>
      <c r="AD33" s="214"/>
      <c r="AE33" s="214"/>
      <c r="AF33" s="214"/>
      <c r="AG33" s="214" t="s">
        <v>126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21"/>
      <c r="B34" s="222"/>
      <c r="C34" s="260" t="s">
        <v>154</v>
      </c>
      <c r="D34" s="226"/>
      <c r="E34" s="227">
        <v>3.105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14"/>
      <c r="Z34" s="214"/>
      <c r="AA34" s="214"/>
      <c r="AB34" s="214"/>
      <c r="AC34" s="214"/>
      <c r="AD34" s="214"/>
      <c r="AE34" s="214"/>
      <c r="AF34" s="214"/>
      <c r="AG34" s="214" t="s">
        <v>126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21"/>
      <c r="B35" s="222"/>
      <c r="C35" s="260" t="s">
        <v>155</v>
      </c>
      <c r="D35" s="226"/>
      <c r="E35" s="227">
        <v>6.37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14"/>
      <c r="Z35" s="214"/>
      <c r="AA35" s="214"/>
      <c r="AB35" s="214"/>
      <c r="AC35" s="214"/>
      <c r="AD35" s="214"/>
      <c r="AE35" s="214"/>
      <c r="AF35" s="214"/>
      <c r="AG35" s="214" t="s">
        <v>126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21"/>
      <c r="B36" s="222"/>
      <c r="C36" s="260" t="s">
        <v>156</v>
      </c>
      <c r="D36" s="226"/>
      <c r="E36" s="227">
        <v>1.365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4"/>
      <c r="Z36" s="214"/>
      <c r="AA36" s="214"/>
      <c r="AB36" s="214"/>
      <c r="AC36" s="214"/>
      <c r="AD36" s="214"/>
      <c r="AE36" s="214"/>
      <c r="AF36" s="214"/>
      <c r="AG36" s="214" t="s">
        <v>126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22.5" outlineLevel="1" x14ac:dyDescent="0.2">
      <c r="A37" s="221"/>
      <c r="B37" s="222"/>
      <c r="C37" s="260" t="s">
        <v>157</v>
      </c>
      <c r="D37" s="226"/>
      <c r="E37" s="227">
        <v>7.32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14"/>
      <c r="Z37" s="214"/>
      <c r="AA37" s="214"/>
      <c r="AB37" s="214"/>
      <c r="AC37" s="214"/>
      <c r="AD37" s="214"/>
      <c r="AE37" s="214"/>
      <c r="AF37" s="214"/>
      <c r="AG37" s="214" t="s">
        <v>126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21"/>
      <c r="B38" s="222"/>
      <c r="C38" s="260" t="s">
        <v>158</v>
      </c>
      <c r="D38" s="226"/>
      <c r="E38" s="227">
        <v>6.4859999999999998</v>
      </c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14"/>
      <c r="Z38" s="214"/>
      <c r="AA38" s="214"/>
      <c r="AB38" s="214"/>
      <c r="AC38" s="214"/>
      <c r="AD38" s="214"/>
      <c r="AE38" s="214"/>
      <c r="AF38" s="214"/>
      <c r="AG38" s="214" t="s">
        <v>126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37">
        <v>8</v>
      </c>
      <c r="B39" s="238" t="s">
        <v>159</v>
      </c>
      <c r="C39" s="258" t="s">
        <v>160</v>
      </c>
      <c r="D39" s="239" t="s">
        <v>148</v>
      </c>
      <c r="E39" s="240">
        <v>25.420999999999999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2">
        <v>1.6000000000000001E-3</v>
      </c>
      <c r="O39" s="242">
        <f>ROUND(E39*N39,2)</f>
        <v>0.04</v>
      </c>
      <c r="P39" s="242">
        <v>0</v>
      </c>
      <c r="Q39" s="242">
        <f>ROUND(E39*P39,2)</f>
        <v>0</v>
      </c>
      <c r="R39" s="242"/>
      <c r="S39" s="242" t="s">
        <v>134</v>
      </c>
      <c r="T39" s="243" t="s">
        <v>135</v>
      </c>
      <c r="U39" s="224">
        <v>0.23</v>
      </c>
      <c r="V39" s="224">
        <f>ROUND(E39*U39,2)</f>
        <v>5.85</v>
      </c>
      <c r="W39" s="224"/>
      <c r="X39" s="224" t="s">
        <v>121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122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21"/>
      <c r="B40" s="222"/>
      <c r="C40" s="260" t="s">
        <v>161</v>
      </c>
      <c r="D40" s="226"/>
      <c r="E40" s="227">
        <v>25.420999999999999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4"/>
      <c r="Z40" s="214"/>
      <c r="AA40" s="214"/>
      <c r="AB40" s="214"/>
      <c r="AC40" s="214"/>
      <c r="AD40" s="214"/>
      <c r="AE40" s="214"/>
      <c r="AF40" s="214"/>
      <c r="AG40" s="214" t="s">
        <v>126</v>
      </c>
      <c r="AH40" s="214">
        <v>5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7">
        <v>9</v>
      </c>
      <c r="B41" s="238" t="s">
        <v>162</v>
      </c>
      <c r="C41" s="258" t="s">
        <v>163</v>
      </c>
      <c r="D41" s="239" t="s">
        <v>148</v>
      </c>
      <c r="E41" s="240">
        <v>25.420999999999999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2">
        <v>1.4999999999999999E-2</v>
      </c>
      <c r="O41" s="242">
        <f>ROUND(E41*N41,2)</f>
        <v>0.38</v>
      </c>
      <c r="P41" s="242">
        <v>0</v>
      </c>
      <c r="Q41" s="242">
        <f>ROUND(E41*P41,2)</f>
        <v>0</v>
      </c>
      <c r="R41" s="242"/>
      <c r="S41" s="242" t="s">
        <v>134</v>
      </c>
      <c r="T41" s="243" t="s">
        <v>135</v>
      </c>
      <c r="U41" s="224">
        <v>0.252</v>
      </c>
      <c r="V41" s="224">
        <f>ROUND(E41*U41,2)</f>
        <v>6.41</v>
      </c>
      <c r="W41" s="224"/>
      <c r="X41" s="224" t="s">
        <v>121</v>
      </c>
      <c r="Y41" s="214"/>
      <c r="Z41" s="214"/>
      <c r="AA41" s="214"/>
      <c r="AB41" s="214"/>
      <c r="AC41" s="214"/>
      <c r="AD41" s="214"/>
      <c r="AE41" s="214"/>
      <c r="AF41" s="214"/>
      <c r="AG41" s="214" t="s">
        <v>122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21"/>
      <c r="B42" s="222"/>
      <c r="C42" s="260" t="s">
        <v>161</v>
      </c>
      <c r="D42" s="226"/>
      <c r="E42" s="227">
        <v>25.420999999999999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14"/>
      <c r="Z42" s="214"/>
      <c r="AA42" s="214"/>
      <c r="AB42" s="214"/>
      <c r="AC42" s="214"/>
      <c r="AD42" s="214"/>
      <c r="AE42" s="214"/>
      <c r="AF42" s="214"/>
      <c r="AG42" s="214" t="s">
        <v>126</v>
      </c>
      <c r="AH42" s="214">
        <v>5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37">
        <v>10</v>
      </c>
      <c r="B43" s="238" t="s">
        <v>164</v>
      </c>
      <c r="C43" s="258" t="s">
        <v>165</v>
      </c>
      <c r="D43" s="239" t="s">
        <v>148</v>
      </c>
      <c r="E43" s="240">
        <v>25.420999999999999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2">
        <v>3.2000000000000002E-3</v>
      </c>
      <c r="O43" s="242">
        <f>ROUND(E43*N43,2)</f>
        <v>0.08</v>
      </c>
      <c r="P43" s="242">
        <v>0</v>
      </c>
      <c r="Q43" s="242">
        <f>ROUND(E43*P43,2)</f>
        <v>0</v>
      </c>
      <c r="R43" s="242"/>
      <c r="S43" s="242" t="s">
        <v>134</v>
      </c>
      <c r="T43" s="243" t="s">
        <v>135</v>
      </c>
      <c r="U43" s="224">
        <v>0.23</v>
      </c>
      <c r="V43" s="224">
        <f>ROUND(E43*U43,2)</f>
        <v>5.85</v>
      </c>
      <c r="W43" s="224"/>
      <c r="X43" s="224" t="s">
        <v>121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122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21"/>
      <c r="B44" s="222"/>
      <c r="C44" s="260" t="s">
        <v>153</v>
      </c>
      <c r="D44" s="226"/>
      <c r="E44" s="227">
        <v>0.77500000000000002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4"/>
      <c r="Z44" s="214"/>
      <c r="AA44" s="214"/>
      <c r="AB44" s="214"/>
      <c r="AC44" s="214"/>
      <c r="AD44" s="214"/>
      <c r="AE44" s="214"/>
      <c r="AF44" s="214"/>
      <c r="AG44" s="214" t="s">
        <v>126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21"/>
      <c r="B45" s="222"/>
      <c r="C45" s="260" t="s">
        <v>154</v>
      </c>
      <c r="D45" s="226"/>
      <c r="E45" s="227">
        <v>3.105</v>
      </c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14"/>
      <c r="Z45" s="214"/>
      <c r="AA45" s="214"/>
      <c r="AB45" s="214"/>
      <c r="AC45" s="214"/>
      <c r="AD45" s="214"/>
      <c r="AE45" s="214"/>
      <c r="AF45" s="214"/>
      <c r="AG45" s="214" t="s">
        <v>126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21"/>
      <c r="B46" s="222"/>
      <c r="C46" s="260" t="s">
        <v>155</v>
      </c>
      <c r="D46" s="226"/>
      <c r="E46" s="227">
        <v>6.37</v>
      </c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14"/>
      <c r="Z46" s="214"/>
      <c r="AA46" s="214"/>
      <c r="AB46" s="214"/>
      <c r="AC46" s="214"/>
      <c r="AD46" s="214"/>
      <c r="AE46" s="214"/>
      <c r="AF46" s="214"/>
      <c r="AG46" s="214" t="s">
        <v>126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21"/>
      <c r="B47" s="222"/>
      <c r="C47" s="260" t="s">
        <v>156</v>
      </c>
      <c r="D47" s="226"/>
      <c r="E47" s="227">
        <v>1.365</v>
      </c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14"/>
      <c r="Z47" s="214"/>
      <c r="AA47" s="214"/>
      <c r="AB47" s="214"/>
      <c r="AC47" s="214"/>
      <c r="AD47" s="214"/>
      <c r="AE47" s="214"/>
      <c r="AF47" s="214"/>
      <c r="AG47" s="214" t="s">
        <v>126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ht="22.5" outlineLevel="1" x14ac:dyDescent="0.2">
      <c r="A48" s="221"/>
      <c r="B48" s="222"/>
      <c r="C48" s="260" t="s">
        <v>157</v>
      </c>
      <c r="D48" s="226"/>
      <c r="E48" s="227">
        <v>7.32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4"/>
      <c r="Z48" s="214"/>
      <c r="AA48" s="214"/>
      <c r="AB48" s="214"/>
      <c r="AC48" s="214"/>
      <c r="AD48" s="214"/>
      <c r="AE48" s="214"/>
      <c r="AF48" s="214"/>
      <c r="AG48" s="214" t="s">
        <v>126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21"/>
      <c r="B49" s="222"/>
      <c r="C49" s="260" t="s">
        <v>158</v>
      </c>
      <c r="D49" s="226"/>
      <c r="E49" s="227">
        <v>6.4859999999999998</v>
      </c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14"/>
      <c r="Z49" s="214"/>
      <c r="AA49" s="214"/>
      <c r="AB49" s="214"/>
      <c r="AC49" s="214"/>
      <c r="AD49" s="214"/>
      <c r="AE49" s="214"/>
      <c r="AF49" s="214"/>
      <c r="AG49" s="214" t="s">
        <v>126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37">
        <v>11</v>
      </c>
      <c r="B50" s="238" t="s">
        <v>166</v>
      </c>
      <c r="C50" s="258" t="s">
        <v>167</v>
      </c>
      <c r="D50" s="239" t="s">
        <v>148</v>
      </c>
      <c r="E50" s="240">
        <v>49.516599999999997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2">
        <v>4.0000000000000001E-3</v>
      </c>
      <c r="O50" s="242">
        <f>ROUND(E50*N50,2)</f>
        <v>0.2</v>
      </c>
      <c r="P50" s="242">
        <v>0</v>
      </c>
      <c r="Q50" s="242">
        <f>ROUND(E50*P50,2)</f>
        <v>0</v>
      </c>
      <c r="R50" s="242"/>
      <c r="S50" s="242" t="s">
        <v>134</v>
      </c>
      <c r="T50" s="243" t="s">
        <v>135</v>
      </c>
      <c r="U50" s="224">
        <v>8.1000000000000003E-2</v>
      </c>
      <c r="V50" s="224">
        <f>ROUND(E50*U50,2)</f>
        <v>4.01</v>
      </c>
      <c r="W50" s="224"/>
      <c r="X50" s="224" t="s">
        <v>121</v>
      </c>
      <c r="Y50" s="214"/>
      <c r="Z50" s="214"/>
      <c r="AA50" s="214"/>
      <c r="AB50" s="214"/>
      <c r="AC50" s="214"/>
      <c r="AD50" s="214"/>
      <c r="AE50" s="214"/>
      <c r="AF50" s="214"/>
      <c r="AG50" s="214" t="s">
        <v>122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21"/>
      <c r="B51" s="222"/>
      <c r="C51" s="260" t="s">
        <v>168</v>
      </c>
      <c r="D51" s="226"/>
      <c r="E51" s="227">
        <v>1.55</v>
      </c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14"/>
      <c r="Z51" s="214"/>
      <c r="AA51" s="214"/>
      <c r="AB51" s="214"/>
      <c r="AC51" s="214"/>
      <c r="AD51" s="214"/>
      <c r="AE51" s="214"/>
      <c r="AF51" s="214"/>
      <c r="AG51" s="214" t="s">
        <v>126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21"/>
      <c r="B52" s="222"/>
      <c r="C52" s="260" t="s">
        <v>169</v>
      </c>
      <c r="D52" s="226"/>
      <c r="E52" s="227">
        <v>4.4550000000000001</v>
      </c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4"/>
      <c r="Z52" s="214"/>
      <c r="AA52" s="214"/>
      <c r="AB52" s="214"/>
      <c r="AC52" s="214"/>
      <c r="AD52" s="214"/>
      <c r="AE52" s="214"/>
      <c r="AF52" s="214"/>
      <c r="AG52" s="214" t="s">
        <v>126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21"/>
      <c r="B53" s="222"/>
      <c r="C53" s="260" t="s">
        <v>170</v>
      </c>
      <c r="D53" s="226"/>
      <c r="E53" s="227">
        <v>6.84</v>
      </c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14"/>
      <c r="Z53" s="214"/>
      <c r="AA53" s="214"/>
      <c r="AB53" s="214"/>
      <c r="AC53" s="214"/>
      <c r="AD53" s="214"/>
      <c r="AE53" s="214"/>
      <c r="AF53" s="214"/>
      <c r="AG53" s="214" t="s">
        <v>126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21"/>
      <c r="B54" s="222"/>
      <c r="C54" s="260" t="s">
        <v>171</v>
      </c>
      <c r="D54" s="226"/>
      <c r="E54" s="227">
        <v>1.1000000000000001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14"/>
      <c r="Z54" s="214"/>
      <c r="AA54" s="214"/>
      <c r="AB54" s="214"/>
      <c r="AC54" s="214"/>
      <c r="AD54" s="214"/>
      <c r="AE54" s="214"/>
      <c r="AF54" s="214"/>
      <c r="AG54" s="214" t="s">
        <v>126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21"/>
      <c r="B55" s="222"/>
      <c r="C55" s="260" t="s">
        <v>172</v>
      </c>
      <c r="D55" s="226"/>
      <c r="E55" s="227">
        <v>4.9139999999999997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14"/>
      <c r="Z55" s="214"/>
      <c r="AA55" s="214"/>
      <c r="AB55" s="214"/>
      <c r="AC55" s="214"/>
      <c r="AD55" s="214"/>
      <c r="AE55" s="214"/>
      <c r="AF55" s="214"/>
      <c r="AG55" s="214" t="s">
        <v>126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ht="22.5" outlineLevel="1" x14ac:dyDescent="0.2">
      <c r="A56" s="221"/>
      <c r="B56" s="222"/>
      <c r="C56" s="260" t="s">
        <v>173</v>
      </c>
      <c r="D56" s="226"/>
      <c r="E56" s="227">
        <v>14.64</v>
      </c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14"/>
      <c r="Z56" s="214"/>
      <c r="AA56" s="214"/>
      <c r="AB56" s="214"/>
      <c r="AC56" s="214"/>
      <c r="AD56" s="214"/>
      <c r="AE56" s="214"/>
      <c r="AF56" s="214"/>
      <c r="AG56" s="214" t="s">
        <v>126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21"/>
      <c r="B57" s="222"/>
      <c r="C57" s="260" t="s">
        <v>174</v>
      </c>
      <c r="D57" s="226"/>
      <c r="E57" s="227">
        <v>16.017600000000002</v>
      </c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14"/>
      <c r="Z57" s="214"/>
      <c r="AA57" s="214"/>
      <c r="AB57" s="214"/>
      <c r="AC57" s="214"/>
      <c r="AD57" s="214"/>
      <c r="AE57" s="214"/>
      <c r="AF57" s="214"/>
      <c r="AG57" s="214" t="s">
        <v>126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2.5" outlineLevel="1" x14ac:dyDescent="0.2">
      <c r="A58" s="237">
        <v>12</v>
      </c>
      <c r="B58" s="238" t="s">
        <v>175</v>
      </c>
      <c r="C58" s="258" t="s">
        <v>176</v>
      </c>
      <c r="D58" s="239" t="s">
        <v>148</v>
      </c>
      <c r="E58" s="240">
        <v>49.516599999999997</v>
      </c>
      <c r="F58" s="241"/>
      <c r="G58" s="242">
        <f>ROUND(E58*F58,2)</f>
        <v>0</v>
      </c>
      <c r="H58" s="241"/>
      <c r="I58" s="242">
        <f>ROUND(E58*H58,2)</f>
        <v>0</v>
      </c>
      <c r="J58" s="241"/>
      <c r="K58" s="242">
        <f>ROUND(E58*J58,2)</f>
        <v>0</v>
      </c>
      <c r="L58" s="242">
        <v>21</v>
      </c>
      <c r="M58" s="242">
        <f>G58*(1+L58/100)</f>
        <v>0</v>
      </c>
      <c r="N58" s="242">
        <v>2.9499999999999998E-2</v>
      </c>
      <c r="O58" s="242">
        <f>ROUND(E58*N58,2)</f>
        <v>1.46</v>
      </c>
      <c r="P58" s="242">
        <v>0</v>
      </c>
      <c r="Q58" s="242">
        <f>ROUND(E58*P58,2)</f>
        <v>0</v>
      </c>
      <c r="R58" s="242"/>
      <c r="S58" s="242" t="s">
        <v>134</v>
      </c>
      <c r="T58" s="243" t="s">
        <v>135</v>
      </c>
      <c r="U58" s="224">
        <v>0.252</v>
      </c>
      <c r="V58" s="224">
        <f>ROUND(E58*U58,2)</f>
        <v>12.48</v>
      </c>
      <c r="W58" s="224"/>
      <c r="X58" s="224" t="s">
        <v>121</v>
      </c>
      <c r="Y58" s="214"/>
      <c r="Z58" s="214"/>
      <c r="AA58" s="214"/>
      <c r="AB58" s="214"/>
      <c r="AC58" s="214"/>
      <c r="AD58" s="214"/>
      <c r="AE58" s="214"/>
      <c r="AF58" s="214"/>
      <c r="AG58" s="214" t="s">
        <v>122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21"/>
      <c r="B59" s="222"/>
      <c r="C59" s="260" t="s">
        <v>177</v>
      </c>
      <c r="D59" s="226"/>
      <c r="E59" s="227">
        <v>49.516599999999997</v>
      </c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14"/>
      <c r="Z59" s="214"/>
      <c r="AA59" s="214"/>
      <c r="AB59" s="214"/>
      <c r="AC59" s="214"/>
      <c r="AD59" s="214"/>
      <c r="AE59" s="214"/>
      <c r="AF59" s="214"/>
      <c r="AG59" s="214" t="s">
        <v>126</v>
      </c>
      <c r="AH59" s="214">
        <v>5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ht="22.5" outlineLevel="1" x14ac:dyDescent="0.2">
      <c r="A60" s="237">
        <v>13</v>
      </c>
      <c r="B60" s="238" t="s">
        <v>178</v>
      </c>
      <c r="C60" s="258" t="s">
        <v>179</v>
      </c>
      <c r="D60" s="239" t="s">
        <v>148</v>
      </c>
      <c r="E60" s="240">
        <v>49.516599999999997</v>
      </c>
      <c r="F60" s="241"/>
      <c r="G60" s="242">
        <f>ROUND(E60*F60,2)</f>
        <v>0</v>
      </c>
      <c r="H60" s="241"/>
      <c r="I60" s="242">
        <f>ROUND(E60*H60,2)</f>
        <v>0</v>
      </c>
      <c r="J60" s="241"/>
      <c r="K60" s="242">
        <f>ROUND(E60*J60,2)</f>
        <v>0</v>
      </c>
      <c r="L60" s="242">
        <v>21</v>
      </c>
      <c r="M60" s="242">
        <f>G60*(1+L60/100)</f>
        <v>0</v>
      </c>
      <c r="N60" s="242">
        <v>2.9499999999999998E-2</v>
      </c>
      <c r="O60" s="242">
        <f>ROUND(E60*N60,2)</f>
        <v>1.46</v>
      </c>
      <c r="P60" s="242">
        <v>0</v>
      </c>
      <c r="Q60" s="242">
        <f>ROUND(E60*P60,2)</f>
        <v>0</v>
      </c>
      <c r="R60" s="242"/>
      <c r="S60" s="242" t="s">
        <v>134</v>
      </c>
      <c r="T60" s="243" t="s">
        <v>135</v>
      </c>
      <c r="U60" s="224">
        <v>0.48</v>
      </c>
      <c r="V60" s="224">
        <f>ROUND(E60*U60,2)</f>
        <v>23.77</v>
      </c>
      <c r="W60" s="224"/>
      <c r="X60" s="224" t="s">
        <v>121</v>
      </c>
      <c r="Y60" s="214"/>
      <c r="Z60" s="214"/>
      <c r="AA60" s="214"/>
      <c r="AB60" s="214"/>
      <c r="AC60" s="214"/>
      <c r="AD60" s="214"/>
      <c r="AE60" s="214"/>
      <c r="AF60" s="214"/>
      <c r="AG60" s="214" t="s">
        <v>122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21"/>
      <c r="B61" s="222"/>
      <c r="C61" s="260" t="s">
        <v>177</v>
      </c>
      <c r="D61" s="226"/>
      <c r="E61" s="227">
        <v>49.516599999999997</v>
      </c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14"/>
      <c r="Z61" s="214"/>
      <c r="AA61" s="214"/>
      <c r="AB61" s="214"/>
      <c r="AC61" s="214"/>
      <c r="AD61" s="214"/>
      <c r="AE61" s="214"/>
      <c r="AF61" s="214"/>
      <c r="AG61" s="214" t="s">
        <v>126</v>
      </c>
      <c r="AH61" s="214">
        <v>5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37">
        <v>14</v>
      </c>
      <c r="B62" s="238" t="s">
        <v>180</v>
      </c>
      <c r="C62" s="258" t="s">
        <v>181</v>
      </c>
      <c r="D62" s="239" t="s">
        <v>148</v>
      </c>
      <c r="E62" s="240">
        <v>49.516599999999997</v>
      </c>
      <c r="F62" s="241"/>
      <c r="G62" s="242">
        <f>ROUND(E62*F62,2)</f>
        <v>0</v>
      </c>
      <c r="H62" s="241"/>
      <c r="I62" s="242">
        <f>ROUND(E62*H62,2)</f>
        <v>0</v>
      </c>
      <c r="J62" s="241"/>
      <c r="K62" s="242">
        <f>ROUND(E62*J62,2)</f>
        <v>0</v>
      </c>
      <c r="L62" s="242">
        <v>21</v>
      </c>
      <c r="M62" s="242">
        <f>G62*(1+L62/100)</f>
        <v>0</v>
      </c>
      <c r="N62" s="242">
        <v>4.4000000000000003E-3</v>
      </c>
      <c r="O62" s="242">
        <f>ROUND(E62*N62,2)</f>
        <v>0.22</v>
      </c>
      <c r="P62" s="242">
        <v>0</v>
      </c>
      <c r="Q62" s="242">
        <f>ROUND(E62*P62,2)</f>
        <v>0</v>
      </c>
      <c r="R62" s="242"/>
      <c r="S62" s="242" t="s">
        <v>134</v>
      </c>
      <c r="T62" s="243" t="s">
        <v>135</v>
      </c>
      <c r="U62" s="224">
        <v>0.245</v>
      </c>
      <c r="V62" s="224">
        <f>ROUND(E62*U62,2)</f>
        <v>12.13</v>
      </c>
      <c r="W62" s="224"/>
      <c r="X62" s="224" t="s">
        <v>121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122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21"/>
      <c r="B63" s="222"/>
      <c r="C63" s="260" t="s">
        <v>177</v>
      </c>
      <c r="D63" s="226"/>
      <c r="E63" s="227">
        <v>49.516599999999997</v>
      </c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14"/>
      <c r="Z63" s="214"/>
      <c r="AA63" s="214"/>
      <c r="AB63" s="214"/>
      <c r="AC63" s="214"/>
      <c r="AD63" s="214"/>
      <c r="AE63" s="214"/>
      <c r="AF63" s="214"/>
      <c r="AG63" s="214" t="s">
        <v>126</v>
      </c>
      <c r="AH63" s="214">
        <v>5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37">
        <v>15</v>
      </c>
      <c r="B64" s="238" t="s">
        <v>182</v>
      </c>
      <c r="C64" s="258" t="s">
        <v>183</v>
      </c>
      <c r="D64" s="239" t="s">
        <v>148</v>
      </c>
      <c r="E64" s="240">
        <v>111.20480000000001</v>
      </c>
      <c r="F64" s="241"/>
      <c r="G64" s="242">
        <f>ROUND(E64*F64,2)</f>
        <v>0</v>
      </c>
      <c r="H64" s="241"/>
      <c r="I64" s="242">
        <f>ROUND(E64*H64,2)</f>
        <v>0</v>
      </c>
      <c r="J64" s="241"/>
      <c r="K64" s="242">
        <f>ROUND(E64*J64,2)</f>
        <v>0</v>
      </c>
      <c r="L64" s="242">
        <v>21</v>
      </c>
      <c r="M64" s="242">
        <f>G64*(1+L64/100)</f>
        <v>0</v>
      </c>
      <c r="N64" s="242">
        <v>2.9E-4</v>
      </c>
      <c r="O64" s="242">
        <f>ROUND(E64*N64,2)</f>
        <v>0.03</v>
      </c>
      <c r="P64" s="242">
        <v>0</v>
      </c>
      <c r="Q64" s="242">
        <f>ROUND(E64*P64,2)</f>
        <v>0</v>
      </c>
      <c r="R64" s="242"/>
      <c r="S64" s="242" t="s">
        <v>134</v>
      </c>
      <c r="T64" s="243" t="s">
        <v>135</v>
      </c>
      <c r="U64" s="224">
        <v>0.10191</v>
      </c>
      <c r="V64" s="224">
        <f>ROUND(E64*U64,2)</f>
        <v>11.33</v>
      </c>
      <c r="W64" s="224"/>
      <c r="X64" s="224" t="s">
        <v>121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122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21"/>
      <c r="B65" s="222"/>
      <c r="C65" s="260" t="s">
        <v>184</v>
      </c>
      <c r="D65" s="226"/>
      <c r="E65" s="227">
        <v>29.933599999999998</v>
      </c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14"/>
      <c r="Z65" s="214"/>
      <c r="AA65" s="214"/>
      <c r="AB65" s="214"/>
      <c r="AC65" s="214"/>
      <c r="AD65" s="214"/>
      <c r="AE65" s="214"/>
      <c r="AF65" s="214"/>
      <c r="AG65" s="214" t="s">
        <v>126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21"/>
      <c r="B66" s="222"/>
      <c r="C66" s="260" t="s">
        <v>185</v>
      </c>
      <c r="D66" s="226"/>
      <c r="E66" s="227">
        <v>1.159</v>
      </c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14"/>
      <c r="Z66" s="214"/>
      <c r="AA66" s="214"/>
      <c r="AB66" s="214"/>
      <c r="AC66" s="214"/>
      <c r="AD66" s="214"/>
      <c r="AE66" s="214"/>
      <c r="AF66" s="214"/>
      <c r="AG66" s="214" t="s">
        <v>126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21"/>
      <c r="B67" s="222"/>
      <c r="C67" s="260" t="s">
        <v>186</v>
      </c>
      <c r="D67" s="226"/>
      <c r="E67" s="227">
        <v>0.48</v>
      </c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14"/>
      <c r="Z67" s="214"/>
      <c r="AA67" s="214"/>
      <c r="AB67" s="214"/>
      <c r="AC67" s="214"/>
      <c r="AD67" s="214"/>
      <c r="AE67" s="214"/>
      <c r="AF67" s="214"/>
      <c r="AG67" s="214" t="s">
        <v>126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21"/>
      <c r="B68" s="222"/>
      <c r="C68" s="260" t="s">
        <v>187</v>
      </c>
      <c r="D68" s="226"/>
      <c r="E68" s="227">
        <v>-1.4139999999999999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14"/>
      <c r="Z68" s="214"/>
      <c r="AA68" s="214"/>
      <c r="AB68" s="214"/>
      <c r="AC68" s="214"/>
      <c r="AD68" s="214"/>
      <c r="AE68" s="214"/>
      <c r="AF68" s="214"/>
      <c r="AG68" s="214" t="s">
        <v>126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21"/>
      <c r="B69" s="222"/>
      <c r="C69" s="260" t="s">
        <v>188</v>
      </c>
      <c r="D69" s="226"/>
      <c r="E69" s="227">
        <v>1.8</v>
      </c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14"/>
      <c r="Z69" s="214"/>
      <c r="AA69" s="214"/>
      <c r="AB69" s="214"/>
      <c r="AC69" s="214"/>
      <c r="AD69" s="214"/>
      <c r="AE69" s="214"/>
      <c r="AF69" s="214"/>
      <c r="AG69" s="214" t="s">
        <v>126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21"/>
      <c r="B70" s="222"/>
      <c r="C70" s="260" t="s">
        <v>189</v>
      </c>
      <c r="D70" s="226"/>
      <c r="E70" s="227">
        <v>3.9312</v>
      </c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14"/>
      <c r="Z70" s="214"/>
      <c r="AA70" s="214"/>
      <c r="AB70" s="214"/>
      <c r="AC70" s="214"/>
      <c r="AD70" s="214"/>
      <c r="AE70" s="214"/>
      <c r="AF70" s="214"/>
      <c r="AG70" s="214" t="s">
        <v>126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21"/>
      <c r="B71" s="222"/>
      <c r="C71" s="260" t="s">
        <v>190</v>
      </c>
      <c r="D71" s="226"/>
      <c r="E71" s="227">
        <v>3.8448000000000002</v>
      </c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14"/>
      <c r="Z71" s="214"/>
      <c r="AA71" s="214"/>
      <c r="AB71" s="214"/>
      <c r="AC71" s="214"/>
      <c r="AD71" s="214"/>
      <c r="AE71" s="214"/>
      <c r="AF71" s="214"/>
      <c r="AG71" s="214" t="s">
        <v>126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ht="33.75" outlineLevel="1" x14ac:dyDescent="0.2">
      <c r="A72" s="221"/>
      <c r="B72" s="222"/>
      <c r="C72" s="260" t="s">
        <v>191</v>
      </c>
      <c r="D72" s="226"/>
      <c r="E72" s="227">
        <v>70.034400000000005</v>
      </c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14"/>
      <c r="Z72" s="214"/>
      <c r="AA72" s="214"/>
      <c r="AB72" s="214"/>
      <c r="AC72" s="214"/>
      <c r="AD72" s="214"/>
      <c r="AE72" s="214"/>
      <c r="AF72" s="214"/>
      <c r="AG72" s="214" t="s">
        <v>126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21"/>
      <c r="B73" s="222"/>
      <c r="C73" s="260" t="s">
        <v>192</v>
      </c>
      <c r="D73" s="226"/>
      <c r="E73" s="227">
        <v>-1.8180000000000001</v>
      </c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14"/>
      <c r="Z73" s="214"/>
      <c r="AA73" s="214"/>
      <c r="AB73" s="214"/>
      <c r="AC73" s="214"/>
      <c r="AD73" s="214"/>
      <c r="AE73" s="214"/>
      <c r="AF73" s="214"/>
      <c r="AG73" s="214" t="s">
        <v>126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21"/>
      <c r="B74" s="222"/>
      <c r="C74" s="260" t="s">
        <v>193</v>
      </c>
      <c r="D74" s="226"/>
      <c r="E74" s="227">
        <v>-2.8279999999999998</v>
      </c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14"/>
      <c r="Z74" s="214"/>
      <c r="AA74" s="214"/>
      <c r="AB74" s="214"/>
      <c r="AC74" s="214"/>
      <c r="AD74" s="214"/>
      <c r="AE74" s="214"/>
      <c r="AF74" s="214"/>
      <c r="AG74" s="214" t="s">
        <v>126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21"/>
      <c r="B75" s="222"/>
      <c r="C75" s="260" t="s">
        <v>194</v>
      </c>
      <c r="D75" s="226"/>
      <c r="E75" s="227">
        <v>-1.296</v>
      </c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14"/>
      <c r="Z75" s="214"/>
      <c r="AA75" s="214"/>
      <c r="AB75" s="214"/>
      <c r="AC75" s="214"/>
      <c r="AD75" s="214"/>
      <c r="AE75" s="214"/>
      <c r="AF75" s="214"/>
      <c r="AG75" s="214" t="s">
        <v>126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21"/>
      <c r="B76" s="222"/>
      <c r="C76" s="260" t="s">
        <v>195</v>
      </c>
      <c r="D76" s="226"/>
      <c r="E76" s="227">
        <v>2.0790000000000002</v>
      </c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14"/>
      <c r="Z76" s="214"/>
      <c r="AA76" s="214"/>
      <c r="AB76" s="214"/>
      <c r="AC76" s="214"/>
      <c r="AD76" s="214"/>
      <c r="AE76" s="214"/>
      <c r="AF76" s="214"/>
      <c r="AG76" s="214" t="s">
        <v>126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21"/>
      <c r="B77" s="222"/>
      <c r="C77" s="260" t="s">
        <v>196</v>
      </c>
      <c r="D77" s="226"/>
      <c r="E77" s="227">
        <v>5.2988</v>
      </c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14"/>
      <c r="Z77" s="214"/>
      <c r="AA77" s="214"/>
      <c r="AB77" s="214"/>
      <c r="AC77" s="214"/>
      <c r="AD77" s="214"/>
      <c r="AE77" s="214"/>
      <c r="AF77" s="214"/>
      <c r="AG77" s="214" t="s">
        <v>126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x14ac:dyDescent="0.2">
      <c r="A78" s="231" t="s">
        <v>114</v>
      </c>
      <c r="B78" s="232" t="s">
        <v>65</v>
      </c>
      <c r="C78" s="257" t="s">
        <v>66</v>
      </c>
      <c r="D78" s="233"/>
      <c r="E78" s="234"/>
      <c r="F78" s="235"/>
      <c r="G78" s="235">
        <f>SUMIF(AG79:AG82,"&lt;&gt;NOR",G79:G82)</f>
        <v>0</v>
      </c>
      <c r="H78" s="235"/>
      <c r="I78" s="235">
        <f>SUM(I79:I82)</f>
        <v>0</v>
      </c>
      <c r="J78" s="235"/>
      <c r="K78" s="235">
        <f>SUM(K79:K82)</f>
        <v>0</v>
      </c>
      <c r="L78" s="235"/>
      <c r="M78" s="235">
        <f>SUM(M79:M82)</f>
        <v>0</v>
      </c>
      <c r="N78" s="235"/>
      <c r="O78" s="235">
        <f>SUM(O79:O82)</f>
        <v>0.04</v>
      </c>
      <c r="P78" s="235"/>
      <c r="Q78" s="235">
        <f>SUM(Q79:Q82)</f>
        <v>0</v>
      </c>
      <c r="R78" s="235"/>
      <c r="S78" s="235"/>
      <c r="T78" s="236"/>
      <c r="U78" s="230"/>
      <c r="V78" s="230">
        <f>SUM(V79:V82)</f>
        <v>5.51</v>
      </c>
      <c r="W78" s="230"/>
      <c r="X78" s="230"/>
      <c r="AG78" t="s">
        <v>115</v>
      </c>
    </row>
    <row r="79" spans="1:60" outlineLevel="1" x14ac:dyDescent="0.2">
      <c r="A79" s="237">
        <v>16</v>
      </c>
      <c r="B79" s="238" t="s">
        <v>197</v>
      </c>
      <c r="C79" s="258" t="s">
        <v>198</v>
      </c>
      <c r="D79" s="239" t="s">
        <v>148</v>
      </c>
      <c r="E79" s="240">
        <v>31.106000000000002</v>
      </c>
      <c r="F79" s="241"/>
      <c r="G79" s="242">
        <f>ROUND(E79*F79,2)</f>
        <v>0</v>
      </c>
      <c r="H79" s="241"/>
      <c r="I79" s="242">
        <f>ROUND(E79*H79,2)</f>
        <v>0</v>
      </c>
      <c r="J79" s="241"/>
      <c r="K79" s="242">
        <f>ROUND(E79*J79,2)</f>
        <v>0</v>
      </c>
      <c r="L79" s="242">
        <v>21</v>
      </c>
      <c r="M79" s="242">
        <f>G79*(1+L79/100)</f>
        <v>0</v>
      </c>
      <c r="N79" s="242">
        <v>1.2099999999999999E-3</v>
      </c>
      <c r="O79" s="242">
        <f>ROUND(E79*N79,2)</f>
        <v>0.04</v>
      </c>
      <c r="P79" s="242">
        <v>0</v>
      </c>
      <c r="Q79" s="242">
        <f>ROUND(E79*P79,2)</f>
        <v>0</v>
      </c>
      <c r="R79" s="242" t="s">
        <v>199</v>
      </c>
      <c r="S79" s="242" t="s">
        <v>120</v>
      </c>
      <c r="T79" s="243" t="s">
        <v>120</v>
      </c>
      <c r="U79" s="224">
        <v>0.17699999999999999</v>
      </c>
      <c r="V79" s="224">
        <f>ROUND(E79*U79,2)</f>
        <v>5.51</v>
      </c>
      <c r="W79" s="224"/>
      <c r="X79" s="224" t="s">
        <v>121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122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21"/>
      <c r="B80" s="222"/>
      <c r="C80" s="260" t="s">
        <v>200</v>
      </c>
      <c r="D80" s="226"/>
      <c r="E80" s="227">
        <v>7.8</v>
      </c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14"/>
      <c r="Z80" s="214"/>
      <c r="AA80" s="214"/>
      <c r="AB80" s="214"/>
      <c r="AC80" s="214"/>
      <c r="AD80" s="214"/>
      <c r="AE80" s="214"/>
      <c r="AF80" s="214"/>
      <c r="AG80" s="214" t="s">
        <v>126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21"/>
      <c r="B81" s="222"/>
      <c r="C81" s="260" t="s">
        <v>201</v>
      </c>
      <c r="D81" s="226"/>
      <c r="E81" s="227">
        <v>1.7509999999999999</v>
      </c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14"/>
      <c r="Z81" s="214"/>
      <c r="AA81" s="214"/>
      <c r="AB81" s="214"/>
      <c r="AC81" s="214"/>
      <c r="AD81" s="214"/>
      <c r="AE81" s="214"/>
      <c r="AF81" s="214"/>
      <c r="AG81" s="214" t="s">
        <v>126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21"/>
      <c r="B82" s="222"/>
      <c r="C82" s="260" t="s">
        <v>202</v>
      </c>
      <c r="D82" s="226"/>
      <c r="E82" s="227">
        <v>21.555</v>
      </c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14"/>
      <c r="Z82" s="214"/>
      <c r="AA82" s="214"/>
      <c r="AB82" s="214"/>
      <c r="AC82" s="214"/>
      <c r="AD82" s="214"/>
      <c r="AE82" s="214"/>
      <c r="AF82" s="214"/>
      <c r="AG82" s="214" t="s">
        <v>126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x14ac:dyDescent="0.2">
      <c r="A83" s="231" t="s">
        <v>114</v>
      </c>
      <c r="B83" s="232" t="s">
        <v>67</v>
      </c>
      <c r="C83" s="257" t="s">
        <v>68</v>
      </c>
      <c r="D83" s="233"/>
      <c r="E83" s="234"/>
      <c r="F83" s="235"/>
      <c r="G83" s="235">
        <f>SUMIF(AG84:AG89,"&lt;&gt;NOR",G84:G89)</f>
        <v>0</v>
      </c>
      <c r="H83" s="235"/>
      <c r="I83" s="235">
        <f>SUM(I84:I89)</f>
        <v>0</v>
      </c>
      <c r="J83" s="235"/>
      <c r="K83" s="235">
        <f>SUM(K84:K89)</f>
        <v>0</v>
      </c>
      <c r="L83" s="235"/>
      <c r="M83" s="235">
        <f>SUM(M84:M89)</f>
        <v>0</v>
      </c>
      <c r="N83" s="235"/>
      <c r="O83" s="235">
        <f>SUM(O84:O89)</f>
        <v>0</v>
      </c>
      <c r="P83" s="235"/>
      <c r="Q83" s="235">
        <f>SUM(Q84:Q89)</f>
        <v>0</v>
      </c>
      <c r="R83" s="235"/>
      <c r="S83" s="235"/>
      <c r="T83" s="236"/>
      <c r="U83" s="230"/>
      <c r="V83" s="230">
        <f>SUM(V84:V89)</f>
        <v>11.03</v>
      </c>
      <c r="W83" s="230"/>
      <c r="X83" s="230"/>
      <c r="AG83" t="s">
        <v>115</v>
      </c>
    </row>
    <row r="84" spans="1:60" ht="56.25" outlineLevel="1" x14ac:dyDescent="0.2">
      <c r="A84" s="237">
        <v>17</v>
      </c>
      <c r="B84" s="238" t="s">
        <v>203</v>
      </c>
      <c r="C84" s="258" t="s">
        <v>204</v>
      </c>
      <c r="D84" s="239" t="s">
        <v>148</v>
      </c>
      <c r="E84" s="240">
        <v>35.799999999999997</v>
      </c>
      <c r="F84" s="241"/>
      <c r="G84" s="242">
        <f>ROUND(E84*F84,2)</f>
        <v>0</v>
      </c>
      <c r="H84" s="241"/>
      <c r="I84" s="242">
        <f>ROUND(E84*H84,2)</f>
        <v>0</v>
      </c>
      <c r="J84" s="241"/>
      <c r="K84" s="242">
        <f>ROUND(E84*J84,2)</f>
        <v>0</v>
      </c>
      <c r="L84" s="242">
        <v>21</v>
      </c>
      <c r="M84" s="242">
        <f>G84*(1+L84/100)</f>
        <v>0</v>
      </c>
      <c r="N84" s="242">
        <v>4.0000000000000003E-5</v>
      </c>
      <c r="O84" s="242">
        <f>ROUND(E84*N84,2)</f>
        <v>0</v>
      </c>
      <c r="P84" s="242">
        <v>0</v>
      </c>
      <c r="Q84" s="242">
        <f>ROUND(E84*P84,2)</f>
        <v>0</v>
      </c>
      <c r="R84" s="242" t="s">
        <v>205</v>
      </c>
      <c r="S84" s="242" t="s">
        <v>120</v>
      </c>
      <c r="T84" s="243" t="s">
        <v>120</v>
      </c>
      <c r="U84" s="224">
        <v>0.308</v>
      </c>
      <c r="V84" s="224">
        <f>ROUND(E84*U84,2)</f>
        <v>11.03</v>
      </c>
      <c r="W84" s="224"/>
      <c r="X84" s="224" t="s">
        <v>121</v>
      </c>
      <c r="Y84" s="214"/>
      <c r="Z84" s="214"/>
      <c r="AA84" s="214"/>
      <c r="AB84" s="214"/>
      <c r="AC84" s="214"/>
      <c r="AD84" s="214"/>
      <c r="AE84" s="214"/>
      <c r="AF84" s="214"/>
      <c r="AG84" s="214" t="s">
        <v>122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21"/>
      <c r="B85" s="222"/>
      <c r="C85" s="260" t="s">
        <v>206</v>
      </c>
      <c r="D85" s="226"/>
      <c r="E85" s="227">
        <v>9.1</v>
      </c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14"/>
      <c r="Z85" s="214"/>
      <c r="AA85" s="214"/>
      <c r="AB85" s="214"/>
      <c r="AC85" s="214"/>
      <c r="AD85" s="214"/>
      <c r="AE85" s="214"/>
      <c r="AF85" s="214"/>
      <c r="AG85" s="214" t="s">
        <v>126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21"/>
      <c r="B86" s="222"/>
      <c r="C86" s="260" t="s">
        <v>207</v>
      </c>
      <c r="D86" s="226"/>
      <c r="E86" s="227">
        <v>1.8</v>
      </c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14"/>
      <c r="Z86" s="214"/>
      <c r="AA86" s="214"/>
      <c r="AB86" s="214"/>
      <c r="AC86" s="214"/>
      <c r="AD86" s="214"/>
      <c r="AE86" s="214"/>
      <c r="AF86" s="214"/>
      <c r="AG86" s="214" t="s">
        <v>126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21"/>
      <c r="B87" s="222"/>
      <c r="C87" s="260" t="s">
        <v>208</v>
      </c>
      <c r="D87" s="226"/>
      <c r="E87" s="227">
        <v>4.8</v>
      </c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14"/>
      <c r="Z87" s="214"/>
      <c r="AA87" s="214"/>
      <c r="AB87" s="214"/>
      <c r="AC87" s="214"/>
      <c r="AD87" s="214"/>
      <c r="AE87" s="214"/>
      <c r="AF87" s="214"/>
      <c r="AG87" s="214" t="s">
        <v>126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21"/>
      <c r="B88" s="222"/>
      <c r="C88" s="260" t="s">
        <v>209</v>
      </c>
      <c r="D88" s="226"/>
      <c r="E88" s="227">
        <v>16.2</v>
      </c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14"/>
      <c r="Z88" s="214"/>
      <c r="AA88" s="214"/>
      <c r="AB88" s="214"/>
      <c r="AC88" s="214"/>
      <c r="AD88" s="214"/>
      <c r="AE88" s="214"/>
      <c r="AF88" s="214"/>
      <c r="AG88" s="214" t="s">
        <v>126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21"/>
      <c r="B89" s="222"/>
      <c r="C89" s="260" t="s">
        <v>210</v>
      </c>
      <c r="D89" s="226"/>
      <c r="E89" s="227">
        <v>3.9</v>
      </c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14"/>
      <c r="Z89" s="214"/>
      <c r="AA89" s="214"/>
      <c r="AB89" s="214"/>
      <c r="AC89" s="214"/>
      <c r="AD89" s="214"/>
      <c r="AE89" s="214"/>
      <c r="AF89" s="214"/>
      <c r="AG89" s="214" t="s">
        <v>126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x14ac:dyDescent="0.2">
      <c r="A90" s="231" t="s">
        <v>114</v>
      </c>
      <c r="B90" s="232" t="s">
        <v>69</v>
      </c>
      <c r="C90" s="257" t="s">
        <v>70</v>
      </c>
      <c r="D90" s="233"/>
      <c r="E90" s="234"/>
      <c r="F90" s="235"/>
      <c r="G90" s="235">
        <f>SUMIF(AG91:AG107,"&lt;&gt;NOR",G91:G107)</f>
        <v>0</v>
      </c>
      <c r="H90" s="235"/>
      <c r="I90" s="235">
        <f>SUM(I91:I107)</f>
        <v>0</v>
      </c>
      <c r="J90" s="235"/>
      <c r="K90" s="235">
        <f>SUM(K91:K107)</f>
        <v>0</v>
      </c>
      <c r="L90" s="235"/>
      <c r="M90" s="235">
        <f>SUM(M91:M107)</f>
        <v>0</v>
      </c>
      <c r="N90" s="235"/>
      <c r="O90" s="235">
        <f>SUM(O91:O107)</f>
        <v>0</v>
      </c>
      <c r="P90" s="235"/>
      <c r="Q90" s="235">
        <f>SUM(Q91:Q107)</f>
        <v>2.65</v>
      </c>
      <c r="R90" s="235"/>
      <c r="S90" s="235"/>
      <c r="T90" s="236"/>
      <c r="U90" s="230"/>
      <c r="V90" s="230">
        <f>SUM(V91:V107)</f>
        <v>16.760000000000002</v>
      </c>
      <c r="W90" s="230"/>
      <c r="X90" s="230"/>
      <c r="AG90" t="s">
        <v>115</v>
      </c>
    </row>
    <row r="91" spans="1:60" outlineLevel="1" x14ac:dyDescent="0.2">
      <c r="A91" s="237">
        <v>18</v>
      </c>
      <c r="B91" s="238" t="s">
        <v>211</v>
      </c>
      <c r="C91" s="258" t="s">
        <v>212</v>
      </c>
      <c r="D91" s="239" t="s">
        <v>118</v>
      </c>
      <c r="E91" s="240">
        <v>31.71</v>
      </c>
      <c r="F91" s="241"/>
      <c r="G91" s="242">
        <f>ROUND(E91*F91,2)</f>
        <v>0</v>
      </c>
      <c r="H91" s="241"/>
      <c r="I91" s="242">
        <f>ROUND(E91*H91,2)</f>
        <v>0</v>
      </c>
      <c r="J91" s="241"/>
      <c r="K91" s="242">
        <f>ROUND(E91*J91,2)</f>
        <v>0</v>
      </c>
      <c r="L91" s="242">
        <v>21</v>
      </c>
      <c r="M91" s="242">
        <f>G91*(1+L91/100)</f>
        <v>0</v>
      </c>
      <c r="N91" s="242">
        <v>0</v>
      </c>
      <c r="O91" s="242">
        <f>ROUND(E91*N91,2)</f>
        <v>0</v>
      </c>
      <c r="P91" s="242">
        <v>4.0000000000000002E-4</v>
      </c>
      <c r="Q91" s="242">
        <f>ROUND(E91*P91,2)</f>
        <v>0.01</v>
      </c>
      <c r="R91" s="242" t="s">
        <v>213</v>
      </c>
      <c r="S91" s="242" t="s">
        <v>120</v>
      </c>
      <c r="T91" s="243" t="s">
        <v>120</v>
      </c>
      <c r="U91" s="224">
        <v>7.0000000000000007E-2</v>
      </c>
      <c r="V91" s="224">
        <f>ROUND(E91*U91,2)</f>
        <v>2.2200000000000002</v>
      </c>
      <c r="W91" s="224"/>
      <c r="X91" s="224" t="s">
        <v>121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122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21"/>
      <c r="B92" s="222"/>
      <c r="C92" s="260" t="s">
        <v>214</v>
      </c>
      <c r="D92" s="226"/>
      <c r="E92" s="227">
        <v>10.15</v>
      </c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14"/>
      <c r="Z92" s="214"/>
      <c r="AA92" s="214"/>
      <c r="AB92" s="214"/>
      <c r="AC92" s="214"/>
      <c r="AD92" s="214"/>
      <c r="AE92" s="214"/>
      <c r="AF92" s="214"/>
      <c r="AG92" s="214" t="s">
        <v>126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ht="33.75" outlineLevel="1" x14ac:dyDescent="0.2">
      <c r="A93" s="221"/>
      <c r="B93" s="222"/>
      <c r="C93" s="260" t="s">
        <v>215</v>
      </c>
      <c r="D93" s="226"/>
      <c r="E93" s="227">
        <v>21.56</v>
      </c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14"/>
      <c r="Z93" s="214"/>
      <c r="AA93" s="214"/>
      <c r="AB93" s="214"/>
      <c r="AC93" s="214"/>
      <c r="AD93" s="214"/>
      <c r="AE93" s="214"/>
      <c r="AF93" s="214"/>
      <c r="AG93" s="214" t="s">
        <v>126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ht="22.5" outlineLevel="1" x14ac:dyDescent="0.2">
      <c r="A94" s="237">
        <v>19</v>
      </c>
      <c r="B94" s="238" t="s">
        <v>216</v>
      </c>
      <c r="C94" s="258" t="s">
        <v>217</v>
      </c>
      <c r="D94" s="239" t="s">
        <v>148</v>
      </c>
      <c r="E94" s="240">
        <v>50.265000000000001</v>
      </c>
      <c r="F94" s="241"/>
      <c r="G94" s="242">
        <f>ROUND(E94*F94,2)</f>
        <v>0</v>
      </c>
      <c r="H94" s="241"/>
      <c r="I94" s="242">
        <f>ROUND(E94*H94,2)</f>
        <v>0</v>
      </c>
      <c r="J94" s="241"/>
      <c r="K94" s="242">
        <f>ROUND(E94*J94,2)</f>
        <v>0</v>
      </c>
      <c r="L94" s="242">
        <v>21</v>
      </c>
      <c r="M94" s="242">
        <f>G94*(1+L94/100)</f>
        <v>0</v>
      </c>
      <c r="N94" s="242">
        <v>0</v>
      </c>
      <c r="O94" s="242">
        <f>ROUND(E94*N94,2)</f>
        <v>0</v>
      </c>
      <c r="P94" s="242">
        <v>4.5999999999999999E-2</v>
      </c>
      <c r="Q94" s="242">
        <f>ROUND(E94*P94,2)</f>
        <v>2.31</v>
      </c>
      <c r="R94" s="242" t="s">
        <v>213</v>
      </c>
      <c r="S94" s="242" t="s">
        <v>120</v>
      </c>
      <c r="T94" s="243" t="s">
        <v>120</v>
      </c>
      <c r="U94" s="224">
        <v>0.26</v>
      </c>
      <c r="V94" s="224">
        <f>ROUND(E94*U94,2)</f>
        <v>13.07</v>
      </c>
      <c r="W94" s="224"/>
      <c r="X94" s="224" t="s">
        <v>121</v>
      </c>
      <c r="Y94" s="214"/>
      <c r="Z94" s="214"/>
      <c r="AA94" s="214"/>
      <c r="AB94" s="214"/>
      <c r="AC94" s="214"/>
      <c r="AD94" s="214"/>
      <c r="AE94" s="214"/>
      <c r="AF94" s="214"/>
      <c r="AG94" s="214" t="s">
        <v>122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21"/>
      <c r="B95" s="222"/>
      <c r="C95" s="260" t="s">
        <v>168</v>
      </c>
      <c r="D95" s="226"/>
      <c r="E95" s="227">
        <v>1.55</v>
      </c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14"/>
      <c r="Z95" s="214"/>
      <c r="AA95" s="214"/>
      <c r="AB95" s="214"/>
      <c r="AC95" s="214"/>
      <c r="AD95" s="214"/>
      <c r="AE95" s="214"/>
      <c r="AF95" s="214"/>
      <c r="AG95" s="214" t="s">
        <v>126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21"/>
      <c r="B96" s="222"/>
      <c r="C96" s="260" t="s">
        <v>169</v>
      </c>
      <c r="D96" s="226"/>
      <c r="E96" s="227">
        <v>4.4550000000000001</v>
      </c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14"/>
      <c r="Z96" s="214"/>
      <c r="AA96" s="214"/>
      <c r="AB96" s="214"/>
      <c r="AC96" s="214"/>
      <c r="AD96" s="214"/>
      <c r="AE96" s="214"/>
      <c r="AF96" s="214"/>
      <c r="AG96" s="214" t="s">
        <v>126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21"/>
      <c r="B97" s="222"/>
      <c r="C97" s="260" t="s">
        <v>170</v>
      </c>
      <c r="D97" s="226"/>
      <c r="E97" s="227">
        <v>6.84</v>
      </c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14"/>
      <c r="Z97" s="214"/>
      <c r="AA97" s="214"/>
      <c r="AB97" s="214"/>
      <c r="AC97" s="214"/>
      <c r="AD97" s="214"/>
      <c r="AE97" s="214"/>
      <c r="AF97" s="214"/>
      <c r="AG97" s="214" t="s">
        <v>126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21"/>
      <c r="B98" s="222"/>
      <c r="C98" s="260" t="s">
        <v>218</v>
      </c>
      <c r="D98" s="226"/>
      <c r="E98" s="227">
        <v>1.1000000000000001</v>
      </c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14"/>
      <c r="Z98" s="214"/>
      <c r="AA98" s="214"/>
      <c r="AB98" s="214"/>
      <c r="AC98" s="214"/>
      <c r="AD98" s="214"/>
      <c r="AE98" s="214"/>
      <c r="AF98" s="214"/>
      <c r="AG98" s="214" t="s">
        <v>126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21"/>
      <c r="B99" s="222"/>
      <c r="C99" s="260" t="s">
        <v>172</v>
      </c>
      <c r="D99" s="226"/>
      <c r="E99" s="227">
        <v>4.9139999999999997</v>
      </c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14"/>
      <c r="Z99" s="214"/>
      <c r="AA99" s="214"/>
      <c r="AB99" s="214"/>
      <c r="AC99" s="214"/>
      <c r="AD99" s="214"/>
      <c r="AE99" s="214"/>
      <c r="AF99" s="214"/>
      <c r="AG99" s="214" t="s">
        <v>126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ht="33.75" outlineLevel="1" x14ac:dyDescent="0.2">
      <c r="A100" s="221"/>
      <c r="B100" s="222"/>
      <c r="C100" s="260" t="s">
        <v>219</v>
      </c>
      <c r="D100" s="226"/>
      <c r="E100" s="227">
        <v>15.34</v>
      </c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126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21"/>
      <c r="B101" s="222"/>
      <c r="C101" s="260" t="s">
        <v>220</v>
      </c>
      <c r="D101" s="226"/>
      <c r="E101" s="227">
        <v>-0.7</v>
      </c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126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21"/>
      <c r="B102" s="222"/>
      <c r="C102" s="260" t="s">
        <v>221</v>
      </c>
      <c r="D102" s="226"/>
      <c r="E102" s="227">
        <v>16.045999999999999</v>
      </c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126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21"/>
      <c r="B103" s="222"/>
      <c r="C103" s="260" t="s">
        <v>222</v>
      </c>
      <c r="D103" s="226"/>
      <c r="E103" s="227">
        <v>-0.48</v>
      </c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126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21"/>
      <c r="B104" s="222"/>
      <c r="C104" s="260" t="s">
        <v>223</v>
      </c>
      <c r="D104" s="226"/>
      <c r="E104" s="227">
        <v>1.2</v>
      </c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126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ht="22.5" outlineLevel="1" x14ac:dyDescent="0.2">
      <c r="A105" s="237">
        <v>20</v>
      </c>
      <c r="B105" s="238" t="s">
        <v>224</v>
      </c>
      <c r="C105" s="258" t="s">
        <v>225</v>
      </c>
      <c r="D105" s="239" t="s">
        <v>148</v>
      </c>
      <c r="E105" s="240">
        <v>4.9139999999999997</v>
      </c>
      <c r="F105" s="241"/>
      <c r="G105" s="242">
        <f>ROUND(E105*F105,2)</f>
        <v>0</v>
      </c>
      <c r="H105" s="241"/>
      <c r="I105" s="242">
        <f>ROUND(E105*H105,2)</f>
        <v>0</v>
      </c>
      <c r="J105" s="241"/>
      <c r="K105" s="242">
        <f>ROUND(E105*J105,2)</f>
        <v>0</v>
      </c>
      <c r="L105" s="242">
        <v>21</v>
      </c>
      <c r="M105" s="242">
        <f>G105*(1+L105/100)</f>
        <v>0</v>
      </c>
      <c r="N105" s="242">
        <v>0</v>
      </c>
      <c r="O105" s="242">
        <f>ROUND(E105*N105,2)</f>
        <v>0</v>
      </c>
      <c r="P105" s="242">
        <v>6.8000000000000005E-2</v>
      </c>
      <c r="Q105" s="242">
        <f>ROUND(E105*P105,2)</f>
        <v>0.33</v>
      </c>
      <c r="R105" s="242" t="s">
        <v>213</v>
      </c>
      <c r="S105" s="242" t="s">
        <v>120</v>
      </c>
      <c r="T105" s="243" t="s">
        <v>120</v>
      </c>
      <c r="U105" s="224">
        <v>0.3</v>
      </c>
      <c r="V105" s="224">
        <f>ROUND(E105*U105,2)</f>
        <v>1.47</v>
      </c>
      <c r="W105" s="224"/>
      <c r="X105" s="224" t="s">
        <v>121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122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21"/>
      <c r="B106" s="222"/>
      <c r="C106" s="261" t="s">
        <v>226</v>
      </c>
      <c r="D106" s="246"/>
      <c r="E106" s="246"/>
      <c r="F106" s="246"/>
      <c r="G106" s="246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14"/>
      <c r="Z106" s="214"/>
      <c r="AA106" s="214"/>
      <c r="AB106" s="214"/>
      <c r="AC106" s="214"/>
      <c r="AD106" s="214"/>
      <c r="AE106" s="214"/>
      <c r="AF106" s="214"/>
      <c r="AG106" s="214" t="s">
        <v>227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21"/>
      <c r="B107" s="222"/>
      <c r="C107" s="260" t="s">
        <v>228</v>
      </c>
      <c r="D107" s="226"/>
      <c r="E107" s="227">
        <v>4.9139999999999997</v>
      </c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126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x14ac:dyDescent="0.2">
      <c r="A108" s="231" t="s">
        <v>114</v>
      </c>
      <c r="B108" s="232" t="s">
        <v>71</v>
      </c>
      <c r="C108" s="257" t="s">
        <v>72</v>
      </c>
      <c r="D108" s="233"/>
      <c r="E108" s="234"/>
      <c r="F108" s="235"/>
      <c r="G108" s="235">
        <f>SUMIF(AG109:AG110,"&lt;&gt;NOR",G109:G110)</f>
        <v>0</v>
      </c>
      <c r="H108" s="235"/>
      <c r="I108" s="235">
        <f>SUM(I109:I110)</f>
        <v>0</v>
      </c>
      <c r="J108" s="235"/>
      <c r="K108" s="235">
        <f>SUM(K109:K110)</f>
        <v>0</v>
      </c>
      <c r="L108" s="235"/>
      <c r="M108" s="235">
        <f>SUM(M109:M110)</f>
        <v>0</v>
      </c>
      <c r="N108" s="235"/>
      <c r="O108" s="235">
        <f>SUM(O109:O110)</f>
        <v>0</v>
      </c>
      <c r="P108" s="235"/>
      <c r="Q108" s="235">
        <f>SUM(Q109:Q110)</f>
        <v>0</v>
      </c>
      <c r="R108" s="235"/>
      <c r="S108" s="235"/>
      <c r="T108" s="236"/>
      <c r="U108" s="230"/>
      <c r="V108" s="230">
        <f>SUM(V109:V110)</f>
        <v>3.72</v>
      </c>
      <c r="W108" s="230"/>
      <c r="X108" s="230"/>
      <c r="AG108" t="s">
        <v>115</v>
      </c>
    </row>
    <row r="109" spans="1:60" ht="33.75" outlineLevel="1" x14ac:dyDescent="0.2">
      <c r="A109" s="237">
        <v>21</v>
      </c>
      <c r="B109" s="238" t="s">
        <v>229</v>
      </c>
      <c r="C109" s="258" t="s">
        <v>230</v>
      </c>
      <c r="D109" s="239" t="s">
        <v>231</v>
      </c>
      <c r="E109" s="240">
        <v>3.9594200000000002</v>
      </c>
      <c r="F109" s="241"/>
      <c r="G109" s="242">
        <f>ROUND(E109*F109,2)</f>
        <v>0</v>
      </c>
      <c r="H109" s="241"/>
      <c r="I109" s="242">
        <f>ROUND(E109*H109,2)</f>
        <v>0</v>
      </c>
      <c r="J109" s="241"/>
      <c r="K109" s="242">
        <f>ROUND(E109*J109,2)</f>
        <v>0</v>
      </c>
      <c r="L109" s="242">
        <v>21</v>
      </c>
      <c r="M109" s="242">
        <f>G109*(1+L109/100)</f>
        <v>0</v>
      </c>
      <c r="N109" s="242">
        <v>0</v>
      </c>
      <c r="O109" s="242">
        <f>ROUND(E109*N109,2)</f>
        <v>0</v>
      </c>
      <c r="P109" s="242">
        <v>0</v>
      </c>
      <c r="Q109" s="242">
        <f>ROUND(E109*P109,2)</f>
        <v>0</v>
      </c>
      <c r="R109" s="242" t="s">
        <v>119</v>
      </c>
      <c r="S109" s="242" t="s">
        <v>120</v>
      </c>
      <c r="T109" s="243" t="s">
        <v>120</v>
      </c>
      <c r="U109" s="224">
        <v>0.9385</v>
      </c>
      <c r="V109" s="224">
        <f>ROUND(E109*U109,2)</f>
        <v>3.72</v>
      </c>
      <c r="W109" s="224"/>
      <c r="X109" s="224" t="s">
        <v>232</v>
      </c>
      <c r="Y109" s="214"/>
      <c r="Z109" s="214"/>
      <c r="AA109" s="214"/>
      <c r="AB109" s="214"/>
      <c r="AC109" s="214"/>
      <c r="AD109" s="214"/>
      <c r="AE109" s="214"/>
      <c r="AF109" s="214"/>
      <c r="AG109" s="214" t="s">
        <v>233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21"/>
      <c r="B110" s="222"/>
      <c r="C110" s="261" t="s">
        <v>234</v>
      </c>
      <c r="D110" s="246"/>
      <c r="E110" s="246"/>
      <c r="F110" s="246"/>
      <c r="G110" s="246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14"/>
      <c r="Z110" s="214"/>
      <c r="AA110" s="214"/>
      <c r="AB110" s="214"/>
      <c r="AC110" s="214"/>
      <c r="AD110" s="214"/>
      <c r="AE110" s="214"/>
      <c r="AF110" s="214"/>
      <c r="AG110" s="214" t="s">
        <v>227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x14ac:dyDescent="0.2">
      <c r="A111" s="231" t="s">
        <v>114</v>
      </c>
      <c r="B111" s="232" t="s">
        <v>73</v>
      </c>
      <c r="C111" s="257" t="s">
        <v>74</v>
      </c>
      <c r="D111" s="233"/>
      <c r="E111" s="234"/>
      <c r="F111" s="235"/>
      <c r="G111" s="235">
        <f>SUMIF(AG112:AG114,"&lt;&gt;NOR",G112:G114)</f>
        <v>0</v>
      </c>
      <c r="H111" s="235"/>
      <c r="I111" s="235">
        <f>SUM(I112:I114)</f>
        <v>0</v>
      </c>
      <c r="J111" s="235"/>
      <c r="K111" s="235">
        <f>SUM(K112:K114)</f>
        <v>0</v>
      </c>
      <c r="L111" s="235"/>
      <c r="M111" s="235">
        <f>SUM(M112:M114)</f>
        <v>0</v>
      </c>
      <c r="N111" s="235"/>
      <c r="O111" s="235">
        <f>SUM(O112:O114)</f>
        <v>0</v>
      </c>
      <c r="P111" s="235"/>
      <c r="Q111" s="235">
        <f>SUM(Q112:Q114)</f>
        <v>0</v>
      </c>
      <c r="R111" s="235"/>
      <c r="S111" s="235"/>
      <c r="T111" s="236"/>
      <c r="U111" s="230"/>
      <c r="V111" s="230">
        <f>SUM(V112:V114)</f>
        <v>0</v>
      </c>
      <c r="W111" s="230"/>
      <c r="X111" s="230"/>
      <c r="AG111" t="s">
        <v>115</v>
      </c>
    </row>
    <row r="112" spans="1:60" outlineLevel="1" x14ac:dyDescent="0.2">
      <c r="A112" s="247">
        <v>22</v>
      </c>
      <c r="B112" s="248" t="s">
        <v>235</v>
      </c>
      <c r="C112" s="262" t="s">
        <v>236</v>
      </c>
      <c r="D112" s="249" t="s">
        <v>237</v>
      </c>
      <c r="E112" s="250">
        <v>4</v>
      </c>
      <c r="F112" s="251"/>
      <c r="G112" s="252">
        <f>ROUND(E112*F112,2)</f>
        <v>0</v>
      </c>
      <c r="H112" s="251"/>
      <c r="I112" s="252">
        <f>ROUND(E112*H112,2)</f>
        <v>0</v>
      </c>
      <c r="J112" s="251"/>
      <c r="K112" s="252">
        <f>ROUND(E112*J112,2)</f>
        <v>0</v>
      </c>
      <c r="L112" s="252">
        <v>21</v>
      </c>
      <c r="M112" s="252">
        <f>G112*(1+L112/100)</f>
        <v>0</v>
      </c>
      <c r="N112" s="252">
        <v>0</v>
      </c>
      <c r="O112" s="252">
        <f>ROUND(E112*N112,2)</f>
        <v>0</v>
      </c>
      <c r="P112" s="252">
        <v>0</v>
      </c>
      <c r="Q112" s="252">
        <f>ROUND(E112*P112,2)</f>
        <v>0</v>
      </c>
      <c r="R112" s="252"/>
      <c r="S112" s="252" t="s">
        <v>134</v>
      </c>
      <c r="T112" s="253" t="s">
        <v>135</v>
      </c>
      <c r="U112" s="224">
        <v>0</v>
      </c>
      <c r="V112" s="224">
        <f>ROUND(E112*U112,2)</f>
        <v>0</v>
      </c>
      <c r="W112" s="224"/>
      <c r="X112" s="224" t="s">
        <v>121</v>
      </c>
      <c r="Y112" s="214"/>
      <c r="Z112" s="214"/>
      <c r="AA112" s="214"/>
      <c r="AB112" s="214"/>
      <c r="AC112" s="214"/>
      <c r="AD112" s="214"/>
      <c r="AE112" s="214"/>
      <c r="AF112" s="214"/>
      <c r="AG112" s="214" t="s">
        <v>122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47">
        <v>23</v>
      </c>
      <c r="B113" s="248" t="s">
        <v>238</v>
      </c>
      <c r="C113" s="262" t="s">
        <v>239</v>
      </c>
      <c r="D113" s="249" t="s">
        <v>237</v>
      </c>
      <c r="E113" s="250">
        <v>6</v>
      </c>
      <c r="F113" s="251"/>
      <c r="G113" s="252">
        <f>ROUND(E113*F113,2)</f>
        <v>0</v>
      </c>
      <c r="H113" s="251"/>
      <c r="I113" s="252">
        <f>ROUND(E113*H113,2)</f>
        <v>0</v>
      </c>
      <c r="J113" s="251"/>
      <c r="K113" s="252">
        <f>ROUND(E113*J113,2)</f>
        <v>0</v>
      </c>
      <c r="L113" s="252">
        <v>21</v>
      </c>
      <c r="M113" s="252">
        <f>G113*(1+L113/100)</f>
        <v>0</v>
      </c>
      <c r="N113" s="252">
        <v>0</v>
      </c>
      <c r="O113" s="252">
        <f>ROUND(E113*N113,2)</f>
        <v>0</v>
      </c>
      <c r="P113" s="252">
        <v>0</v>
      </c>
      <c r="Q113" s="252">
        <f>ROUND(E113*P113,2)</f>
        <v>0</v>
      </c>
      <c r="R113" s="252"/>
      <c r="S113" s="252" t="s">
        <v>134</v>
      </c>
      <c r="T113" s="253" t="s">
        <v>135</v>
      </c>
      <c r="U113" s="224">
        <v>0</v>
      </c>
      <c r="V113" s="224">
        <f>ROUND(E113*U113,2)</f>
        <v>0</v>
      </c>
      <c r="W113" s="224"/>
      <c r="X113" s="224" t="s">
        <v>121</v>
      </c>
      <c r="Y113" s="214"/>
      <c r="Z113" s="214"/>
      <c r="AA113" s="214"/>
      <c r="AB113" s="214"/>
      <c r="AC113" s="214"/>
      <c r="AD113" s="214"/>
      <c r="AE113" s="214"/>
      <c r="AF113" s="214"/>
      <c r="AG113" s="214" t="s">
        <v>122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47">
        <v>24</v>
      </c>
      <c r="B114" s="248" t="s">
        <v>240</v>
      </c>
      <c r="C114" s="262" t="s">
        <v>241</v>
      </c>
      <c r="D114" s="249" t="s">
        <v>237</v>
      </c>
      <c r="E114" s="250">
        <v>72</v>
      </c>
      <c r="F114" s="251"/>
      <c r="G114" s="252">
        <f>ROUND(E114*F114,2)</f>
        <v>0</v>
      </c>
      <c r="H114" s="251"/>
      <c r="I114" s="252">
        <f>ROUND(E114*H114,2)</f>
        <v>0</v>
      </c>
      <c r="J114" s="251"/>
      <c r="K114" s="252">
        <f>ROUND(E114*J114,2)</f>
        <v>0</v>
      </c>
      <c r="L114" s="252">
        <v>21</v>
      </c>
      <c r="M114" s="252">
        <f>G114*(1+L114/100)</f>
        <v>0</v>
      </c>
      <c r="N114" s="252">
        <v>0</v>
      </c>
      <c r="O114" s="252">
        <f>ROUND(E114*N114,2)</f>
        <v>0</v>
      </c>
      <c r="P114" s="252">
        <v>0</v>
      </c>
      <c r="Q114" s="252">
        <f>ROUND(E114*P114,2)</f>
        <v>0</v>
      </c>
      <c r="R114" s="252"/>
      <c r="S114" s="252" t="s">
        <v>134</v>
      </c>
      <c r="T114" s="253" t="s">
        <v>135</v>
      </c>
      <c r="U114" s="224">
        <v>0</v>
      </c>
      <c r="V114" s="224">
        <f>ROUND(E114*U114,2)</f>
        <v>0</v>
      </c>
      <c r="W114" s="224"/>
      <c r="X114" s="224" t="s">
        <v>121</v>
      </c>
      <c r="Y114" s="214"/>
      <c r="Z114" s="214"/>
      <c r="AA114" s="214"/>
      <c r="AB114" s="214"/>
      <c r="AC114" s="214"/>
      <c r="AD114" s="214"/>
      <c r="AE114" s="214"/>
      <c r="AF114" s="214"/>
      <c r="AG114" s="214" t="s">
        <v>122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x14ac:dyDescent="0.2">
      <c r="A115" s="231" t="s">
        <v>114</v>
      </c>
      <c r="B115" s="232" t="s">
        <v>75</v>
      </c>
      <c r="C115" s="257" t="s">
        <v>76</v>
      </c>
      <c r="D115" s="233"/>
      <c r="E115" s="234"/>
      <c r="F115" s="235"/>
      <c r="G115" s="235">
        <f>SUMIF(AG116:AG118,"&lt;&gt;NOR",G116:G118)</f>
        <v>0</v>
      </c>
      <c r="H115" s="235"/>
      <c r="I115" s="235">
        <f>SUM(I116:I118)</f>
        <v>0</v>
      </c>
      <c r="J115" s="235"/>
      <c r="K115" s="235">
        <f>SUM(K116:K118)</f>
        <v>0</v>
      </c>
      <c r="L115" s="235"/>
      <c r="M115" s="235">
        <f>SUM(M116:M118)</f>
        <v>0</v>
      </c>
      <c r="N115" s="235"/>
      <c r="O115" s="235">
        <f>SUM(O116:O118)</f>
        <v>0</v>
      </c>
      <c r="P115" s="235"/>
      <c r="Q115" s="235">
        <f>SUM(Q116:Q118)</f>
        <v>7.0000000000000007E-2</v>
      </c>
      <c r="R115" s="235"/>
      <c r="S115" s="235"/>
      <c r="T115" s="236"/>
      <c r="U115" s="230"/>
      <c r="V115" s="230">
        <f>SUM(V116:V118)</f>
        <v>1.6</v>
      </c>
      <c r="W115" s="230"/>
      <c r="X115" s="230"/>
      <c r="AG115" t="s">
        <v>115</v>
      </c>
    </row>
    <row r="116" spans="1:60" outlineLevel="1" x14ac:dyDescent="0.2">
      <c r="A116" s="247">
        <v>25</v>
      </c>
      <c r="B116" s="248" t="s">
        <v>242</v>
      </c>
      <c r="C116" s="262" t="s">
        <v>243</v>
      </c>
      <c r="D116" s="249" t="s">
        <v>244</v>
      </c>
      <c r="E116" s="250">
        <v>3</v>
      </c>
      <c r="F116" s="251"/>
      <c r="G116" s="252">
        <f>ROUND(E116*F116,2)</f>
        <v>0</v>
      </c>
      <c r="H116" s="251"/>
      <c r="I116" s="252">
        <f>ROUND(E116*H116,2)</f>
        <v>0</v>
      </c>
      <c r="J116" s="251"/>
      <c r="K116" s="252">
        <f>ROUND(E116*J116,2)</f>
        <v>0</v>
      </c>
      <c r="L116" s="252">
        <v>21</v>
      </c>
      <c r="M116" s="252">
        <f>G116*(1+L116/100)</f>
        <v>0</v>
      </c>
      <c r="N116" s="252">
        <v>8.0000000000000007E-5</v>
      </c>
      <c r="O116" s="252">
        <f>ROUND(E116*N116,2)</f>
        <v>0</v>
      </c>
      <c r="P116" s="252">
        <v>2.4930000000000001E-2</v>
      </c>
      <c r="Q116" s="252">
        <f>ROUND(E116*P116,2)</f>
        <v>7.0000000000000007E-2</v>
      </c>
      <c r="R116" s="252" t="s">
        <v>245</v>
      </c>
      <c r="S116" s="252" t="s">
        <v>120</v>
      </c>
      <c r="T116" s="253" t="s">
        <v>120</v>
      </c>
      <c r="U116" s="224">
        <v>0.26800000000000002</v>
      </c>
      <c r="V116" s="224">
        <f>ROUND(E116*U116,2)</f>
        <v>0.8</v>
      </c>
      <c r="W116" s="224"/>
      <c r="X116" s="224" t="s">
        <v>121</v>
      </c>
      <c r="Y116" s="214"/>
      <c r="Z116" s="214"/>
      <c r="AA116" s="214"/>
      <c r="AB116" s="214"/>
      <c r="AC116" s="214"/>
      <c r="AD116" s="214"/>
      <c r="AE116" s="214"/>
      <c r="AF116" s="214"/>
      <c r="AG116" s="214" t="s">
        <v>122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ht="22.5" outlineLevel="1" x14ac:dyDescent="0.2">
      <c r="A117" s="237">
        <v>26</v>
      </c>
      <c r="B117" s="238" t="s">
        <v>246</v>
      </c>
      <c r="C117" s="258" t="s">
        <v>247</v>
      </c>
      <c r="D117" s="239" t="s">
        <v>244</v>
      </c>
      <c r="E117" s="240">
        <v>3</v>
      </c>
      <c r="F117" s="241"/>
      <c r="G117" s="242">
        <f>ROUND(E117*F117,2)</f>
        <v>0</v>
      </c>
      <c r="H117" s="241"/>
      <c r="I117" s="242">
        <f>ROUND(E117*H117,2)</f>
        <v>0</v>
      </c>
      <c r="J117" s="241"/>
      <c r="K117" s="242">
        <f>ROUND(E117*J117,2)</f>
        <v>0</v>
      </c>
      <c r="L117" s="242">
        <v>21</v>
      </c>
      <c r="M117" s="242">
        <f>G117*(1+L117/100)</f>
        <v>0</v>
      </c>
      <c r="N117" s="242">
        <v>1.2999999999999999E-4</v>
      </c>
      <c r="O117" s="242">
        <f>ROUND(E117*N117,2)</f>
        <v>0</v>
      </c>
      <c r="P117" s="242">
        <v>0</v>
      </c>
      <c r="Q117" s="242">
        <f>ROUND(E117*P117,2)</f>
        <v>0</v>
      </c>
      <c r="R117" s="242" t="s">
        <v>245</v>
      </c>
      <c r="S117" s="242" t="s">
        <v>120</v>
      </c>
      <c r="T117" s="243" t="s">
        <v>120</v>
      </c>
      <c r="U117" s="224">
        <v>0.26800000000000002</v>
      </c>
      <c r="V117" s="224">
        <f>ROUND(E117*U117,2)</f>
        <v>0.8</v>
      </c>
      <c r="W117" s="224"/>
      <c r="X117" s="224" t="s">
        <v>121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122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">
      <c r="A118" s="221">
        <v>27</v>
      </c>
      <c r="B118" s="222" t="s">
        <v>248</v>
      </c>
      <c r="C118" s="263" t="s">
        <v>249</v>
      </c>
      <c r="D118" s="223" t="s">
        <v>0</v>
      </c>
      <c r="E118" s="254"/>
      <c r="F118" s="225"/>
      <c r="G118" s="224">
        <f>ROUND(E118*F118,2)</f>
        <v>0</v>
      </c>
      <c r="H118" s="225"/>
      <c r="I118" s="224">
        <f>ROUND(E118*H118,2)</f>
        <v>0</v>
      </c>
      <c r="J118" s="225"/>
      <c r="K118" s="224">
        <f>ROUND(E118*J118,2)</f>
        <v>0</v>
      </c>
      <c r="L118" s="224">
        <v>21</v>
      </c>
      <c r="M118" s="224">
        <f>G118*(1+L118/100)</f>
        <v>0</v>
      </c>
      <c r="N118" s="224">
        <v>0</v>
      </c>
      <c r="O118" s="224">
        <f>ROUND(E118*N118,2)</f>
        <v>0</v>
      </c>
      <c r="P118" s="224">
        <v>0</v>
      </c>
      <c r="Q118" s="224">
        <f>ROUND(E118*P118,2)</f>
        <v>0</v>
      </c>
      <c r="R118" s="224" t="s">
        <v>245</v>
      </c>
      <c r="S118" s="224" t="s">
        <v>120</v>
      </c>
      <c r="T118" s="224" t="s">
        <v>120</v>
      </c>
      <c r="U118" s="224">
        <v>0</v>
      </c>
      <c r="V118" s="224">
        <f>ROUND(E118*U118,2)</f>
        <v>0</v>
      </c>
      <c r="W118" s="224"/>
      <c r="X118" s="224" t="s">
        <v>232</v>
      </c>
      <c r="Y118" s="214"/>
      <c r="Z118" s="214"/>
      <c r="AA118" s="214"/>
      <c r="AB118" s="214"/>
      <c r="AC118" s="214"/>
      <c r="AD118" s="214"/>
      <c r="AE118" s="214"/>
      <c r="AF118" s="214"/>
      <c r="AG118" s="214" t="s">
        <v>233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x14ac:dyDescent="0.2">
      <c r="A119" s="231" t="s">
        <v>114</v>
      </c>
      <c r="B119" s="232" t="s">
        <v>77</v>
      </c>
      <c r="C119" s="257" t="s">
        <v>78</v>
      </c>
      <c r="D119" s="233"/>
      <c r="E119" s="234"/>
      <c r="F119" s="235"/>
      <c r="G119" s="235">
        <f>SUMIF(AG120:AG133,"&lt;&gt;NOR",G120:G133)</f>
        <v>0</v>
      </c>
      <c r="H119" s="235"/>
      <c r="I119" s="235">
        <f>SUM(I120:I133)</f>
        <v>0</v>
      </c>
      <c r="J119" s="235"/>
      <c r="K119" s="235">
        <f>SUM(K120:K133)</f>
        <v>0</v>
      </c>
      <c r="L119" s="235"/>
      <c r="M119" s="235">
        <f>SUM(M120:M133)</f>
        <v>0</v>
      </c>
      <c r="N119" s="235"/>
      <c r="O119" s="235">
        <f>SUM(O120:O133)</f>
        <v>0.08</v>
      </c>
      <c r="P119" s="235"/>
      <c r="Q119" s="235">
        <f>SUM(Q120:Q133)</f>
        <v>0</v>
      </c>
      <c r="R119" s="235"/>
      <c r="S119" s="235"/>
      <c r="T119" s="236"/>
      <c r="U119" s="230"/>
      <c r="V119" s="230">
        <f>SUM(V120:V133)</f>
        <v>12.52</v>
      </c>
      <c r="W119" s="230"/>
      <c r="X119" s="230"/>
      <c r="AG119" t="s">
        <v>115</v>
      </c>
    </row>
    <row r="120" spans="1:60" outlineLevel="1" x14ac:dyDescent="0.2">
      <c r="A120" s="237">
        <v>28</v>
      </c>
      <c r="B120" s="238" t="s">
        <v>250</v>
      </c>
      <c r="C120" s="258" t="s">
        <v>251</v>
      </c>
      <c r="D120" s="239" t="s">
        <v>148</v>
      </c>
      <c r="E120" s="240">
        <v>3.1709999999999998</v>
      </c>
      <c r="F120" s="241"/>
      <c r="G120" s="242">
        <f>ROUND(E120*F120,2)</f>
        <v>0</v>
      </c>
      <c r="H120" s="241"/>
      <c r="I120" s="242">
        <f>ROUND(E120*H120,2)</f>
        <v>0</v>
      </c>
      <c r="J120" s="241"/>
      <c r="K120" s="242">
        <f>ROUND(E120*J120,2)</f>
        <v>0</v>
      </c>
      <c r="L120" s="242">
        <v>21</v>
      </c>
      <c r="M120" s="242">
        <f>G120*(1+L120/100)</f>
        <v>0</v>
      </c>
      <c r="N120" s="242">
        <v>2.1000000000000001E-4</v>
      </c>
      <c r="O120" s="242">
        <f>ROUND(E120*N120,2)</f>
        <v>0</v>
      </c>
      <c r="P120" s="242">
        <v>0</v>
      </c>
      <c r="Q120" s="242">
        <f>ROUND(E120*P120,2)</f>
        <v>0</v>
      </c>
      <c r="R120" s="242" t="s">
        <v>252</v>
      </c>
      <c r="S120" s="242" t="s">
        <v>120</v>
      </c>
      <c r="T120" s="243" t="s">
        <v>120</v>
      </c>
      <c r="U120" s="224">
        <v>0.05</v>
      </c>
      <c r="V120" s="224">
        <f>ROUND(E120*U120,2)</f>
        <v>0.16</v>
      </c>
      <c r="W120" s="224"/>
      <c r="X120" s="224" t="s">
        <v>121</v>
      </c>
      <c r="Y120" s="214"/>
      <c r="Z120" s="214"/>
      <c r="AA120" s="214"/>
      <c r="AB120" s="214"/>
      <c r="AC120" s="214"/>
      <c r="AD120" s="214"/>
      <c r="AE120" s="214"/>
      <c r="AF120" s="214"/>
      <c r="AG120" s="214" t="s">
        <v>122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21"/>
      <c r="B121" s="222"/>
      <c r="C121" s="260" t="s">
        <v>253</v>
      </c>
      <c r="D121" s="226"/>
      <c r="E121" s="227">
        <v>1.0149999999999999</v>
      </c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126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ht="33.75" outlineLevel="1" x14ac:dyDescent="0.2">
      <c r="A122" s="221"/>
      <c r="B122" s="222"/>
      <c r="C122" s="260" t="s">
        <v>254</v>
      </c>
      <c r="D122" s="226"/>
      <c r="E122" s="227">
        <v>2.1560000000000001</v>
      </c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126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ht="22.5" outlineLevel="1" x14ac:dyDescent="0.2">
      <c r="A123" s="237">
        <v>29</v>
      </c>
      <c r="B123" s="238" t="s">
        <v>255</v>
      </c>
      <c r="C123" s="258" t="s">
        <v>256</v>
      </c>
      <c r="D123" s="239" t="s">
        <v>118</v>
      </c>
      <c r="E123" s="240">
        <v>31.71</v>
      </c>
      <c r="F123" s="241"/>
      <c r="G123" s="242">
        <f>ROUND(E123*F123,2)</f>
        <v>0</v>
      </c>
      <c r="H123" s="241"/>
      <c r="I123" s="242">
        <f>ROUND(E123*H123,2)</f>
        <v>0</v>
      </c>
      <c r="J123" s="241"/>
      <c r="K123" s="242">
        <f>ROUND(E123*J123,2)</f>
        <v>0</v>
      </c>
      <c r="L123" s="242">
        <v>21</v>
      </c>
      <c r="M123" s="242">
        <f>G123*(1+L123/100)</f>
        <v>0</v>
      </c>
      <c r="N123" s="242">
        <v>5.1000000000000004E-4</v>
      </c>
      <c r="O123" s="242">
        <f>ROUND(E123*N123,2)</f>
        <v>0.02</v>
      </c>
      <c r="P123" s="242">
        <v>0</v>
      </c>
      <c r="Q123" s="242">
        <f>ROUND(E123*P123,2)</f>
        <v>0</v>
      </c>
      <c r="R123" s="242" t="s">
        <v>252</v>
      </c>
      <c r="S123" s="242" t="s">
        <v>120</v>
      </c>
      <c r="T123" s="243" t="s">
        <v>120</v>
      </c>
      <c r="U123" s="224">
        <v>0.23599999999999999</v>
      </c>
      <c r="V123" s="224">
        <f>ROUND(E123*U123,2)</f>
        <v>7.48</v>
      </c>
      <c r="W123" s="224"/>
      <c r="X123" s="224" t="s">
        <v>121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122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21"/>
      <c r="B124" s="222"/>
      <c r="C124" s="260" t="s">
        <v>214</v>
      </c>
      <c r="D124" s="226"/>
      <c r="E124" s="227">
        <v>10.15</v>
      </c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126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ht="33.75" outlineLevel="1" x14ac:dyDescent="0.2">
      <c r="A125" s="221"/>
      <c r="B125" s="222"/>
      <c r="C125" s="260" t="s">
        <v>215</v>
      </c>
      <c r="D125" s="226"/>
      <c r="E125" s="227">
        <v>21.56</v>
      </c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126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37">
        <v>30</v>
      </c>
      <c r="B126" s="238" t="s">
        <v>257</v>
      </c>
      <c r="C126" s="258" t="s">
        <v>258</v>
      </c>
      <c r="D126" s="239" t="s">
        <v>118</v>
      </c>
      <c r="E126" s="240">
        <v>31.71</v>
      </c>
      <c r="F126" s="241"/>
      <c r="G126" s="242">
        <f>ROUND(E126*F126,2)</f>
        <v>0</v>
      </c>
      <c r="H126" s="241"/>
      <c r="I126" s="242">
        <f>ROUND(E126*H126,2)</f>
        <v>0</v>
      </c>
      <c r="J126" s="241"/>
      <c r="K126" s="242">
        <f>ROUND(E126*J126,2)</f>
        <v>0</v>
      </c>
      <c r="L126" s="242">
        <v>21</v>
      </c>
      <c r="M126" s="242">
        <f>G126*(1+L126/100)</f>
        <v>0</v>
      </c>
      <c r="N126" s="242">
        <v>0</v>
      </c>
      <c r="O126" s="242">
        <f>ROUND(E126*N126,2)</f>
        <v>0</v>
      </c>
      <c r="P126" s="242">
        <v>0</v>
      </c>
      <c r="Q126" s="242">
        <f>ROUND(E126*P126,2)</f>
        <v>0</v>
      </c>
      <c r="R126" s="242" t="s">
        <v>252</v>
      </c>
      <c r="S126" s="242" t="s">
        <v>120</v>
      </c>
      <c r="T126" s="243" t="s">
        <v>120</v>
      </c>
      <c r="U126" s="224">
        <v>0.154</v>
      </c>
      <c r="V126" s="224">
        <f>ROUND(E126*U126,2)</f>
        <v>4.88</v>
      </c>
      <c r="W126" s="224"/>
      <c r="X126" s="224" t="s">
        <v>121</v>
      </c>
      <c r="Y126" s="214"/>
      <c r="Z126" s="214"/>
      <c r="AA126" s="214"/>
      <c r="AB126" s="214"/>
      <c r="AC126" s="214"/>
      <c r="AD126" s="214"/>
      <c r="AE126" s="214"/>
      <c r="AF126" s="214"/>
      <c r="AG126" s="214" t="s">
        <v>122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">
      <c r="A127" s="221"/>
      <c r="B127" s="222"/>
      <c r="C127" s="260" t="s">
        <v>214</v>
      </c>
      <c r="D127" s="226"/>
      <c r="E127" s="227">
        <v>10.15</v>
      </c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126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ht="33.75" outlineLevel="1" x14ac:dyDescent="0.2">
      <c r="A128" s="221"/>
      <c r="B128" s="222"/>
      <c r="C128" s="260" t="s">
        <v>215</v>
      </c>
      <c r="D128" s="226"/>
      <c r="E128" s="227">
        <v>21.56</v>
      </c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126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ht="22.5" outlineLevel="1" x14ac:dyDescent="0.2">
      <c r="A129" s="237">
        <v>31</v>
      </c>
      <c r="B129" s="238" t="s">
        <v>259</v>
      </c>
      <c r="C129" s="258" t="s">
        <v>260</v>
      </c>
      <c r="D129" s="239" t="s">
        <v>148</v>
      </c>
      <c r="E129" s="240">
        <v>3.4881000000000002</v>
      </c>
      <c r="F129" s="241"/>
      <c r="G129" s="242">
        <f>ROUND(E129*F129,2)</f>
        <v>0</v>
      </c>
      <c r="H129" s="241"/>
      <c r="I129" s="242">
        <f>ROUND(E129*H129,2)</f>
        <v>0</v>
      </c>
      <c r="J129" s="241"/>
      <c r="K129" s="242">
        <f>ROUND(E129*J129,2)</f>
        <v>0</v>
      </c>
      <c r="L129" s="242">
        <v>21</v>
      </c>
      <c r="M129" s="242">
        <f>G129*(1+L129/100)</f>
        <v>0</v>
      </c>
      <c r="N129" s="242">
        <v>1.7999999999999999E-2</v>
      </c>
      <c r="O129" s="242">
        <f>ROUND(E129*N129,2)</f>
        <v>0.06</v>
      </c>
      <c r="P129" s="242">
        <v>0</v>
      </c>
      <c r="Q129" s="242">
        <f>ROUND(E129*P129,2)</f>
        <v>0</v>
      </c>
      <c r="R129" s="242" t="s">
        <v>261</v>
      </c>
      <c r="S129" s="242" t="s">
        <v>120</v>
      </c>
      <c r="T129" s="243" t="s">
        <v>120</v>
      </c>
      <c r="U129" s="224">
        <v>0</v>
      </c>
      <c r="V129" s="224">
        <f>ROUND(E129*U129,2)</f>
        <v>0</v>
      </c>
      <c r="W129" s="224"/>
      <c r="X129" s="224" t="s">
        <v>262</v>
      </c>
      <c r="Y129" s="214"/>
      <c r="Z129" s="214"/>
      <c r="AA129" s="214"/>
      <c r="AB129" s="214"/>
      <c r="AC129" s="214"/>
      <c r="AD129" s="214"/>
      <c r="AE129" s="214"/>
      <c r="AF129" s="214"/>
      <c r="AG129" s="214" t="s">
        <v>263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21"/>
      <c r="B130" s="222"/>
      <c r="C130" s="260" t="s">
        <v>264</v>
      </c>
      <c r="D130" s="226"/>
      <c r="E130" s="227">
        <v>3.1709999999999998</v>
      </c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126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21"/>
      <c r="B131" s="222"/>
      <c r="C131" s="264" t="s">
        <v>265</v>
      </c>
      <c r="D131" s="228"/>
      <c r="E131" s="229">
        <v>0.31709999999999999</v>
      </c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126</v>
      </c>
      <c r="AH131" s="214">
        <v>4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21">
        <v>32</v>
      </c>
      <c r="B132" s="222" t="s">
        <v>266</v>
      </c>
      <c r="C132" s="263" t="s">
        <v>267</v>
      </c>
      <c r="D132" s="223" t="s">
        <v>0</v>
      </c>
      <c r="E132" s="254"/>
      <c r="F132" s="225"/>
      <c r="G132" s="224">
        <f>ROUND(E132*F132,2)</f>
        <v>0</v>
      </c>
      <c r="H132" s="225"/>
      <c r="I132" s="224">
        <f>ROUND(E132*H132,2)</f>
        <v>0</v>
      </c>
      <c r="J132" s="225"/>
      <c r="K132" s="224">
        <f>ROUND(E132*J132,2)</f>
        <v>0</v>
      </c>
      <c r="L132" s="224">
        <v>21</v>
      </c>
      <c r="M132" s="224">
        <f>G132*(1+L132/100)</f>
        <v>0</v>
      </c>
      <c r="N132" s="224">
        <v>0</v>
      </c>
      <c r="O132" s="224">
        <f>ROUND(E132*N132,2)</f>
        <v>0</v>
      </c>
      <c r="P132" s="224">
        <v>0</v>
      </c>
      <c r="Q132" s="224">
        <f>ROUND(E132*P132,2)</f>
        <v>0</v>
      </c>
      <c r="R132" s="224" t="s">
        <v>252</v>
      </c>
      <c r="S132" s="224" t="s">
        <v>120</v>
      </c>
      <c r="T132" s="224" t="s">
        <v>120</v>
      </c>
      <c r="U132" s="224">
        <v>0</v>
      </c>
      <c r="V132" s="224">
        <f>ROUND(E132*U132,2)</f>
        <v>0</v>
      </c>
      <c r="W132" s="224"/>
      <c r="X132" s="224" t="s">
        <v>232</v>
      </c>
      <c r="Y132" s="214"/>
      <c r="Z132" s="214"/>
      <c r="AA132" s="214"/>
      <c r="AB132" s="214"/>
      <c r="AC132" s="214"/>
      <c r="AD132" s="214"/>
      <c r="AE132" s="214"/>
      <c r="AF132" s="214"/>
      <c r="AG132" s="214" t="s">
        <v>233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21"/>
      <c r="B133" s="222"/>
      <c r="C133" s="265" t="s">
        <v>268</v>
      </c>
      <c r="D133" s="255"/>
      <c r="E133" s="255"/>
      <c r="F133" s="255"/>
      <c r="G133" s="255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14"/>
      <c r="Z133" s="214"/>
      <c r="AA133" s="214"/>
      <c r="AB133" s="214"/>
      <c r="AC133" s="214"/>
      <c r="AD133" s="214"/>
      <c r="AE133" s="214"/>
      <c r="AF133" s="214"/>
      <c r="AG133" s="214" t="s">
        <v>227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x14ac:dyDescent="0.2">
      <c r="A134" s="231" t="s">
        <v>114</v>
      </c>
      <c r="B134" s="232" t="s">
        <v>79</v>
      </c>
      <c r="C134" s="257" t="s">
        <v>80</v>
      </c>
      <c r="D134" s="233"/>
      <c r="E134" s="234"/>
      <c r="F134" s="235"/>
      <c r="G134" s="235">
        <f>SUMIF(AG135:AG145,"&lt;&gt;NOR",G135:G145)</f>
        <v>0</v>
      </c>
      <c r="H134" s="235"/>
      <c r="I134" s="235">
        <f>SUM(I135:I145)</f>
        <v>0</v>
      </c>
      <c r="J134" s="235"/>
      <c r="K134" s="235">
        <f>SUM(K135:K145)</f>
        <v>0</v>
      </c>
      <c r="L134" s="235"/>
      <c r="M134" s="235">
        <f>SUM(M135:M145)</f>
        <v>0</v>
      </c>
      <c r="N134" s="235"/>
      <c r="O134" s="235">
        <f>SUM(O135:O145)</f>
        <v>9.0000000000000011E-2</v>
      </c>
      <c r="P134" s="235"/>
      <c r="Q134" s="235">
        <f>SUM(Q135:Q145)</f>
        <v>0</v>
      </c>
      <c r="R134" s="235"/>
      <c r="S134" s="235"/>
      <c r="T134" s="236"/>
      <c r="U134" s="230"/>
      <c r="V134" s="230">
        <f>SUM(V135:V145)</f>
        <v>5.72</v>
      </c>
      <c r="W134" s="230"/>
      <c r="X134" s="230"/>
      <c r="AG134" t="s">
        <v>115</v>
      </c>
    </row>
    <row r="135" spans="1:60" outlineLevel="1" x14ac:dyDescent="0.2">
      <c r="A135" s="237">
        <v>33</v>
      </c>
      <c r="B135" s="238" t="s">
        <v>269</v>
      </c>
      <c r="C135" s="258" t="s">
        <v>270</v>
      </c>
      <c r="D135" s="239" t="s">
        <v>148</v>
      </c>
      <c r="E135" s="240">
        <v>4.9139999999999997</v>
      </c>
      <c r="F135" s="241"/>
      <c r="G135" s="242">
        <f>ROUND(E135*F135,2)</f>
        <v>0</v>
      </c>
      <c r="H135" s="241"/>
      <c r="I135" s="242">
        <f>ROUND(E135*H135,2)</f>
        <v>0</v>
      </c>
      <c r="J135" s="241"/>
      <c r="K135" s="242">
        <f>ROUND(E135*J135,2)</f>
        <v>0</v>
      </c>
      <c r="L135" s="242">
        <v>21</v>
      </c>
      <c r="M135" s="242">
        <f>G135*(1+L135/100)</f>
        <v>0</v>
      </c>
      <c r="N135" s="242">
        <v>1.6000000000000001E-4</v>
      </c>
      <c r="O135" s="242">
        <f>ROUND(E135*N135,2)</f>
        <v>0</v>
      </c>
      <c r="P135" s="242">
        <v>0</v>
      </c>
      <c r="Q135" s="242">
        <f>ROUND(E135*P135,2)</f>
        <v>0</v>
      </c>
      <c r="R135" s="242" t="s">
        <v>252</v>
      </c>
      <c r="S135" s="242" t="s">
        <v>120</v>
      </c>
      <c r="T135" s="243" t="s">
        <v>120</v>
      </c>
      <c r="U135" s="224">
        <v>0.05</v>
      </c>
      <c r="V135" s="224">
        <f>ROUND(E135*U135,2)</f>
        <v>0.25</v>
      </c>
      <c r="W135" s="224"/>
      <c r="X135" s="224" t="s">
        <v>121</v>
      </c>
      <c r="Y135" s="214"/>
      <c r="Z135" s="214"/>
      <c r="AA135" s="214"/>
      <c r="AB135" s="214"/>
      <c r="AC135" s="214"/>
      <c r="AD135" s="214"/>
      <c r="AE135" s="214"/>
      <c r="AF135" s="214"/>
      <c r="AG135" s="214" t="s">
        <v>122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21"/>
      <c r="B136" s="222"/>
      <c r="C136" s="259" t="s">
        <v>271</v>
      </c>
      <c r="D136" s="245"/>
      <c r="E136" s="245"/>
      <c r="F136" s="245"/>
      <c r="G136" s="245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124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21"/>
      <c r="B137" s="222"/>
      <c r="C137" s="260" t="s">
        <v>172</v>
      </c>
      <c r="D137" s="226"/>
      <c r="E137" s="227">
        <v>4.9139999999999997</v>
      </c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14"/>
      <c r="Z137" s="214"/>
      <c r="AA137" s="214"/>
      <c r="AB137" s="214"/>
      <c r="AC137" s="214"/>
      <c r="AD137" s="214"/>
      <c r="AE137" s="214"/>
      <c r="AF137" s="214"/>
      <c r="AG137" s="214" t="s">
        <v>126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ht="22.5" outlineLevel="1" x14ac:dyDescent="0.2">
      <c r="A138" s="247">
        <v>34</v>
      </c>
      <c r="B138" s="248" t="s">
        <v>272</v>
      </c>
      <c r="C138" s="262" t="s">
        <v>273</v>
      </c>
      <c r="D138" s="249" t="s">
        <v>244</v>
      </c>
      <c r="E138" s="250">
        <v>3</v>
      </c>
      <c r="F138" s="251"/>
      <c r="G138" s="252">
        <f>ROUND(E138*F138,2)</f>
        <v>0</v>
      </c>
      <c r="H138" s="251"/>
      <c r="I138" s="252">
        <f>ROUND(E138*H138,2)</f>
        <v>0</v>
      </c>
      <c r="J138" s="251"/>
      <c r="K138" s="252">
        <f>ROUND(E138*J138,2)</f>
        <v>0</v>
      </c>
      <c r="L138" s="252">
        <v>21</v>
      </c>
      <c r="M138" s="252">
        <f>G138*(1+L138/100)</f>
        <v>0</v>
      </c>
      <c r="N138" s="252">
        <v>0</v>
      </c>
      <c r="O138" s="252">
        <f>ROUND(E138*N138,2)</f>
        <v>0</v>
      </c>
      <c r="P138" s="252">
        <v>0</v>
      </c>
      <c r="Q138" s="252">
        <f>ROUND(E138*P138,2)</f>
        <v>0</v>
      </c>
      <c r="R138" s="252" t="s">
        <v>252</v>
      </c>
      <c r="S138" s="252" t="s">
        <v>120</v>
      </c>
      <c r="T138" s="253" t="s">
        <v>120</v>
      </c>
      <c r="U138" s="224">
        <v>0.1</v>
      </c>
      <c r="V138" s="224">
        <f>ROUND(E138*U138,2)</f>
        <v>0.3</v>
      </c>
      <c r="W138" s="224"/>
      <c r="X138" s="224" t="s">
        <v>121</v>
      </c>
      <c r="Y138" s="214"/>
      <c r="Z138" s="214"/>
      <c r="AA138" s="214"/>
      <c r="AB138" s="214"/>
      <c r="AC138" s="214"/>
      <c r="AD138" s="214"/>
      <c r="AE138" s="214"/>
      <c r="AF138" s="214"/>
      <c r="AG138" s="214" t="s">
        <v>122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ht="22.5" outlineLevel="1" x14ac:dyDescent="0.2">
      <c r="A139" s="247">
        <v>35</v>
      </c>
      <c r="B139" s="248" t="s">
        <v>274</v>
      </c>
      <c r="C139" s="262" t="s">
        <v>275</v>
      </c>
      <c r="D139" s="249" t="s">
        <v>244</v>
      </c>
      <c r="E139" s="250">
        <v>3</v>
      </c>
      <c r="F139" s="251"/>
      <c r="G139" s="252">
        <f>ROUND(E139*F139,2)</f>
        <v>0</v>
      </c>
      <c r="H139" s="251"/>
      <c r="I139" s="252">
        <f>ROUND(E139*H139,2)</f>
        <v>0</v>
      </c>
      <c r="J139" s="251"/>
      <c r="K139" s="252">
        <f>ROUND(E139*J139,2)</f>
        <v>0</v>
      </c>
      <c r="L139" s="252">
        <v>21</v>
      </c>
      <c r="M139" s="252">
        <f>G139*(1+L139/100)</f>
        <v>0</v>
      </c>
      <c r="N139" s="252">
        <v>0</v>
      </c>
      <c r="O139" s="252">
        <f>ROUND(E139*N139,2)</f>
        <v>0</v>
      </c>
      <c r="P139" s="252">
        <v>0</v>
      </c>
      <c r="Q139" s="252">
        <f>ROUND(E139*P139,2)</f>
        <v>0</v>
      </c>
      <c r="R139" s="252" t="s">
        <v>252</v>
      </c>
      <c r="S139" s="252" t="s">
        <v>120</v>
      </c>
      <c r="T139" s="253" t="s">
        <v>120</v>
      </c>
      <c r="U139" s="224">
        <v>0.11</v>
      </c>
      <c r="V139" s="224">
        <f>ROUND(E139*U139,2)</f>
        <v>0.33</v>
      </c>
      <c r="W139" s="224"/>
      <c r="X139" s="224" t="s">
        <v>121</v>
      </c>
      <c r="Y139" s="214"/>
      <c r="Z139" s="214"/>
      <c r="AA139" s="214"/>
      <c r="AB139" s="214"/>
      <c r="AC139" s="214"/>
      <c r="AD139" s="214"/>
      <c r="AE139" s="214"/>
      <c r="AF139" s="214"/>
      <c r="AG139" s="214" t="s">
        <v>122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ht="22.5" outlineLevel="1" x14ac:dyDescent="0.2">
      <c r="A140" s="237">
        <v>36</v>
      </c>
      <c r="B140" s="238" t="s">
        <v>276</v>
      </c>
      <c r="C140" s="258" t="s">
        <v>277</v>
      </c>
      <c r="D140" s="239" t="s">
        <v>148</v>
      </c>
      <c r="E140" s="240">
        <v>4.9139999999999997</v>
      </c>
      <c r="F140" s="241"/>
      <c r="G140" s="242">
        <f>ROUND(E140*F140,2)</f>
        <v>0</v>
      </c>
      <c r="H140" s="241"/>
      <c r="I140" s="242">
        <f>ROUND(E140*H140,2)</f>
        <v>0</v>
      </c>
      <c r="J140" s="241"/>
      <c r="K140" s="242">
        <f>ROUND(E140*J140,2)</f>
        <v>0</v>
      </c>
      <c r="L140" s="242">
        <v>21</v>
      </c>
      <c r="M140" s="242">
        <f>G140*(1+L140/100)</f>
        <v>0</v>
      </c>
      <c r="N140" s="242">
        <v>4.9699999999999996E-3</v>
      </c>
      <c r="O140" s="242">
        <f>ROUND(E140*N140,2)</f>
        <v>0.02</v>
      </c>
      <c r="P140" s="242">
        <v>0</v>
      </c>
      <c r="Q140" s="242">
        <f>ROUND(E140*P140,2)</f>
        <v>0</v>
      </c>
      <c r="R140" s="242" t="s">
        <v>252</v>
      </c>
      <c r="S140" s="242" t="s">
        <v>120</v>
      </c>
      <c r="T140" s="243" t="s">
        <v>120</v>
      </c>
      <c r="U140" s="224">
        <v>0.98399999999999999</v>
      </c>
      <c r="V140" s="224">
        <f>ROUND(E140*U140,2)</f>
        <v>4.84</v>
      </c>
      <c r="W140" s="224"/>
      <c r="X140" s="224" t="s">
        <v>121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122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21"/>
      <c r="B141" s="222"/>
      <c r="C141" s="260" t="s">
        <v>172</v>
      </c>
      <c r="D141" s="226"/>
      <c r="E141" s="227">
        <v>4.9139999999999997</v>
      </c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126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">
      <c r="A142" s="237">
        <v>37</v>
      </c>
      <c r="B142" s="238" t="s">
        <v>278</v>
      </c>
      <c r="C142" s="258" t="s">
        <v>279</v>
      </c>
      <c r="D142" s="239" t="s">
        <v>148</v>
      </c>
      <c r="E142" s="240">
        <v>5.4054000000000002</v>
      </c>
      <c r="F142" s="241"/>
      <c r="G142" s="242">
        <f>ROUND(E142*F142,2)</f>
        <v>0</v>
      </c>
      <c r="H142" s="241"/>
      <c r="I142" s="242">
        <f>ROUND(E142*H142,2)</f>
        <v>0</v>
      </c>
      <c r="J142" s="241"/>
      <c r="K142" s="242">
        <f>ROUND(E142*J142,2)</f>
        <v>0</v>
      </c>
      <c r="L142" s="242">
        <v>21</v>
      </c>
      <c r="M142" s="242">
        <f>G142*(1+L142/100)</f>
        <v>0</v>
      </c>
      <c r="N142" s="242">
        <v>1.3599999999999999E-2</v>
      </c>
      <c r="O142" s="242">
        <f>ROUND(E142*N142,2)</f>
        <v>7.0000000000000007E-2</v>
      </c>
      <c r="P142" s="242">
        <v>0</v>
      </c>
      <c r="Q142" s="242">
        <f>ROUND(E142*P142,2)</f>
        <v>0</v>
      </c>
      <c r="R142" s="242" t="s">
        <v>261</v>
      </c>
      <c r="S142" s="242" t="s">
        <v>120</v>
      </c>
      <c r="T142" s="243" t="s">
        <v>120</v>
      </c>
      <c r="U142" s="224">
        <v>0</v>
      </c>
      <c r="V142" s="224">
        <f>ROUND(E142*U142,2)</f>
        <v>0</v>
      </c>
      <c r="W142" s="224"/>
      <c r="X142" s="224" t="s">
        <v>262</v>
      </c>
      <c r="Y142" s="214"/>
      <c r="Z142" s="214"/>
      <c r="AA142" s="214"/>
      <c r="AB142" s="214"/>
      <c r="AC142" s="214"/>
      <c r="AD142" s="214"/>
      <c r="AE142" s="214"/>
      <c r="AF142" s="214"/>
      <c r="AG142" s="214" t="s">
        <v>263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21"/>
      <c r="B143" s="222"/>
      <c r="C143" s="260" t="s">
        <v>172</v>
      </c>
      <c r="D143" s="226"/>
      <c r="E143" s="227">
        <v>4.9139999999999997</v>
      </c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126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21"/>
      <c r="B144" s="222"/>
      <c r="C144" s="264" t="s">
        <v>265</v>
      </c>
      <c r="D144" s="228"/>
      <c r="E144" s="229">
        <v>0.4914</v>
      </c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126</v>
      </c>
      <c r="AH144" s="214">
        <v>4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">
      <c r="A145" s="221">
        <v>38</v>
      </c>
      <c r="B145" s="222" t="s">
        <v>280</v>
      </c>
      <c r="C145" s="263" t="s">
        <v>281</v>
      </c>
      <c r="D145" s="223" t="s">
        <v>0</v>
      </c>
      <c r="E145" s="254"/>
      <c r="F145" s="225"/>
      <c r="G145" s="224">
        <f>ROUND(E145*F145,2)</f>
        <v>0</v>
      </c>
      <c r="H145" s="225"/>
      <c r="I145" s="224">
        <f>ROUND(E145*H145,2)</f>
        <v>0</v>
      </c>
      <c r="J145" s="225"/>
      <c r="K145" s="224">
        <f>ROUND(E145*J145,2)</f>
        <v>0</v>
      </c>
      <c r="L145" s="224">
        <v>21</v>
      </c>
      <c r="M145" s="224">
        <f>G145*(1+L145/100)</f>
        <v>0</v>
      </c>
      <c r="N145" s="224">
        <v>0</v>
      </c>
      <c r="O145" s="224">
        <f>ROUND(E145*N145,2)</f>
        <v>0</v>
      </c>
      <c r="P145" s="224">
        <v>0</v>
      </c>
      <c r="Q145" s="224">
        <f>ROUND(E145*P145,2)</f>
        <v>0</v>
      </c>
      <c r="R145" s="224" t="s">
        <v>252</v>
      </c>
      <c r="S145" s="224" t="s">
        <v>120</v>
      </c>
      <c r="T145" s="224" t="s">
        <v>120</v>
      </c>
      <c r="U145" s="224">
        <v>0</v>
      </c>
      <c r="V145" s="224">
        <f>ROUND(E145*U145,2)</f>
        <v>0</v>
      </c>
      <c r="W145" s="224"/>
      <c r="X145" s="224" t="s">
        <v>232</v>
      </c>
      <c r="Y145" s="214"/>
      <c r="Z145" s="214"/>
      <c r="AA145" s="214"/>
      <c r="AB145" s="214"/>
      <c r="AC145" s="214"/>
      <c r="AD145" s="214"/>
      <c r="AE145" s="214"/>
      <c r="AF145" s="214"/>
      <c r="AG145" s="214" t="s">
        <v>233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x14ac:dyDescent="0.2">
      <c r="A146" s="231" t="s">
        <v>114</v>
      </c>
      <c r="B146" s="232" t="s">
        <v>81</v>
      </c>
      <c r="C146" s="257" t="s">
        <v>82</v>
      </c>
      <c r="D146" s="233"/>
      <c r="E146" s="234"/>
      <c r="F146" s="235"/>
      <c r="G146" s="235">
        <f>SUMIF(AG147:AG147,"&lt;&gt;NOR",G147:G147)</f>
        <v>0</v>
      </c>
      <c r="H146" s="235"/>
      <c r="I146" s="235">
        <f>SUM(I147:I147)</f>
        <v>0</v>
      </c>
      <c r="J146" s="235"/>
      <c r="K146" s="235">
        <f>SUM(K147:K147)</f>
        <v>0</v>
      </c>
      <c r="L146" s="235"/>
      <c r="M146" s="235">
        <f>SUM(M147:M147)</f>
        <v>0</v>
      </c>
      <c r="N146" s="235"/>
      <c r="O146" s="235">
        <f>SUM(O147:O147)</f>
        <v>0</v>
      </c>
      <c r="P146" s="235"/>
      <c r="Q146" s="235">
        <f>SUM(Q147:Q147)</f>
        <v>0</v>
      </c>
      <c r="R146" s="235"/>
      <c r="S146" s="235"/>
      <c r="T146" s="236"/>
      <c r="U146" s="230"/>
      <c r="V146" s="230">
        <f>SUM(V147:V147)</f>
        <v>0</v>
      </c>
      <c r="W146" s="230"/>
      <c r="X146" s="230"/>
      <c r="AG146" t="s">
        <v>115</v>
      </c>
    </row>
    <row r="147" spans="1:60" outlineLevel="1" x14ac:dyDescent="0.2">
      <c r="A147" s="247">
        <v>39</v>
      </c>
      <c r="B147" s="248" t="s">
        <v>282</v>
      </c>
      <c r="C147" s="262" t="s">
        <v>283</v>
      </c>
      <c r="D147" s="249" t="s">
        <v>284</v>
      </c>
      <c r="E147" s="250">
        <v>1</v>
      </c>
      <c r="F147" s="251"/>
      <c r="G147" s="252">
        <f>ROUND(E147*F147,2)</f>
        <v>0</v>
      </c>
      <c r="H147" s="251"/>
      <c r="I147" s="252">
        <f>ROUND(E147*H147,2)</f>
        <v>0</v>
      </c>
      <c r="J147" s="251"/>
      <c r="K147" s="252">
        <f>ROUND(E147*J147,2)</f>
        <v>0</v>
      </c>
      <c r="L147" s="252">
        <v>21</v>
      </c>
      <c r="M147" s="252">
        <f>G147*(1+L147/100)</f>
        <v>0</v>
      </c>
      <c r="N147" s="252">
        <v>0</v>
      </c>
      <c r="O147" s="252">
        <f>ROUND(E147*N147,2)</f>
        <v>0</v>
      </c>
      <c r="P147" s="252">
        <v>0</v>
      </c>
      <c r="Q147" s="252">
        <f>ROUND(E147*P147,2)</f>
        <v>0</v>
      </c>
      <c r="R147" s="252"/>
      <c r="S147" s="252" t="s">
        <v>134</v>
      </c>
      <c r="T147" s="253" t="s">
        <v>135</v>
      </c>
      <c r="U147" s="224">
        <v>0</v>
      </c>
      <c r="V147" s="224">
        <f>ROUND(E147*U147,2)</f>
        <v>0</v>
      </c>
      <c r="W147" s="224"/>
      <c r="X147" s="224" t="s">
        <v>121</v>
      </c>
      <c r="Y147" s="214"/>
      <c r="Z147" s="214"/>
      <c r="AA147" s="214"/>
      <c r="AB147" s="214"/>
      <c r="AC147" s="214"/>
      <c r="AD147" s="214"/>
      <c r="AE147" s="214"/>
      <c r="AF147" s="214"/>
      <c r="AG147" s="214" t="s">
        <v>122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x14ac:dyDescent="0.2">
      <c r="A148" s="231" t="s">
        <v>114</v>
      </c>
      <c r="B148" s="232" t="s">
        <v>83</v>
      </c>
      <c r="C148" s="257" t="s">
        <v>84</v>
      </c>
      <c r="D148" s="233"/>
      <c r="E148" s="234"/>
      <c r="F148" s="235"/>
      <c r="G148" s="235">
        <f>SUMIF(AG149:AG155,"&lt;&gt;NOR",G149:G155)</f>
        <v>0</v>
      </c>
      <c r="H148" s="235"/>
      <c r="I148" s="235">
        <f>SUM(I149:I155)</f>
        <v>0</v>
      </c>
      <c r="J148" s="235"/>
      <c r="K148" s="235">
        <f>SUM(K149:K155)</f>
        <v>0</v>
      </c>
      <c r="L148" s="235"/>
      <c r="M148" s="235">
        <f>SUM(M149:M155)</f>
        <v>0</v>
      </c>
      <c r="N148" s="235"/>
      <c r="O148" s="235">
        <f>SUM(O149:O155)</f>
        <v>0</v>
      </c>
      <c r="P148" s="235"/>
      <c r="Q148" s="235">
        <f>SUM(Q149:Q155)</f>
        <v>0</v>
      </c>
      <c r="R148" s="235"/>
      <c r="S148" s="235"/>
      <c r="T148" s="236"/>
      <c r="U148" s="230"/>
      <c r="V148" s="230">
        <f>SUM(V149:V155)</f>
        <v>10.72</v>
      </c>
      <c r="W148" s="230"/>
      <c r="X148" s="230"/>
      <c r="AG148" t="s">
        <v>115</v>
      </c>
    </row>
    <row r="149" spans="1:60" ht="22.5" outlineLevel="1" x14ac:dyDescent="0.2">
      <c r="A149" s="247">
        <v>40</v>
      </c>
      <c r="B149" s="248" t="s">
        <v>285</v>
      </c>
      <c r="C149" s="262" t="s">
        <v>286</v>
      </c>
      <c r="D149" s="249" t="s">
        <v>231</v>
      </c>
      <c r="E149" s="250">
        <v>2.7338200000000001</v>
      </c>
      <c r="F149" s="251"/>
      <c r="G149" s="252">
        <f>ROUND(E149*F149,2)</f>
        <v>0</v>
      </c>
      <c r="H149" s="251"/>
      <c r="I149" s="252">
        <f>ROUND(E149*H149,2)</f>
        <v>0</v>
      </c>
      <c r="J149" s="251"/>
      <c r="K149" s="252">
        <f>ROUND(E149*J149,2)</f>
        <v>0</v>
      </c>
      <c r="L149" s="252">
        <v>21</v>
      </c>
      <c r="M149" s="252">
        <f>G149*(1+L149/100)</f>
        <v>0</v>
      </c>
      <c r="N149" s="252">
        <v>0</v>
      </c>
      <c r="O149" s="252">
        <f>ROUND(E149*N149,2)</f>
        <v>0</v>
      </c>
      <c r="P149" s="252">
        <v>0</v>
      </c>
      <c r="Q149" s="252">
        <f>ROUND(E149*P149,2)</f>
        <v>0</v>
      </c>
      <c r="R149" s="252" t="s">
        <v>213</v>
      </c>
      <c r="S149" s="252" t="s">
        <v>120</v>
      </c>
      <c r="T149" s="253" t="s">
        <v>120</v>
      </c>
      <c r="U149" s="224">
        <v>2.0670000000000002</v>
      </c>
      <c r="V149" s="224">
        <f>ROUND(E149*U149,2)</f>
        <v>5.65</v>
      </c>
      <c r="W149" s="224"/>
      <c r="X149" s="224" t="s">
        <v>287</v>
      </c>
      <c r="Y149" s="214"/>
      <c r="Z149" s="214"/>
      <c r="AA149" s="214"/>
      <c r="AB149" s="214"/>
      <c r="AC149" s="214"/>
      <c r="AD149" s="214"/>
      <c r="AE149" s="214"/>
      <c r="AF149" s="214"/>
      <c r="AG149" s="214" t="s">
        <v>288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37">
        <v>41</v>
      </c>
      <c r="B150" s="238" t="s">
        <v>289</v>
      </c>
      <c r="C150" s="258" t="s">
        <v>290</v>
      </c>
      <c r="D150" s="239" t="s">
        <v>231</v>
      </c>
      <c r="E150" s="240">
        <v>2.7338200000000001</v>
      </c>
      <c r="F150" s="241"/>
      <c r="G150" s="242">
        <f>ROUND(E150*F150,2)</f>
        <v>0</v>
      </c>
      <c r="H150" s="241"/>
      <c r="I150" s="242">
        <f>ROUND(E150*H150,2)</f>
        <v>0</v>
      </c>
      <c r="J150" s="241"/>
      <c r="K150" s="242">
        <f>ROUND(E150*J150,2)</f>
        <v>0</v>
      </c>
      <c r="L150" s="242">
        <v>21</v>
      </c>
      <c r="M150" s="242">
        <f>G150*(1+L150/100)</f>
        <v>0</v>
      </c>
      <c r="N150" s="242">
        <v>0</v>
      </c>
      <c r="O150" s="242">
        <f>ROUND(E150*N150,2)</f>
        <v>0</v>
      </c>
      <c r="P150" s="242">
        <v>0</v>
      </c>
      <c r="Q150" s="242">
        <f>ROUND(E150*P150,2)</f>
        <v>0</v>
      </c>
      <c r="R150" s="242" t="s">
        <v>213</v>
      </c>
      <c r="S150" s="242" t="s">
        <v>120</v>
      </c>
      <c r="T150" s="243" t="s">
        <v>120</v>
      </c>
      <c r="U150" s="224">
        <v>0.49</v>
      </c>
      <c r="V150" s="224">
        <f>ROUND(E150*U150,2)</f>
        <v>1.34</v>
      </c>
      <c r="W150" s="224"/>
      <c r="X150" s="224" t="s">
        <v>287</v>
      </c>
      <c r="Y150" s="214"/>
      <c r="Z150" s="214"/>
      <c r="AA150" s="214"/>
      <c r="AB150" s="214"/>
      <c r="AC150" s="214"/>
      <c r="AD150" s="214"/>
      <c r="AE150" s="214"/>
      <c r="AF150" s="214"/>
      <c r="AG150" s="214" t="s">
        <v>288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21"/>
      <c r="B151" s="222"/>
      <c r="C151" s="259" t="s">
        <v>291</v>
      </c>
      <c r="D151" s="245"/>
      <c r="E151" s="245"/>
      <c r="F151" s="245"/>
      <c r="G151" s="245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124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47">
        <v>42</v>
      </c>
      <c r="B152" s="248" t="s">
        <v>292</v>
      </c>
      <c r="C152" s="262" t="s">
        <v>293</v>
      </c>
      <c r="D152" s="249" t="s">
        <v>231</v>
      </c>
      <c r="E152" s="250">
        <v>51.942500000000003</v>
      </c>
      <c r="F152" s="251"/>
      <c r="G152" s="252">
        <f>ROUND(E152*F152,2)</f>
        <v>0</v>
      </c>
      <c r="H152" s="251"/>
      <c r="I152" s="252">
        <f>ROUND(E152*H152,2)</f>
        <v>0</v>
      </c>
      <c r="J152" s="251"/>
      <c r="K152" s="252">
        <f>ROUND(E152*J152,2)</f>
        <v>0</v>
      </c>
      <c r="L152" s="252">
        <v>21</v>
      </c>
      <c r="M152" s="252">
        <f>G152*(1+L152/100)</f>
        <v>0</v>
      </c>
      <c r="N152" s="252">
        <v>0</v>
      </c>
      <c r="O152" s="252">
        <f>ROUND(E152*N152,2)</f>
        <v>0</v>
      </c>
      <c r="P152" s="252">
        <v>0</v>
      </c>
      <c r="Q152" s="252">
        <f>ROUND(E152*P152,2)</f>
        <v>0</v>
      </c>
      <c r="R152" s="252" t="s">
        <v>213</v>
      </c>
      <c r="S152" s="252" t="s">
        <v>120</v>
      </c>
      <c r="T152" s="253" t="s">
        <v>120</v>
      </c>
      <c r="U152" s="224">
        <v>0</v>
      </c>
      <c r="V152" s="224">
        <f>ROUND(E152*U152,2)</f>
        <v>0</v>
      </c>
      <c r="W152" s="224"/>
      <c r="X152" s="224" t="s">
        <v>287</v>
      </c>
      <c r="Y152" s="214"/>
      <c r="Z152" s="214"/>
      <c r="AA152" s="214"/>
      <c r="AB152" s="214"/>
      <c r="AC152" s="214"/>
      <c r="AD152" s="214"/>
      <c r="AE152" s="214"/>
      <c r="AF152" s="214"/>
      <c r="AG152" s="214" t="s">
        <v>288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47">
        <v>43</v>
      </c>
      <c r="B153" s="248" t="s">
        <v>294</v>
      </c>
      <c r="C153" s="262" t="s">
        <v>295</v>
      </c>
      <c r="D153" s="249" t="s">
        <v>231</v>
      </c>
      <c r="E153" s="250">
        <v>2.7338200000000001</v>
      </c>
      <c r="F153" s="251"/>
      <c r="G153" s="252">
        <f>ROUND(E153*F153,2)</f>
        <v>0</v>
      </c>
      <c r="H153" s="251"/>
      <c r="I153" s="252">
        <f>ROUND(E153*H153,2)</f>
        <v>0</v>
      </c>
      <c r="J153" s="251"/>
      <c r="K153" s="252">
        <f>ROUND(E153*J153,2)</f>
        <v>0</v>
      </c>
      <c r="L153" s="252">
        <v>21</v>
      </c>
      <c r="M153" s="252">
        <f>G153*(1+L153/100)</f>
        <v>0</v>
      </c>
      <c r="N153" s="252">
        <v>0</v>
      </c>
      <c r="O153" s="252">
        <f>ROUND(E153*N153,2)</f>
        <v>0</v>
      </c>
      <c r="P153" s="252">
        <v>0</v>
      </c>
      <c r="Q153" s="252">
        <f>ROUND(E153*P153,2)</f>
        <v>0</v>
      </c>
      <c r="R153" s="252" t="s">
        <v>213</v>
      </c>
      <c r="S153" s="252" t="s">
        <v>120</v>
      </c>
      <c r="T153" s="253" t="s">
        <v>120</v>
      </c>
      <c r="U153" s="224">
        <v>0.94199999999999995</v>
      </c>
      <c r="V153" s="224">
        <f>ROUND(E153*U153,2)</f>
        <v>2.58</v>
      </c>
      <c r="W153" s="224"/>
      <c r="X153" s="224" t="s">
        <v>287</v>
      </c>
      <c r="Y153" s="214"/>
      <c r="Z153" s="214"/>
      <c r="AA153" s="214"/>
      <c r="AB153" s="214"/>
      <c r="AC153" s="214"/>
      <c r="AD153" s="214"/>
      <c r="AE153" s="214"/>
      <c r="AF153" s="214"/>
      <c r="AG153" s="214" t="s">
        <v>288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ht="22.5" outlineLevel="1" x14ac:dyDescent="0.2">
      <c r="A154" s="247">
        <v>44</v>
      </c>
      <c r="B154" s="248" t="s">
        <v>296</v>
      </c>
      <c r="C154" s="262" t="s">
        <v>297</v>
      </c>
      <c r="D154" s="249" t="s">
        <v>231</v>
      </c>
      <c r="E154" s="250">
        <v>10.93526</v>
      </c>
      <c r="F154" s="251"/>
      <c r="G154" s="252">
        <f>ROUND(E154*F154,2)</f>
        <v>0</v>
      </c>
      <c r="H154" s="251"/>
      <c r="I154" s="252">
        <f>ROUND(E154*H154,2)</f>
        <v>0</v>
      </c>
      <c r="J154" s="251"/>
      <c r="K154" s="252">
        <f>ROUND(E154*J154,2)</f>
        <v>0</v>
      </c>
      <c r="L154" s="252">
        <v>21</v>
      </c>
      <c r="M154" s="252">
        <f>G154*(1+L154/100)</f>
        <v>0</v>
      </c>
      <c r="N154" s="252">
        <v>0</v>
      </c>
      <c r="O154" s="252">
        <f>ROUND(E154*N154,2)</f>
        <v>0</v>
      </c>
      <c r="P154" s="252">
        <v>0</v>
      </c>
      <c r="Q154" s="252">
        <f>ROUND(E154*P154,2)</f>
        <v>0</v>
      </c>
      <c r="R154" s="252" t="s">
        <v>213</v>
      </c>
      <c r="S154" s="252" t="s">
        <v>120</v>
      </c>
      <c r="T154" s="253" t="s">
        <v>120</v>
      </c>
      <c r="U154" s="224">
        <v>0.105</v>
      </c>
      <c r="V154" s="224">
        <f>ROUND(E154*U154,2)</f>
        <v>1.1499999999999999</v>
      </c>
      <c r="W154" s="224"/>
      <c r="X154" s="224" t="s">
        <v>287</v>
      </c>
      <c r="Y154" s="214"/>
      <c r="Z154" s="214"/>
      <c r="AA154" s="214"/>
      <c r="AB154" s="214"/>
      <c r="AC154" s="214"/>
      <c r="AD154" s="214"/>
      <c r="AE154" s="214"/>
      <c r="AF154" s="214"/>
      <c r="AG154" s="214" t="s">
        <v>288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47">
        <v>45</v>
      </c>
      <c r="B155" s="248" t="s">
        <v>298</v>
      </c>
      <c r="C155" s="262" t="s">
        <v>299</v>
      </c>
      <c r="D155" s="249" t="s">
        <v>231</v>
      </c>
      <c r="E155" s="250">
        <v>2.7338200000000001</v>
      </c>
      <c r="F155" s="251"/>
      <c r="G155" s="252">
        <f>ROUND(E155*F155,2)</f>
        <v>0</v>
      </c>
      <c r="H155" s="251"/>
      <c r="I155" s="252">
        <f>ROUND(E155*H155,2)</f>
        <v>0</v>
      </c>
      <c r="J155" s="251"/>
      <c r="K155" s="252">
        <f>ROUND(E155*J155,2)</f>
        <v>0</v>
      </c>
      <c r="L155" s="252">
        <v>21</v>
      </c>
      <c r="M155" s="252">
        <f>G155*(1+L155/100)</f>
        <v>0</v>
      </c>
      <c r="N155" s="252">
        <v>0</v>
      </c>
      <c r="O155" s="252">
        <f>ROUND(E155*N155,2)</f>
        <v>0</v>
      </c>
      <c r="P155" s="252">
        <v>0</v>
      </c>
      <c r="Q155" s="252">
        <f>ROUND(E155*P155,2)</f>
        <v>0</v>
      </c>
      <c r="R155" s="252" t="s">
        <v>213</v>
      </c>
      <c r="S155" s="252" t="s">
        <v>120</v>
      </c>
      <c r="T155" s="253" t="s">
        <v>300</v>
      </c>
      <c r="U155" s="224">
        <v>0</v>
      </c>
      <c r="V155" s="224">
        <f>ROUND(E155*U155,2)</f>
        <v>0</v>
      </c>
      <c r="W155" s="224"/>
      <c r="X155" s="224" t="s">
        <v>287</v>
      </c>
      <c r="Y155" s="214"/>
      <c r="Z155" s="214"/>
      <c r="AA155" s="214"/>
      <c r="AB155" s="214"/>
      <c r="AC155" s="214"/>
      <c r="AD155" s="214"/>
      <c r="AE155" s="214"/>
      <c r="AF155" s="214"/>
      <c r="AG155" s="214" t="s">
        <v>288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x14ac:dyDescent="0.2">
      <c r="A156" s="231" t="s">
        <v>114</v>
      </c>
      <c r="B156" s="232" t="s">
        <v>86</v>
      </c>
      <c r="C156" s="257" t="s">
        <v>27</v>
      </c>
      <c r="D156" s="233"/>
      <c r="E156" s="234"/>
      <c r="F156" s="235"/>
      <c r="G156" s="235">
        <f>SUMIF(AG157:AG162,"&lt;&gt;NOR",G157:G162)</f>
        <v>0</v>
      </c>
      <c r="H156" s="235"/>
      <c r="I156" s="235">
        <f>SUM(I157:I162)</f>
        <v>0</v>
      </c>
      <c r="J156" s="235"/>
      <c r="K156" s="235">
        <f>SUM(K157:K162)</f>
        <v>0</v>
      </c>
      <c r="L156" s="235"/>
      <c r="M156" s="235">
        <f>SUM(M157:M162)</f>
        <v>0</v>
      </c>
      <c r="N156" s="235"/>
      <c r="O156" s="235">
        <f>SUM(O157:O162)</f>
        <v>0</v>
      </c>
      <c r="P156" s="235"/>
      <c r="Q156" s="235">
        <f>SUM(Q157:Q162)</f>
        <v>0</v>
      </c>
      <c r="R156" s="235"/>
      <c r="S156" s="235"/>
      <c r="T156" s="236"/>
      <c r="U156" s="230"/>
      <c r="V156" s="230">
        <f>SUM(V157:V162)</f>
        <v>0</v>
      </c>
      <c r="W156" s="230"/>
      <c r="X156" s="230"/>
      <c r="AG156" t="s">
        <v>115</v>
      </c>
    </row>
    <row r="157" spans="1:60" outlineLevel="1" x14ac:dyDescent="0.2">
      <c r="A157" s="237">
        <v>46</v>
      </c>
      <c r="B157" s="238" t="s">
        <v>301</v>
      </c>
      <c r="C157" s="258" t="s">
        <v>302</v>
      </c>
      <c r="D157" s="239" t="s">
        <v>303</v>
      </c>
      <c r="E157" s="240">
        <v>1</v>
      </c>
      <c r="F157" s="241"/>
      <c r="G157" s="242">
        <f>ROUND(E157*F157,2)</f>
        <v>0</v>
      </c>
      <c r="H157" s="241"/>
      <c r="I157" s="242">
        <f>ROUND(E157*H157,2)</f>
        <v>0</v>
      </c>
      <c r="J157" s="241"/>
      <c r="K157" s="242">
        <f>ROUND(E157*J157,2)</f>
        <v>0</v>
      </c>
      <c r="L157" s="242">
        <v>21</v>
      </c>
      <c r="M157" s="242">
        <f>G157*(1+L157/100)</f>
        <v>0</v>
      </c>
      <c r="N157" s="242">
        <v>0</v>
      </c>
      <c r="O157" s="242">
        <f>ROUND(E157*N157,2)</f>
        <v>0</v>
      </c>
      <c r="P157" s="242">
        <v>0</v>
      </c>
      <c r="Q157" s="242">
        <f>ROUND(E157*P157,2)</f>
        <v>0</v>
      </c>
      <c r="R157" s="242"/>
      <c r="S157" s="242" t="s">
        <v>120</v>
      </c>
      <c r="T157" s="243" t="s">
        <v>135</v>
      </c>
      <c r="U157" s="224">
        <v>0</v>
      </c>
      <c r="V157" s="224">
        <f>ROUND(E157*U157,2)</f>
        <v>0</v>
      </c>
      <c r="W157" s="224"/>
      <c r="X157" s="224" t="s">
        <v>304</v>
      </c>
      <c r="Y157" s="214"/>
      <c r="Z157" s="214"/>
      <c r="AA157" s="214"/>
      <c r="AB157" s="214"/>
      <c r="AC157" s="214"/>
      <c r="AD157" s="214"/>
      <c r="AE157" s="214"/>
      <c r="AF157" s="214"/>
      <c r="AG157" s="214" t="s">
        <v>305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21"/>
      <c r="B158" s="222"/>
      <c r="C158" s="259" t="s">
        <v>306</v>
      </c>
      <c r="D158" s="245"/>
      <c r="E158" s="245"/>
      <c r="F158" s="245"/>
      <c r="G158" s="245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124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37">
        <v>47</v>
      </c>
      <c r="B159" s="238" t="s">
        <v>307</v>
      </c>
      <c r="C159" s="258" t="s">
        <v>308</v>
      </c>
      <c r="D159" s="239" t="s">
        <v>303</v>
      </c>
      <c r="E159" s="240">
        <v>1</v>
      </c>
      <c r="F159" s="241"/>
      <c r="G159" s="242">
        <f>ROUND(E159*F159,2)</f>
        <v>0</v>
      </c>
      <c r="H159" s="241"/>
      <c r="I159" s="242">
        <f>ROUND(E159*H159,2)</f>
        <v>0</v>
      </c>
      <c r="J159" s="241"/>
      <c r="K159" s="242">
        <f>ROUND(E159*J159,2)</f>
        <v>0</v>
      </c>
      <c r="L159" s="242">
        <v>21</v>
      </c>
      <c r="M159" s="242">
        <f>G159*(1+L159/100)</f>
        <v>0</v>
      </c>
      <c r="N159" s="242">
        <v>0</v>
      </c>
      <c r="O159" s="242">
        <f>ROUND(E159*N159,2)</f>
        <v>0</v>
      </c>
      <c r="P159" s="242">
        <v>0</v>
      </c>
      <c r="Q159" s="242">
        <f>ROUND(E159*P159,2)</f>
        <v>0</v>
      </c>
      <c r="R159" s="242"/>
      <c r="S159" s="242" t="s">
        <v>120</v>
      </c>
      <c r="T159" s="243" t="s">
        <v>135</v>
      </c>
      <c r="U159" s="224">
        <v>0</v>
      </c>
      <c r="V159" s="224">
        <f>ROUND(E159*U159,2)</f>
        <v>0</v>
      </c>
      <c r="W159" s="224"/>
      <c r="X159" s="224" t="s">
        <v>304</v>
      </c>
      <c r="Y159" s="214"/>
      <c r="Z159" s="214"/>
      <c r="AA159" s="214"/>
      <c r="AB159" s="214"/>
      <c r="AC159" s="214"/>
      <c r="AD159" s="214"/>
      <c r="AE159" s="214"/>
      <c r="AF159" s="214"/>
      <c r="AG159" s="214" t="s">
        <v>305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ht="22.5" outlineLevel="1" x14ac:dyDescent="0.2">
      <c r="A160" s="221"/>
      <c r="B160" s="222"/>
      <c r="C160" s="259" t="s">
        <v>309</v>
      </c>
      <c r="D160" s="245"/>
      <c r="E160" s="245"/>
      <c r="F160" s="245"/>
      <c r="G160" s="245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124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44" t="str">
        <f>C160</f>
        <v>Náklady na ztížené provádění stavebních prací v důsledku nepřerušeného provozu na staveništi nebo v případech nepřerušeného provozu v objektech v nichž se stavební práce provádí.</v>
      </c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">
      <c r="A161" s="237">
        <v>48</v>
      </c>
      <c r="B161" s="238" t="s">
        <v>310</v>
      </c>
      <c r="C161" s="258" t="s">
        <v>311</v>
      </c>
      <c r="D161" s="239" t="s">
        <v>303</v>
      </c>
      <c r="E161" s="240">
        <v>1</v>
      </c>
      <c r="F161" s="241"/>
      <c r="G161" s="242">
        <f>ROUND(E161*F161,2)</f>
        <v>0</v>
      </c>
      <c r="H161" s="241"/>
      <c r="I161" s="242">
        <f>ROUND(E161*H161,2)</f>
        <v>0</v>
      </c>
      <c r="J161" s="241"/>
      <c r="K161" s="242">
        <f>ROUND(E161*J161,2)</f>
        <v>0</v>
      </c>
      <c r="L161" s="242">
        <v>21</v>
      </c>
      <c r="M161" s="242">
        <f>G161*(1+L161/100)</f>
        <v>0</v>
      </c>
      <c r="N161" s="242">
        <v>0</v>
      </c>
      <c r="O161" s="242">
        <f>ROUND(E161*N161,2)</f>
        <v>0</v>
      </c>
      <c r="P161" s="242">
        <v>0</v>
      </c>
      <c r="Q161" s="242">
        <f>ROUND(E161*P161,2)</f>
        <v>0</v>
      </c>
      <c r="R161" s="242"/>
      <c r="S161" s="242" t="s">
        <v>120</v>
      </c>
      <c r="T161" s="243" t="s">
        <v>135</v>
      </c>
      <c r="U161" s="224">
        <v>0</v>
      </c>
      <c r="V161" s="224">
        <f>ROUND(E161*U161,2)</f>
        <v>0</v>
      </c>
      <c r="W161" s="224"/>
      <c r="X161" s="224" t="s">
        <v>304</v>
      </c>
      <c r="Y161" s="214"/>
      <c r="Z161" s="214"/>
      <c r="AA161" s="214"/>
      <c r="AB161" s="214"/>
      <c r="AC161" s="214"/>
      <c r="AD161" s="214"/>
      <c r="AE161" s="214"/>
      <c r="AF161" s="214"/>
      <c r="AG161" s="214" t="s">
        <v>312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ht="22.5" outlineLevel="1" x14ac:dyDescent="0.2">
      <c r="A162" s="221"/>
      <c r="B162" s="222"/>
      <c r="C162" s="259" t="s">
        <v>313</v>
      </c>
      <c r="D162" s="245"/>
      <c r="E162" s="245"/>
      <c r="F162" s="245"/>
      <c r="G162" s="245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124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44" t="str">
        <f>C162</f>
        <v>Náklady zhotovitele, související s prováděním zkoušek a revizí předepsaných technickými normami nebo objednatelem a které jsou pro provedení díla nezbytné.</v>
      </c>
      <c r="BB162" s="214"/>
      <c r="BC162" s="214"/>
      <c r="BD162" s="214"/>
      <c r="BE162" s="214"/>
      <c r="BF162" s="214"/>
      <c r="BG162" s="214"/>
      <c r="BH162" s="214"/>
    </row>
    <row r="163" spans="1:60" x14ac:dyDescent="0.2">
      <c r="A163" s="3"/>
      <c r="B163" s="4"/>
      <c r="C163" s="266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AE163">
        <v>15</v>
      </c>
      <c r="AF163">
        <v>21</v>
      </c>
      <c r="AG163" t="s">
        <v>101</v>
      </c>
    </row>
    <row r="164" spans="1:60" x14ac:dyDescent="0.2">
      <c r="A164" s="217"/>
      <c r="B164" s="218" t="s">
        <v>29</v>
      </c>
      <c r="C164" s="267"/>
      <c r="D164" s="219"/>
      <c r="E164" s="220"/>
      <c r="F164" s="220"/>
      <c r="G164" s="256">
        <f>G8+G78+G83+G90+G108+G111+G115+G119+G134+G146+G148+G156</f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AE164">
        <f>SUMIF(L7:L162,AE163,G7:G162)</f>
        <v>0</v>
      </c>
      <c r="AF164">
        <f>SUMIF(L7:L162,AF163,G7:G162)</f>
        <v>0</v>
      </c>
      <c r="AG164" t="s">
        <v>314</v>
      </c>
    </row>
    <row r="165" spans="1:60" x14ac:dyDescent="0.2">
      <c r="C165" s="268"/>
      <c r="D165" s="10"/>
      <c r="AG165" t="s">
        <v>315</v>
      </c>
    </row>
    <row r="166" spans="1:60" x14ac:dyDescent="0.2">
      <c r="D166" s="10"/>
    </row>
    <row r="167" spans="1:60" x14ac:dyDescent="0.2">
      <c r="D167" s="10"/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9kCfaDs7kD9iJJcjZzLt+LuNrQ1hdQY07hAf0MscealIyKBkT1L4OKOInQ8ih4iQnHMmColS4NUM/XHVZ2fzw==" saltValue="1LPW/SDxo+JGKFOwW4Iz/Q==" spinCount="100000" sheet="1"/>
  <mergeCells count="17">
    <mergeCell ref="C136:G136"/>
    <mergeCell ref="C151:G151"/>
    <mergeCell ref="C158:G158"/>
    <mergeCell ref="C160:G160"/>
    <mergeCell ref="C162:G162"/>
    <mergeCell ref="C18:G18"/>
    <mergeCell ref="C23:G23"/>
    <mergeCell ref="C27:G27"/>
    <mergeCell ref="C106:G106"/>
    <mergeCell ref="C110:G110"/>
    <mergeCell ref="C133:G133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D2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D2 Pol'!Názvy_tisku</vt:lpstr>
      <vt:lpstr>oadresa</vt:lpstr>
      <vt:lpstr>Stavba!Objednatel</vt:lpstr>
      <vt:lpstr>Stavba!Objekt</vt:lpstr>
      <vt:lpstr>'SO 01 D2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2019-03-19T12:27:02Z</cp:lastPrinted>
  <dcterms:created xsi:type="dcterms:W3CDTF">2009-04-08T07:15:50Z</dcterms:created>
  <dcterms:modified xsi:type="dcterms:W3CDTF">2019-08-27T12:45:57Z</dcterms:modified>
</cp:coreProperties>
</file>