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026"/>
  <workbookPr defaultThemeVersion="166925"/>
  <bookViews>
    <workbookView xWindow="65416" yWindow="65416" windowWidth="19440" windowHeight="14880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'Rekapitulace'!$G$24</definedName>
    <definedName name="Dodavka0">'Položky'!#REF!</definedName>
    <definedName name="HSV">'Rekapitulace'!$E$24</definedName>
    <definedName name="HSV0">'Položky'!#REF!</definedName>
    <definedName name="HZS">'Rekapitulace'!$I$24</definedName>
    <definedName name="HZS0">'Položky'!#REF!</definedName>
    <definedName name="JKSO">'Krycí list'!$G$2</definedName>
    <definedName name="MJ">'Krycí list'!$G$5</definedName>
    <definedName name="Mont">'Rekapitulace'!$H$24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Objednatel">'Krycí list'!$C$10</definedName>
    <definedName name="_xlnm.Print_Area" localSheetId="0">'Krycí list'!$A$1:$G$45</definedName>
    <definedName name="_xlnm.Print_Area" localSheetId="2">'Položky'!$A$1:$G$313</definedName>
    <definedName name="_xlnm.Print_Area" localSheetId="1">'Rekapitulace'!$A$1:$I$39</definedName>
    <definedName name="PocetMJ">'Krycí list'!$G$6</definedName>
    <definedName name="Poznamka">'Krycí list'!$B$37</definedName>
    <definedName name="Projektant">'Krycí list'!$C$8</definedName>
    <definedName name="PSV">'Rekapitulace'!$F$24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'Rekapitulace'!$H$38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  <definedName name="_xlnm.Print_Titles" localSheetId="1">'Rekapitulace'!$1:$6</definedName>
    <definedName name="_xlnm.Print_Titles" localSheetId="2">'Položky'!$1:$6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<sst xmlns="http://schemas.openxmlformats.org/spreadsheetml/2006/main" count="878" uniqueCount="547">
  <si>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</si>
  <si>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</si>
  <si>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</si>
  <si>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</si>
  <si>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</si>
  <si>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</si>
  <si>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</si>
  <si>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</si>
  <si>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</si>
  <si>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</si>
  <si>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</si>
  <si>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</si>
  <si>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</si>
  <si>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</si>
  <si>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</si>
  <si>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</si>
  <si>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</si>
  <si>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</si>
  <si>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</si>
  <si>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</si>
  <si>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</si>
  <si>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</si>
  <si>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</si>
  <si>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</si>
  <si>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</si>
  <si>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</si>
  <si>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</si>
  <si>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</si>
  <si>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</si>
  <si>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</si>
  <si>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</si>
  <si>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</si>
  <si>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</si>
  <si>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</si>
  <si>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</si>
  <si>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</si>
  <si>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</si>
  <si>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</si>
  <si>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</si>
  <si>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</si>
  <si>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</si>
  <si>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</si>
  <si>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</si>
  <si>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</si>
  <si>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</si>
  <si>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</si>
  <si>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</si>
  <si>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</si>
  <si>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</si>
  <si>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</si>
  <si>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</si>
  <si>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</si>
  <si>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</si>
  <si>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</si>
  <si>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</si>
  <si>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</si>
  <si>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</si>
  <si>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</si>
  <si>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</si>
  <si>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</si>
  <si>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</si>
  <si>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</si>
  <si>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</si>
  <si>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</si>
  <si>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</si>
  <si>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</si>
  <si>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</si>
  <si>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</si>
  <si>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</si>
  <si>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</si>
  <si>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</si>
  <si>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</si>
  <si>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</si>
  <si>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</si>
  <si>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</si>
  <si>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Celkem za</t>
  </si>
  <si>
    <t>SLEPÝ ROZPOČET</t>
  </si>
  <si>
    <t>Slepý rozpočet</t>
  </si>
  <si>
    <t>N500/05/2</t>
  </si>
  <si>
    <t>Tomešova Brno- parčík vyhlídka</t>
  </si>
  <si>
    <t>SO 01+02</t>
  </si>
  <si>
    <t>úpravy terenu,asanace a stavební práce</t>
  </si>
  <si>
    <t>asanace,úpravy terenu, stavební úpravy 03.01.2023</t>
  </si>
  <si>
    <t>0</t>
  </si>
  <si>
    <t>Přípravné a pomocné práce</t>
  </si>
  <si>
    <t>110001111U0S</t>
  </si>
  <si>
    <t xml:space="preserve">Vytyčení sítí před započetím prací </t>
  </si>
  <si>
    <t>kpl</t>
  </si>
  <si>
    <t>110001112U0S</t>
  </si>
  <si>
    <t>Výškové zaměření současných rozhodujících výškových úrovní</t>
  </si>
  <si>
    <t>111212112R00</t>
  </si>
  <si>
    <t>Odstranění nevhod. dřevin výšky do 1m, svah do 1:2 s odklizením a složením na hromady do 50 m</t>
  </si>
  <si>
    <t>m2</t>
  </si>
  <si>
    <t>111212122R00</t>
  </si>
  <si>
    <t>Odstranění dřevin výš.nad 1m, svah 1:2, bez pařezu s odklizením a ložením na hromady do 50 m</t>
  </si>
  <si>
    <t>výška do 2 m:4</t>
  </si>
  <si>
    <t>dtto do 3 m:25</t>
  </si>
  <si>
    <t>dtto do 6 m:40</t>
  </si>
  <si>
    <t>111251111R00</t>
  </si>
  <si>
    <t xml:space="preserve">Drcení ořezaných keřů </t>
  </si>
  <si>
    <t>m3</t>
  </si>
  <si>
    <t>92*0,15+4*0,2+25*0,35+40*0,4</t>
  </si>
  <si>
    <t>112201101R00</t>
  </si>
  <si>
    <t xml:space="preserve">Odstranění pařezů pod úrovní, o průměru 10 - 30 cm </t>
  </si>
  <si>
    <t>kus</t>
  </si>
  <si>
    <t>průměr do 15 cm:15</t>
  </si>
  <si>
    <t>průměr do 30 cm:20</t>
  </si>
  <si>
    <t>s jejich vykopáním nebo vytrháním s přesekáním:</t>
  </si>
  <si>
    <t>kořenů a s přemístěním do 50 m,nebo naložením na:</t>
  </si>
  <si>
    <t>dopravní prostředek:</t>
  </si>
  <si>
    <t>112201102R00</t>
  </si>
  <si>
    <t>Odstranění pařezů pod úrovní, o průměru 30 - 50 cm viz poznámka u předcházející položky</t>
  </si>
  <si>
    <t>112211105URT</t>
  </si>
  <si>
    <t>Ošetření pařezů(druh Robinia,Ailanthus) herbicidem ks 118</t>
  </si>
  <si>
    <t>opakovaně nejméně 4 x:118*4</t>
  </si>
  <si>
    <t>113106121R00</t>
  </si>
  <si>
    <t xml:space="preserve">Rozebrání dlažeb z betonových dlaždic na sucho </t>
  </si>
  <si>
    <t>plochy u chatek a pěšiny:48</t>
  </si>
  <si>
    <t>113107122R00</t>
  </si>
  <si>
    <t>Odstranění podkladu pl. 200 m2,tl.20 cm směs zeminy a štěrku</t>
  </si>
  <si>
    <t>plocha pro pěšinu z betonových obrubníků:55,7</t>
  </si>
  <si>
    <t>113107123R00</t>
  </si>
  <si>
    <t>Odstranění podkladu pl.do 200 m2, tl.25 cm plocha osazení laviček</t>
  </si>
  <si>
    <t>113107123RT1</t>
  </si>
  <si>
    <t>Odstranění podkladu pl. 200 m2, tl.30 cm směs zeminy a štěrku</t>
  </si>
  <si>
    <t>zkrývka pro pěšinu z žulových kostek:141,4</t>
  </si>
  <si>
    <t>113108312R00</t>
  </si>
  <si>
    <t xml:space="preserve">Odstranění ploch nad 200 m2, asf.vrstva tl.18 cm </t>
  </si>
  <si>
    <t>113202111R00</t>
  </si>
  <si>
    <t xml:space="preserve">Vytrhání obrub z krajníků nebo obrubníků stojatých </t>
  </si>
  <si>
    <t>m</t>
  </si>
  <si>
    <t>bet.obrubníky pěšin,pařenišť.zídek a pod.:85</t>
  </si>
  <si>
    <t>121101101R00</t>
  </si>
  <si>
    <t>Sejmutí ornice s přemístěním do 50 m uložit na deponii po odstr.asf.povrchu</t>
  </si>
  <si>
    <t>sejmutí ornice za  záhonů v zahrádkách:27</t>
  </si>
  <si>
    <t>122201102R00</t>
  </si>
  <si>
    <t>Odkopávky nezapažené v hor. 3 do 1000 m3/strojně/ zeminu použít v místě</t>
  </si>
  <si>
    <t>výkop pro betonové schody:2,2*4,3*0,6</t>
  </si>
  <si>
    <t>výkop pro jezdecké schody-plošné sejmutí zeminy:43,7*1,5*0,22</t>
  </si>
  <si>
    <t>odkop výškových odskoků jezd.schodů/17 cm/:55,5*0,17</t>
  </si>
  <si>
    <t>139702111U0R</t>
  </si>
  <si>
    <t>Hloubení jam-vrtaní základových patek D 20 cm hl.60 cm</t>
  </si>
  <si>
    <t>161201399R00</t>
  </si>
  <si>
    <t xml:space="preserve">Dřevní hmota drcená odvoz na deponii do 50 m </t>
  </si>
  <si>
    <t>mino rostliny druhu"Robinia":15</t>
  </si>
  <si>
    <t>161201399RTR</t>
  </si>
  <si>
    <t>Dřevní hmota drcená odvoz na deponii nebo do spalovny do 9000 m</t>
  </si>
  <si>
    <t>39,35-15</t>
  </si>
  <si>
    <t>162201102R00</t>
  </si>
  <si>
    <t xml:space="preserve">Vodorovné přemístění výkopku z hor.1-4 do 50 m </t>
  </si>
  <si>
    <t>plocha pro lavičky:26*0,25</t>
  </si>
  <si>
    <t>pro pěšinu:141,4*0,3</t>
  </si>
  <si>
    <t>zemina z výkopku pro štěrkový trávník:5,1</t>
  </si>
  <si>
    <t>plocha pro pěšinu z bet.obrubníků:55,7*0,20</t>
  </si>
  <si>
    <t>zemina z výkopu stavebních prací - schody:29,532</t>
  </si>
  <si>
    <t>162301421R00</t>
  </si>
  <si>
    <t xml:space="preserve">Vodorovné přemístění pařezů  do D 30 cm do 5000 m </t>
  </si>
  <si>
    <t>15+20</t>
  </si>
  <si>
    <t>162301422R00</t>
  </si>
  <si>
    <t xml:space="preserve">Vodorovné přemístění pařezů  D 50 cm do 5000 m </t>
  </si>
  <si>
    <t>162301922R00</t>
  </si>
  <si>
    <t xml:space="preserve">Příplatek za dalších do 5000m-pařezy D30 - D50cm </t>
  </si>
  <si>
    <t>15+20+1</t>
  </si>
  <si>
    <t>162701105R00</t>
  </si>
  <si>
    <t xml:space="preserve">Vodorovné přemístění výkopku z hor.1-4 do 10000 m </t>
  </si>
  <si>
    <t>25 m3  ponechat na zpětné dosypy:94,442-25</t>
  </si>
  <si>
    <t>rozprostření v ploše:</t>
  </si>
  <si>
    <t>171204111R00</t>
  </si>
  <si>
    <t xml:space="preserve">Ulozeni sypaniny bez zhut na skl,vč.poplatku </t>
  </si>
  <si>
    <t>174101102R00</t>
  </si>
  <si>
    <t>Zásyp ruční se zhutněním-zpětné dosypy, a rozprostření v ploše</t>
  </si>
  <si>
    <t>181309999RP</t>
  </si>
  <si>
    <t xml:space="preserve">Poplatek za spalovnu dřeviny-pařezy </t>
  </si>
  <si>
    <t>15-30 cm:35*0,068</t>
  </si>
  <si>
    <t>50 cm:0,098</t>
  </si>
  <si>
    <t>181309999RT</t>
  </si>
  <si>
    <t xml:space="preserve">Poplatek za spalovnu dřeviny </t>
  </si>
  <si>
    <t>keře a porosty:39,35-15</t>
  </si>
  <si>
    <t>stromy:132*0,3</t>
  </si>
  <si>
    <t>182001122R00</t>
  </si>
  <si>
    <t xml:space="preserve">Plošná úprava terénu, nerovnosti do 15 cm svah 1:2 </t>
  </si>
  <si>
    <t>182001134R00</t>
  </si>
  <si>
    <t>Plošná úprava terénu, nerovnosti do 50 cm svah 1:2 a rovina</t>
  </si>
  <si>
    <t>112100001RAA</t>
  </si>
  <si>
    <t>Kácení stromů do D 500 mm a odstranění pařezů včetně odvozu, vč.(spálení větví nebo odvoz)</t>
  </si>
  <si>
    <t>asanace stromů listnatých ve svahu D do 15 cm:92</t>
  </si>
  <si>
    <t>dtto D do 25 cm:36</t>
  </si>
  <si>
    <t>dtto D do 35 cm:3</t>
  </si>
  <si>
    <t>dtto stromy jehličnaté D do 25 cm:1</t>
  </si>
  <si>
    <t>900   RT1</t>
  </si>
  <si>
    <t>Hzs - nezmeřitelné práce   čl.17-1a Práce v tarifní třídě 4</t>
  </si>
  <si>
    <t>h</t>
  </si>
  <si>
    <t>12</t>
  </si>
  <si>
    <t>Stromy</t>
  </si>
  <si>
    <t>183101115R00</t>
  </si>
  <si>
    <t>Hloub. jamek bez výměny půdy do 0,4 m3, svah 1:5 a rovina</t>
  </si>
  <si>
    <t>183105115R00</t>
  </si>
  <si>
    <t>Hloub. jamek bez výměny půdy do 0,4 m3, svah 1:5 áž 1:2</t>
  </si>
  <si>
    <t>184102115R00</t>
  </si>
  <si>
    <t>Výsadba dřevin s balem D do 60 cm, v rovině a svahi 1:5</t>
  </si>
  <si>
    <t>184102125R00</t>
  </si>
  <si>
    <t>Výsadba dřevin s balem D do 60 cm, na svahu 1:5 až 1:02:00</t>
  </si>
  <si>
    <t>184202112R00</t>
  </si>
  <si>
    <t xml:space="preserve">Ukotvení dřeviny kůly D do 10 cm, dl. do 3 m </t>
  </si>
  <si>
    <t>21+11</t>
  </si>
  <si>
    <t>184804111R00</t>
  </si>
  <si>
    <t>Ochrana dřevin před okusem zvěří z rákosu v rovině a svahu až do 1:2</t>
  </si>
  <si>
    <t>184804114R00</t>
  </si>
  <si>
    <t>Příplatek za ochranu před okusem na svahu až do 1:02:00</t>
  </si>
  <si>
    <t>184921093R00</t>
  </si>
  <si>
    <t>Mulčování rostlin tl. do 0,1 m rovina a svah 1:5 štěpka</t>
  </si>
  <si>
    <t>184921094R00</t>
  </si>
  <si>
    <t>Mulčování rostlin tl. do 0,1 m, svah až do 1:2 štěpka</t>
  </si>
  <si>
    <t>185804312R00</t>
  </si>
  <si>
    <t xml:space="preserve">Zalití rostlin vodou plochy nad 20 m2 </t>
  </si>
  <si>
    <t>60l/strom:32*0,06</t>
  </si>
  <si>
    <t>185851111R00</t>
  </si>
  <si>
    <t xml:space="preserve">Dovoz vody pro zálivku rostlin do 6 km </t>
  </si>
  <si>
    <t>711491172RTZ</t>
  </si>
  <si>
    <t>Uložení dělené geotextilie pod kořenový bal (300g/m2,100% syntetika)</t>
  </si>
  <si>
    <t>1,5m2/strom(vč dodávky textilie):32*1,5</t>
  </si>
  <si>
    <t>184004722R00</t>
  </si>
  <si>
    <t xml:space="preserve">Dodávka hnojivé tablety k výsadbě </t>
  </si>
  <si>
    <t>15 ks/strom:32*15</t>
  </si>
  <si>
    <t>184004724R00</t>
  </si>
  <si>
    <t xml:space="preserve">půdní kondicioner -  250g/strom </t>
  </si>
  <si>
    <t>kg</t>
  </si>
  <si>
    <t>32*0,25</t>
  </si>
  <si>
    <t>184004725R00</t>
  </si>
  <si>
    <t>Zeolit(doplnění s kondicionerem do výsadbového substrátu)</t>
  </si>
  <si>
    <t>3kg/strom:32*3</t>
  </si>
  <si>
    <t>185100100RR</t>
  </si>
  <si>
    <t xml:space="preserve">Údržba dřevin po dobu 36 měsíců </t>
  </si>
  <si>
    <t>026512792</t>
  </si>
  <si>
    <t xml:space="preserve">Amelanchier arborea"Robin Hill"  /OK 12-14cm/ </t>
  </si>
  <si>
    <t>026560321</t>
  </si>
  <si>
    <t xml:space="preserve">Acer campestre, /OK 12-14cm/ </t>
  </si>
  <si>
    <t>026560322R</t>
  </si>
  <si>
    <t xml:space="preserve">Amelanchier lamarckii"Ballerina" /OK 12 - 14 cm/ </t>
  </si>
  <si>
    <t>02660001</t>
  </si>
  <si>
    <t>Prunus avium  Plena /OK 12-14 cm/</t>
  </si>
  <si>
    <t>02660002</t>
  </si>
  <si>
    <t>Prunus avium  /OK 12-14 cm/</t>
  </si>
  <si>
    <t>02660003</t>
  </si>
  <si>
    <t>Prunus domestica  /OK 12-14 cm/</t>
  </si>
  <si>
    <t>02660004</t>
  </si>
  <si>
    <t>Prunus cerasus /OK 12-14 cm/</t>
  </si>
  <si>
    <t>05217500R</t>
  </si>
  <si>
    <t xml:space="preserve">Kůl ke kotvení dřevin D 10 cm délka 2,5m </t>
  </si>
  <si>
    <t>3 ks/strom:32*3</t>
  </si>
  <si>
    <t>103911001</t>
  </si>
  <si>
    <t xml:space="preserve">Kůra mulčovací - štěpka (0,1m3/strom) vč dopravy </t>
  </si>
  <si>
    <t>32*0,1</t>
  </si>
  <si>
    <t>70842430</t>
  </si>
  <si>
    <t>Zálivkový vak /1 ks/strom/</t>
  </si>
  <si>
    <t>709213401</t>
  </si>
  <si>
    <t xml:space="preserve">chránička z bambusu </t>
  </si>
  <si>
    <t>14</t>
  </si>
  <si>
    <t>Keře</t>
  </si>
  <si>
    <t>183101112R00</t>
  </si>
  <si>
    <t>Hloub. jamek bez výměny půdy do 0,02 m3, svah 1:5 a rovina</t>
  </si>
  <si>
    <t>183101112RT1</t>
  </si>
  <si>
    <t>Hloub. jamek bez výměny půdy do 0,02 m3, svah 1:5 až 1:2</t>
  </si>
  <si>
    <t>184102121R00</t>
  </si>
  <si>
    <t>Výsadba dřevin s balem D do 20 cm, na svahu 1:5 a rovina</t>
  </si>
  <si>
    <t>184102131RT1</t>
  </si>
  <si>
    <t>Výsadba dřevin s balem D do 20 cm, na svahu 1:5 až 1:02:00</t>
  </si>
  <si>
    <t>184921093RT1</t>
  </si>
  <si>
    <t>0,8m2/rostlina:101*0,8</t>
  </si>
  <si>
    <t>184921094RT1</t>
  </si>
  <si>
    <t>0,8m2/rostlina:110*0,8</t>
  </si>
  <si>
    <t>5l/rostlina:(101+110)*0,005</t>
  </si>
  <si>
    <t>1 ks/rostlina:211</t>
  </si>
  <si>
    <t>184004724R01</t>
  </si>
  <si>
    <t xml:space="preserve">půdní kondicioner -  0,05kg/rostlina </t>
  </si>
  <si>
    <t>211*0,1</t>
  </si>
  <si>
    <t>211*0,05</t>
  </si>
  <si>
    <t>185100100RR2</t>
  </si>
  <si>
    <t xml:space="preserve">Údržba keřů po dobu 36 měsíců </t>
  </si>
  <si>
    <t>02652301</t>
  </si>
  <si>
    <t>Amelanchier lamarckii /V 60-80 cm/</t>
  </si>
  <si>
    <t>02652302</t>
  </si>
  <si>
    <t>Spiraea vanhouttei /V 60 - 80 cm/</t>
  </si>
  <si>
    <t>02652303</t>
  </si>
  <si>
    <t>Mespilus germanica  /V 100 - 125 cm/</t>
  </si>
  <si>
    <t>02652304</t>
  </si>
  <si>
    <t>Rosa glauca</t>
  </si>
  <si>
    <t>02652305</t>
  </si>
  <si>
    <t>Amelanchier ovalis  /V 40 - 60 cm/</t>
  </si>
  <si>
    <t>02652306</t>
  </si>
  <si>
    <t>Corylus avellana / V 40 - 60 cm/</t>
  </si>
  <si>
    <t>02652307</t>
  </si>
  <si>
    <t>Comus mas  /V 40-60 cm/</t>
  </si>
  <si>
    <t>02652308</t>
  </si>
  <si>
    <t>Cotoneaster integemimus /V 40-60 cm/</t>
  </si>
  <si>
    <t>02652309</t>
  </si>
  <si>
    <t>Cotoneaster divaricatus /V 60-80 cm/</t>
  </si>
  <si>
    <t>026523101</t>
  </si>
  <si>
    <t xml:space="preserve">Lonicera xylosteum /40-60 cm/ </t>
  </si>
  <si>
    <t>02652311</t>
  </si>
  <si>
    <t>Euonymus europaeus  /V 40 - 60 cm/</t>
  </si>
  <si>
    <t>02653210</t>
  </si>
  <si>
    <t>Cotoneaster melanocarpus /V 40-60 cm/</t>
  </si>
  <si>
    <t>1039140N</t>
  </si>
  <si>
    <t>Mulč -štěpka vč. dovozu a uložení</t>
  </si>
  <si>
    <t>pás 0,8 mdélka 110+101 m:0,8*0,07*211</t>
  </si>
  <si>
    <t>15</t>
  </si>
  <si>
    <t>Výsadba cibulovin</t>
  </si>
  <si>
    <t>183204113R00</t>
  </si>
  <si>
    <t xml:space="preserve">Výsadba cibulí nebo hlíz prostokořenných </t>
  </si>
  <si>
    <t>026522622</t>
  </si>
  <si>
    <t xml:space="preserve">Narcissus poeticus"Actaea" </t>
  </si>
  <si>
    <t>026522623</t>
  </si>
  <si>
    <t xml:space="preserve">Galathus nivalis </t>
  </si>
  <si>
    <t>026522624</t>
  </si>
  <si>
    <t xml:space="preserve">Scilla siberica </t>
  </si>
  <si>
    <t>16</t>
  </si>
  <si>
    <t>Trávník luční rovina a svah do 1:5</t>
  </si>
  <si>
    <t>111104111R00</t>
  </si>
  <si>
    <t>Pokosení trávníku rovina ,svah do 1:5, odvoz 20 km 2x pokos</t>
  </si>
  <si>
    <t>2264*2</t>
  </si>
  <si>
    <t>180401212R00</t>
  </si>
  <si>
    <t>Založení trávníku lučního výsevem ve svahu do 1:5 a rovině</t>
  </si>
  <si>
    <t>2264</t>
  </si>
  <si>
    <t>183403153R00</t>
  </si>
  <si>
    <t xml:space="preserve">Obdělání půdy hrabáním, v rovině a svahu 1:5 </t>
  </si>
  <si>
    <t>183403161R00</t>
  </si>
  <si>
    <t xml:space="preserve">Obdělání půdy válením, v rovině a svahu 1:5 </t>
  </si>
  <si>
    <t>005724701</t>
  </si>
  <si>
    <t xml:space="preserve">Směs luční výsevek  (15g/m2) </t>
  </si>
  <si>
    <t>2264*0,015</t>
  </si>
  <si>
    <t>17</t>
  </si>
  <si>
    <t>Trávník luční svah od 1:5 do 1:2</t>
  </si>
  <si>
    <t>111104112R00</t>
  </si>
  <si>
    <t xml:space="preserve">Pokosení trávníku . svah 1:5 až 1:2, odvoz 20 km </t>
  </si>
  <si>
    <t>920*2</t>
  </si>
  <si>
    <t>180401212RT1</t>
  </si>
  <si>
    <t>Založení trávníku lučního výsevem ve svahu 1:5 až 1:02:00</t>
  </si>
  <si>
    <t>183403153RT1</t>
  </si>
  <si>
    <t xml:space="preserve">Obdělání půdy hrabáním, ve svahu 1:5 až 1:2 </t>
  </si>
  <si>
    <t>183403161RT1</t>
  </si>
  <si>
    <t xml:space="preserve">Obdělání půdy válením,ve svahu 1:5 až 1:2 </t>
  </si>
  <si>
    <t>00572407A</t>
  </si>
  <si>
    <t xml:space="preserve">Směs  luční výsevek (15g/m2) </t>
  </si>
  <si>
    <t>920*0,015</t>
  </si>
  <si>
    <t>18</t>
  </si>
  <si>
    <t>Trávník štěrkový</t>
  </si>
  <si>
    <t>111104210R00</t>
  </si>
  <si>
    <t>Pokosení trávníku štěrkového krajinného odvoz do 20 km (pokos 1x)</t>
  </si>
  <si>
    <t>126</t>
  </si>
  <si>
    <t>tl.skrývky 100 mm- část zeminy použít zpětně:126*0,1</t>
  </si>
  <si>
    <t>pro smíchání se štěrkem 1:1</t>
  </si>
  <si>
    <t>180404111RT1</t>
  </si>
  <si>
    <t xml:space="preserve">Založení štěrkového trávníku výsevem v rovině </t>
  </si>
  <si>
    <t>564831111R00</t>
  </si>
  <si>
    <t xml:space="preserve">Podklad ze štěrkodrti po zhutnění tloušťky 10 cm </t>
  </si>
  <si>
    <t>005724071</t>
  </si>
  <si>
    <t xml:space="preserve">Směs travní do sucha  20g/m2 </t>
  </si>
  <si>
    <t>126*0,02</t>
  </si>
  <si>
    <t>2</t>
  </si>
  <si>
    <t>Základy a česaný beton</t>
  </si>
  <si>
    <t>273321611R0W</t>
  </si>
  <si>
    <t>Česaný beton-úprava povrchu C 30/37 (B 37) pro osazení lavic</t>
  </si>
  <si>
    <t>26*0,15</t>
  </si>
  <si>
    <t>273313611R00</t>
  </si>
  <si>
    <t xml:space="preserve">Beton základových desek prostý C 16/20 (B 20) </t>
  </si>
  <si>
    <t>273351215R00</t>
  </si>
  <si>
    <t xml:space="preserve">Bednění stěn základových desek - zřízení </t>
  </si>
  <si>
    <t>26*0,25+22,5</t>
  </si>
  <si>
    <t>273351216R00</t>
  </si>
  <si>
    <t xml:space="preserve">Bednění stěn základových desek - odstranění </t>
  </si>
  <si>
    <t>273361921RT4</t>
  </si>
  <si>
    <t>Výztuž základových desek ze svařovaných sítí svařovanou sítí - drát 6,0  oka 100/100</t>
  </si>
  <si>
    <t>t</t>
  </si>
  <si>
    <t>26*0,004*1,05</t>
  </si>
  <si>
    <t>275311126U00</t>
  </si>
  <si>
    <t>Základ patka vrtaná prostý beton C20/25 D 200 mm H 600 mm</t>
  </si>
  <si>
    <t>sloupky zábradlí:0,7</t>
  </si>
  <si>
    <t>43</t>
  </si>
  <si>
    <t>Schodiště</t>
  </si>
  <si>
    <t>273321111R00</t>
  </si>
  <si>
    <t>Železobeton základových desek  C 8/10 (B 10) podkladní beton schodů</t>
  </si>
  <si>
    <t>tl.50 mm:7,7*0,05</t>
  </si>
  <si>
    <t>430321313R00</t>
  </si>
  <si>
    <t xml:space="preserve">Schodišťové konstrukce, železobeton C 16/20 (B20) </t>
  </si>
  <si>
    <t>430361921RT2</t>
  </si>
  <si>
    <t>Výztuž schodišťových konstrukcí svařovanou sítí svařovaná síť - drát 5,0 mm, oka 100 / 100 mm</t>
  </si>
  <si>
    <t>12,2*0,004*1,05</t>
  </si>
  <si>
    <t>433351131R00</t>
  </si>
  <si>
    <t xml:space="preserve">Bednění schodnic přímočarých - zřízení </t>
  </si>
  <si>
    <t>433351132R00</t>
  </si>
  <si>
    <t xml:space="preserve">Bednění schodnic přímočarých - odstranění </t>
  </si>
  <si>
    <t>434121416R00</t>
  </si>
  <si>
    <t xml:space="preserve">Osazení želbet. stupňů na schodnice </t>
  </si>
  <si>
    <t>12 stupňů, délka 2 m,uloženo na flexi lepidlo:12*2</t>
  </si>
  <si>
    <t>59372307910</t>
  </si>
  <si>
    <t xml:space="preserve">Schod. stupeň Prefa  2000/150/350 </t>
  </si>
  <si>
    <t>46</t>
  </si>
  <si>
    <t>Zpevněné plochy a pochůzné plochy</t>
  </si>
  <si>
    <t>561121111RTZ</t>
  </si>
  <si>
    <t xml:space="preserve">Hutnění  podkladní vrstvy </t>
  </si>
  <si>
    <t>plocha pod česaný beton a obrubníky:26+55,7</t>
  </si>
  <si>
    <t>plocha pod schody+plocha pod jezdecké schody:7,7+43,7</t>
  </si>
  <si>
    <t>plocha pod žulové kostky:117,92</t>
  </si>
  <si>
    <t>plocha - lem pěšiny z žul kostek:23,48</t>
  </si>
  <si>
    <t>plocha pěšiny z bet.obrubníků:55,7</t>
  </si>
  <si>
    <t>var.nášlap.plocha:0,6</t>
  </si>
  <si>
    <t>564721111R0R</t>
  </si>
  <si>
    <t xml:space="preserve">Podklad z kameniva drceného vel.4-8 mm,tl. 4cm </t>
  </si>
  <si>
    <t>Prosívka,pěšina:141,40</t>
  </si>
  <si>
    <t>pěšina z obrubníků 100/25/8 cm:55,7</t>
  </si>
  <si>
    <t>564801300U00</t>
  </si>
  <si>
    <t xml:space="preserve">Podklad pěšiny štěrkodrti 15cm a schodů </t>
  </si>
  <si>
    <t>pěšina a jezdecké schody:141,4</t>
  </si>
  <si>
    <t>plocha pod česaný beton-lavičky:26</t>
  </si>
  <si>
    <t>dtto pod plochu bet.obrubníků:55,7</t>
  </si>
  <si>
    <t>dtto pod bet.schody:3,5*2,2</t>
  </si>
  <si>
    <t>591111111R00</t>
  </si>
  <si>
    <t xml:space="preserve">Kladení dlažby  kostky 10/12,lože z kamen.tl.4 cm </t>
  </si>
  <si>
    <t>141,4-23,48</t>
  </si>
  <si>
    <t>591241111R00</t>
  </si>
  <si>
    <t>Kladení dlažby kostky 10/12, lože z MC tl. 5 cm lem pěšiny délka 117,5 m oboustranný</t>
  </si>
  <si>
    <t>vč betonového lože:117,4*2*0,1</t>
  </si>
  <si>
    <t>917411111RT5</t>
  </si>
  <si>
    <t>Osaz. stoj. obrub. kam. bez opěry, lože flex malta včetně žulových obrubníků 20x20x120 cm</t>
  </si>
  <si>
    <t>88 ks délky 120 cm:88*1,2</t>
  </si>
  <si>
    <t>599441111R00</t>
  </si>
  <si>
    <t xml:space="preserve">Vyplnění spár dlažby </t>
  </si>
  <si>
    <t>dlažba z kostek:141,4+42</t>
  </si>
  <si>
    <t>plocha pěšiny z obrubníků:55,7</t>
  </si>
  <si>
    <t>917712111RT5</t>
  </si>
  <si>
    <t>Osazení ležat. obrub. bet. bez opěr, lože z kamen. včetně obrubníku  100/8/25</t>
  </si>
  <si>
    <t>pěšina z nášlapných obrubníků na ležato:(222,8-3,42)*1,01</t>
  </si>
  <si>
    <t>4 ks do 1m2:</t>
  </si>
  <si>
    <t>spára mezi obrubníky 1,5 cm:</t>
  </si>
  <si>
    <t>plocha 55,7m2):</t>
  </si>
  <si>
    <t>591111111R01</t>
  </si>
  <si>
    <t xml:space="preserve">Kladení dlažby kostky 10/10 cm,lože z flex.malty </t>
  </si>
  <si>
    <t>nezatříděnol</t>
  </si>
  <si>
    <t>Varovná nášlapná plocha š.50 cm délka 120 cm ukončení pěšiny z žulových kostek</t>
  </si>
  <si>
    <t>dodávka a uložení:1,2*0,5</t>
  </si>
  <si>
    <t>atyp rozměr 50x40 cm(3 ks):</t>
  </si>
  <si>
    <t>564801112R00</t>
  </si>
  <si>
    <t xml:space="preserve">Podklad ze štěrkodrti po zhutnění tloušťky 5 cm </t>
  </si>
  <si>
    <t>jezdecké schody:45,6</t>
  </si>
  <si>
    <t>58380129</t>
  </si>
  <si>
    <t>Kostka dlažební drobná 10/12 štípaná Itř. 1t=4,0m2</t>
  </si>
  <si>
    <t>T</t>
  </si>
  <si>
    <t>((117,9+42+23,48)*0,25)*1,03</t>
  </si>
  <si>
    <t>95</t>
  </si>
  <si>
    <t>Dokončovací práce</t>
  </si>
  <si>
    <t>952901411R0R</t>
  </si>
  <si>
    <t>Vyčištění ostatních ploch od zbytků a obalů, úklid po ukončení prací vč.přístupových cest</t>
  </si>
  <si>
    <t>+ údržba okolí v průběhu stavby:4550</t>
  </si>
  <si>
    <t>96</t>
  </si>
  <si>
    <t>Bourání konstrukcí</t>
  </si>
  <si>
    <t>762111813RT1</t>
  </si>
  <si>
    <t>Demontáž stěn z hranolků, fošen nebo latí,výstuh stávající zahradní chaty dřevěné</t>
  </si>
  <si>
    <t>2*16*2,5</t>
  </si>
  <si>
    <t>767900040RA0</t>
  </si>
  <si>
    <t xml:space="preserve">Demontáž oplocení z pletiva vč sloupků a patek </t>
  </si>
  <si>
    <t>965042241RT1</t>
  </si>
  <si>
    <t>Bourání mazanin betonových tl. nad 10 cm, nad 4 m2 ručně tl. mazaniny 10 - 15 cm</t>
  </si>
  <si>
    <t>betonová podlaha u chatek tl do 15 cm:2*16*0,15</t>
  </si>
  <si>
    <t>966001211U00</t>
  </si>
  <si>
    <t xml:space="preserve">Dmtž lavička zabetonovaná vč patek </t>
  </si>
  <si>
    <t>99</t>
  </si>
  <si>
    <t>Staveništní přesun hmot</t>
  </si>
  <si>
    <t>998222012R00</t>
  </si>
  <si>
    <t xml:space="preserve">Přesun hmot, zpevněné plochy, kryt z kameniva </t>
  </si>
  <si>
    <t>291,5398-17,90</t>
  </si>
  <si>
    <t>998231311R00</t>
  </si>
  <si>
    <t xml:space="preserve">Přesun hmot pro sadovnické a krajin. úpravy do 5km </t>
  </si>
  <si>
    <t>17,9</t>
  </si>
  <si>
    <t>766</t>
  </si>
  <si>
    <t>Konstrukce truhlářské</t>
  </si>
  <si>
    <t>766311111U00</t>
  </si>
  <si>
    <t>Dod a Mtž dřevěné madlo akát /schodiště/ +jezdecké schody</t>
  </si>
  <si>
    <t>madlo akát 60/40 mm úchyt do pásoviny 50/10:4,2*1,03</t>
  </si>
  <si>
    <t>šroubováním:</t>
  </si>
  <si>
    <t>dtto jezdecké schody,uchycení dtto:36,7*1,03</t>
  </si>
  <si>
    <t>délku madla upravit na místě:</t>
  </si>
  <si>
    <t>998766201R00</t>
  </si>
  <si>
    <t xml:space="preserve">Přesun hmot pro truhlářské konstr., výšky do 6 m </t>
  </si>
  <si>
    <t>767</t>
  </si>
  <si>
    <t>Konstrukce zámečnické-mobiliář</t>
  </si>
  <si>
    <t>767 sub.01</t>
  </si>
  <si>
    <t>Lavice bez opěradla /160x50 cm/vč osazení a spodní stavby(dřevo akát)</t>
  </si>
  <si>
    <t>767 sub.02</t>
  </si>
  <si>
    <t>Lavice s opěradlem  /160x50 cm/ vč osazení a spodní stavby</t>
  </si>
  <si>
    <t>767 sub.03</t>
  </si>
  <si>
    <t>Typový odpadkový koš-dodávika vč osazení a vč.spodní stavby</t>
  </si>
  <si>
    <t>767 sub.04</t>
  </si>
  <si>
    <t>Dodávka a osazení venkovního stolu /160x80 cm/ vč.osazení a spodní stavby</t>
  </si>
  <si>
    <t>767 sub.05</t>
  </si>
  <si>
    <t>Dlouhá lavice s opěradlem /300x50 cm/ vč.osazení a spodní stavby</t>
  </si>
  <si>
    <t>767 sub.06</t>
  </si>
  <si>
    <t xml:space="preserve">Herní prvek - prolézací kmen vč.osazení </t>
  </si>
  <si>
    <t>767 sub.07</t>
  </si>
  <si>
    <t>Dílenská výrobní dokumentace (pokud nejde o typové výrobky)</t>
  </si>
  <si>
    <t>767 sub.08</t>
  </si>
  <si>
    <t xml:space="preserve">Certifikace mobiliářových prvků </t>
  </si>
  <si>
    <t>V případě že nejde o typové výrobky:1</t>
  </si>
  <si>
    <t>767 sub.09</t>
  </si>
  <si>
    <t xml:space="preserve">Doprava mobiliř.prvků </t>
  </si>
  <si>
    <t>767998107R00</t>
  </si>
  <si>
    <t>D+M atypických konstrukcí -zábradlí schod. /bet.schody/a /jezdecké schody/</t>
  </si>
  <si>
    <t>beton.schody zábradlí Jackel prof.50/50/3 mm:11*4,28*1,1</t>
  </si>
  <si>
    <t>Plochá ocel 50/10 mm:4,3*3,99*1,1</t>
  </si>
  <si>
    <t>kot.deska 150/150/10  3 ks:0,45*11,83*1,1</t>
  </si>
  <si>
    <t>vše žárově Pzn:</t>
  </si>
  <si>
    <t>jezdecké schody mat. Jackel prof.50/50/3 mm sloupek:(1,5*26*4,28)*1,1</t>
  </si>
  <si>
    <t>mat.dtto příčle zábradlí:(1,5*25*4,28)*1,1</t>
  </si>
  <si>
    <t>Plochá ocel 50/10 mm:38*3,99*1,1</t>
  </si>
  <si>
    <t>vše žárové Pzn:</t>
  </si>
  <si>
    <t>otriskáno:</t>
  </si>
  <si>
    <t>953945123U00</t>
  </si>
  <si>
    <t xml:space="preserve">Kotva mech M10 dl 12cm střed vyvrt Pzn </t>
  </si>
  <si>
    <t>3*2</t>
  </si>
  <si>
    <t>998767201R00</t>
  </si>
  <si>
    <t>Přesun hmot pro zámečnické konstr., výšky do 6 m a mobiliářové prvky</t>
  </si>
  <si>
    <t>D96</t>
  </si>
  <si>
    <t>Přesuny suti a vybouraných hmot</t>
  </si>
  <si>
    <t>979990112R00</t>
  </si>
  <si>
    <t xml:space="preserve">Poplatek za skládku suti - obalovaný asfalt </t>
  </si>
  <si>
    <t>69,350</t>
  </si>
  <si>
    <t>979999999R00</t>
  </si>
  <si>
    <t>Poplatek za skladku 10 % příměsí - dřevo,pletivo, sloupky a bet.suť,zdivo,obaly</t>
  </si>
  <si>
    <t>59,895</t>
  </si>
  <si>
    <t>979081111R00</t>
  </si>
  <si>
    <t xml:space="preserve">Odvoz suti a vybour. hmot na skládku do 1 km </t>
  </si>
  <si>
    <t>979081121R00</t>
  </si>
  <si>
    <t xml:space="preserve">Příplatek k odvozu za každý další 1 km </t>
  </si>
  <si>
    <t>129,245*9</t>
  </si>
  <si>
    <t>979086112R00</t>
  </si>
  <si>
    <t xml:space="preserve">Nakládání nebo překládání suti a vybouraných hmot </t>
  </si>
  <si>
    <t>Vedlejší rozpočtové náklady</t>
  </si>
  <si>
    <t>Zařízení stavby,provoz a likvidace</t>
  </si>
  <si>
    <t>Zábory,ochrana úzamí prací,poplatky</t>
  </si>
  <si>
    <t>Inženýrská  a koordinační činnost</t>
  </si>
  <si>
    <t>Autorská činnost</t>
  </si>
  <si>
    <t>Ostatní náklady</t>
  </si>
  <si>
    <t>Vyhotovení dokumentace skut.provedení</t>
  </si>
  <si>
    <t>Geodetické práce-náklady na geodet.práce</t>
  </si>
  <si>
    <t>Mimostaveništní doprava</t>
  </si>
  <si>
    <t>MČ Brno - střed</t>
  </si>
  <si>
    <t>Ing.Eva Wágnerová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</si>
</sst>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0.0"/>
    <numFmt numFmtId="166" formatCode="#,##0\ &quot;Kč&quot;"/>
  </numFmts>
  <fonts count="22">
    <font>
      <sz val="10"/>
      <name val="Arial CE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dotted"/>
      <bottom/>
    </border>
    <border>
      <left/>
      <right style="thin"/>
      <top style="dotted"/>
      <bottom/>
    </border>
    <border>
      <left style="thin"/>
      <right style="thin"/>
      <top style="dotted"/>
      <bottom/>
    </border>
    <border>
      <left style="thin"/>
      <right style="medium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09">
    <xf numFmtId="0" fontId="0" fillId="0" borderId="0" xfId="0"/>
    <xf numFmtId="0" fontId="2" fillId="0" borderId="1" xfId="0" applyFont="1" applyBorder="1" applyAlignment="1">
      <alignment horizontal="centerContinuous" vertical="top"/>
    </xf>
    <xf numFmtId="0" fontId="1" fillId="0" borderId="1" xfId="0" applyFont="1" applyBorder="1" applyAlignment="1">
      <alignment horizontal="centerContinuous"/>
    </xf>
    <xf numFmtId="0" fontId="3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Continuous"/>
    </xf>
    <xf numFmtId="0" fontId="5" fillId="2" borderId="4" xfId="0" applyFont="1" applyFill="1" applyBorder="1" applyAlignment="1">
      <alignment horizontal="left"/>
    </xf>
    <xf numFmtId="0" fontId="4" fillId="0" borderId="5" xfId="0" applyFont="1" applyBorder="1"/>
    <xf numFmtId="49" fontId="4" fillId="0" borderId="6" xfId="0" applyNumberFormat="1" applyFont="1" applyBorder="1" applyAlignment="1">
      <alignment horizontal="left"/>
    </xf>
    <xf numFmtId="0" fontId="1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 applyAlignment="1">
      <alignment horizontal="left"/>
    </xf>
    <xf numFmtId="0" fontId="3" fillId="0" borderId="7" xfId="0" applyFont="1" applyBorder="1"/>
    <xf numFmtId="49" fontId="4" fillId="0" borderId="11" xfId="0" applyNumberFormat="1" applyFont="1" applyBorder="1" applyAlignment="1">
      <alignment horizontal="left"/>
    </xf>
    <xf numFmtId="49" fontId="3" fillId="2" borderId="7" xfId="0" applyNumberFormat="1" applyFont="1" applyFill="1" applyBorder="1"/>
    <xf numFmtId="49" fontId="1" fillId="2" borderId="8" xfId="0" applyNumberFormat="1" applyFont="1" applyFill="1" applyBorder="1"/>
    <xf numFmtId="0" fontId="3" fillId="2" borderId="9" xfId="0" applyFont="1" applyFill="1" applyBorder="1"/>
    <xf numFmtId="0" fontId="1" fillId="2" borderId="9" xfId="0" applyFont="1" applyFill="1" applyBorder="1"/>
    <xf numFmtId="0" fontId="1" fillId="2" borderId="8" xfId="0" applyFont="1" applyFill="1" applyBorder="1"/>
    <xf numFmtId="3" fontId="4" fillId="0" borderId="11" xfId="0" applyNumberFormat="1" applyFont="1" applyBorder="1" applyAlignment="1">
      <alignment horizontal="left"/>
    </xf>
    <xf numFmtId="49" fontId="3" fillId="2" borderId="12" xfId="0" applyNumberFormat="1" applyFont="1" applyFill="1" applyBorder="1"/>
    <xf numFmtId="49" fontId="1" fillId="2" borderId="13" xfId="0" applyNumberFormat="1" applyFont="1" applyFill="1" applyBorder="1"/>
    <xf numFmtId="0" fontId="3" fillId="2" borderId="0" xfId="0" applyFont="1" applyFill="1"/>
    <xf numFmtId="0" fontId="1" fillId="2" borderId="0" xfId="0" applyFont="1" applyFill="1"/>
    <xf numFmtId="49" fontId="4" fillId="0" borderId="10" xfId="0" applyNumberFormat="1" applyFont="1" applyBorder="1" applyAlignment="1">
      <alignment horizontal="left"/>
    </xf>
    <xf numFmtId="0" fontId="4" fillId="0" borderId="14" xfId="0" applyFont="1" applyBorder="1"/>
    <xf numFmtId="0" fontId="4" fillId="0" borderId="10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6" xfId="0" applyFont="1" applyBorder="1"/>
    <xf numFmtId="0" fontId="0" fillId="0" borderId="0" xfId="0" applyFont="1"/>
    <xf numFmtId="3" fontId="0" fillId="0" borderId="0" xfId="0" applyNumberFormat="1"/>
    <xf numFmtId="0" fontId="4" fillId="0" borderId="7" xfId="0" applyFont="1" applyBorder="1"/>
    <xf numFmtId="0" fontId="4" fillId="0" borderId="10" xfId="0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2" fillId="0" borderId="18" xfId="0" applyFont="1" applyBorder="1" applyAlignment="1">
      <alignment horizontal="centerContinuous" vertical="center"/>
    </xf>
    <xf numFmtId="0" fontId="6" fillId="0" borderId="19" xfId="0" applyFont="1" applyBorder="1" applyAlignment="1">
      <alignment horizontal="centerContinuous" vertical="center"/>
    </xf>
    <xf numFmtId="0" fontId="1" fillId="0" borderId="19" xfId="0" applyFont="1" applyBorder="1" applyAlignment="1">
      <alignment horizontal="centerContinuous" vertical="center"/>
    </xf>
    <xf numFmtId="0" fontId="1" fillId="0" borderId="20" xfId="0" applyFont="1" applyBorder="1" applyAlignment="1">
      <alignment horizontal="centerContinuous" vertical="center"/>
    </xf>
    <xf numFmtId="0" fontId="3" fillId="2" borderId="21" xfId="0" applyFont="1" applyFill="1" applyBorder="1" applyAlignment="1">
      <alignment horizontal="left"/>
    </xf>
    <xf numFmtId="0" fontId="1" fillId="2" borderId="22" xfId="0" applyFont="1" applyFill="1" applyBorder="1" applyAlignment="1">
      <alignment horizontal="left"/>
    </xf>
    <xf numFmtId="0" fontId="1" fillId="2" borderId="23" xfId="0" applyFont="1" applyFill="1" applyBorder="1" applyAlignment="1">
      <alignment horizontal="centerContinuous"/>
    </xf>
    <xf numFmtId="0" fontId="3" fillId="2" borderId="22" xfId="0" applyFont="1" applyFill="1" applyBorder="1" applyAlignment="1">
      <alignment horizontal="centerContinuous"/>
    </xf>
    <xf numFmtId="0" fontId="1" fillId="2" borderId="22" xfId="0" applyFont="1" applyFill="1" applyBorder="1" applyAlignment="1">
      <alignment horizontal="centerContinuous"/>
    </xf>
    <xf numFmtId="0" fontId="1" fillId="0" borderId="24" xfId="0" applyFont="1" applyBorder="1"/>
    <xf numFmtId="0" fontId="1" fillId="0" borderId="25" xfId="0" applyFont="1" applyBorder="1"/>
    <xf numFmtId="3" fontId="1" fillId="0" borderId="6" xfId="0" applyNumberFormat="1" applyFont="1" applyBorder="1"/>
    <xf numFmtId="0" fontId="1" fillId="0" borderId="2" xfId="0" applyFont="1" applyBorder="1"/>
    <xf numFmtId="3" fontId="1" fillId="0" borderId="4" xfId="0" applyNumberFormat="1" applyFont="1" applyBorder="1"/>
    <xf numFmtId="0" fontId="1" fillId="0" borderId="3" xfId="0" applyFont="1" applyBorder="1"/>
    <xf numFmtId="3" fontId="1" fillId="0" borderId="9" xfId="0" applyNumberFormat="1" applyFont="1" applyBorder="1"/>
    <xf numFmtId="0" fontId="1" fillId="0" borderId="8" xfId="0" applyFont="1" applyBorder="1"/>
    <xf numFmtId="0" fontId="1" fillId="0" borderId="26" xfId="0" applyFont="1" applyBorder="1"/>
    <xf numFmtId="0" fontId="1" fillId="0" borderId="25" xfId="0" applyFont="1" applyBorder="1" applyAlignment="1">
      <alignment shrinkToFit="1"/>
    </xf>
    <xf numFmtId="0" fontId="1" fillId="0" borderId="27" xfId="0" applyFont="1" applyBorder="1"/>
    <xf numFmtId="0" fontId="1" fillId="0" borderId="12" xfId="0" applyFont="1" applyBorder="1"/>
    <xf numFmtId="0" fontId="1" fillId="0" borderId="0" xfId="0" applyFont="1"/>
    <xf numFmtId="0" fontId="1" fillId="0" borderId="28" xfId="0" applyFont="1" applyBorder="1" applyAlignment="1">
      <alignment horizontal="center" shrinkToFit="1"/>
    </xf>
    <xf numFmtId="0" fontId="1" fillId="0" borderId="29" xfId="0" applyFont="1" applyBorder="1" applyAlignment="1">
      <alignment horizontal="center" shrinkToFit="1"/>
    </xf>
    <xf numFmtId="3" fontId="1" fillId="0" borderId="30" xfId="0" applyNumberFormat="1" applyFont="1" applyBorder="1"/>
    <xf numFmtId="0" fontId="1" fillId="0" borderId="28" xfId="0" applyFont="1" applyBorder="1"/>
    <xf numFmtId="3" fontId="1" fillId="0" borderId="31" xfId="0" applyNumberFormat="1" applyFont="1" applyBorder="1"/>
    <xf numFmtId="0" fontId="1" fillId="0" borderId="29" xfId="0" applyFont="1" applyBorder="1"/>
    <xf numFmtId="0" fontId="3" fillId="2" borderId="2" xfId="0" applyFont="1" applyFill="1" applyBorder="1"/>
    <xf numFmtId="0" fontId="3" fillId="2" borderId="4" xfId="0" applyFont="1" applyFill="1" applyBorder="1"/>
    <xf numFmtId="0" fontId="3" fillId="2" borderId="3" xfId="0" applyFont="1" applyFill="1" applyBorder="1"/>
    <xf numFmtId="0" fontId="3" fillId="2" borderId="32" xfId="0" applyFont="1" applyFill="1" applyBorder="1"/>
    <xf numFmtId="0" fontId="3" fillId="2" borderId="33" xfId="0" applyFont="1" applyFill="1" applyBorder="1"/>
    <xf numFmtId="0" fontId="1" fillId="0" borderId="13" xfId="0" applyFont="1" applyBorder="1"/>
    <xf numFmtId="0" fontId="1" fillId="0" borderId="34" xfId="0" applyFont="1" applyBorder="1"/>
    <xf numFmtId="0" fontId="1" fillId="0" borderId="35" xfId="0" applyFont="1" applyBorder="1"/>
    <xf numFmtId="0" fontId="1" fillId="0" borderId="0" xfId="0" applyFont="1" applyAlignment="1">
      <alignment horizontal="right"/>
    </xf>
    <xf numFmtId="164" fontId="1" fillId="0" borderId="0" xfId="0" applyNumberFormat="1" applyFont="1"/>
    <xf numFmtId="0" fontId="1" fillId="0" borderId="36" xfId="0" applyFont="1" applyBorder="1"/>
    <xf numFmtId="0" fontId="1" fillId="0" borderId="37" xfId="0" applyFont="1" applyBorder="1"/>
    <xf numFmtId="0" fontId="1" fillId="0" borderId="38" xfId="0" applyFont="1" applyBorder="1"/>
    <xf numFmtId="0" fontId="1" fillId="0" borderId="39" xfId="0" applyFont="1" applyBorder="1"/>
    <xf numFmtId="165" fontId="1" fillId="0" borderId="40" xfId="0" applyNumberFormat="1" applyFont="1" applyBorder="1" applyAlignment="1">
      <alignment horizontal="right"/>
    </xf>
    <xf numFmtId="0" fontId="1" fillId="0" borderId="40" xfId="0" applyFont="1" applyBorder="1"/>
    <xf numFmtId="166" fontId="1" fillId="0" borderId="15" xfId="0" applyNumberFormat="1" applyFont="1" applyBorder="1" applyAlignment="1">
      <alignment horizontal="right" indent="2"/>
    </xf>
    <xf numFmtId="166" fontId="1" fillId="0" borderId="16" xfId="0" applyNumberFormat="1" applyFont="1" applyBorder="1" applyAlignment="1">
      <alignment horizontal="right" indent="2"/>
    </xf>
    <xf numFmtId="0" fontId="1" fillId="0" borderId="9" xfId="0" applyFont="1" applyBorder="1"/>
    <xf numFmtId="165" fontId="1" fillId="0" borderId="8" xfId="0" applyNumberFormat="1" applyFont="1" applyBorder="1" applyAlignment="1">
      <alignment horizontal="right"/>
    </xf>
    <xf numFmtId="0" fontId="6" fillId="2" borderId="28" xfId="0" applyFont="1" applyFill="1" applyBorder="1"/>
    <xf numFmtId="0" fontId="6" fillId="2" borderId="31" xfId="0" applyFont="1" applyFill="1" applyBorder="1"/>
    <xf numFmtId="0" fontId="6" fillId="2" borderId="29" xfId="0" applyFont="1" applyFill="1" applyBorder="1"/>
    <xf numFmtId="166" fontId="6" fillId="2" borderId="41" xfId="0" applyNumberFormat="1" applyFont="1" applyFill="1" applyBorder="1" applyAlignment="1">
      <alignment horizontal="right" indent="2"/>
    </xf>
    <xf numFmtId="166" fontId="6" fillId="2" borderId="42" xfId="0" applyNumberFormat="1" applyFont="1" applyFill="1" applyBorder="1" applyAlignment="1">
      <alignment horizontal="right" indent="2"/>
    </xf>
    <xf numFmtId="0" fontId="7" fillId="0" borderId="0" xfId="0" applyFont="1"/>
    <xf numFmtId="0" fontId="8" fillId="0" borderId="0" xfId="0" applyFont="1" applyAlignment="1">
      <alignment horizontal="left" vertical="top" wrapText="1"/>
    </xf>
    <xf numFmtId="0" fontId="0" fillId="0" borderId="0" xfId="0" applyAlignment="1">
      <alignment vertical="justify"/>
    </xf>
    <xf numFmtId="0" fontId="0" fillId="0" borderId="0" xfId="0" applyAlignment="1">
      <alignment horizontal="left" wrapText="1"/>
    </xf>
    <xf numFmtId="0" fontId="1" fillId="0" borderId="43" xfId="20" applyFont="1" applyBorder="1" applyAlignment="1">
      <alignment horizontal="center"/>
      <protection/>
    </xf>
    <xf numFmtId="0" fontId="1" fillId="0" borderId="44" xfId="20" applyFont="1" applyBorder="1" applyAlignment="1">
      <alignment horizontal="center"/>
      <protection/>
    </xf>
    <xf numFmtId="0" fontId="3" fillId="0" borderId="45" xfId="20" applyFont="1" applyBorder="1">
      <alignment/>
      <protection/>
    </xf>
    <xf numFmtId="0" fontId="1" fillId="0" borderId="45" xfId="20" applyFont="1" applyBorder="1">
      <alignment/>
      <protection/>
    </xf>
    <xf numFmtId="0" fontId="1" fillId="0" borderId="45" xfId="20" applyFont="1" applyBorder="1" applyAlignment="1">
      <alignment horizontal="right"/>
      <protection/>
    </xf>
    <xf numFmtId="0" fontId="1" fillId="0" borderId="46" xfId="20" applyFont="1" applyBorder="1">
      <alignment/>
      <protection/>
    </xf>
    <xf numFmtId="0" fontId="1" fillId="0" borderId="45" xfId="0" applyFont="1" applyBorder="1" applyAlignment="1">
      <alignment horizontal="left"/>
    </xf>
    <xf numFmtId="0" fontId="1" fillId="0" borderId="47" xfId="0" applyFont="1" applyBorder="1"/>
    <xf numFmtId="0" fontId="1" fillId="0" borderId="48" xfId="20" applyFont="1" applyBorder="1" applyAlignment="1">
      <alignment horizontal="center"/>
      <protection/>
    </xf>
    <xf numFmtId="0" fontId="1" fillId="0" borderId="49" xfId="20" applyFont="1" applyBorder="1" applyAlignment="1">
      <alignment horizontal="center"/>
      <protection/>
    </xf>
    <xf numFmtId="0" fontId="3" fillId="0" borderId="50" xfId="20" applyFont="1" applyBorder="1">
      <alignment/>
      <protection/>
    </xf>
    <xf numFmtId="0" fontId="1" fillId="0" borderId="50" xfId="20" applyFont="1" applyBorder="1">
      <alignment/>
      <protection/>
    </xf>
    <xf numFmtId="0" fontId="1" fillId="0" borderId="50" xfId="20" applyFont="1" applyBorder="1" applyAlignment="1">
      <alignment horizontal="right"/>
      <protection/>
    </xf>
    <xf numFmtId="0" fontId="1" fillId="0" borderId="51" xfId="20" applyFont="1" applyBorder="1" applyAlignment="1">
      <alignment horizontal="left"/>
      <protection/>
    </xf>
    <xf numFmtId="0" fontId="1" fillId="0" borderId="50" xfId="20" applyFont="1" applyBorder="1" applyAlignment="1">
      <alignment horizontal="left"/>
      <protection/>
    </xf>
    <xf numFmtId="0" fontId="1" fillId="0" borderId="52" xfId="20" applyFont="1" applyBorder="1" applyAlignment="1">
      <alignment horizontal="lef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49" fontId="3" fillId="2" borderId="21" xfId="0" applyNumberFormat="1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53" xfId="0" applyFont="1" applyFill="1" applyBorder="1" applyAlignment="1">
      <alignment horizontal="center"/>
    </xf>
    <xf numFmtId="0" fontId="3" fillId="2" borderId="54" xfId="0" applyFont="1" applyFill="1" applyBorder="1" applyAlignment="1">
      <alignment horizontal="center"/>
    </xf>
    <xf numFmtId="0" fontId="3" fillId="2" borderId="55" xfId="0" applyFont="1" applyFill="1" applyBorder="1" applyAlignment="1">
      <alignment horizontal="center"/>
    </xf>
    <xf numFmtId="0" fontId="4" fillId="0" borderId="0" xfId="0" applyFont="1"/>
    <xf numFmtId="3" fontId="1" fillId="0" borderId="35" xfId="0" applyNumberFormat="1" applyFont="1" applyBorder="1"/>
    <xf numFmtId="0" fontId="3" fillId="2" borderId="21" xfId="0" applyFont="1" applyFill="1" applyBorder="1"/>
    <xf numFmtId="0" fontId="3" fillId="2" borderId="22" xfId="0" applyFont="1" applyFill="1" applyBorder="1"/>
    <xf numFmtId="3" fontId="3" fillId="2" borderId="23" xfId="0" applyNumberFormat="1" applyFont="1" applyFill="1" applyBorder="1"/>
    <xf numFmtId="3" fontId="3" fillId="2" borderId="53" xfId="0" applyNumberFormat="1" applyFont="1" applyFill="1" applyBorder="1"/>
    <xf numFmtId="3" fontId="3" fillId="2" borderId="54" xfId="0" applyNumberFormat="1" applyFont="1" applyFill="1" applyBorder="1"/>
    <xf numFmtId="3" fontId="3" fillId="2" borderId="55" xfId="0" applyNumberFormat="1" applyFont="1" applyFill="1" applyBorder="1"/>
    <xf numFmtId="0" fontId="9" fillId="0" borderId="0" xfId="0" applyFont="1"/>
    <xf numFmtId="3" fontId="2" fillId="0" borderId="0" xfId="0" applyNumberFormat="1" applyFont="1" applyAlignment="1">
      <alignment horizontal="centerContinuous"/>
    </xf>
    <xf numFmtId="0" fontId="1" fillId="2" borderId="33" xfId="0" applyFont="1" applyFill="1" applyBorder="1"/>
    <xf numFmtId="0" fontId="3" fillId="2" borderId="56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center"/>
    </xf>
    <xf numFmtId="4" fontId="5" fillId="2" borderId="4" xfId="0" applyNumberFormat="1" applyFont="1" applyFill="1" applyBorder="1" applyAlignment="1">
      <alignment horizontal="right"/>
    </xf>
    <xf numFmtId="4" fontId="5" fillId="2" borderId="33" xfId="0" applyNumberFormat="1" applyFont="1" applyFill="1" applyBorder="1" applyAlignment="1">
      <alignment horizontal="right"/>
    </xf>
    <xf numFmtId="0" fontId="1" fillId="0" borderId="17" xfId="0" applyFont="1" applyBorder="1"/>
    <xf numFmtId="3" fontId="1" fillId="0" borderId="26" xfId="0" applyNumberFormat="1" applyFont="1" applyBorder="1" applyAlignment="1">
      <alignment horizontal="right"/>
    </xf>
    <xf numFmtId="165" fontId="1" fillId="0" borderId="10" xfId="0" applyNumberFormat="1" applyFont="1" applyBorder="1" applyAlignment="1">
      <alignment horizontal="right"/>
    </xf>
    <xf numFmtId="3" fontId="1" fillId="0" borderId="36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 horizontal="right"/>
    </xf>
    <xf numFmtId="0" fontId="1" fillId="2" borderId="28" xfId="0" applyFont="1" applyFill="1" applyBorder="1"/>
    <xf numFmtId="0" fontId="3" fillId="2" borderId="31" xfId="0" applyFont="1" applyFill="1" applyBorder="1"/>
    <xf numFmtId="0" fontId="1" fillId="2" borderId="31" xfId="0" applyFont="1" applyFill="1" applyBorder="1"/>
    <xf numFmtId="4" fontId="1" fillId="2" borderId="42" xfId="0" applyNumberFormat="1" applyFont="1" applyFill="1" applyBorder="1"/>
    <xf numFmtId="4" fontId="1" fillId="2" borderId="28" xfId="0" applyNumberFormat="1" applyFont="1" applyFill="1" applyBorder="1"/>
    <xf numFmtId="4" fontId="1" fillId="2" borderId="31" xfId="0" applyNumberFormat="1" applyFont="1" applyFill="1" applyBorder="1"/>
    <xf numFmtId="3" fontId="3" fillId="2" borderId="31" xfId="0" applyNumberFormat="1" applyFont="1" applyFill="1" applyBorder="1" applyAlignment="1">
      <alignment horizontal="right"/>
    </xf>
    <xf numFmtId="3" fontId="3" fillId="2" borderId="42" xfId="0" applyNumberFormat="1" applyFont="1" applyFill="1" applyBorder="1" applyAlignment="1">
      <alignment horizontal="right"/>
    </xf>
    <xf numFmtId="3" fontId="10" fillId="0" borderId="0" xfId="0" applyNumberFormat="1" applyFont="1"/>
    <xf numFmtId="4" fontId="10" fillId="0" borderId="0" xfId="0" applyNumberFormat="1" applyFont="1"/>
    <xf numFmtId="4" fontId="0" fillId="0" borderId="0" xfId="0" applyNumberFormat="1"/>
    <xf numFmtId="0" fontId="11" fillId="0" borderId="0" xfId="20" applyFont="1" applyAlignment="1">
      <alignment horizontal="center"/>
      <protection/>
    </xf>
    <xf numFmtId="0" fontId="0" fillId="0" borderId="0" xfId="20">
      <alignment/>
      <protection/>
    </xf>
    <xf numFmtId="0" fontId="1" fillId="0" borderId="0" xfId="20" applyFont="1">
      <alignment/>
      <protection/>
    </xf>
    <xf numFmtId="0" fontId="12" fillId="0" borderId="0" xfId="20" applyFont="1" applyAlignment="1">
      <alignment horizontal="centerContinuous"/>
      <protection/>
    </xf>
    <xf numFmtId="0" fontId="13" fillId="0" borderId="0" xfId="20" applyFont="1" applyAlignment="1">
      <alignment horizontal="centerContinuous"/>
      <protection/>
    </xf>
    <xf numFmtId="0" fontId="13" fillId="0" borderId="0" xfId="20" applyFont="1" applyAlignment="1">
      <alignment horizontal="right"/>
      <protection/>
    </xf>
    <xf numFmtId="0" fontId="4" fillId="0" borderId="46" xfId="20" applyFont="1" applyBorder="1" applyAlignment="1">
      <alignment horizontal="right"/>
      <protection/>
    </xf>
    <xf numFmtId="0" fontId="1" fillId="0" borderId="45" xfId="20" applyFont="1" applyBorder="1" applyAlignment="1">
      <alignment horizontal="left"/>
      <protection/>
    </xf>
    <xf numFmtId="0" fontId="1" fillId="0" borderId="47" xfId="20" applyFont="1" applyBorder="1">
      <alignment/>
      <protection/>
    </xf>
    <xf numFmtId="49" fontId="1" fillId="0" borderId="48" xfId="20" applyNumberFormat="1" applyFont="1" applyBorder="1" applyAlignment="1">
      <alignment horizontal="center"/>
      <protection/>
    </xf>
    <xf numFmtId="0" fontId="1" fillId="0" borderId="51" xfId="20" applyFont="1" applyBorder="1" applyAlignment="1">
      <alignment horizontal="center" shrinkToFit="1"/>
      <protection/>
    </xf>
    <xf numFmtId="0" fontId="1" fillId="0" borderId="50" xfId="20" applyFont="1" applyBorder="1" applyAlignment="1">
      <alignment horizontal="center" shrinkToFit="1"/>
      <protection/>
    </xf>
    <xf numFmtId="0" fontId="1" fillId="0" borderId="52" xfId="20" applyFont="1" applyBorder="1" applyAlignment="1">
      <alignment horizontal="center" shrinkToFit="1"/>
      <protection/>
    </xf>
    <xf numFmtId="0" fontId="4" fillId="0" borderId="0" xfId="20" applyFont="1">
      <alignment/>
      <protection/>
    </xf>
    <xf numFmtId="0" fontId="1" fillId="0" borderId="0" xfId="20" applyFont="1" applyAlignment="1">
      <alignment horizontal="right"/>
      <protection/>
    </xf>
    <xf numFmtId="49" fontId="4" fillId="2" borderId="10" xfId="20" applyNumberFormat="1" applyFont="1" applyFill="1" applyBorder="1">
      <alignment/>
      <protection/>
    </xf>
    <xf numFmtId="0" fontId="4" fillId="2" borderId="8" xfId="20" applyFont="1" applyFill="1" applyBorder="1" applyAlignment="1">
      <alignment horizontal="center"/>
      <protection/>
    </xf>
    <xf numFmtId="0" fontId="4" fillId="2" borderId="10" xfId="20" applyFont="1" applyFill="1" applyBorder="1" applyAlignment="1">
      <alignment horizontal="center"/>
      <protection/>
    </xf>
    <xf numFmtId="0" fontId="3" fillId="0" borderId="57" xfId="20" applyFont="1" applyBorder="1" applyAlignment="1">
      <alignment horizontal="center"/>
      <protection/>
    </xf>
    <xf numFmtId="49" fontId="3" fillId="0" borderId="57" xfId="20" applyNumberFormat="1" applyFont="1" applyBorder="1" applyAlignment="1">
      <alignment horizontal="left"/>
      <protection/>
    </xf>
    <xf numFmtId="0" fontId="3" fillId="0" borderId="15" xfId="20" applyFont="1" applyBorder="1">
      <alignment/>
      <protection/>
    </xf>
    <xf numFmtId="0" fontId="1" fillId="0" borderId="9" xfId="20" applyFont="1" applyBorder="1" applyAlignment="1">
      <alignment horizontal="center"/>
      <protection/>
    </xf>
    <xf numFmtId="0" fontId="1" fillId="0" borderId="9" xfId="20" applyFont="1" applyBorder="1" applyAlignment="1">
      <alignment horizontal="right"/>
      <protection/>
    </xf>
    <xf numFmtId="0" fontId="1" fillId="0" borderId="8" xfId="20" applyFont="1" applyBorder="1">
      <alignment/>
      <protection/>
    </xf>
    <xf numFmtId="0" fontId="14" fillId="0" borderId="0" xfId="20" applyFont="1">
      <alignment/>
      <protection/>
    </xf>
    <xf numFmtId="0" fontId="15" fillId="0" borderId="58" xfId="20" applyFont="1" applyBorder="1" applyAlignment="1">
      <alignment horizontal="center" vertical="top"/>
      <protection/>
    </xf>
    <xf numFmtId="49" fontId="15" fillId="0" borderId="58" xfId="20" applyNumberFormat="1" applyFont="1" applyBorder="1" applyAlignment="1">
      <alignment horizontal="left" vertical="top"/>
      <protection/>
    </xf>
    <xf numFmtId="0" fontId="15" fillId="0" borderId="58" xfId="20" applyFont="1" applyBorder="1" applyAlignment="1">
      <alignment vertical="top" wrapText="1"/>
      <protection/>
    </xf>
    <xf numFmtId="49" fontId="15" fillId="0" borderId="58" xfId="20" applyNumberFormat="1" applyFont="1" applyBorder="1" applyAlignment="1">
      <alignment horizontal="center" shrinkToFit="1"/>
      <protection/>
    </xf>
    <xf numFmtId="4" fontId="15" fillId="0" borderId="58" xfId="20" applyNumberFormat="1" applyFont="1" applyBorder="1" applyAlignment="1">
      <alignment horizontal="right"/>
      <protection/>
    </xf>
    <xf numFmtId="4" fontId="15" fillId="0" borderId="58" xfId="20" applyNumberFormat="1" applyFont="1" applyBorder="1">
      <alignment/>
      <protection/>
    </xf>
    <xf numFmtId="0" fontId="14" fillId="0" borderId="0" xfId="20" applyFont="1">
      <alignment/>
      <protection/>
    </xf>
    <xf numFmtId="0" fontId="4" fillId="0" borderId="57" xfId="20" applyFont="1" applyBorder="1" applyAlignment="1">
      <alignment horizontal="center"/>
      <protection/>
    </xf>
    <xf numFmtId="0" fontId="16" fillId="0" borderId="0" xfId="20" applyFont="1" applyAlignment="1">
      <alignment wrapText="1"/>
      <protection/>
    </xf>
    <xf numFmtId="49" fontId="4" fillId="0" borderId="57" xfId="20" applyNumberFormat="1" applyFont="1" applyBorder="1" applyAlignment="1">
      <alignment horizontal="right"/>
      <protection/>
    </xf>
    <xf numFmtId="49" fontId="17" fillId="3" borderId="59" xfId="20" applyNumberFormat="1" applyFont="1" applyFill="1" applyBorder="1" applyAlignment="1">
      <alignment horizontal="left" wrapText="1"/>
      <protection/>
    </xf>
    <xf numFmtId="49" fontId="18" fillId="0" borderId="60" xfId="0" applyNumberFormat="1" applyFont="1" applyBorder="1" applyAlignment="1">
      <alignment horizontal="left" wrapText="1"/>
    </xf>
    <xf numFmtId="4" fontId="17" fillId="3" borderId="61" xfId="20" applyNumberFormat="1" applyFont="1" applyFill="1" applyBorder="1" applyAlignment="1">
      <alignment horizontal="right" wrapText="1"/>
      <protection/>
    </xf>
    <xf numFmtId="0" fontId="17" fillId="3" borderId="34" xfId="20" applyFont="1" applyFill="1" applyBorder="1" applyAlignment="1">
      <alignment horizontal="left" wrapText="1"/>
      <protection/>
    </xf>
    <xf numFmtId="0" fontId="17" fillId="0" borderId="13" xfId="0" applyFont="1" applyBorder="1" applyAlignment="1">
      <alignment horizontal="right"/>
    </xf>
    <xf numFmtId="0" fontId="1" fillId="2" borderId="10" xfId="20" applyFont="1" applyFill="1" applyBorder="1" applyAlignment="1">
      <alignment horizontal="center"/>
      <protection/>
    </xf>
    <xf numFmtId="49" fontId="19" fillId="2" borderId="10" xfId="20" applyNumberFormat="1" applyFont="1" applyFill="1" applyBorder="1" applyAlignment="1">
      <alignment horizontal="left"/>
      <protection/>
    </xf>
    <xf numFmtId="0" fontId="19" fillId="2" borderId="15" xfId="20" applyFont="1" applyFill="1" applyBorder="1">
      <alignment/>
      <protection/>
    </xf>
    <xf numFmtId="0" fontId="1" fillId="2" borderId="9" xfId="20" applyFont="1" applyFill="1" applyBorder="1" applyAlignment="1">
      <alignment horizontal="center"/>
      <protection/>
    </xf>
    <xf numFmtId="4" fontId="1" fillId="2" borderId="9" xfId="20" applyNumberFormat="1" applyFont="1" applyFill="1" applyBorder="1" applyAlignment="1">
      <alignment horizontal="right"/>
      <protection/>
    </xf>
    <xf numFmtId="4" fontId="1" fillId="2" borderId="8" xfId="20" applyNumberFormat="1" applyFont="1" applyFill="1" applyBorder="1" applyAlignment="1">
      <alignment horizontal="right"/>
      <protection/>
    </xf>
    <xf numFmtId="4" fontId="3" fillId="2" borderId="10" xfId="20" applyNumberFormat="1" applyFont="1" applyFill="1" applyBorder="1">
      <alignment/>
      <protection/>
    </xf>
    <xf numFmtId="3" fontId="0" fillId="0" borderId="0" xfId="20" applyNumberFormat="1">
      <alignment/>
      <protection/>
    </xf>
    <xf numFmtId="0" fontId="20" fillId="0" borderId="0" xfId="20" applyFont="1">
      <alignment/>
      <protection/>
    </xf>
    <xf numFmtId="0" fontId="0" fillId="0" borderId="0" xfId="20" applyAlignment="1">
      <alignment horizontal="right"/>
      <protection/>
    </xf>
    <xf numFmtId="0" fontId="21" fillId="0" borderId="0" xfId="20" applyFont="1">
      <alignment/>
      <protection/>
    </xf>
    <xf numFmtId="3" fontId="21" fillId="0" borderId="0" xfId="20" applyNumberFormat="1" applyFont="1" applyAlignment="1">
      <alignment horizontal="right"/>
      <protection/>
    </xf>
    <xf numFmtId="4" fontId="21" fillId="0" borderId="0" xfId="20" applyNumberFormat="1" applyFont="1">
      <alignment/>
      <protection/>
    </xf>
    <xf numFmtId="49" fontId="4" fillId="0" borderId="12" xfId="0" applyNumberFormat="1" applyFont="1" applyBorder="1"/>
    <xf numFmtId="3" fontId="1" fillId="0" borderId="13" xfId="0" applyNumberFormat="1" applyFont="1" applyBorder="1"/>
    <xf numFmtId="3" fontId="1" fillId="0" borderId="57" xfId="0" applyNumberFormat="1" applyFont="1" applyBorder="1"/>
    <xf numFmtId="3" fontId="1" fillId="0" borderId="62" xfId="0" applyNumberFormat="1" applyFont="1" applyBorder="1"/>
    <xf numFmtId="3" fontId="16" fillId="0" borderId="0" xfId="20" applyNumberFormat="1" applyFont="1" applyAlignment="1">
      <alignment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92E78-C90F-4BE8-BBE7-B84ECFF1DE35}">
  <dimension ref="A1:BE55"/>
  <sheetViews>
    <sheetView tabSelected="1" workbookViewId="0" topLeftCell="A1">
      <selection activeCell="C31" sqref="C31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  <col min="257" max="257" width="2.00390625" style="0" customWidth="1"/>
    <col min="258" max="258" width="15.00390625" style="0" customWidth="1"/>
    <col min="259" max="259" width="15.875" style="0" customWidth="1"/>
    <col min="260" max="260" width="14.625" style="0" customWidth="1"/>
    <col min="261" max="261" width="13.625" style="0" customWidth="1"/>
    <col min="262" max="262" width="16.625" style="0" customWidth="1"/>
    <col min="263" max="263" width="15.25390625" style="0" customWidth="1"/>
    <col min="513" max="513" width="2.00390625" style="0" customWidth="1"/>
    <col min="514" max="514" width="15.00390625" style="0" customWidth="1"/>
    <col min="515" max="515" width="15.875" style="0" customWidth="1"/>
    <col min="516" max="516" width="14.625" style="0" customWidth="1"/>
    <col min="517" max="517" width="13.625" style="0" customWidth="1"/>
    <col min="518" max="518" width="16.625" style="0" customWidth="1"/>
    <col min="519" max="519" width="15.25390625" style="0" customWidth="1"/>
    <col min="769" max="769" width="2.00390625" style="0" customWidth="1"/>
    <col min="770" max="770" width="15.00390625" style="0" customWidth="1"/>
    <col min="771" max="771" width="15.875" style="0" customWidth="1"/>
    <col min="772" max="772" width="14.625" style="0" customWidth="1"/>
    <col min="773" max="773" width="13.625" style="0" customWidth="1"/>
    <col min="774" max="774" width="16.625" style="0" customWidth="1"/>
    <col min="775" max="775" width="15.25390625" style="0" customWidth="1"/>
    <col min="1025" max="1025" width="2.00390625" style="0" customWidth="1"/>
    <col min="1026" max="1026" width="15.00390625" style="0" customWidth="1"/>
    <col min="1027" max="1027" width="15.875" style="0" customWidth="1"/>
    <col min="1028" max="1028" width="14.625" style="0" customWidth="1"/>
    <col min="1029" max="1029" width="13.625" style="0" customWidth="1"/>
    <col min="1030" max="1030" width="16.625" style="0" customWidth="1"/>
    <col min="1031" max="1031" width="15.25390625" style="0" customWidth="1"/>
    <col min="1281" max="1281" width="2.00390625" style="0" customWidth="1"/>
    <col min="1282" max="1282" width="15.00390625" style="0" customWidth="1"/>
    <col min="1283" max="1283" width="15.875" style="0" customWidth="1"/>
    <col min="1284" max="1284" width="14.625" style="0" customWidth="1"/>
    <col min="1285" max="1285" width="13.625" style="0" customWidth="1"/>
    <col min="1286" max="1286" width="16.625" style="0" customWidth="1"/>
    <col min="1287" max="1287" width="15.25390625" style="0" customWidth="1"/>
    <col min="1537" max="1537" width="2.00390625" style="0" customWidth="1"/>
    <col min="1538" max="1538" width="15.00390625" style="0" customWidth="1"/>
    <col min="1539" max="1539" width="15.875" style="0" customWidth="1"/>
    <col min="1540" max="1540" width="14.625" style="0" customWidth="1"/>
    <col min="1541" max="1541" width="13.625" style="0" customWidth="1"/>
    <col min="1542" max="1542" width="16.625" style="0" customWidth="1"/>
    <col min="1543" max="1543" width="15.25390625" style="0" customWidth="1"/>
    <col min="1793" max="1793" width="2.00390625" style="0" customWidth="1"/>
    <col min="1794" max="1794" width="15.00390625" style="0" customWidth="1"/>
    <col min="1795" max="1795" width="15.875" style="0" customWidth="1"/>
    <col min="1796" max="1796" width="14.625" style="0" customWidth="1"/>
    <col min="1797" max="1797" width="13.625" style="0" customWidth="1"/>
    <col min="1798" max="1798" width="16.625" style="0" customWidth="1"/>
    <col min="1799" max="1799" width="15.25390625" style="0" customWidth="1"/>
    <col min="2049" max="2049" width="2.00390625" style="0" customWidth="1"/>
    <col min="2050" max="2050" width="15.00390625" style="0" customWidth="1"/>
    <col min="2051" max="2051" width="15.875" style="0" customWidth="1"/>
    <col min="2052" max="2052" width="14.625" style="0" customWidth="1"/>
    <col min="2053" max="2053" width="13.625" style="0" customWidth="1"/>
    <col min="2054" max="2054" width="16.625" style="0" customWidth="1"/>
    <col min="2055" max="2055" width="15.25390625" style="0" customWidth="1"/>
    <col min="2305" max="2305" width="2.00390625" style="0" customWidth="1"/>
    <col min="2306" max="2306" width="15.00390625" style="0" customWidth="1"/>
    <col min="2307" max="2307" width="15.875" style="0" customWidth="1"/>
    <col min="2308" max="2308" width="14.625" style="0" customWidth="1"/>
    <col min="2309" max="2309" width="13.625" style="0" customWidth="1"/>
    <col min="2310" max="2310" width="16.625" style="0" customWidth="1"/>
    <col min="2311" max="2311" width="15.25390625" style="0" customWidth="1"/>
    <col min="2561" max="2561" width="2.00390625" style="0" customWidth="1"/>
    <col min="2562" max="2562" width="15.00390625" style="0" customWidth="1"/>
    <col min="2563" max="2563" width="15.875" style="0" customWidth="1"/>
    <col min="2564" max="2564" width="14.625" style="0" customWidth="1"/>
    <col min="2565" max="2565" width="13.625" style="0" customWidth="1"/>
    <col min="2566" max="2566" width="16.625" style="0" customWidth="1"/>
    <col min="2567" max="2567" width="15.25390625" style="0" customWidth="1"/>
    <col min="2817" max="2817" width="2.00390625" style="0" customWidth="1"/>
    <col min="2818" max="2818" width="15.00390625" style="0" customWidth="1"/>
    <col min="2819" max="2819" width="15.875" style="0" customWidth="1"/>
    <col min="2820" max="2820" width="14.625" style="0" customWidth="1"/>
    <col min="2821" max="2821" width="13.625" style="0" customWidth="1"/>
    <col min="2822" max="2822" width="16.625" style="0" customWidth="1"/>
    <col min="2823" max="2823" width="15.25390625" style="0" customWidth="1"/>
    <col min="3073" max="3073" width="2.00390625" style="0" customWidth="1"/>
    <col min="3074" max="3074" width="15.00390625" style="0" customWidth="1"/>
    <col min="3075" max="3075" width="15.875" style="0" customWidth="1"/>
    <col min="3076" max="3076" width="14.625" style="0" customWidth="1"/>
    <col min="3077" max="3077" width="13.625" style="0" customWidth="1"/>
    <col min="3078" max="3078" width="16.625" style="0" customWidth="1"/>
    <col min="3079" max="3079" width="15.25390625" style="0" customWidth="1"/>
    <col min="3329" max="3329" width="2.00390625" style="0" customWidth="1"/>
    <col min="3330" max="3330" width="15.00390625" style="0" customWidth="1"/>
    <col min="3331" max="3331" width="15.875" style="0" customWidth="1"/>
    <col min="3332" max="3332" width="14.625" style="0" customWidth="1"/>
    <col min="3333" max="3333" width="13.625" style="0" customWidth="1"/>
    <col min="3334" max="3334" width="16.625" style="0" customWidth="1"/>
    <col min="3335" max="3335" width="15.25390625" style="0" customWidth="1"/>
    <col min="3585" max="3585" width="2.00390625" style="0" customWidth="1"/>
    <col min="3586" max="3586" width="15.00390625" style="0" customWidth="1"/>
    <col min="3587" max="3587" width="15.875" style="0" customWidth="1"/>
    <col min="3588" max="3588" width="14.625" style="0" customWidth="1"/>
    <col min="3589" max="3589" width="13.625" style="0" customWidth="1"/>
    <col min="3590" max="3590" width="16.625" style="0" customWidth="1"/>
    <col min="3591" max="3591" width="15.25390625" style="0" customWidth="1"/>
    <col min="3841" max="3841" width="2.00390625" style="0" customWidth="1"/>
    <col min="3842" max="3842" width="15.00390625" style="0" customWidth="1"/>
    <col min="3843" max="3843" width="15.875" style="0" customWidth="1"/>
    <col min="3844" max="3844" width="14.625" style="0" customWidth="1"/>
    <col min="3845" max="3845" width="13.625" style="0" customWidth="1"/>
    <col min="3846" max="3846" width="16.625" style="0" customWidth="1"/>
    <col min="3847" max="3847" width="15.25390625" style="0" customWidth="1"/>
    <col min="4097" max="4097" width="2.00390625" style="0" customWidth="1"/>
    <col min="4098" max="4098" width="15.00390625" style="0" customWidth="1"/>
    <col min="4099" max="4099" width="15.875" style="0" customWidth="1"/>
    <col min="4100" max="4100" width="14.625" style="0" customWidth="1"/>
    <col min="4101" max="4101" width="13.625" style="0" customWidth="1"/>
    <col min="4102" max="4102" width="16.625" style="0" customWidth="1"/>
    <col min="4103" max="4103" width="15.25390625" style="0" customWidth="1"/>
    <col min="4353" max="4353" width="2.00390625" style="0" customWidth="1"/>
    <col min="4354" max="4354" width="15.00390625" style="0" customWidth="1"/>
    <col min="4355" max="4355" width="15.875" style="0" customWidth="1"/>
    <col min="4356" max="4356" width="14.625" style="0" customWidth="1"/>
    <col min="4357" max="4357" width="13.625" style="0" customWidth="1"/>
    <col min="4358" max="4358" width="16.625" style="0" customWidth="1"/>
    <col min="4359" max="4359" width="15.25390625" style="0" customWidth="1"/>
    <col min="4609" max="4609" width="2.00390625" style="0" customWidth="1"/>
    <col min="4610" max="4610" width="15.00390625" style="0" customWidth="1"/>
    <col min="4611" max="4611" width="15.875" style="0" customWidth="1"/>
    <col min="4612" max="4612" width="14.625" style="0" customWidth="1"/>
    <col min="4613" max="4613" width="13.625" style="0" customWidth="1"/>
    <col min="4614" max="4614" width="16.625" style="0" customWidth="1"/>
    <col min="4615" max="4615" width="15.25390625" style="0" customWidth="1"/>
    <col min="4865" max="4865" width="2.00390625" style="0" customWidth="1"/>
    <col min="4866" max="4866" width="15.00390625" style="0" customWidth="1"/>
    <col min="4867" max="4867" width="15.875" style="0" customWidth="1"/>
    <col min="4868" max="4868" width="14.625" style="0" customWidth="1"/>
    <col min="4869" max="4869" width="13.625" style="0" customWidth="1"/>
    <col min="4870" max="4870" width="16.625" style="0" customWidth="1"/>
    <col min="4871" max="4871" width="15.25390625" style="0" customWidth="1"/>
    <col min="5121" max="5121" width="2.00390625" style="0" customWidth="1"/>
    <col min="5122" max="5122" width="15.00390625" style="0" customWidth="1"/>
    <col min="5123" max="5123" width="15.875" style="0" customWidth="1"/>
    <col min="5124" max="5124" width="14.625" style="0" customWidth="1"/>
    <col min="5125" max="5125" width="13.625" style="0" customWidth="1"/>
    <col min="5126" max="5126" width="16.625" style="0" customWidth="1"/>
    <col min="5127" max="5127" width="15.25390625" style="0" customWidth="1"/>
    <col min="5377" max="5377" width="2.00390625" style="0" customWidth="1"/>
    <col min="5378" max="5378" width="15.00390625" style="0" customWidth="1"/>
    <col min="5379" max="5379" width="15.875" style="0" customWidth="1"/>
    <col min="5380" max="5380" width="14.625" style="0" customWidth="1"/>
    <col min="5381" max="5381" width="13.625" style="0" customWidth="1"/>
    <col min="5382" max="5382" width="16.625" style="0" customWidth="1"/>
    <col min="5383" max="5383" width="15.25390625" style="0" customWidth="1"/>
    <col min="5633" max="5633" width="2.00390625" style="0" customWidth="1"/>
    <col min="5634" max="5634" width="15.00390625" style="0" customWidth="1"/>
    <col min="5635" max="5635" width="15.875" style="0" customWidth="1"/>
    <col min="5636" max="5636" width="14.625" style="0" customWidth="1"/>
    <col min="5637" max="5637" width="13.625" style="0" customWidth="1"/>
    <col min="5638" max="5638" width="16.625" style="0" customWidth="1"/>
    <col min="5639" max="5639" width="15.25390625" style="0" customWidth="1"/>
    <col min="5889" max="5889" width="2.00390625" style="0" customWidth="1"/>
    <col min="5890" max="5890" width="15.00390625" style="0" customWidth="1"/>
    <col min="5891" max="5891" width="15.875" style="0" customWidth="1"/>
    <col min="5892" max="5892" width="14.625" style="0" customWidth="1"/>
    <col min="5893" max="5893" width="13.625" style="0" customWidth="1"/>
    <col min="5894" max="5894" width="16.625" style="0" customWidth="1"/>
    <col min="5895" max="5895" width="15.25390625" style="0" customWidth="1"/>
    <col min="6145" max="6145" width="2.00390625" style="0" customWidth="1"/>
    <col min="6146" max="6146" width="15.00390625" style="0" customWidth="1"/>
    <col min="6147" max="6147" width="15.875" style="0" customWidth="1"/>
    <col min="6148" max="6148" width="14.625" style="0" customWidth="1"/>
    <col min="6149" max="6149" width="13.625" style="0" customWidth="1"/>
    <col min="6150" max="6150" width="16.625" style="0" customWidth="1"/>
    <col min="6151" max="6151" width="15.25390625" style="0" customWidth="1"/>
    <col min="6401" max="6401" width="2.00390625" style="0" customWidth="1"/>
    <col min="6402" max="6402" width="15.00390625" style="0" customWidth="1"/>
    <col min="6403" max="6403" width="15.875" style="0" customWidth="1"/>
    <col min="6404" max="6404" width="14.625" style="0" customWidth="1"/>
    <col min="6405" max="6405" width="13.625" style="0" customWidth="1"/>
    <col min="6406" max="6406" width="16.625" style="0" customWidth="1"/>
    <col min="6407" max="6407" width="15.25390625" style="0" customWidth="1"/>
    <col min="6657" max="6657" width="2.00390625" style="0" customWidth="1"/>
    <col min="6658" max="6658" width="15.00390625" style="0" customWidth="1"/>
    <col min="6659" max="6659" width="15.875" style="0" customWidth="1"/>
    <col min="6660" max="6660" width="14.625" style="0" customWidth="1"/>
    <col min="6661" max="6661" width="13.625" style="0" customWidth="1"/>
    <col min="6662" max="6662" width="16.625" style="0" customWidth="1"/>
    <col min="6663" max="6663" width="15.25390625" style="0" customWidth="1"/>
    <col min="6913" max="6913" width="2.00390625" style="0" customWidth="1"/>
    <col min="6914" max="6914" width="15.00390625" style="0" customWidth="1"/>
    <col min="6915" max="6915" width="15.875" style="0" customWidth="1"/>
    <col min="6916" max="6916" width="14.625" style="0" customWidth="1"/>
    <col min="6917" max="6917" width="13.625" style="0" customWidth="1"/>
    <col min="6918" max="6918" width="16.625" style="0" customWidth="1"/>
    <col min="6919" max="6919" width="15.25390625" style="0" customWidth="1"/>
    <col min="7169" max="7169" width="2.00390625" style="0" customWidth="1"/>
    <col min="7170" max="7170" width="15.00390625" style="0" customWidth="1"/>
    <col min="7171" max="7171" width="15.875" style="0" customWidth="1"/>
    <col min="7172" max="7172" width="14.625" style="0" customWidth="1"/>
    <col min="7173" max="7173" width="13.625" style="0" customWidth="1"/>
    <col min="7174" max="7174" width="16.625" style="0" customWidth="1"/>
    <col min="7175" max="7175" width="15.25390625" style="0" customWidth="1"/>
    <col min="7425" max="7425" width="2.00390625" style="0" customWidth="1"/>
    <col min="7426" max="7426" width="15.00390625" style="0" customWidth="1"/>
    <col min="7427" max="7427" width="15.875" style="0" customWidth="1"/>
    <col min="7428" max="7428" width="14.625" style="0" customWidth="1"/>
    <col min="7429" max="7429" width="13.625" style="0" customWidth="1"/>
    <col min="7430" max="7430" width="16.625" style="0" customWidth="1"/>
    <col min="7431" max="7431" width="15.25390625" style="0" customWidth="1"/>
    <col min="7681" max="7681" width="2.00390625" style="0" customWidth="1"/>
    <col min="7682" max="7682" width="15.00390625" style="0" customWidth="1"/>
    <col min="7683" max="7683" width="15.875" style="0" customWidth="1"/>
    <col min="7684" max="7684" width="14.625" style="0" customWidth="1"/>
    <col min="7685" max="7685" width="13.625" style="0" customWidth="1"/>
    <col min="7686" max="7686" width="16.625" style="0" customWidth="1"/>
    <col min="7687" max="7687" width="15.25390625" style="0" customWidth="1"/>
    <col min="7937" max="7937" width="2.00390625" style="0" customWidth="1"/>
    <col min="7938" max="7938" width="15.00390625" style="0" customWidth="1"/>
    <col min="7939" max="7939" width="15.875" style="0" customWidth="1"/>
    <col min="7940" max="7940" width="14.625" style="0" customWidth="1"/>
    <col min="7941" max="7941" width="13.625" style="0" customWidth="1"/>
    <col min="7942" max="7942" width="16.625" style="0" customWidth="1"/>
    <col min="7943" max="7943" width="15.25390625" style="0" customWidth="1"/>
    <col min="8193" max="8193" width="2.00390625" style="0" customWidth="1"/>
    <col min="8194" max="8194" width="15.00390625" style="0" customWidth="1"/>
    <col min="8195" max="8195" width="15.875" style="0" customWidth="1"/>
    <col min="8196" max="8196" width="14.625" style="0" customWidth="1"/>
    <col min="8197" max="8197" width="13.625" style="0" customWidth="1"/>
    <col min="8198" max="8198" width="16.625" style="0" customWidth="1"/>
    <col min="8199" max="8199" width="15.25390625" style="0" customWidth="1"/>
    <col min="8449" max="8449" width="2.00390625" style="0" customWidth="1"/>
    <col min="8450" max="8450" width="15.00390625" style="0" customWidth="1"/>
    <col min="8451" max="8451" width="15.875" style="0" customWidth="1"/>
    <col min="8452" max="8452" width="14.625" style="0" customWidth="1"/>
    <col min="8453" max="8453" width="13.625" style="0" customWidth="1"/>
    <col min="8454" max="8454" width="16.625" style="0" customWidth="1"/>
    <col min="8455" max="8455" width="15.25390625" style="0" customWidth="1"/>
    <col min="8705" max="8705" width="2.00390625" style="0" customWidth="1"/>
    <col min="8706" max="8706" width="15.00390625" style="0" customWidth="1"/>
    <col min="8707" max="8707" width="15.875" style="0" customWidth="1"/>
    <col min="8708" max="8708" width="14.625" style="0" customWidth="1"/>
    <col min="8709" max="8709" width="13.625" style="0" customWidth="1"/>
    <col min="8710" max="8710" width="16.625" style="0" customWidth="1"/>
    <col min="8711" max="8711" width="15.25390625" style="0" customWidth="1"/>
    <col min="8961" max="8961" width="2.00390625" style="0" customWidth="1"/>
    <col min="8962" max="8962" width="15.00390625" style="0" customWidth="1"/>
    <col min="8963" max="8963" width="15.875" style="0" customWidth="1"/>
    <col min="8964" max="8964" width="14.625" style="0" customWidth="1"/>
    <col min="8965" max="8965" width="13.625" style="0" customWidth="1"/>
    <col min="8966" max="8966" width="16.625" style="0" customWidth="1"/>
    <col min="8967" max="8967" width="15.25390625" style="0" customWidth="1"/>
    <col min="9217" max="9217" width="2.00390625" style="0" customWidth="1"/>
    <col min="9218" max="9218" width="15.00390625" style="0" customWidth="1"/>
    <col min="9219" max="9219" width="15.875" style="0" customWidth="1"/>
    <col min="9220" max="9220" width="14.625" style="0" customWidth="1"/>
    <col min="9221" max="9221" width="13.625" style="0" customWidth="1"/>
    <col min="9222" max="9222" width="16.625" style="0" customWidth="1"/>
    <col min="9223" max="9223" width="15.25390625" style="0" customWidth="1"/>
    <col min="9473" max="9473" width="2.00390625" style="0" customWidth="1"/>
    <col min="9474" max="9474" width="15.00390625" style="0" customWidth="1"/>
    <col min="9475" max="9475" width="15.875" style="0" customWidth="1"/>
    <col min="9476" max="9476" width="14.625" style="0" customWidth="1"/>
    <col min="9477" max="9477" width="13.625" style="0" customWidth="1"/>
    <col min="9478" max="9478" width="16.625" style="0" customWidth="1"/>
    <col min="9479" max="9479" width="15.25390625" style="0" customWidth="1"/>
    <col min="9729" max="9729" width="2.00390625" style="0" customWidth="1"/>
    <col min="9730" max="9730" width="15.00390625" style="0" customWidth="1"/>
    <col min="9731" max="9731" width="15.875" style="0" customWidth="1"/>
    <col min="9732" max="9732" width="14.625" style="0" customWidth="1"/>
    <col min="9733" max="9733" width="13.625" style="0" customWidth="1"/>
    <col min="9734" max="9734" width="16.625" style="0" customWidth="1"/>
    <col min="9735" max="9735" width="15.25390625" style="0" customWidth="1"/>
    <col min="9985" max="9985" width="2.00390625" style="0" customWidth="1"/>
    <col min="9986" max="9986" width="15.00390625" style="0" customWidth="1"/>
    <col min="9987" max="9987" width="15.875" style="0" customWidth="1"/>
    <col min="9988" max="9988" width="14.625" style="0" customWidth="1"/>
    <col min="9989" max="9989" width="13.625" style="0" customWidth="1"/>
    <col min="9990" max="9990" width="16.625" style="0" customWidth="1"/>
    <col min="9991" max="9991" width="15.25390625" style="0" customWidth="1"/>
    <col min="10241" max="10241" width="2.00390625" style="0" customWidth="1"/>
    <col min="10242" max="10242" width="15.00390625" style="0" customWidth="1"/>
    <col min="10243" max="10243" width="15.875" style="0" customWidth="1"/>
    <col min="10244" max="10244" width="14.625" style="0" customWidth="1"/>
    <col min="10245" max="10245" width="13.625" style="0" customWidth="1"/>
    <col min="10246" max="10246" width="16.625" style="0" customWidth="1"/>
    <col min="10247" max="10247" width="15.25390625" style="0" customWidth="1"/>
    <col min="10497" max="10497" width="2.00390625" style="0" customWidth="1"/>
    <col min="10498" max="10498" width="15.00390625" style="0" customWidth="1"/>
    <col min="10499" max="10499" width="15.875" style="0" customWidth="1"/>
    <col min="10500" max="10500" width="14.625" style="0" customWidth="1"/>
    <col min="10501" max="10501" width="13.625" style="0" customWidth="1"/>
    <col min="10502" max="10502" width="16.625" style="0" customWidth="1"/>
    <col min="10503" max="10503" width="15.25390625" style="0" customWidth="1"/>
    <col min="10753" max="10753" width="2.00390625" style="0" customWidth="1"/>
    <col min="10754" max="10754" width="15.00390625" style="0" customWidth="1"/>
    <col min="10755" max="10755" width="15.875" style="0" customWidth="1"/>
    <col min="10756" max="10756" width="14.625" style="0" customWidth="1"/>
    <col min="10757" max="10757" width="13.625" style="0" customWidth="1"/>
    <col min="10758" max="10758" width="16.625" style="0" customWidth="1"/>
    <col min="10759" max="10759" width="15.25390625" style="0" customWidth="1"/>
    <col min="11009" max="11009" width="2.00390625" style="0" customWidth="1"/>
    <col min="11010" max="11010" width="15.00390625" style="0" customWidth="1"/>
    <col min="11011" max="11011" width="15.875" style="0" customWidth="1"/>
    <col min="11012" max="11012" width="14.625" style="0" customWidth="1"/>
    <col min="11013" max="11013" width="13.625" style="0" customWidth="1"/>
    <col min="11014" max="11014" width="16.625" style="0" customWidth="1"/>
    <col min="11015" max="11015" width="15.25390625" style="0" customWidth="1"/>
    <col min="11265" max="11265" width="2.00390625" style="0" customWidth="1"/>
    <col min="11266" max="11266" width="15.00390625" style="0" customWidth="1"/>
    <col min="11267" max="11267" width="15.875" style="0" customWidth="1"/>
    <col min="11268" max="11268" width="14.625" style="0" customWidth="1"/>
    <col min="11269" max="11269" width="13.625" style="0" customWidth="1"/>
    <col min="11270" max="11270" width="16.625" style="0" customWidth="1"/>
    <col min="11271" max="11271" width="15.25390625" style="0" customWidth="1"/>
    <col min="11521" max="11521" width="2.00390625" style="0" customWidth="1"/>
    <col min="11522" max="11522" width="15.00390625" style="0" customWidth="1"/>
    <col min="11523" max="11523" width="15.875" style="0" customWidth="1"/>
    <col min="11524" max="11524" width="14.625" style="0" customWidth="1"/>
    <col min="11525" max="11525" width="13.625" style="0" customWidth="1"/>
    <col min="11526" max="11526" width="16.625" style="0" customWidth="1"/>
    <col min="11527" max="11527" width="15.25390625" style="0" customWidth="1"/>
    <col min="11777" max="11777" width="2.00390625" style="0" customWidth="1"/>
    <col min="11778" max="11778" width="15.00390625" style="0" customWidth="1"/>
    <col min="11779" max="11779" width="15.875" style="0" customWidth="1"/>
    <col min="11780" max="11780" width="14.625" style="0" customWidth="1"/>
    <col min="11781" max="11781" width="13.625" style="0" customWidth="1"/>
    <col min="11782" max="11782" width="16.625" style="0" customWidth="1"/>
    <col min="11783" max="11783" width="15.25390625" style="0" customWidth="1"/>
    <col min="12033" max="12033" width="2.00390625" style="0" customWidth="1"/>
    <col min="12034" max="12034" width="15.00390625" style="0" customWidth="1"/>
    <col min="12035" max="12035" width="15.875" style="0" customWidth="1"/>
    <col min="12036" max="12036" width="14.625" style="0" customWidth="1"/>
    <col min="12037" max="12037" width="13.625" style="0" customWidth="1"/>
    <col min="12038" max="12038" width="16.625" style="0" customWidth="1"/>
    <col min="12039" max="12039" width="15.25390625" style="0" customWidth="1"/>
    <col min="12289" max="12289" width="2.00390625" style="0" customWidth="1"/>
    <col min="12290" max="12290" width="15.00390625" style="0" customWidth="1"/>
    <col min="12291" max="12291" width="15.875" style="0" customWidth="1"/>
    <col min="12292" max="12292" width="14.625" style="0" customWidth="1"/>
    <col min="12293" max="12293" width="13.625" style="0" customWidth="1"/>
    <col min="12294" max="12294" width="16.625" style="0" customWidth="1"/>
    <col min="12295" max="12295" width="15.25390625" style="0" customWidth="1"/>
    <col min="12545" max="12545" width="2.00390625" style="0" customWidth="1"/>
    <col min="12546" max="12546" width="15.00390625" style="0" customWidth="1"/>
    <col min="12547" max="12547" width="15.875" style="0" customWidth="1"/>
    <col min="12548" max="12548" width="14.625" style="0" customWidth="1"/>
    <col min="12549" max="12549" width="13.625" style="0" customWidth="1"/>
    <col min="12550" max="12550" width="16.625" style="0" customWidth="1"/>
    <col min="12551" max="12551" width="15.25390625" style="0" customWidth="1"/>
    <col min="12801" max="12801" width="2.00390625" style="0" customWidth="1"/>
    <col min="12802" max="12802" width="15.00390625" style="0" customWidth="1"/>
    <col min="12803" max="12803" width="15.875" style="0" customWidth="1"/>
    <col min="12804" max="12804" width="14.625" style="0" customWidth="1"/>
    <col min="12805" max="12805" width="13.625" style="0" customWidth="1"/>
    <col min="12806" max="12806" width="16.625" style="0" customWidth="1"/>
    <col min="12807" max="12807" width="15.25390625" style="0" customWidth="1"/>
    <col min="13057" max="13057" width="2.00390625" style="0" customWidth="1"/>
    <col min="13058" max="13058" width="15.00390625" style="0" customWidth="1"/>
    <col min="13059" max="13059" width="15.875" style="0" customWidth="1"/>
    <col min="13060" max="13060" width="14.625" style="0" customWidth="1"/>
    <col min="13061" max="13061" width="13.625" style="0" customWidth="1"/>
    <col min="13062" max="13062" width="16.625" style="0" customWidth="1"/>
    <col min="13063" max="13063" width="15.25390625" style="0" customWidth="1"/>
    <col min="13313" max="13313" width="2.00390625" style="0" customWidth="1"/>
    <col min="13314" max="13314" width="15.00390625" style="0" customWidth="1"/>
    <col min="13315" max="13315" width="15.875" style="0" customWidth="1"/>
    <col min="13316" max="13316" width="14.625" style="0" customWidth="1"/>
    <col min="13317" max="13317" width="13.625" style="0" customWidth="1"/>
    <col min="13318" max="13318" width="16.625" style="0" customWidth="1"/>
    <col min="13319" max="13319" width="15.25390625" style="0" customWidth="1"/>
    <col min="13569" max="13569" width="2.00390625" style="0" customWidth="1"/>
    <col min="13570" max="13570" width="15.00390625" style="0" customWidth="1"/>
    <col min="13571" max="13571" width="15.875" style="0" customWidth="1"/>
    <col min="13572" max="13572" width="14.625" style="0" customWidth="1"/>
    <col min="13573" max="13573" width="13.625" style="0" customWidth="1"/>
    <col min="13574" max="13574" width="16.625" style="0" customWidth="1"/>
    <col min="13575" max="13575" width="15.25390625" style="0" customWidth="1"/>
    <col min="13825" max="13825" width="2.00390625" style="0" customWidth="1"/>
    <col min="13826" max="13826" width="15.00390625" style="0" customWidth="1"/>
    <col min="13827" max="13827" width="15.875" style="0" customWidth="1"/>
    <col min="13828" max="13828" width="14.625" style="0" customWidth="1"/>
    <col min="13829" max="13829" width="13.625" style="0" customWidth="1"/>
    <col min="13830" max="13830" width="16.625" style="0" customWidth="1"/>
    <col min="13831" max="13831" width="15.25390625" style="0" customWidth="1"/>
    <col min="14081" max="14081" width="2.00390625" style="0" customWidth="1"/>
    <col min="14082" max="14082" width="15.00390625" style="0" customWidth="1"/>
    <col min="14083" max="14083" width="15.875" style="0" customWidth="1"/>
    <col min="14084" max="14084" width="14.625" style="0" customWidth="1"/>
    <col min="14085" max="14085" width="13.625" style="0" customWidth="1"/>
    <col min="14086" max="14086" width="16.625" style="0" customWidth="1"/>
    <col min="14087" max="14087" width="15.25390625" style="0" customWidth="1"/>
    <col min="14337" max="14337" width="2.00390625" style="0" customWidth="1"/>
    <col min="14338" max="14338" width="15.00390625" style="0" customWidth="1"/>
    <col min="14339" max="14339" width="15.875" style="0" customWidth="1"/>
    <col min="14340" max="14340" width="14.625" style="0" customWidth="1"/>
    <col min="14341" max="14341" width="13.625" style="0" customWidth="1"/>
    <col min="14342" max="14342" width="16.625" style="0" customWidth="1"/>
    <col min="14343" max="14343" width="15.25390625" style="0" customWidth="1"/>
    <col min="14593" max="14593" width="2.00390625" style="0" customWidth="1"/>
    <col min="14594" max="14594" width="15.00390625" style="0" customWidth="1"/>
    <col min="14595" max="14595" width="15.875" style="0" customWidth="1"/>
    <col min="14596" max="14596" width="14.625" style="0" customWidth="1"/>
    <col min="14597" max="14597" width="13.625" style="0" customWidth="1"/>
    <col min="14598" max="14598" width="16.625" style="0" customWidth="1"/>
    <col min="14599" max="14599" width="15.25390625" style="0" customWidth="1"/>
    <col min="14849" max="14849" width="2.00390625" style="0" customWidth="1"/>
    <col min="14850" max="14850" width="15.00390625" style="0" customWidth="1"/>
    <col min="14851" max="14851" width="15.875" style="0" customWidth="1"/>
    <col min="14852" max="14852" width="14.625" style="0" customWidth="1"/>
    <col min="14853" max="14853" width="13.625" style="0" customWidth="1"/>
    <col min="14854" max="14854" width="16.625" style="0" customWidth="1"/>
    <col min="14855" max="14855" width="15.25390625" style="0" customWidth="1"/>
    <col min="15105" max="15105" width="2.00390625" style="0" customWidth="1"/>
    <col min="15106" max="15106" width="15.00390625" style="0" customWidth="1"/>
    <col min="15107" max="15107" width="15.875" style="0" customWidth="1"/>
    <col min="15108" max="15108" width="14.625" style="0" customWidth="1"/>
    <col min="15109" max="15109" width="13.625" style="0" customWidth="1"/>
    <col min="15110" max="15110" width="16.625" style="0" customWidth="1"/>
    <col min="15111" max="15111" width="15.25390625" style="0" customWidth="1"/>
    <col min="15361" max="15361" width="2.00390625" style="0" customWidth="1"/>
    <col min="15362" max="15362" width="15.00390625" style="0" customWidth="1"/>
    <col min="15363" max="15363" width="15.875" style="0" customWidth="1"/>
    <col min="15364" max="15364" width="14.625" style="0" customWidth="1"/>
    <col min="15365" max="15365" width="13.625" style="0" customWidth="1"/>
    <col min="15366" max="15366" width="16.625" style="0" customWidth="1"/>
    <col min="15367" max="15367" width="15.25390625" style="0" customWidth="1"/>
    <col min="15617" max="15617" width="2.00390625" style="0" customWidth="1"/>
    <col min="15618" max="15618" width="15.00390625" style="0" customWidth="1"/>
    <col min="15619" max="15619" width="15.875" style="0" customWidth="1"/>
    <col min="15620" max="15620" width="14.625" style="0" customWidth="1"/>
    <col min="15621" max="15621" width="13.625" style="0" customWidth="1"/>
    <col min="15622" max="15622" width="16.625" style="0" customWidth="1"/>
    <col min="15623" max="15623" width="15.25390625" style="0" customWidth="1"/>
    <col min="15873" max="15873" width="2.00390625" style="0" customWidth="1"/>
    <col min="15874" max="15874" width="15.00390625" style="0" customWidth="1"/>
    <col min="15875" max="15875" width="15.875" style="0" customWidth="1"/>
    <col min="15876" max="15876" width="14.625" style="0" customWidth="1"/>
    <col min="15877" max="15877" width="13.625" style="0" customWidth="1"/>
    <col min="15878" max="15878" width="16.625" style="0" customWidth="1"/>
    <col min="15879" max="15879" width="15.25390625" style="0" customWidth="1"/>
    <col min="16129" max="16129" width="2.00390625" style="0" customWidth="1"/>
    <col min="16130" max="16130" width="15.00390625" style="0" customWidth="1"/>
    <col min="16131" max="16131" width="15.875" style="0" customWidth="1"/>
    <col min="16132" max="16132" width="14.625" style="0" customWidth="1"/>
    <col min="16133" max="16133" width="13.625" style="0" customWidth="1"/>
    <col min="16134" max="16134" width="16.625" style="0" customWidth="1"/>
    <col min="16135" max="16135" width="15.25390625" style="0" customWidth="1"/>
  </cols>
  <sheetData>
    <row r="1" spans="1:7" ht="24.75" customHeight="1" thickBot="1">
      <c r="A1" s="1" t="s">
        <v>76</v>
      </c>
      <c r="B1" s="2"/>
      <c r="C1" s="2"/>
      <c r="D1" s="2"/>
      <c r="E1" s="2"/>
      <c r="F1" s="2"/>
      <c r="G1" s="2"/>
    </row>
    <row r="2" spans="1:7" ht="12.75" customHeight="1">
      <c r="A2" s="3" t="s">
        <v>0</v>
      </c>
      <c r="B2" s="4"/>
      <c r="C2" s="5" t="str">
        <f>Rekapitulace!H1</f>
        <v>N500/05/2</v>
      </c>
      <c r="D2" s="5" t="str">
        <f>Rekapitulace!G2</f>
        <v>asanace,úpravy terenu, stavební úpravy 03.01.2023</v>
      </c>
      <c r="E2" s="4"/>
      <c r="F2" s="6" t="s">
        <v>1</v>
      </c>
      <c r="G2" s="7"/>
    </row>
    <row r="3" spans="1:7" ht="3" customHeight="1" hidden="1">
      <c r="A3" s="8"/>
      <c r="B3" s="9"/>
      <c r="C3" s="10"/>
      <c r="D3" s="10"/>
      <c r="E3" s="9"/>
      <c r="F3" s="11"/>
      <c r="G3" s="12"/>
    </row>
    <row r="4" spans="1:7" ht="12" customHeight="1">
      <c r="A4" s="13" t="s">
        <v>2</v>
      </c>
      <c r="B4" s="9"/>
      <c r="C4" s="10" t="s">
        <v>3</v>
      </c>
      <c r="D4" s="10"/>
      <c r="E4" s="9"/>
      <c r="F4" s="11" t="s">
        <v>4</v>
      </c>
      <c r="G4" s="14"/>
    </row>
    <row r="5" spans="1:7" ht="12.95" customHeight="1">
      <c r="A5" s="15" t="s">
        <v>80</v>
      </c>
      <c r="B5" s="16"/>
      <c r="C5" s="17" t="s">
        <v>81</v>
      </c>
      <c r="D5" s="18"/>
      <c r="E5" s="19"/>
      <c r="F5" s="11" t="s">
        <v>6</v>
      </c>
      <c r="G5" s="12"/>
    </row>
    <row r="6" spans="1:7" ht="12.95" customHeight="1">
      <c r="A6" s="13" t="s">
        <v>7</v>
      </c>
      <c r="B6" s="9"/>
      <c r="C6" s="10" t="s">
        <v>8</v>
      </c>
      <c r="D6" s="10"/>
      <c r="E6" s="9"/>
      <c r="F6" s="11" t="s">
        <v>9</v>
      </c>
      <c r="G6" s="20"/>
    </row>
    <row r="7" spans="1:7" ht="12.95" customHeight="1">
      <c r="A7" s="21" t="s">
        <v>78</v>
      </c>
      <c r="B7" s="22"/>
      <c r="C7" s="23" t="s">
        <v>79</v>
      </c>
      <c r="D7" s="24"/>
      <c r="E7" s="24"/>
      <c r="F7" s="25" t="s">
        <v>10</v>
      </c>
      <c r="G7" s="20">
        <f>IF(PocetMJ=0,,ROUND((F30+F32)/PocetMJ,1))</f>
        <v>0</v>
      </c>
    </row>
    <row r="8" spans="1:7" ht="12.75">
      <c r="A8" s="26" t="s">
        <v>11</v>
      </c>
      <c r="B8" s="11"/>
      <c r="C8" s="27" t="s">
        <v>546</v>
      </c>
      <c r="D8" s="27"/>
      <c r="E8" s="28"/>
      <c r="F8" s="11" t="s">
        <v>12</v>
      </c>
      <c r="G8" s="29"/>
    </row>
    <row r="9" spans="1:7" ht="12.75">
      <c r="A9" s="26" t="s">
        <v>13</v>
      </c>
      <c r="B9" s="11"/>
      <c r="C9" s="27" t="str">
        <f>Projektant</f>
        <v>Ing.Eva Wágnerová</v>
      </c>
      <c r="D9" s="27"/>
      <c r="E9" s="28"/>
      <c r="F9" s="11"/>
      <c r="G9" s="29"/>
    </row>
    <row r="10" spans="1:8" ht="12.75">
      <c r="A10" s="26" t="s">
        <v>14</v>
      </c>
      <c r="B10" s="11"/>
      <c r="C10" s="27" t="s">
        <v>545</v>
      </c>
      <c r="D10" s="27"/>
      <c r="E10" s="27"/>
      <c r="F10" s="11"/>
      <c r="G10" s="30"/>
      <c r="H10" s="31"/>
    </row>
    <row r="11" spans="1:57" ht="13.5" customHeight="1">
      <c r="A11" s="26" t="s">
        <v>15</v>
      </c>
      <c r="B11" s="11"/>
      <c r="C11" s="27"/>
      <c r="D11" s="27"/>
      <c r="E11" s="27"/>
      <c r="F11" s="11" t="s">
        <v>16</v>
      </c>
      <c r="G11" s="30"/>
      <c r="BA11" s="32"/>
      <c r="BB11" s="32"/>
      <c r="BC11" s="32"/>
      <c r="BD11" s="32"/>
      <c r="BE11" s="32"/>
    </row>
    <row r="12" spans="1:7" ht="12.75" customHeight="1">
      <c r="A12" s="33" t="s">
        <v>17</v>
      </c>
      <c r="B12" s="9"/>
      <c r="C12" s="34"/>
      <c r="D12" s="34"/>
      <c r="E12" s="34"/>
      <c r="F12" s="35" t="s">
        <v>18</v>
      </c>
      <c r="G12" s="36"/>
    </row>
    <row r="13" spans="1:7" ht="28.5" customHeight="1" thickBot="1">
      <c r="A13" s="37" t="s">
        <v>19</v>
      </c>
      <c r="B13" s="38"/>
      <c r="C13" s="38"/>
      <c r="D13" s="38"/>
      <c r="E13" s="39"/>
      <c r="F13" s="39"/>
      <c r="G13" s="40"/>
    </row>
    <row r="14" spans="1:7" ht="17.25" customHeight="1" thickBot="1">
      <c r="A14" s="41" t="s">
        <v>20</v>
      </c>
      <c r="B14" s="42"/>
      <c r="C14" s="43"/>
      <c r="D14" s="44" t="s">
        <v>21</v>
      </c>
      <c r="E14" s="45"/>
      <c r="F14" s="45"/>
      <c r="G14" s="43"/>
    </row>
    <row r="15" spans="1:7" ht="15.95" customHeight="1">
      <c r="A15" s="46"/>
      <c r="B15" s="47" t="s">
        <v>22</v>
      </c>
      <c r="C15" s="48">
        <f>HSV</f>
        <v>0</v>
      </c>
      <c r="D15" s="49" t="str">
        <f>Rekapitulace!A29</f>
        <v>Vedlejší rozpočtové náklady</v>
      </c>
      <c r="E15" s="50"/>
      <c r="F15" s="51"/>
      <c r="G15" s="48">
        <f>Rekapitulace!I29</f>
        <v>0</v>
      </c>
    </row>
    <row r="16" spans="1:7" ht="15.95" customHeight="1">
      <c r="A16" s="46" t="s">
        <v>23</v>
      </c>
      <c r="B16" s="47" t="s">
        <v>24</v>
      </c>
      <c r="C16" s="48">
        <f>PSV</f>
        <v>0</v>
      </c>
      <c r="D16" s="8" t="str">
        <f>Rekapitulace!A30</f>
        <v>Zařízení stavby,provoz a likvidace</v>
      </c>
      <c r="E16" s="52"/>
      <c r="F16" s="53"/>
      <c r="G16" s="48">
        <f>Rekapitulace!I30</f>
        <v>0</v>
      </c>
    </row>
    <row r="17" spans="1:7" ht="15.95" customHeight="1">
      <c r="A17" s="46" t="s">
        <v>25</v>
      </c>
      <c r="B17" s="47" t="s">
        <v>26</v>
      </c>
      <c r="C17" s="48">
        <f>Mont</f>
        <v>0</v>
      </c>
      <c r="D17" s="8" t="str">
        <f>Rekapitulace!A31</f>
        <v>Zábory,ochrana úzamí prací,poplatky</v>
      </c>
      <c r="E17" s="52"/>
      <c r="F17" s="53"/>
      <c r="G17" s="48">
        <f>Rekapitulace!I31</f>
        <v>0</v>
      </c>
    </row>
    <row r="18" spans="1:7" ht="15.95" customHeight="1">
      <c r="A18" s="54" t="s">
        <v>27</v>
      </c>
      <c r="B18" s="55" t="s">
        <v>28</v>
      </c>
      <c r="C18" s="48">
        <f>Dodavka</f>
        <v>0</v>
      </c>
      <c r="D18" s="8" t="str">
        <f>Rekapitulace!A32</f>
        <v>Inženýrská  a koordinační činnost</v>
      </c>
      <c r="E18" s="52"/>
      <c r="F18" s="53"/>
      <c r="G18" s="48">
        <f>Rekapitulace!I32</f>
        <v>0</v>
      </c>
    </row>
    <row r="19" spans="1:7" ht="15.95" customHeight="1">
      <c r="A19" s="56" t="s">
        <v>29</v>
      </c>
      <c r="B19" s="47"/>
      <c r="C19" s="48">
        <f>SUM(C15:C18)</f>
        <v>0</v>
      </c>
      <c r="D19" s="8" t="str">
        <f>Rekapitulace!A33</f>
        <v>Autorská činnost</v>
      </c>
      <c r="E19" s="52"/>
      <c r="F19" s="53"/>
      <c r="G19" s="48">
        <f>Rekapitulace!I33</f>
        <v>0</v>
      </c>
    </row>
    <row r="20" spans="1:7" ht="15.95" customHeight="1">
      <c r="A20" s="56"/>
      <c r="B20" s="47"/>
      <c r="C20" s="48"/>
      <c r="D20" s="8" t="str">
        <f>Rekapitulace!A34</f>
        <v>Ostatní náklady</v>
      </c>
      <c r="E20" s="52"/>
      <c r="F20" s="53"/>
      <c r="G20" s="48">
        <f>Rekapitulace!I34</f>
        <v>0</v>
      </c>
    </row>
    <row r="21" spans="1:7" ht="15.95" customHeight="1">
      <c r="A21" s="56" t="s">
        <v>30</v>
      </c>
      <c r="B21" s="47"/>
      <c r="C21" s="48">
        <f>HZS</f>
        <v>0</v>
      </c>
      <c r="D21" s="8" t="str">
        <f>Rekapitulace!A35</f>
        <v>Vyhotovení dokumentace skut.provedení</v>
      </c>
      <c r="E21" s="52"/>
      <c r="F21" s="53"/>
      <c r="G21" s="48">
        <f>Rekapitulace!I35</f>
        <v>0</v>
      </c>
    </row>
    <row r="22" spans="1:7" ht="15.95" customHeight="1">
      <c r="A22" s="57" t="s">
        <v>31</v>
      </c>
      <c r="B22" s="58"/>
      <c r="C22" s="48">
        <f>C19+C21</f>
        <v>0</v>
      </c>
      <c r="D22" s="8" t="s">
        <v>32</v>
      </c>
      <c r="E22" s="52"/>
      <c r="F22" s="53"/>
      <c r="G22" s="48">
        <f>G23-SUM(G15:G21)</f>
        <v>0</v>
      </c>
    </row>
    <row r="23" spans="1:7" ht="15.95" customHeight="1" thickBot="1">
      <c r="A23" s="59" t="s">
        <v>33</v>
      </c>
      <c r="B23" s="60"/>
      <c r="C23" s="61">
        <f>C22+G23</f>
        <v>0</v>
      </c>
      <c r="D23" s="62" t="s">
        <v>34</v>
      </c>
      <c r="E23" s="63"/>
      <c r="F23" s="64"/>
      <c r="G23" s="48">
        <f>VRN</f>
        <v>0</v>
      </c>
    </row>
    <row r="24" spans="1:7" ht="12.75">
      <c r="A24" s="65" t="s">
        <v>35</v>
      </c>
      <c r="B24" s="66"/>
      <c r="C24" s="67"/>
      <c r="D24" s="66" t="s">
        <v>36</v>
      </c>
      <c r="E24" s="66"/>
      <c r="F24" s="68" t="s">
        <v>37</v>
      </c>
      <c r="G24" s="69"/>
    </row>
    <row r="25" spans="1:7" ht="12.75">
      <c r="A25" s="57" t="s">
        <v>38</v>
      </c>
      <c r="B25" s="58"/>
      <c r="C25" s="70"/>
      <c r="D25" s="58" t="s">
        <v>38</v>
      </c>
      <c r="E25" s="58"/>
      <c r="F25" s="71" t="s">
        <v>38</v>
      </c>
      <c r="G25" s="72"/>
    </row>
    <row r="26" spans="1:7" ht="37.5" customHeight="1">
      <c r="A26" s="57" t="s">
        <v>39</v>
      </c>
      <c r="B26" s="73"/>
      <c r="C26" s="70"/>
      <c r="D26" s="58" t="s">
        <v>39</v>
      </c>
      <c r="E26" s="58"/>
      <c r="F26" s="71" t="s">
        <v>39</v>
      </c>
      <c r="G26" s="72"/>
    </row>
    <row r="27" spans="1:7" ht="12.75">
      <c r="A27" s="57"/>
      <c r="B27" s="74"/>
      <c r="C27" s="70"/>
      <c r="D27" s="58"/>
      <c r="E27" s="58"/>
      <c r="F27" s="71"/>
      <c r="G27" s="72"/>
    </row>
    <row r="28" spans="1:7" ht="12.75">
      <c r="A28" s="57" t="s">
        <v>40</v>
      </c>
      <c r="B28" s="58"/>
      <c r="C28" s="70"/>
      <c r="D28" s="71" t="s">
        <v>41</v>
      </c>
      <c r="E28" s="70"/>
      <c r="F28" s="58" t="s">
        <v>41</v>
      </c>
      <c r="G28" s="72"/>
    </row>
    <row r="29" spans="1:7" ht="69" customHeight="1">
      <c r="A29" s="57"/>
      <c r="B29" s="58"/>
      <c r="C29" s="75"/>
      <c r="D29" s="76"/>
      <c r="E29" s="75"/>
      <c r="F29" s="58"/>
      <c r="G29" s="72"/>
    </row>
    <row r="30" spans="1:7" ht="12.75">
      <c r="A30" s="77" t="s">
        <v>42</v>
      </c>
      <c r="B30" s="78"/>
      <c r="C30" s="79">
        <v>21</v>
      </c>
      <c r="D30" s="78" t="s">
        <v>43</v>
      </c>
      <c r="E30" s="80"/>
      <c r="F30" s="81">
        <f>C23-F32</f>
        <v>0</v>
      </c>
      <c r="G30" s="82"/>
    </row>
    <row r="31" spans="1:7" ht="12.75">
      <c r="A31" s="77" t="s">
        <v>44</v>
      </c>
      <c r="B31" s="78"/>
      <c r="C31" s="79">
        <f>SazbaDPH1</f>
        <v>21</v>
      </c>
      <c r="D31" s="78" t="s">
        <v>45</v>
      </c>
      <c r="E31" s="80"/>
      <c r="F31" s="81">
        <f>ROUND(PRODUCT(F30,C31/100),0)</f>
        <v>0</v>
      </c>
      <c r="G31" s="82"/>
    </row>
    <row r="32" spans="1:7" ht="12.75">
      <c r="A32" s="77" t="s">
        <v>42</v>
      </c>
      <c r="B32" s="78"/>
      <c r="C32" s="79">
        <v>0</v>
      </c>
      <c r="D32" s="78" t="s">
        <v>45</v>
      </c>
      <c r="E32" s="80"/>
      <c r="F32" s="81">
        <v>0</v>
      </c>
      <c r="G32" s="82"/>
    </row>
    <row r="33" spans="1:7" ht="12.75">
      <c r="A33" s="77" t="s">
        <v>44</v>
      </c>
      <c r="B33" s="83"/>
      <c r="C33" s="84">
        <f>SazbaDPH2</f>
        <v>0</v>
      </c>
      <c r="D33" s="78" t="s">
        <v>45</v>
      </c>
      <c r="E33" s="53"/>
      <c r="F33" s="81">
        <f>ROUND(PRODUCT(F32,C33/100),0)</f>
        <v>0</v>
      </c>
      <c r="G33" s="82"/>
    </row>
    <row r="34" spans="1:7" s="90" customFormat="1" ht="19.5" customHeight="1" thickBot="1">
      <c r="A34" s="85" t="s">
        <v>46</v>
      </c>
      <c r="B34" s="86"/>
      <c r="C34" s="86"/>
      <c r="D34" s="86"/>
      <c r="E34" s="87"/>
      <c r="F34" s="88">
        <f>ROUND(SUM(F30:F33),0)</f>
        <v>0</v>
      </c>
      <c r="G34" s="89"/>
    </row>
    <row r="36" spans="1:8" ht="12.75">
      <c r="A36" t="s">
        <v>47</v>
      </c>
      <c r="H36" t="s">
        <v>5</v>
      </c>
    </row>
    <row r="37" spans="2:8" ht="14.25" customHeight="1">
      <c r="B37" s="91"/>
      <c r="C37" s="91"/>
      <c r="D37" s="91"/>
      <c r="E37" s="91"/>
      <c r="F37" s="91"/>
      <c r="G37" s="91"/>
      <c r="H37" t="s">
        <v>5</v>
      </c>
    </row>
    <row r="38" spans="1:8" ht="12.75" customHeight="1">
      <c r="A38" s="92"/>
      <c r="B38" s="91"/>
      <c r="C38" s="91"/>
      <c r="D38" s="91"/>
      <c r="E38" s="91"/>
      <c r="F38" s="91"/>
      <c r="G38" s="91"/>
      <c r="H38" t="s">
        <v>5</v>
      </c>
    </row>
    <row r="39" spans="1:8" ht="12.75">
      <c r="A39" s="92"/>
      <c r="B39" s="91"/>
      <c r="C39" s="91"/>
      <c r="D39" s="91"/>
      <c r="E39" s="91"/>
      <c r="F39" s="91"/>
      <c r="G39" s="91"/>
      <c r="H39" t="s">
        <v>5</v>
      </c>
    </row>
    <row r="40" spans="1:8" ht="12.75">
      <c r="A40" s="92"/>
      <c r="B40" s="91"/>
      <c r="C40" s="91"/>
      <c r="D40" s="91"/>
      <c r="E40" s="91"/>
      <c r="F40" s="91"/>
      <c r="G40" s="91"/>
      <c r="H40" t="s">
        <v>5</v>
      </c>
    </row>
    <row r="41" spans="1:8" ht="12.75">
      <c r="A41" s="92"/>
      <c r="B41" s="91"/>
      <c r="C41" s="91"/>
      <c r="D41" s="91"/>
      <c r="E41" s="91"/>
      <c r="F41" s="91"/>
      <c r="G41" s="91"/>
      <c r="H41" t="s">
        <v>5</v>
      </c>
    </row>
    <row r="42" spans="1:8" ht="12.75">
      <c r="A42" s="92"/>
      <c r="B42" s="91"/>
      <c r="C42" s="91"/>
      <c r="D42" s="91"/>
      <c r="E42" s="91"/>
      <c r="F42" s="91"/>
      <c r="G42" s="91"/>
      <c r="H42" t="s">
        <v>5</v>
      </c>
    </row>
    <row r="43" spans="1:8" ht="12.75">
      <c r="A43" s="92"/>
      <c r="B43" s="91"/>
      <c r="C43" s="91"/>
      <c r="D43" s="91"/>
      <c r="E43" s="91"/>
      <c r="F43" s="91"/>
      <c r="G43" s="91"/>
      <c r="H43" t="s">
        <v>5</v>
      </c>
    </row>
    <row r="44" spans="1:8" ht="12.75">
      <c r="A44" s="92"/>
      <c r="B44" s="91"/>
      <c r="C44" s="91"/>
      <c r="D44" s="91"/>
      <c r="E44" s="91"/>
      <c r="F44" s="91"/>
      <c r="G44" s="91"/>
      <c r="H44" t="s">
        <v>5</v>
      </c>
    </row>
    <row r="45" spans="1:8" ht="0.75" customHeight="1">
      <c r="A45" s="92"/>
      <c r="B45" s="91"/>
      <c r="C45" s="91"/>
      <c r="D45" s="91"/>
      <c r="E45" s="91"/>
      <c r="F45" s="91"/>
      <c r="G45" s="91"/>
      <c r="H45" t="s">
        <v>5</v>
      </c>
    </row>
    <row r="46" spans="2:7" ht="12.75">
      <c r="B46" s="93"/>
      <c r="C46" s="93"/>
      <c r="D46" s="93"/>
      <c r="E46" s="93"/>
      <c r="F46" s="93"/>
      <c r="G46" s="93"/>
    </row>
    <row r="47" spans="2:7" ht="12.75">
      <c r="B47" s="93"/>
      <c r="C47" s="93"/>
      <c r="D47" s="93"/>
      <c r="E47" s="93"/>
      <c r="F47" s="93"/>
      <c r="G47" s="93"/>
    </row>
    <row r="48" spans="2:7" ht="12.75">
      <c r="B48" s="93"/>
      <c r="C48" s="93"/>
      <c r="D48" s="93"/>
      <c r="E48" s="93"/>
      <c r="F48" s="93"/>
      <c r="G48" s="93"/>
    </row>
    <row r="49" spans="2:7" ht="12.75">
      <c r="B49" s="93"/>
      <c r="C49" s="93"/>
      <c r="D49" s="93"/>
      <c r="E49" s="93"/>
      <c r="F49" s="93"/>
      <c r="G49" s="93"/>
    </row>
    <row r="50" spans="2:7" ht="12.75">
      <c r="B50" s="93"/>
      <c r="C50" s="93"/>
      <c r="D50" s="93"/>
      <c r="E50" s="93"/>
      <c r="F50" s="93"/>
      <c r="G50" s="93"/>
    </row>
    <row r="51" spans="2:7" ht="12.75">
      <c r="B51" s="93"/>
      <c r="C51" s="93"/>
      <c r="D51" s="93"/>
      <c r="E51" s="93"/>
      <c r="F51" s="93"/>
      <c r="G51" s="93"/>
    </row>
    <row r="52" spans="2:7" ht="12.75">
      <c r="B52" s="93"/>
      <c r="C52" s="93"/>
      <c r="D52" s="93"/>
      <c r="E52" s="93"/>
      <c r="F52" s="93"/>
      <c r="G52" s="93"/>
    </row>
    <row r="53" spans="2:7" ht="12.75">
      <c r="B53" s="93"/>
      <c r="C53" s="93"/>
      <c r="D53" s="93"/>
      <c r="E53" s="93"/>
      <c r="F53" s="93"/>
      <c r="G53" s="93"/>
    </row>
    <row r="54" spans="2:7" ht="12.75">
      <c r="B54" s="93"/>
      <c r="C54" s="93"/>
      <c r="D54" s="93"/>
      <c r="E54" s="93"/>
      <c r="F54" s="93"/>
      <c r="G54" s="93"/>
    </row>
    <row r="55" spans="2:7" ht="12.75">
      <c r="B55" s="93"/>
      <c r="C55" s="93"/>
      <c r="D55" s="93"/>
      <c r="E55" s="93"/>
      <c r="F55" s="93"/>
      <c r="G55" s="93"/>
    </row>
  </sheetData>
  <mergeCells count="22"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  <mergeCell ref="F30:G30"/>
    <mergeCell ref="F31:G31"/>
    <mergeCell ref="F32:G32"/>
    <mergeCell ref="F33:G33"/>
    <mergeCell ref="F34:G34"/>
    <mergeCell ref="B37:G45"/>
    <mergeCell ref="C8:E8"/>
    <mergeCell ref="C9:E9"/>
    <mergeCell ref="C10:E10"/>
    <mergeCell ref="C11:E11"/>
    <mergeCell ref="C12:E12"/>
    <mergeCell ref="A23:B2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188868-7FAF-4931-BFDD-30F6609A6801}">
  <dimension ref="A1:IV89"/>
  <sheetViews>
    <sheetView workbookViewId="0" topLeftCell="A1">
      <selection activeCell="H38" sqref="H38:I38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  <col min="257" max="257" width="5.875" style="0" customWidth="1"/>
    <col min="258" max="258" width="6.125" style="0" customWidth="1"/>
    <col min="259" max="259" width="11.375" style="0" customWidth="1"/>
    <col min="260" max="260" width="15.875" style="0" customWidth="1"/>
    <col min="261" max="261" width="11.25390625" style="0" customWidth="1"/>
    <col min="262" max="262" width="10.875" style="0" customWidth="1"/>
    <col min="263" max="263" width="11.00390625" style="0" customWidth="1"/>
    <col min="264" max="264" width="11.125" style="0" customWidth="1"/>
    <col min="265" max="265" width="10.75390625" style="0" customWidth="1"/>
    <col min="513" max="513" width="5.875" style="0" customWidth="1"/>
    <col min="514" max="514" width="6.125" style="0" customWidth="1"/>
    <col min="515" max="515" width="11.375" style="0" customWidth="1"/>
    <col min="516" max="516" width="15.875" style="0" customWidth="1"/>
    <col min="517" max="517" width="11.25390625" style="0" customWidth="1"/>
    <col min="518" max="518" width="10.875" style="0" customWidth="1"/>
    <col min="519" max="519" width="11.00390625" style="0" customWidth="1"/>
    <col min="520" max="520" width="11.125" style="0" customWidth="1"/>
    <col min="521" max="521" width="10.75390625" style="0" customWidth="1"/>
    <col min="769" max="769" width="5.875" style="0" customWidth="1"/>
    <col min="770" max="770" width="6.125" style="0" customWidth="1"/>
    <col min="771" max="771" width="11.375" style="0" customWidth="1"/>
    <col min="772" max="772" width="15.875" style="0" customWidth="1"/>
    <col min="773" max="773" width="11.25390625" style="0" customWidth="1"/>
    <col min="774" max="774" width="10.875" style="0" customWidth="1"/>
    <col min="775" max="775" width="11.00390625" style="0" customWidth="1"/>
    <col min="776" max="776" width="11.125" style="0" customWidth="1"/>
    <col min="777" max="777" width="10.75390625" style="0" customWidth="1"/>
    <col min="1025" max="1025" width="5.875" style="0" customWidth="1"/>
    <col min="1026" max="1026" width="6.125" style="0" customWidth="1"/>
    <col min="1027" max="1027" width="11.375" style="0" customWidth="1"/>
    <col min="1028" max="1028" width="15.875" style="0" customWidth="1"/>
    <col min="1029" max="1029" width="11.25390625" style="0" customWidth="1"/>
    <col min="1030" max="1030" width="10.875" style="0" customWidth="1"/>
    <col min="1031" max="1031" width="11.00390625" style="0" customWidth="1"/>
    <col min="1032" max="1032" width="11.125" style="0" customWidth="1"/>
    <col min="1033" max="1033" width="10.75390625" style="0" customWidth="1"/>
    <col min="1281" max="1281" width="5.875" style="0" customWidth="1"/>
    <col min="1282" max="1282" width="6.125" style="0" customWidth="1"/>
    <col min="1283" max="1283" width="11.375" style="0" customWidth="1"/>
    <col min="1284" max="1284" width="15.875" style="0" customWidth="1"/>
    <col min="1285" max="1285" width="11.25390625" style="0" customWidth="1"/>
    <col min="1286" max="1286" width="10.875" style="0" customWidth="1"/>
    <col min="1287" max="1287" width="11.00390625" style="0" customWidth="1"/>
    <col min="1288" max="1288" width="11.125" style="0" customWidth="1"/>
    <col min="1289" max="1289" width="10.75390625" style="0" customWidth="1"/>
    <col min="1537" max="1537" width="5.875" style="0" customWidth="1"/>
    <col min="1538" max="1538" width="6.125" style="0" customWidth="1"/>
    <col min="1539" max="1539" width="11.375" style="0" customWidth="1"/>
    <col min="1540" max="1540" width="15.875" style="0" customWidth="1"/>
    <col min="1541" max="1541" width="11.25390625" style="0" customWidth="1"/>
    <col min="1542" max="1542" width="10.875" style="0" customWidth="1"/>
    <col min="1543" max="1543" width="11.00390625" style="0" customWidth="1"/>
    <col min="1544" max="1544" width="11.125" style="0" customWidth="1"/>
    <col min="1545" max="1545" width="10.75390625" style="0" customWidth="1"/>
    <col min="1793" max="1793" width="5.875" style="0" customWidth="1"/>
    <col min="1794" max="1794" width="6.125" style="0" customWidth="1"/>
    <col min="1795" max="1795" width="11.375" style="0" customWidth="1"/>
    <col min="1796" max="1796" width="15.875" style="0" customWidth="1"/>
    <col min="1797" max="1797" width="11.25390625" style="0" customWidth="1"/>
    <col min="1798" max="1798" width="10.875" style="0" customWidth="1"/>
    <col min="1799" max="1799" width="11.00390625" style="0" customWidth="1"/>
    <col min="1800" max="1800" width="11.125" style="0" customWidth="1"/>
    <col min="1801" max="1801" width="10.75390625" style="0" customWidth="1"/>
    <col min="2049" max="2049" width="5.875" style="0" customWidth="1"/>
    <col min="2050" max="2050" width="6.125" style="0" customWidth="1"/>
    <col min="2051" max="2051" width="11.375" style="0" customWidth="1"/>
    <col min="2052" max="2052" width="15.875" style="0" customWidth="1"/>
    <col min="2053" max="2053" width="11.25390625" style="0" customWidth="1"/>
    <col min="2054" max="2054" width="10.875" style="0" customWidth="1"/>
    <col min="2055" max="2055" width="11.00390625" style="0" customWidth="1"/>
    <col min="2056" max="2056" width="11.125" style="0" customWidth="1"/>
    <col min="2057" max="2057" width="10.75390625" style="0" customWidth="1"/>
    <col min="2305" max="2305" width="5.875" style="0" customWidth="1"/>
    <col min="2306" max="2306" width="6.125" style="0" customWidth="1"/>
    <col min="2307" max="2307" width="11.375" style="0" customWidth="1"/>
    <col min="2308" max="2308" width="15.875" style="0" customWidth="1"/>
    <col min="2309" max="2309" width="11.25390625" style="0" customWidth="1"/>
    <col min="2310" max="2310" width="10.875" style="0" customWidth="1"/>
    <col min="2311" max="2311" width="11.00390625" style="0" customWidth="1"/>
    <col min="2312" max="2312" width="11.125" style="0" customWidth="1"/>
    <col min="2313" max="2313" width="10.75390625" style="0" customWidth="1"/>
    <col min="2561" max="2561" width="5.875" style="0" customWidth="1"/>
    <col min="2562" max="2562" width="6.125" style="0" customWidth="1"/>
    <col min="2563" max="2563" width="11.375" style="0" customWidth="1"/>
    <col min="2564" max="2564" width="15.875" style="0" customWidth="1"/>
    <col min="2565" max="2565" width="11.25390625" style="0" customWidth="1"/>
    <col min="2566" max="2566" width="10.875" style="0" customWidth="1"/>
    <col min="2567" max="2567" width="11.00390625" style="0" customWidth="1"/>
    <col min="2568" max="2568" width="11.125" style="0" customWidth="1"/>
    <col min="2569" max="2569" width="10.75390625" style="0" customWidth="1"/>
    <col min="2817" max="2817" width="5.875" style="0" customWidth="1"/>
    <col min="2818" max="2818" width="6.125" style="0" customWidth="1"/>
    <col min="2819" max="2819" width="11.375" style="0" customWidth="1"/>
    <col min="2820" max="2820" width="15.875" style="0" customWidth="1"/>
    <col min="2821" max="2821" width="11.25390625" style="0" customWidth="1"/>
    <col min="2822" max="2822" width="10.875" style="0" customWidth="1"/>
    <col min="2823" max="2823" width="11.00390625" style="0" customWidth="1"/>
    <col min="2824" max="2824" width="11.125" style="0" customWidth="1"/>
    <col min="2825" max="2825" width="10.75390625" style="0" customWidth="1"/>
    <col min="3073" max="3073" width="5.875" style="0" customWidth="1"/>
    <col min="3074" max="3074" width="6.125" style="0" customWidth="1"/>
    <col min="3075" max="3075" width="11.375" style="0" customWidth="1"/>
    <col min="3076" max="3076" width="15.875" style="0" customWidth="1"/>
    <col min="3077" max="3077" width="11.25390625" style="0" customWidth="1"/>
    <col min="3078" max="3078" width="10.875" style="0" customWidth="1"/>
    <col min="3079" max="3079" width="11.00390625" style="0" customWidth="1"/>
    <col min="3080" max="3080" width="11.125" style="0" customWidth="1"/>
    <col min="3081" max="3081" width="10.75390625" style="0" customWidth="1"/>
    <col min="3329" max="3329" width="5.875" style="0" customWidth="1"/>
    <col min="3330" max="3330" width="6.125" style="0" customWidth="1"/>
    <col min="3331" max="3331" width="11.375" style="0" customWidth="1"/>
    <col min="3332" max="3332" width="15.875" style="0" customWidth="1"/>
    <col min="3333" max="3333" width="11.25390625" style="0" customWidth="1"/>
    <col min="3334" max="3334" width="10.875" style="0" customWidth="1"/>
    <col min="3335" max="3335" width="11.00390625" style="0" customWidth="1"/>
    <col min="3336" max="3336" width="11.125" style="0" customWidth="1"/>
    <col min="3337" max="3337" width="10.75390625" style="0" customWidth="1"/>
    <col min="3585" max="3585" width="5.875" style="0" customWidth="1"/>
    <col min="3586" max="3586" width="6.125" style="0" customWidth="1"/>
    <col min="3587" max="3587" width="11.375" style="0" customWidth="1"/>
    <col min="3588" max="3588" width="15.875" style="0" customWidth="1"/>
    <col min="3589" max="3589" width="11.25390625" style="0" customWidth="1"/>
    <col min="3590" max="3590" width="10.875" style="0" customWidth="1"/>
    <col min="3591" max="3591" width="11.00390625" style="0" customWidth="1"/>
    <col min="3592" max="3592" width="11.125" style="0" customWidth="1"/>
    <col min="3593" max="3593" width="10.75390625" style="0" customWidth="1"/>
    <col min="3841" max="3841" width="5.875" style="0" customWidth="1"/>
    <col min="3842" max="3842" width="6.125" style="0" customWidth="1"/>
    <col min="3843" max="3843" width="11.375" style="0" customWidth="1"/>
    <col min="3844" max="3844" width="15.875" style="0" customWidth="1"/>
    <col min="3845" max="3845" width="11.25390625" style="0" customWidth="1"/>
    <col min="3846" max="3846" width="10.875" style="0" customWidth="1"/>
    <col min="3847" max="3847" width="11.00390625" style="0" customWidth="1"/>
    <col min="3848" max="3848" width="11.125" style="0" customWidth="1"/>
    <col min="3849" max="3849" width="10.75390625" style="0" customWidth="1"/>
    <col min="4097" max="4097" width="5.875" style="0" customWidth="1"/>
    <col min="4098" max="4098" width="6.125" style="0" customWidth="1"/>
    <col min="4099" max="4099" width="11.375" style="0" customWidth="1"/>
    <col min="4100" max="4100" width="15.875" style="0" customWidth="1"/>
    <col min="4101" max="4101" width="11.25390625" style="0" customWidth="1"/>
    <col min="4102" max="4102" width="10.875" style="0" customWidth="1"/>
    <col min="4103" max="4103" width="11.00390625" style="0" customWidth="1"/>
    <col min="4104" max="4104" width="11.125" style="0" customWidth="1"/>
    <col min="4105" max="4105" width="10.75390625" style="0" customWidth="1"/>
    <col min="4353" max="4353" width="5.875" style="0" customWidth="1"/>
    <col min="4354" max="4354" width="6.125" style="0" customWidth="1"/>
    <col min="4355" max="4355" width="11.375" style="0" customWidth="1"/>
    <col min="4356" max="4356" width="15.875" style="0" customWidth="1"/>
    <col min="4357" max="4357" width="11.25390625" style="0" customWidth="1"/>
    <col min="4358" max="4358" width="10.875" style="0" customWidth="1"/>
    <col min="4359" max="4359" width="11.00390625" style="0" customWidth="1"/>
    <col min="4360" max="4360" width="11.125" style="0" customWidth="1"/>
    <col min="4361" max="4361" width="10.75390625" style="0" customWidth="1"/>
    <col min="4609" max="4609" width="5.875" style="0" customWidth="1"/>
    <col min="4610" max="4610" width="6.125" style="0" customWidth="1"/>
    <col min="4611" max="4611" width="11.375" style="0" customWidth="1"/>
    <col min="4612" max="4612" width="15.875" style="0" customWidth="1"/>
    <col min="4613" max="4613" width="11.25390625" style="0" customWidth="1"/>
    <col min="4614" max="4614" width="10.875" style="0" customWidth="1"/>
    <col min="4615" max="4615" width="11.00390625" style="0" customWidth="1"/>
    <col min="4616" max="4616" width="11.125" style="0" customWidth="1"/>
    <col min="4617" max="4617" width="10.75390625" style="0" customWidth="1"/>
    <col min="4865" max="4865" width="5.875" style="0" customWidth="1"/>
    <col min="4866" max="4866" width="6.125" style="0" customWidth="1"/>
    <col min="4867" max="4867" width="11.375" style="0" customWidth="1"/>
    <col min="4868" max="4868" width="15.875" style="0" customWidth="1"/>
    <col min="4869" max="4869" width="11.25390625" style="0" customWidth="1"/>
    <col min="4870" max="4870" width="10.875" style="0" customWidth="1"/>
    <col min="4871" max="4871" width="11.00390625" style="0" customWidth="1"/>
    <col min="4872" max="4872" width="11.125" style="0" customWidth="1"/>
    <col min="4873" max="4873" width="10.75390625" style="0" customWidth="1"/>
    <col min="5121" max="5121" width="5.875" style="0" customWidth="1"/>
    <col min="5122" max="5122" width="6.125" style="0" customWidth="1"/>
    <col min="5123" max="5123" width="11.375" style="0" customWidth="1"/>
    <col min="5124" max="5124" width="15.875" style="0" customWidth="1"/>
    <col min="5125" max="5125" width="11.25390625" style="0" customWidth="1"/>
    <col min="5126" max="5126" width="10.875" style="0" customWidth="1"/>
    <col min="5127" max="5127" width="11.00390625" style="0" customWidth="1"/>
    <col min="5128" max="5128" width="11.125" style="0" customWidth="1"/>
    <col min="5129" max="5129" width="10.75390625" style="0" customWidth="1"/>
    <col min="5377" max="5377" width="5.875" style="0" customWidth="1"/>
    <col min="5378" max="5378" width="6.125" style="0" customWidth="1"/>
    <col min="5379" max="5379" width="11.375" style="0" customWidth="1"/>
    <col min="5380" max="5380" width="15.875" style="0" customWidth="1"/>
    <col min="5381" max="5381" width="11.25390625" style="0" customWidth="1"/>
    <col min="5382" max="5382" width="10.875" style="0" customWidth="1"/>
    <col min="5383" max="5383" width="11.00390625" style="0" customWidth="1"/>
    <col min="5384" max="5384" width="11.125" style="0" customWidth="1"/>
    <col min="5385" max="5385" width="10.75390625" style="0" customWidth="1"/>
    <col min="5633" max="5633" width="5.875" style="0" customWidth="1"/>
    <col min="5634" max="5634" width="6.125" style="0" customWidth="1"/>
    <col min="5635" max="5635" width="11.375" style="0" customWidth="1"/>
    <col min="5636" max="5636" width="15.875" style="0" customWidth="1"/>
    <col min="5637" max="5637" width="11.25390625" style="0" customWidth="1"/>
    <col min="5638" max="5638" width="10.875" style="0" customWidth="1"/>
    <col min="5639" max="5639" width="11.00390625" style="0" customWidth="1"/>
    <col min="5640" max="5640" width="11.125" style="0" customWidth="1"/>
    <col min="5641" max="5641" width="10.75390625" style="0" customWidth="1"/>
    <col min="5889" max="5889" width="5.875" style="0" customWidth="1"/>
    <col min="5890" max="5890" width="6.125" style="0" customWidth="1"/>
    <col min="5891" max="5891" width="11.375" style="0" customWidth="1"/>
    <col min="5892" max="5892" width="15.875" style="0" customWidth="1"/>
    <col min="5893" max="5893" width="11.25390625" style="0" customWidth="1"/>
    <col min="5894" max="5894" width="10.875" style="0" customWidth="1"/>
    <col min="5895" max="5895" width="11.00390625" style="0" customWidth="1"/>
    <col min="5896" max="5896" width="11.125" style="0" customWidth="1"/>
    <col min="5897" max="5897" width="10.75390625" style="0" customWidth="1"/>
    <col min="6145" max="6145" width="5.875" style="0" customWidth="1"/>
    <col min="6146" max="6146" width="6.125" style="0" customWidth="1"/>
    <col min="6147" max="6147" width="11.375" style="0" customWidth="1"/>
    <col min="6148" max="6148" width="15.875" style="0" customWidth="1"/>
    <col min="6149" max="6149" width="11.25390625" style="0" customWidth="1"/>
    <col min="6150" max="6150" width="10.875" style="0" customWidth="1"/>
    <col min="6151" max="6151" width="11.00390625" style="0" customWidth="1"/>
    <col min="6152" max="6152" width="11.125" style="0" customWidth="1"/>
    <col min="6153" max="6153" width="10.75390625" style="0" customWidth="1"/>
    <col min="6401" max="6401" width="5.875" style="0" customWidth="1"/>
    <col min="6402" max="6402" width="6.125" style="0" customWidth="1"/>
    <col min="6403" max="6403" width="11.375" style="0" customWidth="1"/>
    <col min="6404" max="6404" width="15.875" style="0" customWidth="1"/>
    <col min="6405" max="6405" width="11.25390625" style="0" customWidth="1"/>
    <col min="6406" max="6406" width="10.875" style="0" customWidth="1"/>
    <col min="6407" max="6407" width="11.00390625" style="0" customWidth="1"/>
    <col min="6408" max="6408" width="11.125" style="0" customWidth="1"/>
    <col min="6409" max="6409" width="10.75390625" style="0" customWidth="1"/>
    <col min="6657" max="6657" width="5.875" style="0" customWidth="1"/>
    <col min="6658" max="6658" width="6.125" style="0" customWidth="1"/>
    <col min="6659" max="6659" width="11.375" style="0" customWidth="1"/>
    <col min="6660" max="6660" width="15.875" style="0" customWidth="1"/>
    <col min="6661" max="6661" width="11.25390625" style="0" customWidth="1"/>
    <col min="6662" max="6662" width="10.875" style="0" customWidth="1"/>
    <col min="6663" max="6663" width="11.00390625" style="0" customWidth="1"/>
    <col min="6664" max="6664" width="11.125" style="0" customWidth="1"/>
    <col min="6665" max="6665" width="10.75390625" style="0" customWidth="1"/>
    <col min="6913" max="6913" width="5.875" style="0" customWidth="1"/>
    <col min="6914" max="6914" width="6.125" style="0" customWidth="1"/>
    <col min="6915" max="6915" width="11.375" style="0" customWidth="1"/>
    <col min="6916" max="6916" width="15.875" style="0" customWidth="1"/>
    <col min="6917" max="6917" width="11.25390625" style="0" customWidth="1"/>
    <col min="6918" max="6918" width="10.875" style="0" customWidth="1"/>
    <col min="6919" max="6919" width="11.00390625" style="0" customWidth="1"/>
    <col min="6920" max="6920" width="11.125" style="0" customWidth="1"/>
    <col min="6921" max="6921" width="10.75390625" style="0" customWidth="1"/>
    <col min="7169" max="7169" width="5.875" style="0" customWidth="1"/>
    <col min="7170" max="7170" width="6.125" style="0" customWidth="1"/>
    <col min="7171" max="7171" width="11.375" style="0" customWidth="1"/>
    <col min="7172" max="7172" width="15.875" style="0" customWidth="1"/>
    <col min="7173" max="7173" width="11.25390625" style="0" customWidth="1"/>
    <col min="7174" max="7174" width="10.875" style="0" customWidth="1"/>
    <col min="7175" max="7175" width="11.00390625" style="0" customWidth="1"/>
    <col min="7176" max="7176" width="11.125" style="0" customWidth="1"/>
    <col min="7177" max="7177" width="10.75390625" style="0" customWidth="1"/>
    <col min="7425" max="7425" width="5.875" style="0" customWidth="1"/>
    <col min="7426" max="7426" width="6.125" style="0" customWidth="1"/>
    <col min="7427" max="7427" width="11.375" style="0" customWidth="1"/>
    <col min="7428" max="7428" width="15.875" style="0" customWidth="1"/>
    <col min="7429" max="7429" width="11.25390625" style="0" customWidth="1"/>
    <col min="7430" max="7430" width="10.875" style="0" customWidth="1"/>
    <col min="7431" max="7431" width="11.00390625" style="0" customWidth="1"/>
    <col min="7432" max="7432" width="11.125" style="0" customWidth="1"/>
    <col min="7433" max="7433" width="10.75390625" style="0" customWidth="1"/>
    <col min="7681" max="7681" width="5.875" style="0" customWidth="1"/>
    <col min="7682" max="7682" width="6.125" style="0" customWidth="1"/>
    <col min="7683" max="7683" width="11.375" style="0" customWidth="1"/>
    <col min="7684" max="7684" width="15.875" style="0" customWidth="1"/>
    <col min="7685" max="7685" width="11.25390625" style="0" customWidth="1"/>
    <col min="7686" max="7686" width="10.875" style="0" customWidth="1"/>
    <col min="7687" max="7687" width="11.00390625" style="0" customWidth="1"/>
    <col min="7688" max="7688" width="11.125" style="0" customWidth="1"/>
    <col min="7689" max="7689" width="10.75390625" style="0" customWidth="1"/>
    <col min="7937" max="7937" width="5.875" style="0" customWidth="1"/>
    <col min="7938" max="7938" width="6.125" style="0" customWidth="1"/>
    <col min="7939" max="7939" width="11.375" style="0" customWidth="1"/>
    <col min="7940" max="7940" width="15.875" style="0" customWidth="1"/>
    <col min="7941" max="7941" width="11.25390625" style="0" customWidth="1"/>
    <col min="7942" max="7942" width="10.875" style="0" customWidth="1"/>
    <col min="7943" max="7943" width="11.00390625" style="0" customWidth="1"/>
    <col min="7944" max="7944" width="11.125" style="0" customWidth="1"/>
    <col min="7945" max="7945" width="10.75390625" style="0" customWidth="1"/>
    <col min="8193" max="8193" width="5.875" style="0" customWidth="1"/>
    <col min="8194" max="8194" width="6.125" style="0" customWidth="1"/>
    <col min="8195" max="8195" width="11.375" style="0" customWidth="1"/>
    <col min="8196" max="8196" width="15.875" style="0" customWidth="1"/>
    <col min="8197" max="8197" width="11.25390625" style="0" customWidth="1"/>
    <col min="8198" max="8198" width="10.875" style="0" customWidth="1"/>
    <col min="8199" max="8199" width="11.00390625" style="0" customWidth="1"/>
    <col min="8200" max="8200" width="11.125" style="0" customWidth="1"/>
    <col min="8201" max="8201" width="10.75390625" style="0" customWidth="1"/>
    <col min="8449" max="8449" width="5.875" style="0" customWidth="1"/>
    <col min="8450" max="8450" width="6.125" style="0" customWidth="1"/>
    <col min="8451" max="8451" width="11.375" style="0" customWidth="1"/>
    <col min="8452" max="8452" width="15.875" style="0" customWidth="1"/>
    <col min="8453" max="8453" width="11.25390625" style="0" customWidth="1"/>
    <col min="8454" max="8454" width="10.875" style="0" customWidth="1"/>
    <col min="8455" max="8455" width="11.00390625" style="0" customWidth="1"/>
    <col min="8456" max="8456" width="11.125" style="0" customWidth="1"/>
    <col min="8457" max="8457" width="10.75390625" style="0" customWidth="1"/>
    <col min="8705" max="8705" width="5.875" style="0" customWidth="1"/>
    <col min="8706" max="8706" width="6.125" style="0" customWidth="1"/>
    <col min="8707" max="8707" width="11.375" style="0" customWidth="1"/>
    <col min="8708" max="8708" width="15.875" style="0" customWidth="1"/>
    <col min="8709" max="8709" width="11.25390625" style="0" customWidth="1"/>
    <col min="8710" max="8710" width="10.875" style="0" customWidth="1"/>
    <col min="8711" max="8711" width="11.00390625" style="0" customWidth="1"/>
    <col min="8712" max="8712" width="11.125" style="0" customWidth="1"/>
    <col min="8713" max="8713" width="10.75390625" style="0" customWidth="1"/>
    <col min="8961" max="8961" width="5.875" style="0" customWidth="1"/>
    <col min="8962" max="8962" width="6.125" style="0" customWidth="1"/>
    <col min="8963" max="8963" width="11.375" style="0" customWidth="1"/>
    <col min="8964" max="8964" width="15.875" style="0" customWidth="1"/>
    <col min="8965" max="8965" width="11.25390625" style="0" customWidth="1"/>
    <col min="8966" max="8966" width="10.875" style="0" customWidth="1"/>
    <col min="8967" max="8967" width="11.00390625" style="0" customWidth="1"/>
    <col min="8968" max="8968" width="11.125" style="0" customWidth="1"/>
    <col min="8969" max="8969" width="10.75390625" style="0" customWidth="1"/>
    <col min="9217" max="9217" width="5.875" style="0" customWidth="1"/>
    <col min="9218" max="9218" width="6.125" style="0" customWidth="1"/>
    <col min="9219" max="9219" width="11.375" style="0" customWidth="1"/>
    <col min="9220" max="9220" width="15.875" style="0" customWidth="1"/>
    <col min="9221" max="9221" width="11.25390625" style="0" customWidth="1"/>
    <col min="9222" max="9222" width="10.875" style="0" customWidth="1"/>
    <col min="9223" max="9223" width="11.00390625" style="0" customWidth="1"/>
    <col min="9224" max="9224" width="11.125" style="0" customWidth="1"/>
    <col min="9225" max="9225" width="10.75390625" style="0" customWidth="1"/>
    <col min="9473" max="9473" width="5.875" style="0" customWidth="1"/>
    <col min="9474" max="9474" width="6.125" style="0" customWidth="1"/>
    <col min="9475" max="9475" width="11.375" style="0" customWidth="1"/>
    <col min="9476" max="9476" width="15.875" style="0" customWidth="1"/>
    <col min="9477" max="9477" width="11.25390625" style="0" customWidth="1"/>
    <col min="9478" max="9478" width="10.875" style="0" customWidth="1"/>
    <col min="9479" max="9479" width="11.00390625" style="0" customWidth="1"/>
    <col min="9480" max="9480" width="11.125" style="0" customWidth="1"/>
    <col min="9481" max="9481" width="10.75390625" style="0" customWidth="1"/>
    <col min="9729" max="9729" width="5.875" style="0" customWidth="1"/>
    <col min="9730" max="9730" width="6.125" style="0" customWidth="1"/>
    <col min="9731" max="9731" width="11.375" style="0" customWidth="1"/>
    <col min="9732" max="9732" width="15.875" style="0" customWidth="1"/>
    <col min="9733" max="9733" width="11.25390625" style="0" customWidth="1"/>
    <col min="9734" max="9734" width="10.875" style="0" customWidth="1"/>
    <col min="9735" max="9735" width="11.00390625" style="0" customWidth="1"/>
    <col min="9736" max="9736" width="11.125" style="0" customWidth="1"/>
    <col min="9737" max="9737" width="10.75390625" style="0" customWidth="1"/>
    <col min="9985" max="9985" width="5.875" style="0" customWidth="1"/>
    <col min="9986" max="9986" width="6.125" style="0" customWidth="1"/>
    <col min="9987" max="9987" width="11.375" style="0" customWidth="1"/>
    <col min="9988" max="9988" width="15.875" style="0" customWidth="1"/>
    <col min="9989" max="9989" width="11.25390625" style="0" customWidth="1"/>
    <col min="9990" max="9990" width="10.875" style="0" customWidth="1"/>
    <col min="9991" max="9991" width="11.00390625" style="0" customWidth="1"/>
    <col min="9992" max="9992" width="11.125" style="0" customWidth="1"/>
    <col min="9993" max="9993" width="10.75390625" style="0" customWidth="1"/>
    <col min="10241" max="10241" width="5.875" style="0" customWidth="1"/>
    <col min="10242" max="10242" width="6.125" style="0" customWidth="1"/>
    <col min="10243" max="10243" width="11.375" style="0" customWidth="1"/>
    <col min="10244" max="10244" width="15.875" style="0" customWidth="1"/>
    <col min="10245" max="10245" width="11.25390625" style="0" customWidth="1"/>
    <col min="10246" max="10246" width="10.875" style="0" customWidth="1"/>
    <col min="10247" max="10247" width="11.00390625" style="0" customWidth="1"/>
    <col min="10248" max="10248" width="11.125" style="0" customWidth="1"/>
    <col min="10249" max="10249" width="10.75390625" style="0" customWidth="1"/>
    <col min="10497" max="10497" width="5.875" style="0" customWidth="1"/>
    <col min="10498" max="10498" width="6.125" style="0" customWidth="1"/>
    <col min="10499" max="10499" width="11.375" style="0" customWidth="1"/>
    <col min="10500" max="10500" width="15.875" style="0" customWidth="1"/>
    <col min="10501" max="10501" width="11.25390625" style="0" customWidth="1"/>
    <col min="10502" max="10502" width="10.875" style="0" customWidth="1"/>
    <col min="10503" max="10503" width="11.00390625" style="0" customWidth="1"/>
    <col min="10504" max="10504" width="11.125" style="0" customWidth="1"/>
    <col min="10505" max="10505" width="10.75390625" style="0" customWidth="1"/>
    <col min="10753" max="10753" width="5.875" style="0" customWidth="1"/>
    <col min="10754" max="10754" width="6.125" style="0" customWidth="1"/>
    <col min="10755" max="10755" width="11.375" style="0" customWidth="1"/>
    <col min="10756" max="10756" width="15.875" style="0" customWidth="1"/>
    <col min="10757" max="10757" width="11.25390625" style="0" customWidth="1"/>
    <col min="10758" max="10758" width="10.875" style="0" customWidth="1"/>
    <col min="10759" max="10759" width="11.00390625" style="0" customWidth="1"/>
    <col min="10760" max="10760" width="11.125" style="0" customWidth="1"/>
    <col min="10761" max="10761" width="10.75390625" style="0" customWidth="1"/>
    <col min="11009" max="11009" width="5.875" style="0" customWidth="1"/>
    <col min="11010" max="11010" width="6.125" style="0" customWidth="1"/>
    <col min="11011" max="11011" width="11.375" style="0" customWidth="1"/>
    <col min="11012" max="11012" width="15.875" style="0" customWidth="1"/>
    <col min="11013" max="11013" width="11.25390625" style="0" customWidth="1"/>
    <col min="11014" max="11014" width="10.875" style="0" customWidth="1"/>
    <col min="11015" max="11015" width="11.00390625" style="0" customWidth="1"/>
    <col min="11016" max="11016" width="11.125" style="0" customWidth="1"/>
    <col min="11017" max="11017" width="10.75390625" style="0" customWidth="1"/>
    <col min="11265" max="11265" width="5.875" style="0" customWidth="1"/>
    <col min="11266" max="11266" width="6.125" style="0" customWidth="1"/>
    <col min="11267" max="11267" width="11.375" style="0" customWidth="1"/>
    <col min="11268" max="11268" width="15.875" style="0" customWidth="1"/>
    <col min="11269" max="11269" width="11.25390625" style="0" customWidth="1"/>
    <col min="11270" max="11270" width="10.875" style="0" customWidth="1"/>
    <col min="11271" max="11271" width="11.00390625" style="0" customWidth="1"/>
    <col min="11272" max="11272" width="11.125" style="0" customWidth="1"/>
    <col min="11273" max="11273" width="10.75390625" style="0" customWidth="1"/>
    <col min="11521" max="11521" width="5.875" style="0" customWidth="1"/>
    <col min="11522" max="11522" width="6.125" style="0" customWidth="1"/>
    <col min="11523" max="11523" width="11.375" style="0" customWidth="1"/>
    <col min="11524" max="11524" width="15.875" style="0" customWidth="1"/>
    <col min="11525" max="11525" width="11.25390625" style="0" customWidth="1"/>
    <col min="11526" max="11526" width="10.875" style="0" customWidth="1"/>
    <col min="11527" max="11527" width="11.00390625" style="0" customWidth="1"/>
    <col min="11528" max="11528" width="11.125" style="0" customWidth="1"/>
    <col min="11529" max="11529" width="10.75390625" style="0" customWidth="1"/>
    <col min="11777" max="11777" width="5.875" style="0" customWidth="1"/>
    <col min="11778" max="11778" width="6.125" style="0" customWidth="1"/>
    <col min="11779" max="11779" width="11.375" style="0" customWidth="1"/>
    <col min="11780" max="11780" width="15.875" style="0" customWidth="1"/>
    <col min="11781" max="11781" width="11.25390625" style="0" customWidth="1"/>
    <col min="11782" max="11782" width="10.875" style="0" customWidth="1"/>
    <col min="11783" max="11783" width="11.00390625" style="0" customWidth="1"/>
    <col min="11784" max="11784" width="11.125" style="0" customWidth="1"/>
    <col min="11785" max="11785" width="10.75390625" style="0" customWidth="1"/>
    <col min="12033" max="12033" width="5.875" style="0" customWidth="1"/>
    <col min="12034" max="12034" width="6.125" style="0" customWidth="1"/>
    <col min="12035" max="12035" width="11.375" style="0" customWidth="1"/>
    <col min="12036" max="12036" width="15.875" style="0" customWidth="1"/>
    <col min="12037" max="12037" width="11.25390625" style="0" customWidth="1"/>
    <col min="12038" max="12038" width="10.875" style="0" customWidth="1"/>
    <col min="12039" max="12039" width="11.00390625" style="0" customWidth="1"/>
    <col min="12040" max="12040" width="11.125" style="0" customWidth="1"/>
    <col min="12041" max="12041" width="10.75390625" style="0" customWidth="1"/>
    <col min="12289" max="12289" width="5.875" style="0" customWidth="1"/>
    <col min="12290" max="12290" width="6.125" style="0" customWidth="1"/>
    <col min="12291" max="12291" width="11.375" style="0" customWidth="1"/>
    <col min="12292" max="12292" width="15.875" style="0" customWidth="1"/>
    <col min="12293" max="12293" width="11.25390625" style="0" customWidth="1"/>
    <col min="12294" max="12294" width="10.875" style="0" customWidth="1"/>
    <col min="12295" max="12295" width="11.00390625" style="0" customWidth="1"/>
    <col min="12296" max="12296" width="11.125" style="0" customWidth="1"/>
    <col min="12297" max="12297" width="10.75390625" style="0" customWidth="1"/>
    <col min="12545" max="12545" width="5.875" style="0" customWidth="1"/>
    <col min="12546" max="12546" width="6.125" style="0" customWidth="1"/>
    <col min="12547" max="12547" width="11.375" style="0" customWidth="1"/>
    <col min="12548" max="12548" width="15.875" style="0" customWidth="1"/>
    <col min="12549" max="12549" width="11.25390625" style="0" customWidth="1"/>
    <col min="12550" max="12550" width="10.875" style="0" customWidth="1"/>
    <col min="12551" max="12551" width="11.00390625" style="0" customWidth="1"/>
    <col min="12552" max="12552" width="11.125" style="0" customWidth="1"/>
    <col min="12553" max="12553" width="10.75390625" style="0" customWidth="1"/>
    <col min="12801" max="12801" width="5.875" style="0" customWidth="1"/>
    <col min="12802" max="12802" width="6.125" style="0" customWidth="1"/>
    <col min="12803" max="12803" width="11.375" style="0" customWidth="1"/>
    <col min="12804" max="12804" width="15.875" style="0" customWidth="1"/>
    <col min="12805" max="12805" width="11.25390625" style="0" customWidth="1"/>
    <col min="12806" max="12806" width="10.875" style="0" customWidth="1"/>
    <col min="12807" max="12807" width="11.00390625" style="0" customWidth="1"/>
    <col min="12808" max="12808" width="11.125" style="0" customWidth="1"/>
    <col min="12809" max="12809" width="10.75390625" style="0" customWidth="1"/>
    <col min="13057" max="13057" width="5.875" style="0" customWidth="1"/>
    <col min="13058" max="13058" width="6.125" style="0" customWidth="1"/>
    <col min="13059" max="13059" width="11.375" style="0" customWidth="1"/>
    <col min="13060" max="13060" width="15.875" style="0" customWidth="1"/>
    <col min="13061" max="13061" width="11.25390625" style="0" customWidth="1"/>
    <col min="13062" max="13062" width="10.875" style="0" customWidth="1"/>
    <col min="13063" max="13063" width="11.00390625" style="0" customWidth="1"/>
    <col min="13064" max="13064" width="11.125" style="0" customWidth="1"/>
    <col min="13065" max="13065" width="10.75390625" style="0" customWidth="1"/>
    <col min="13313" max="13313" width="5.875" style="0" customWidth="1"/>
    <col min="13314" max="13314" width="6.125" style="0" customWidth="1"/>
    <col min="13315" max="13315" width="11.375" style="0" customWidth="1"/>
    <col min="13316" max="13316" width="15.875" style="0" customWidth="1"/>
    <col min="13317" max="13317" width="11.25390625" style="0" customWidth="1"/>
    <col min="13318" max="13318" width="10.875" style="0" customWidth="1"/>
    <col min="13319" max="13319" width="11.00390625" style="0" customWidth="1"/>
    <col min="13320" max="13320" width="11.125" style="0" customWidth="1"/>
    <col min="13321" max="13321" width="10.75390625" style="0" customWidth="1"/>
    <col min="13569" max="13569" width="5.875" style="0" customWidth="1"/>
    <col min="13570" max="13570" width="6.125" style="0" customWidth="1"/>
    <col min="13571" max="13571" width="11.375" style="0" customWidth="1"/>
    <col min="13572" max="13572" width="15.875" style="0" customWidth="1"/>
    <col min="13573" max="13573" width="11.25390625" style="0" customWidth="1"/>
    <col min="13574" max="13574" width="10.875" style="0" customWidth="1"/>
    <col min="13575" max="13575" width="11.00390625" style="0" customWidth="1"/>
    <col min="13576" max="13576" width="11.125" style="0" customWidth="1"/>
    <col min="13577" max="13577" width="10.75390625" style="0" customWidth="1"/>
    <col min="13825" max="13825" width="5.875" style="0" customWidth="1"/>
    <col min="13826" max="13826" width="6.125" style="0" customWidth="1"/>
    <col min="13827" max="13827" width="11.375" style="0" customWidth="1"/>
    <col min="13828" max="13828" width="15.875" style="0" customWidth="1"/>
    <col min="13829" max="13829" width="11.25390625" style="0" customWidth="1"/>
    <col min="13830" max="13830" width="10.875" style="0" customWidth="1"/>
    <col min="13831" max="13831" width="11.00390625" style="0" customWidth="1"/>
    <col min="13832" max="13832" width="11.125" style="0" customWidth="1"/>
    <col min="13833" max="13833" width="10.75390625" style="0" customWidth="1"/>
    <col min="14081" max="14081" width="5.875" style="0" customWidth="1"/>
    <col min="14082" max="14082" width="6.125" style="0" customWidth="1"/>
    <col min="14083" max="14083" width="11.375" style="0" customWidth="1"/>
    <col min="14084" max="14084" width="15.875" style="0" customWidth="1"/>
    <col min="14085" max="14085" width="11.25390625" style="0" customWidth="1"/>
    <col min="14086" max="14086" width="10.875" style="0" customWidth="1"/>
    <col min="14087" max="14087" width="11.00390625" style="0" customWidth="1"/>
    <col min="14088" max="14088" width="11.125" style="0" customWidth="1"/>
    <col min="14089" max="14089" width="10.75390625" style="0" customWidth="1"/>
    <col min="14337" max="14337" width="5.875" style="0" customWidth="1"/>
    <col min="14338" max="14338" width="6.125" style="0" customWidth="1"/>
    <col min="14339" max="14339" width="11.375" style="0" customWidth="1"/>
    <col min="14340" max="14340" width="15.875" style="0" customWidth="1"/>
    <col min="14341" max="14341" width="11.25390625" style="0" customWidth="1"/>
    <col min="14342" max="14342" width="10.875" style="0" customWidth="1"/>
    <col min="14343" max="14343" width="11.00390625" style="0" customWidth="1"/>
    <col min="14344" max="14344" width="11.125" style="0" customWidth="1"/>
    <col min="14345" max="14345" width="10.75390625" style="0" customWidth="1"/>
    <col min="14593" max="14593" width="5.875" style="0" customWidth="1"/>
    <col min="14594" max="14594" width="6.125" style="0" customWidth="1"/>
    <col min="14595" max="14595" width="11.375" style="0" customWidth="1"/>
    <col min="14596" max="14596" width="15.875" style="0" customWidth="1"/>
    <col min="14597" max="14597" width="11.25390625" style="0" customWidth="1"/>
    <col min="14598" max="14598" width="10.875" style="0" customWidth="1"/>
    <col min="14599" max="14599" width="11.00390625" style="0" customWidth="1"/>
    <col min="14600" max="14600" width="11.125" style="0" customWidth="1"/>
    <col min="14601" max="14601" width="10.75390625" style="0" customWidth="1"/>
    <col min="14849" max="14849" width="5.875" style="0" customWidth="1"/>
    <col min="14850" max="14850" width="6.125" style="0" customWidth="1"/>
    <col min="14851" max="14851" width="11.375" style="0" customWidth="1"/>
    <col min="14852" max="14852" width="15.875" style="0" customWidth="1"/>
    <col min="14853" max="14853" width="11.25390625" style="0" customWidth="1"/>
    <col min="14854" max="14854" width="10.875" style="0" customWidth="1"/>
    <col min="14855" max="14855" width="11.00390625" style="0" customWidth="1"/>
    <col min="14856" max="14856" width="11.125" style="0" customWidth="1"/>
    <col min="14857" max="14857" width="10.75390625" style="0" customWidth="1"/>
    <col min="15105" max="15105" width="5.875" style="0" customWidth="1"/>
    <col min="15106" max="15106" width="6.125" style="0" customWidth="1"/>
    <col min="15107" max="15107" width="11.375" style="0" customWidth="1"/>
    <col min="15108" max="15108" width="15.875" style="0" customWidth="1"/>
    <col min="15109" max="15109" width="11.25390625" style="0" customWidth="1"/>
    <col min="15110" max="15110" width="10.875" style="0" customWidth="1"/>
    <col min="15111" max="15111" width="11.00390625" style="0" customWidth="1"/>
    <col min="15112" max="15112" width="11.125" style="0" customWidth="1"/>
    <col min="15113" max="15113" width="10.75390625" style="0" customWidth="1"/>
    <col min="15361" max="15361" width="5.875" style="0" customWidth="1"/>
    <col min="15362" max="15362" width="6.125" style="0" customWidth="1"/>
    <col min="15363" max="15363" width="11.375" style="0" customWidth="1"/>
    <col min="15364" max="15364" width="15.875" style="0" customWidth="1"/>
    <col min="15365" max="15365" width="11.25390625" style="0" customWidth="1"/>
    <col min="15366" max="15366" width="10.875" style="0" customWidth="1"/>
    <col min="15367" max="15367" width="11.00390625" style="0" customWidth="1"/>
    <col min="15368" max="15368" width="11.125" style="0" customWidth="1"/>
    <col min="15369" max="15369" width="10.75390625" style="0" customWidth="1"/>
    <col min="15617" max="15617" width="5.875" style="0" customWidth="1"/>
    <col min="15618" max="15618" width="6.125" style="0" customWidth="1"/>
    <col min="15619" max="15619" width="11.375" style="0" customWidth="1"/>
    <col min="15620" max="15620" width="15.875" style="0" customWidth="1"/>
    <col min="15621" max="15621" width="11.25390625" style="0" customWidth="1"/>
    <col min="15622" max="15622" width="10.875" style="0" customWidth="1"/>
    <col min="15623" max="15623" width="11.00390625" style="0" customWidth="1"/>
    <col min="15624" max="15624" width="11.125" style="0" customWidth="1"/>
    <col min="15625" max="15625" width="10.75390625" style="0" customWidth="1"/>
    <col min="15873" max="15873" width="5.875" style="0" customWidth="1"/>
    <col min="15874" max="15874" width="6.125" style="0" customWidth="1"/>
    <col min="15875" max="15875" width="11.375" style="0" customWidth="1"/>
    <col min="15876" max="15876" width="15.875" style="0" customWidth="1"/>
    <col min="15877" max="15877" width="11.25390625" style="0" customWidth="1"/>
    <col min="15878" max="15878" width="10.875" style="0" customWidth="1"/>
    <col min="15879" max="15879" width="11.00390625" style="0" customWidth="1"/>
    <col min="15880" max="15880" width="11.125" style="0" customWidth="1"/>
    <col min="15881" max="15881" width="10.75390625" style="0" customWidth="1"/>
    <col min="16129" max="16129" width="5.875" style="0" customWidth="1"/>
    <col min="16130" max="16130" width="6.125" style="0" customWidth="1"/>
    <col min="16131" max="16131" width="11.375" style="0" customWidth="1"/>
    <col min="16132" max="16132" width="15.875" style="0" customWidth="1"/>
    <col min="16133" max="16133" width="11.25390625" style="0" customWidth="1"/>
    <col min="16134" max="16134" width="10.875" style="0" customWidth="1"/>
    <col min="16135" max="16135" width="11.00390625" style="0" customWidth="1"/>
    <col min="16136" max="16136" width="11.125" style="0" customWidth="1"/>
    <col min="16137" max="16137" width="10.75390625" style="0" customWidth="1"/>
  </cols>
  <sheetData>
    <row r="1" spans="1:9" ht="13.5" thickTop="1">
      <c r="A1" s="94" t="s">
        <v>48</v>
      </c>
      <c r="B1" s="95"/>
      <c r="C1" s="96" t="str">
        <f>CONCATENATE(cislostavby," ",nazevstavby)</f>
        <v>N500/05/2 Tomešova Brno- parčík vyhlídka</v>
      </c>
      <c r="D1" s="97"/>
      <c r="E1" s="98"/>
      <c r="F1" s="97"/>
      <c r="G1" s="99" t="s">
        <v>49</v>
      </c>
      <c r="H1" s="100" t="s">
        <v>78</v>
      </c>
      <c r="I1" s="101"/>
    </row>
    <row r="2" spans="1:9" ht="13.5" thickBot="1">
      <c r="A2" s="102" t="s">
        <v>50</v>
      </c>
      <c r="B2" s="103"/>
      <c r="C2" s="104" t="str">
        <f>CONCATENATE(cisloobjektu," ",nazevobjektu)</f>
        <v>SO 01+02 úpravy terenu,asanace a stavební práce</v>
      </c>
      <c r="D2" s="105"/>
      <c r="E2" s="106"/>
      <c r="F2" s="105"/>
      <c r="G2" s="107" t="s">
        <v>82</v>
      </c>
      <c r="H2" s="108"/>
      <c r="I2" s="109"/>
    </row>
    <row r="3" spans="1:9" ht="13.5" thickTop="1">
      <c r="A3" s="58"/>
      <c r="B3" s="58"/>
      <c r="C3" s="58"/>
      <c r="D3" s="58"/>
      <c r="E3" s="58"/>
      <c r="F3" s="58"/>
      <c r="G3" s="58"/>
      <c r="H3" s="58"/>
      <c r="I3" s="58"/>
    </row>
    <row r="4" spans="1:9" ht="19.5" customHeight="1">
      <c r="A4" s="110" t="s">
        <v>51</v>
      </c>
      <c r="B4" s="111"/>
      <c r="C4" s="111"/>
      <c r="D4" s="111"/>
      <c r="E4" s="111"/>
      <c r="F4" s="111"/>
      <c r="G4" s="111"/>
      <c r="H4" s="111"/>
      <c r="I4" s="111"/>
    </row>
    <row r="5" spans="1:9" ht="13.5" thickBot="1">
      <c r="A5" s="58"/>
      <c r="B5" s="58"/>
      <c r="C5" s="58"/>
      <c r="D5" s="58"/>
      <c r="E5" s="58"/>
      <c r="F5" s="58"/>
      <c r="G5" s="58"/>
      <c r="H5" s="58"/>
      <c r="I5" s="58"/>
    </row>
    <row r="6" spans="1:9" ht="13.5" thickBot="1">
      <c r="A6" s="112"/>
      <c r="B6" s="113" t="s">
        <v>52</v>
      </c>
      <c r="C6" s="113"/>
      <c r="D6" s="114"/>
      <c r="E6" s="115" t="s">
        <v>53</v>
      </c>
      <c r="F6" s="116" t="s">
        <v>54</v>
      </c>
      <c r="G6" s="116" t="s">
        <v>55</v>
      </c>
      <c r="H6" s="116" t="s">
        <v>56</v>
      </c>
      <c r="I6" s="117" t="s">
        <v>30</v>
      </c>
    </row>
    <row r="7" spans="1:9" ht="12.75">
      <c r="A7" s="204" t="str">
        <f>Položky!B7</f>
        <v>0</v>
      </c>
      <c r="B7" s="118" t="str">
        <f>Položky!C7</f>
        <v>Přípravné a pomocné práce</v>
      </c>
      <c r="C7" s="58"/>
      <c r="D7" s="119"/>
      <c r="E7" s="205">
        <f>Položky!BA10</f>
        <v>0</v>
      </c>
      <c r="F7" s="206">
        <f>Položky!BB10</f>
        <v>0</v>
      </c>
      <c r="G7" s="206">
        <f>Položky!BC10</f>
        <v>0</v>
      </c>
      <c r="H7" s="206">
        <f>Položky!BD10</f>
        <v>0</v>
      </c>
      <c r="I7" s="207">
        <f>Položky!BE10</f>
        <v>0</v>
      </c>
    </row>
    <row r="8" spans="1:9" ht="12.75">
      <c r="A8" s="204" t="str">
        <f>Položky!B11</f>
        <v>1</v>
      </c>
      <c r="B8" s="118" t="str">
        <f>Položky!C11</f>
        <v>Zemní práce</v>
      </c>
      <c r="C8" s="58"/>
      <c r="D8" s="119"/>
      <c r="E8" s="205">
        <f>Položky!BA79</f>
        <v>0</v>
      </c>
      <c r="F8" s="206">
        <f>Položky!BB79</f>
        <v>0</v>
      </c>
      <c r="G8" s="206">
        <f>Položky!BC79</f>
        <v>0</v>
      </c>
      <c r="H8" s="206">
        <f>Položky!BD79</f>
        <v>0</v>
      </c>
      <c r="I8" s="207">
        <f>Položky!BE79</f>
        <v>0</v>
      </c>
    </row>
    <row r="9" spans="1:9" ht="12.75">
      <c r="A9" s="204" t="str">
        <f>Položky!B80</f>
        <v>12</v>
      </c>
      <c r="B9" s="118" t="str">
        <f>Položky!C80</f>
        <v>Stromy</v>
      </c>
      <c r="C9" s="58"/>
      <c r="D9" s="119"/>
      <c r="E9" s="205">
        <f>Položky!BA117</f>
        <v>0</v>
      </c>
      <c r="F9" s="206">
        <f>Položky!BB117</f>
        <v>0</v>
      </c>
      <c r="G9" s="206">
        <f>Položky!BC117</f>
        <v>0</v>
      </c>
      <c r="H9" s="206">
        <f>Položky!BD117</f>
        <v>0</v>
      </c>
      <c r="I9" s="207">
        <f>Položky!BE117</f>
        <v>0</v>
      </c>
    </row>
    <row r="10" spans="1:9" ht="12.75">
      <c r="A10" s="204" t="str">
        <f>Položky!B118</f>
        <v>14</v>
      </c>
      <c r="B10" s="118" t="str">
        <f>Položky!C118</f>
        <v>Keře</v>
      </c>
      <c r="C10" s="58"/>
      <c r="D10" s="119"/>
      <c r="E10" s="205">
        <f>Položky!BA151</f>
        <v>0</v>
      </c>
      <c r="F10" s="206">
        <f>Položky!BB151</f>
        <v>0</v>
      </c>
      <c r="G10" s="206">
        <f>Položky!BC151</f>
        <v>0</v>
      </c>
      <c r="H10" s="206">
        <f>Položky!BD151</f>
        <v>0</v>
      </c>
      <c r="I10" s="207">
        <f>Položky!BE151</f>
        <v>0</v>
      </c>
    </row>
    <row r="11" spans="1:9" ht="12.75">
      <c r="A11" s="204" t="str">
        <f>Položky!B152</f>
        <v>15</v>
      </c>
      <c r="B11" s="118" t="str">
        <f>Položky!C152</f>
        <v>Výsadba cibulovin</v>
      </c>
      <c r="C11" s="58"/>
      <c r="D11" s="119"/>
      <c r="E11" s="205">
        <f>Položky!BA157</f>
        <v>0</v>
      </c>
      <c r="F11" s="206">
        <f>Položky!BB157</f>
        <v>0</v>
      </c>
      <c r="G11" s="206">
        <f>Položky!BC157</f>
        <v>0</v>
      </c>
      <c r="H11" s="206">
        <f>Položky!BD157</f>
        <v>0</v>
      </c>
      <c r="I11" s="207">
        <f>Položky!BE157</f>
        <v>0</v>
      </c>
    </row>
    <row r="12" spans="1:9" ht="12.75">
      <c r="A12" s="204" t="str">
        <f>Položky!B158</f>
        <v>16</v>
      </c>
      <c r="B12" s="118" t="str">
        <f>Položky!C158</f>
        <v>Trávník luční rovina a svah do 1:5</v>
      </c>
      <c r="C12" s="58"/>
      <c r="D12" s="119"/>
      <c r="E12" s="205">
        <f>Položky!BA167</f>
        <v>0</v>
      </c>
      <c r="F12" s="206">
        <f>Položky!BB167</f>
        <v>0</v>
      </c>
      <c r="G12" s="206">
        <f>Položky!BC167</f>
        <v>0</v>
      </c>
      <c r="H12" s="206">
        <f>Položky!BD167</f>
        <v>0</v>
      </c>
      <c r="I12" s="207">
        <f>Položky!BE167</f>
        <v>0</v>
      </c>
    </row>
    <row r="13" spans="1:9" ht="12.75">
      <c r="A13" s="204" t="str">
        <f>Položky!B168</f>
        <v>17</v>
      </c>
      <c r="B13" s="118" t="str">
        <f>Položky!C168</f>
        <v>Trávník luční svah od 1:5 do 1:2</v>
      </c>
      <c r="C13" s="58"/>
      <c r="D13" s="119"/>
      <c r="E13" s="205">
        <f>Položky!BA176</f>
        <v>0</v>
      </c>
      <c r="F13" s="206">
        <f>Položky!BB176</f>
        <v>0</v>
      </c>
      <c r="G13" s="206">
        <f>Položky!BC176</f>
        <v>0</v>
      </c>
      <c r="H13" s="206">
        <f>Položky!BD176</f>
        <v>0</v>
      </c>
      <c r="I13" s="207">
        <f>Položky!BE176</f>
        <v>0</v>
      </c>
    </row>
    <row r="14" spans="1:9" ht="12.75">
      <c r="A14" s="204" t="str">
        <f>Položky!B177</f>
        <v>18</v>
      </c>
      <c r="B14" s="118" t="str">
        <f>Položky!C177</f>
        <v>Trávník štěrkový</v>
      </c>
      <c r="C14" s="58"/>
      <c r="D14" s="119"/>
      <c r="E14" s="205">
        <f>Položky!BA187</f>
        <v>0</v>
      </c>
      <c r="F14" s="206">
        <f>Položky!BB187</f>
        <v>0</v>
      </c>
      <c r="G14" s="206">
        <f>Položky!BC187</f>
        <v>0</v>
      </c>
      <c r="H14" s="206">
        <f>Položky!BD187</f>
        <v>0</v>
      </c>
      <c r="I14" s="207">
        <f>Položky!BE187</f>
        <v>0</v>
      </c>
    </row>
    <row r="15" spans="1:9" ht="12.75">
      <c r="A15" s="204" t="str">
        <f>Položky!B188</f>
        <v>2</v>
      </c>
      <c r="B15" s="118" t="str">
        <f>Položky!C188</f>
        <v>Základy a česaný beton</v>
      </c>
      <c r="C15" s="58"/>
      <c r="D15" s="119"/>
      <c r="E15" s="205">
        <f>Položky!BA199</f>
        <v>0</v>
      </c>
      <c r="F15" s="206">
        <f>Položky!BB199</f>
        <v>0</v>
      </c>
      <c r="G15" s="206">
        <f>Položky!BC199</f>
        <v>0</v>
      </c>
      <c r="H15" s="206">
        <f>Položky!BD199</f>
        <v>0</v>
      </c>
      <c r="I15" s="207">
        <f>Položky!BE199</f>
        <v>0</v>
      </c>
    </row>
    <row r="16" spans="1:9" ht="12.75">
      <c r="A16" s="204" t="str">
        <f>Položky!B200</f>
        <v>43</v>
      </c>
      <c r="B16" s="118" t="str">
        <f>Položky!C200</f>
        <v>Schodiště</v>
      </c>
      <c r="C16" s="58"/>
      <c r="D16" s="119"/>
      <c r="E16" s="205">
        <f>Položky!BA211</f>
        <v>0</v>
      </c>
      <c r="F16" s="206">
        <f>Položky!BB211</f>
        <v>0</v>
      </c>
      <c r="G16" s="206">
        <f>Položky!BC211</f>
        <v>0</v>
      </c>
      <c r="H16" s="206">
        <f>Položky!BD211</f>
        <v>0</v>
      </c>
      <c r="I16" s="207">
        <f>Položky!BE211</f>
        <v>0</v>
      </c>
    </row>
    <row r="17" spans="1:9" ht="12.75">
      <c r="A17" s="204" t="str">
        <f>Položky!B212</f>
        <v>46</v>
      </c>
      <c r="B17" s="118" t="str">
        <f>Položky!C212</f>
        <v>Zpevněné plochy a pochůzné plochy</v>
      </c>
      <c r="C17" s="58"/>
      <c r="D17" s="119"/>
      <c r="E17" s="205">
        <f>Položky!BA251</f>
        <v>0</v>
      </c>
      <c r="F17" s="206">
        <f>Položky!BB251</f>
        <v>0</v>
      </c>
      <c r="G17" s="206">
        <f>Položky!BC251</f>
        <v>0</v>
      </c>
      <c r="H17" s="206">
        <f>Položky!BD251</f>
        <v>0</v>
      </c>
      <c r="I17" s="207">
        <f>Položky!BE251</f>
        <v>0</v>
      </c>
    </row>
    <row r="18" spans="1:9" ht="12.75">
      <c r="A18" s="204" t="str">
        <f>Položky!B252</f>
        <v>95</v>
      </c>
      <c r="B18" s="118" t="str">
        <f>Položky!C252</f>
        <v>Dokončovací práce</v>
      </c>
      <c r="C18" s="58"/>
      <c r="D18" s="119"/>
      <c r="E18" s="205">
        <f>Položky!BA255</f>
        <v>0</v>
      </c>
      <c r="F18" s="206">
        <f>Položky!BB255</f>
        <v>0</v>
      </c>
      <c r="G18" s="206">
        <f>Položky!BC255</f>
        <v>0</v>
      </c>
      <c r="H18" s="206">
        <f>Položky!BD255</f>
        <v>0</v>
      </c>
      <c r="I18" s="207">
        <f>Položky!BE255</f>
        <v>0</v>
      </c>
    </row>
    <row r="19" spans="1:9" ht="12.75">
      <c r="A19" s="204" t="str">
        <f>Položky!B256</f>
        <v>96</v>
      </c>
      <c r="B19" s="118" t="str">
        <f>Položky!C256</f>
        <v>Bourání konstrukcí</v>
      </c>
      <c r="C19" s="58"/>
      <c r="D19" s="119"/>
      <c r="E19" s="205">
        <f>Položky!BA263</f>
        <v>0</v>
      </c>
      <c r="F19" s="206">
        <f>Položky!BB263</f>
        <v>0</v>
      </c>
      <c r="G19" s="206">
        <f>Položky!BC263</f>
        <v>0</v>
      </c>
      <c r="H19" s="206">
        <f>Položky!BD263</f>
        <v>0</v>
      </c>
      <c r="I19" s="207">
        <f>Položky!BE263</f>
        <v>0</v>
      </c>
    </row>
    <row r="20" spans="1:9" ht="12.75">
      <c r="A20" s="204" t="str">
        <f>Položky!B264</f>
        <v>99</v>
      </c>
      <c r="B20" s="118" t="str">
        <f>Položky!C264</f>
        <v>Staveništní přesun hmot</v>
      </c>
      <c r="C20" s="58"/>
      <c r="D20" s="119"/>
      <c r="E20" s="205">
        <f>Položky!BA269</f>
        <v>0</v>
      </c>
      <c r="F20" s="206">
        <f>Položky!BB269</f>
        <v>0</v>
      </c>
      <c r="G20" s="206">
        <f>Položky!BC269</f>
        <v>0</v>
      </c>
      <c r="H20" s="206">
        <f>Položky!BD269</f>
        <v>0</v>
      </c>
      <c r="I20" s="207">
        <f>Položky!BE269</f>
        <v>0</v>
      </c>
    </row>
    <row r="21" spans="1:9" ht="12.75">
      <c r="A21" s="204" t="str">
        <f>Položky!B270</f>
        <v>766</v>
      </c>
      <c r="B21" s="118" t="str">
        <f>Položky!C270</f>
        <v>Konstrukce truhlářské</v>
      </c>
      <c r="C21" s="58"/>
      <c r="D21" s="119"/>
      <c r="E21" s="205">
        <f>Položky!BA277</f>
        <v>0</v>
      </c>
      <c r="F21" s="206">
        <f>Položky!BB277</f>
        <v>0</v>
      </c>
      <c r="G21" s="206">
        <f>Položky!BC277</f>
        <v>0</v>
      </c>
      <c r="H21" s="206">
        <f>Položky!BD277</f>
        <v>0</v>
      </c>
      <c r="I21" s="207">
        <f>Položky!BE277</f>
        <v>0</v>
      </c>
    </row>
    <row r="22" spans="1:9" ht="12.75">
      <c r="A22" s="204" t="str">
        <f>Položky!B278</f>
        <v>767</v>
      </c>
      <c r="B22" s="118" t="str">
        <f>Položky!C278</f>
        <v>Konstrukce zámečnické-mobiliář</v>
      </c>
      <c r="C22" s="58"/>
      <c r="D22" s="119"/>
      <c r="E22" s="205">
        <f>Položky!BA303</f>
        <v>0</v>
      </c>
      <c r="F22" s="206">
        <f>Položky!BB303</f>
        <v>0</v>
      </c>
      <c r="G22" s="206">
        <f>Položky!BC303</f>
        <v>0</v>
      </c>
      <c r="H22" s="206">
        <f>Položky!BD303</f>
        <v>0</v>
      </c>
      <c r="I22" s="207">
        <f>Položky!BE303</f>
        <v>0</v>
      </c>
    </row>
    <row r="23" spans="1:9" ht="13.5" thickBot="1">
      <c r="A23" s="204" t="str">
        <f>Položky!B304</f>
        <v>D96</v>
      </c>
      <c r="B23" s="118" t="str">
        <f>Položky!C304</f>
        <v>Přesuny suti a vybouraných hmot</v>
      </c>
      <c r="C23" s="58"/>
      <c r="D23" s="119"/>
      <c r="E23" s="205">
        <f>Položky!BA313</f>
        <v>0</v>
      </c>
      <c r="F23" s="206">
        <f>Položky!BB313</f>
        <v>0</v>
      </c>
      <c r="G23" s="206">
        <f>Položky!BC313</f>
        <v>0</v>
      </c>
      <c r="H23" s="206">
        <f>Položky!BD313</f>
        <v>0</v>
      </c>
      <c r="I23" s="207">
        <f>Položky!BE313</f>
        <v>0</v>
      </c>
    </row>
    <row r="24" spans="1:256" ht="13.5" thickBot="1">
      <c r="A24" s="120"/>
      <c r="B24" s="121" t="s">
        <v>57</v>
      </c>
      <c r="C24" s="121"/>
      <c r="D24" s="122"/>
      <c r="E24" s="123">
        <f>SUM(E7:E23)</f>
        <v>0</v>
      </c>
      <c r="F24" s="124">
        <f>SUM(F7:F23)</f>
        <v>0</v>
      </c>
      <c r="G24" s="124">
        <f>SUM(G7:G23)</f>
        <v>0</v>
      </c>
      <c r="H24" s="124">
        <f>SUM(H7:H23)</f>
        <v>0</v>
      </c>
      <c r="I24" s="125">
        <f>SUM(I7:I23)</f>
        <v>0</v>
      </c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6"/>
      <c r="AW24" s="126"/>
      <c r="AX24" s="126"/>
      <c r="AY24" s="126"/>
      <c r="AZ24" s="126"/>
      <c r="BA24" s="126"/>
      <c r="BB24" s="126"/>
      <c r="BC24" s="126"/>
      <c r="BD24" s="126"/>
      <c r="BE24" s="126"/>
      <c r="BF24" s="126"/>
      <c r="BG24" s="126"/>
      <c r="BH24" s="126"/>
      <c r="BI24" s="126"/>
      <c r="BJ24" s="126"/>
      <c r="BK24" s="126"/>
      <c r="BL24" s="126"/>
      <c r="BM24" s="126"/>
      <c r="BN24" s="126"/>
      <c r="BO24" s="126"/>
      <c r="BP24" s="126"/>
      <c r="BQ24" s="126"/>
      <c r="BR24" s="126"/>
      <c r="BS24" s="126"/>
      <c r="BT24" s="126"/>
      <c r="BU24" s="126"/>
      <c r="BV24" s="126"/>
      <c r="BW24" s="126"/>
      <c r="BX24" s="126"/>
      <c r="BY24" s="126"/>
      <c r="BZ24" s="126"/>
      <c r="CA24" s="126"/>
      <c r="CB24" s="126"/>
      <c r="CC24" s="126"/>
      <c r="CD24" s="126"/>
      <c r="CE24" s="126"/>
      <c r="CF24" s="126"/>
      <c r="CG24" s="126"/>
      <c r="CH24" s="126"/>
      <c r="CI24" s="126"/>
      <c r="CJ24" s="126"/>
      <c r="CK24" s="126"/>
      <c r="CL24" s="126"/>
      <c r="CM24" s="126"/>
      <c r="CN24" s="126"/>
      <c r="CO24" s="126"/>
      <c r="CP24" s="126"/>
      <c r="CQ24" s="126"/>
      <c r="CR24" s="126"/>
      <c r="CS24" s="126"/>
      <c r="CT24" s="126"/>
      <c r="CU24" s="126"/>
      <c r="CV24" s="126"/>
      <c r="CW24" s="126"/>
      <c r="CX24" s="126"/>
      <c r="CY24" s="126"/>
      <c r="CZ24" s="126"/>
      <c r="DA24" s="126"/>
      <c r="DB24" s="126"/>
      <c r="DC24" s="126"/>
      <c r="DD24" s="126"/>
      <c r="DE24" s="126"/>
      <c r="DF24" s="126"/>
      <c r="DG24" s="126"/>
      <c r="DH24" s="126"/>
      <c r="DI24" s="126"/>
      <c r="DJ24" s="126"/>
      <c r="DK24" s="126"/>
      <c r="DL24" s="126"/>
      <c r="DM24" s="126"/>
      <c r="DN24" s="126"/>
      <c r="DO24" s="126"/>
      <c r="DP24" s="126"/>
      <c r="DQ24" s="126"/>
      <c r="DR24" s="126"/>
      <c r="DS24" s="126"/>
      <c r="DT24" s="126"/>
      <c r="DU24" s="126"/>
      <c r="DV24" s="126"/>
      <c r="DW24" s="126"/>
      <c r="DX24" s="126"/>
      <c r="DY24" s="126"/>
      <c r="DZ24" s="126"/>
      <c r="EA24" s="126"/>
      <c r="EB24" s="126"/>
      <c r="EC24" s="126"/>
      <c r="ED24" s="126"/>
      <c r="EE24" s="126"/>
      <c r="EF24" s="126"/>
      <c r="EG24" s="126"/>
      <c r="EH24" s="126"/>
      <c r="EI24" s="126"/>
      <c r="EJ24" s="126"/>
      <c r="EK24" s="126"/>
      <c r="EL24" s="126"/>
      <c r="EM24" s="126"/>
      <c r="EN24" s="126"/>
      <c r="EO24" s="126"/>
      <c r="EP24" s="126"/>
      <c r="EQ24" s="126"/>
      <c r="ER24" s="126"/>
      <c r="ES24" s="126"/>
      <c r="ET24" s="126"/>
      <c r="EU24" s="126"/>
      <c r="EV24" s="126"/>
      <c r="EW24" s="126"/>
      <c r="EX24" s="126"/>
      <c r="EY24" s="126"/>
      <c r="EZ24" s="126"/>
      <c r="FA24" s="126"/>
      <c r="FB24" s="126"/>
      <c r="FC24" s="126"/>
      <c r="FD24" s="126"/>
      <c r="FE24" s="126"/>
      <c r="FF24" s="126"/>
      <c r="FG24" s="126"/>
      <c r="FH24" s="126"/>
      <c r="FI24" s="126"/>
      <c r="FJ24" s="126"/>
      <c r="FK24" s="126"/>
      <c r="FL24" s="126"/>
      <c r="FM24" s="126"/>
      <c r="FN24" s="126"/>
      <c r="FO24" s="126"/>
      <c r="FP24" s="126"/>
      <c r="FQ24" s="126"/>
      <c r="FR24" s="126"/>
      <c r="FS24" s="126"/>
      <c r="FT24" s="126"/>
      <c r="FU24" s="126"/>
      <c r="FV24" s="126"/>
      <c r="FW24" s="126"/>
      <c r="FX24" s="126"/>
      <c r="FY24" s="126"/>
      <c r="FZ24" s="126"/>
      <c r="GA24" s="126"/>
      <c r="GB24" s="126"/>
      <c r="GC24" s="126"/>
      <c r="GD24" s="126"/>
      <c r="GE24" s="126"/>
      <c r="GF24" s="126"/>
      <c r="GG24" s="126"/>
      <c r="GH24" s="126"/>
      <c r="GI24" s="126"/>
      <c r="GJ24" s="126"/>
      <c r="GK24" s="126"/>
      <c r="GL24" s="126"/>
      <c r="GM24" s="126"/>
      <c r="GN24" s="126"/>
      <c r="GO24" s="126"/>
      <c r="GP24" s="126"/>
      <c r="GQ24" s="126"/>
      <c r="GR24" s="126"/>
      <c r="GS24" s="126"/>
      <c r="GT24" s="126"/>
      <c r="GU24" s="126"/>
      <c r="GV24" s="126"/>
      <c r="GW24" s="126"/>
      <c r="GX24" s="126"/>
      <c r="GY24" s="126"/>
      <c r="GZ24" s="126"/>
      <c r="HA24" s="126"/>
      <c r="HB24" s="126"/>
      <c r="HC24" s="126"/>
      <c r="HD24" s="126"/>
      <c r="HE24" s="126"/>
      <c r="HF24" s="126"/>
      <c r="HG24" s="126"/>
      <c r="HH24" s="126"/>
      <c r="HI24" s="126"/>
      <c r="HJ24" s="126"/>
      <c r="HK24" s="126"/>
      <c r="HL24" s="126"/>
      <c r="HM24" s="126"/>
      <c r="HN24" s="126"/>
      <c r="HO24" s="126"/>
      <c r="HP24" s="126"/>
      <c r="HQ24" s="126"/>
      <c r="HR24" s="126"/>
      <c r="HS24" s="126"/>
      <c r="HT24" s="126"/>
      <c r="HU24" s="126"/>
      <c r="HV24" s="126"/>
      <c r="HW24" s="126"/>
      <c r="HX24" s="126"/>
      <c r="HY24" s="126"/>
      <c r="HZ24" s="126"/>
      <c r="IA24" s="126"/>
      <c r="IB24" s="126"/>
      <c r="IC24" s="126"/>
      <c r="ID24" s="126"/>
      <c r="IE24" s="126"/>
      <c r="IF24" s="126"/>
      <c r="IG24" s="126"/>
      <c r="IH24" s="126"/>
      <c r="II24" s="126"/>
      <c r="IJ24" s="126"/>
      <c r="IK24" s="126"/>
      <c r="IL24" s="126"/>
      <c r="IM24" s="126"/>
      <c r="IN24" s="126"/>
      <c r="IO24" s="126"/>
      <c r="IP24" s="126"/>
      <c r="IQ24" s="126"/>
      <c r="IR24" s="126"/>
      <c r="IS24" s="126"/>
      <c r="IT24" s="126"/>
      <c r="IU24" s="126"/>
      <c r="IV24" s="126"/>
    </row>
    <row r="25" spans="1:9" ht="12.75">
      <c r="A25" s="58"/>
      <c r="B25" s="58"/>
      <c r="C25" s="58"/>
      <c r="D25" s="58"/>
      <c r="E25" s="58"/>
      <c r="F25" s="58"/>
      <c r="G25" s="58"/>
      <c r="H25" s="58"/>
      <c r="I25" s="58"/>
    </row>
    <row r="26" spans="1:57" ht="18">
      <c r="A26" s="111" t="s">
        <v>58</v>
      </c>
      <c r="B26" s="111"/>
      <c r="C26" s="111"/>
      <c r="D26" s="111"/>
      <c r="E26" s="111"/>
      <c r="F26" s="111"/>
      <c r="G26" s="127"/>
      <c r="H26" s="111"/>
      <c r="I26" s="111"/>
      <c r="BA26" s="32"/>
      <c r="BB26" s="32"/>
      <c r="BC26" s="32"/>
      <c r="BD26" s="32"/>
      <c r="BE26" s="32"/>
    </row>
    <row r="27" spans="1:9" ht="13.5" thickBot="1">
      <c r="A27" s="58"/>
      <c r="B27" s="58"/>
      <c r="C27" s="58"/>
      <c r="D27" s="58"/>
      <c r="E27" s="58"/>
      <c r="F27" s="58"/>
      <c r="G27" s="58"/>
      <c r="H27" s="58"/>
      <c r="I27" s="58"/>
    </row>
    <row r="28" spans="1:9" ht="12.75">
      <c r="A28" s="65" t="s">
        <v>59</v>
      </c>
      <c r="B28" s="66"/>
      <c r="C28" s="66"/>
      <c r="D28" s="128"/>
      <c r="E28" s="129" t="s">
        <v>60</v>
      </c>
      <c r="F28" s="130" t="s">
        <v>61</v>
      </c>
      <c r="G28" s="131" t="s">
        <v>62</v>
      </c>
      <c r="H28" s="132"/>
      <c r="I28" s="133" t="s">
        <v>60</v>
      </c>
    </row>
    <row r="29" spans="1:53" ht="12.75">
      <c r="A29" s="56" t="s">
        <v>536</v>
      </c>
      <c r="B29" s="47"/>
      <c r="C29" s="47"/>
      <c r="D29" s="134"/>
      <c r="E29" s="135"/>
      <c r="F29" s="136"/>
      <c r="G29" s="137">
        <f>CHOOSE(BA29+1,HSV+PSV,HSV+PSV+Mont,HSV+PSV+Dodavka+Mont,HSV,PSV,Mont,Dodavka,Mont+Dodavka,0)</f>
        <v>0</v>
      </c>
      <c r="H29" s="138"/>
      <c r="I29" s="139">
        <f>E29+F29*G29/100</f>
        <v>0</v>
      </c>
      <c r="BA29">
        <v>0</v>
      </c>
    </row>
    <row r="30" spans="1:53" ht="12.75">
      <c r="A30" s="56" t="s">
        <v>537</v>
      </c>
      <c r="B30" s="47"/>
      <c r="C30" s="47"/>
      <c r="D30" s="134"/>
      <c r="E30" s="135"/>
      <c r="F30" s="136"/>
      <c r="G30" s="137">
        <f>CHOOSE(BA30+1,HSV+PSV,HSV+PSV+Mont,HSV+PSV+Dodavka+Mont,HSV,PSV,Mont,Dodavka,Mont+Dodavka,0)</f>
        <v>0</v>
      </c>
      <c r="H30" s="138"/>
      <c r="I30" s="139">
        <f>E30+F30*G30/100</f>
        <v>0</v>
      </c>
      <c r="BA30">
        <v>0</v>
      </c>
    </row>
    <row r="31" spans="1:53" ht="12.75">
      <c r="A31" s="56" t="s">
        <v>538</v>
      </c>
      <c r="B31" s="47"/>
      <c r="C31" s="47"/>
      <c r="D31" s="134"/>
      <c r="E31" s="135"/>
      <c r="F31" s="136"/>
      <c r="G31" s="137">
        <f>CHOOSE(BA31+1,HSV+PSV,HSV+PSV+Mont,HSV+PSV+Dodavka+Mont,HSV,PSV,Mont,Dodavka,Mont+Dodavka,0)</f>
        <v>0</v>
      </c>
      <c r="H31" s="138"/>
      <c r="I31" s="139">
        <f>E31+F31*G31/100</f>
        <v>0</v>
      </c>
      <c r="BA31">
        <v>0</v>
      </c>
    </row>
    <row r="32" spans="1:53" ht="12.75">
      <c r="A32" s="56" t="s">
        <v>539</v>
      </c>
      <c r="B32" s="47"/>
      <c r="C32" s="47"/>
      <c r="D32" s="134"/>
      <c r="E32" s="135"/>
      <c r="F32" s="136"/>
      <c r="G32" s="137">
        <f>CHOOSE(BA32+1,HSV+PSV,HSV+PSV+Mont,HSV+PSV+Dodavka+Mont,HSV,PSV,Mont,Dodavka,Mont+Dodavka,0)</f>
        <v>0</v>
      </c>
      <c r="H32" s="138"/>
      <c r="I32" s="139">
        <f>E32+F32*G32/100</f>
        <v>0</v>
      </c>
      <c r="BA32">
        <v>0</v>
      </c>
    </row>
    <row r="33" spans="1:53" ht="12.75">
      <c r="A33" s="56" t="s">
        <v>540</v>
      </c>
      <c r="B33" s="47"/>
      <c r="C33" s="47"/>
      <c r="D33" s="134"/>
      <c r="E33" s="135"/>
      <c r="F33" s="136"/>
      <c r="G33" s="137">
        <f>CHOOSE(BA33+1,HSV+PSV,HSV+PSV+Mont,HSV+PSV+Dodavka+Mont,HSV,PSV,Mont,Dodavka,Mont+Dodavka,0)</f>
        <v>0</v>
      </c>
      <c r="H33" s="138"/>
      <c r="I33" s="139">
        <f>E33+F33*G33/100</f>
        <v>0</v>
      </c>
      <c r="BA33">
        <v>0</v>
      </c>
    </row>
    <row r="34" spans="1:53" ht="12.75">
      <c r="A34" s="56" t="s">
        <v>541</v>
      </c>
      <c r="B34" s="47"/>
      <c r="C34" s="47"/>
      <c r="D34" s="134"/>
      <c r="E34" s="135"/>
      <c r="F34" s="136"/>
      <c r="G34" s="137">
        <f>CHOOSE(BA34+1,HSV+PSV,HSV+PSV+Mont,HSV+PSV+Dodavka+Mont,HSV,PSV,Mont,Dodavka,Mont+Dodavka,0)</f>
        <v>0</v>
      </c>
      <c r="H34" s="138"/>
      <c r="I34" s="139">
        <f>E34+F34*G34/100</f>
        <v>0</v>
      </c>
      <c r="BA34">
        <v>0</v>
      </c>
    </row>
    <row r="35" spans="1:53" ht="12.75">
      <c r="A35" s="56" t="s">
        <v>542</v>
      </c>
      <c r="B35" s="47"/>
      <c r="C35" s="47"/>
      <c r="D35" s="134"/>
      <c r="E35" s="135"/>
      <c r="F35" s="136"/>
      <c r="G35" s="137">
        <f>CHOOSE(BA35+1,HSV+PSV,HSV+PSV+Mont,HSV+PSV+Dodavka+Mont,HSV,PSV,Mont,Dodavka,Mont+Dodavka,0)</f>
        <v>0</v>
      </c>
      <c r="H35" s="138"/>
      <c r="I35" s="139">
        <f>E35+F35*G35/100</f>
        <v>0</v>
      </c>
      <c r="BA35">
        <v>0</v>
      </c>
    </row>
    <row r="36" spans="1:53" ht="12.75">
      <c r="A36" s="56" t="s">
        <v>543</v>
      </c>
      <c r="B36" s="47"/>
      <c r="C36" s="47"/>
      <c r="D36" s="134"/>
      <c r="E36" s="135"/>
      <c r="F36" s="136"/>
      <c r="G36" s="137">
        <f>CHOOSE(BA36+1,HSV+PSV,HSV+PSV+Mont,HSV+PSV+Dodavka+Mont,HSV,PSV,Mont,Dodavka,Mont+Dodavka,0)</f>
        <v>0</v>
      </c>
      <c r="H36" s="138"/>
      <c r="I36" s="139">
        <f>E36+F36*G36/100</f>
        <v>0</v>
      </c>
      <c r="BA36">
        <v>0</v>
      </c>
    </row>
    <row r="37" spans="1:53" ht="12.75">
      <c r="A37" s="56" t="s">
        <v>544</v>
      </c>
      <c r="B37" s="47"/>
      <c r="C37" s="47"/>
      <c r="D37" s="134"/>
      <c r="E37" s="135"/>
      <c r="F37" s="136"/>
      <c r="G37" s="137">
        <f>CHOOSE(BA37+1,HSV+PSV,HSV+PSV+Mont,HSV+PSV+Dodavka+Mont,HSV,PSV,Mont,Dodavka,Mont+Dodavka,0)</f>
        <v>0</v>
      </c>
      <c r="H37" s="138"/>
      <c r="I37" s="139">
        <f>E37+F37*G37/100</f>
        <v>0</v>
      </c>
      <c r="BA37">
        <v>0</v>
      </c>
    </row>
    <row r="38" spans="1:9" ht="13.5" thickBot="1">
      <c r="A38" s="140"/>
      <c r="B38" s="141" t="s">
        <v>63</v>
      </c>
      <c r="C38" s="142"/>
      <c r="D38" s="143"/>
      <c r="E38" s="144"/>
      <c r="F38" s="145"/>
      <c r="G38" s="145"/>
      <c r="H38" s="146">
        <f>SUM(I29:I37)</f>
        <v>0</v>
      </c>
      <c r="I38" s="147"/>
    </row>
    <row r="40" spans="2:9" ht="12.75">
      <c r="B40" s="126"/>
      <c r="F40" s="148"/>
      <c r="G40" s="149"/>
      <c r="H40" s="149"/>
      <c r="I40" s="150"/>
    </row>
    <row r="41" spans="6:9" ht="12.75">
      <c r="F41" s="148"/>
      <c r="G41" s="149"/>
      <c r="H41" s="149"/>
      <c r="I41" s="150"/>
    </row>
    <row r="42" spans="6:9" ht="12.75">
      <c r="F42" s="148"/>
      <c r="G42" s="149"/>
      <c r="H42" s="149"/>
      <c r="I42" s="150"/>
    </row>
    <row r="43" spans="6:9" ht="12.75">
      <c r="F43" s="148"/>
      <c r="G43" s="149"/>
      <c r="H43" s="149"/>
      <c r="I43" s="150"/>
    </row>
    <row r="44" spans="6:9" ht="12.75">
      <c r="F44" s="148"/>
      <c r="G44" s="149"/>
      <c r="H44" s="149"/>
      <c r="I44" s="150"/>
    </row>
    <row r="45" spans="6:9" ht="12.75">
      <c r="F45" s="148"/>
      <c r="G45" s="149"/>
      <c r="H45" s="149"/>
      <c r="I45" s="150"/>
    </row>
    <row r="46" spans="6:9" ht="12.75">
      <c r="F46" s="148"/>
      <c r="G46" s="149"/>
      <c r="H46" s="149"/>
      <c r="I46" s="150"/>
    </row>
    <row r="47" spans="6:9" ht="12.75">
      <c r="F47" s="148"/>
      <c r="G47" s="149"/>
      <c r="H47" s="149"/>
      <c r="I47" s="150"/>
    </row>
    <row r="48" spans="6:9" ht="12.75">
      <c r="F48" s="148"/>
      <c r="G48" s="149"/>
      <c r="H48" s="149"/>
      <c r="I48" s="150"/>
    </row>
    <row r="49" spans="6:9" ht="12.75">
      <c r="F49" s="148"/>
      <c r="G49" s="149"/>
      <c r="H49" s="149"/>
      <c r="I49" s="150"/>
    </row>
    <row r="50" spans="6:9" ht="12.75">
      <c r="F50" s="148"/>
      <c r="G50" s="149"/>
      <c r="H50" s="149"/>
      <c r="I50" s="150"/>
    </row>
    <row r="51" spans="6:9" ht="12.75">
      <c r="F51" s="148"/>
      <c r="G51" s="149"/>
      <c r="H51" s="149"/>
      <c r="I51" s="150"/>
    </row>
    <row r="52" spans="6:9" ht="12.75">
      <c r="F52" s="148"/>
      <c r="G52" s="149"/>
      <c r="H52" s="149"/>
      <c r="I52" s="150"/>
    </row>
    <row r="53" spans="6:9" ht="12.75">
      <c r="F53" s="148"/>
      <c r="G53" s="149"/>
      <c r="H53" s="149"/>
      <c r="I53" s="150"/>
    </row>
    <row r="54" spans="6:9" ht="12.75">
      <c r="F54" s="148"/>
      <c r="G54" s="149"/>
      <c r="H54" s="149"/>
      <c r="I54" s="150"/>
    </row>
    <row r="55" spans="6:9" ht="12.75">
      <c r="F55" s="148"/>
      <c r="G55" s="149"/>
      <c r="H55" s="149"/>
      <c r="I55" s="150"/>
    </row>
    <row r="56" spans="6:9" ht="12.75">
      <c r="F56" s="148"/>
      <c r="G56" s="149"/>
      <c r="H56" s="149"/>
      <c r="I56" s="150"/>
    </row>
    <row r="57" spans="6:9" ht="12.75">
      <c r="F57" s="148"/>
      <c r="G57" s="149"/>
      <c r="H57" s="149"/>
      <c r="I57" s="150"/>
    </row>
    <row r="58" spans="6:9" ht="12.75">
      <c r="F58" s="148"/>
      <c r="G58" s="149"/>
      <c r="H58" s="149"/>
      <c r="I58" s="150"/>
    </row>
    <row r="59" spans="6:9" ht="12.75">
      <c r="F59" s="148"/>
      <c r="G59" s="149"/>
      <c r="H59" s="149"/>
      <c r="I59" s="150"/>
    </row>
    <row r="60" spans="6:9" ht="12.75">
      <c r="F60" s="148"/>
      <c r="G60" s="149"/>
      <c r="H60" s="149"/>
      <c r="I60" s="150"/>
    </row>
    <row r="61" spans="6:9" ht="12.75">
      <c r="F61" s="148"/>
      <c r="G61" s="149"/>
      <c r="H61" s="149"/>
      <c r="I61" s="150"/>
    </row>
    <row r="62" spans="6:9" ht="12.75">
      <c r="F62" s="148"/>
      <c r="G62" s="149"/>
      <c r="H62" s="149"/>
      <c r="I62" s="150"/>
    </row>
    <row r="63" spans="6:9" ht="12.75">
      <c r="F63" s="148"/>
      <c r="G63" s="149"/>
      <c r="H63" s="149"/>
      <c r="I63" s="150"/>
    </row>
    <row r="64" spans="6:9" ht="12.75">
      <c r="F64" s="148"/>
      <c r="G64" s="149"/>
      <c r="H64" s="149"/>
      <c r="I64" s="150"/>
    </row>
    <row r="65" spans="6:9" ht="12.75">
      <c r="F65" s="148"/>
      <c r="G65" s="149"/>
      <c r="H65" s="149"/>
      <c r="I65" s="150"/>
    </row>
    <row r="66" spans="6:9" ht="12.75">
      <c r="F66" s="148"/>
      <c r="G66" s="149"/>
      <c r="H66" s="149"/>
      <c r="I66" s="150"/>
    </row>
    <row r="67" spans="6:9" ht="12.75">
      <c r="F67" s="148"/>
      <c r="G67" s="149"/>
      <c r="H67" s="149"/>
      <c r="I67" s="150"/>
    </row>
    <row r="68" spans="6:9" ht="12.75">
      <c r="F68" s="148"/>
      <c r="G68" s="149"/>
      <c r="H68" s="149"/>
      <c r="I68" s="150"/>
    </row>
    <row r="69" spans="6:9" ht="12.75">
      <c r="F69" s="148"/>
      <c r="G69" s="149"/>
      <c r="H69" s="149"/>
      <c r="I69" s="150"/>
    </row>
    <row r="70" spans="6:9" ht="12.75">
      <c r="F70" s="148"/>
      <c r="G70" s="149"/>
      <c r="H70" s="149"/>
      <c r="I70" s="150"/>
    </row>
    <row r="71" spans="6:9" ht="12.75">
      <c r="F71" s="148"/>
      <c r="G71" s="149"/>
      <c r="H71" s="149"/>
      <c r="I71" s="150"/>
    </row>
    <row r="72" spans="6:9" ht="12.75">
      <c r="F72" s="148"/>
      <c r="G72" s="149"/>
      <c r="H72" s="149"/>
      <c r="I72" s="150"/>
    </row>
    <row r="73" spans="6:9" ht="12.75">
      <c r="F73" s="148"/>
      <c r="G73" s="149"/>
      <c r="H73" s="149"/>
      <c r="I73" s="150"/>
    </row>
    <row r="74" spans="6:9" ht="12.75">
      <c r="F74" s="148"/>
      <c r="G74" s="149"/>
      <c r="H74" s="149"/>
      <c r="I74" s="150"/>
    </row>
    <row r="75" spans="6:9" ht="12.75">
      <c r="F75" s="148"/>
      <c r="G75" s="149"/>
      <c r="H75" s="149"/>
      <c r="I75" s="150"/>
    </row>
    <row r="76" spans="6:9" ht="12.75">
      <c r="F76" s="148"/>
      <c r="G76" s="149"/>
      <c r="H76" s="149"/>
      <c r="I76" s="150"/>
    </row>
    <row r="77" spans="6:9" ht="12.75">
      <c r="F77" s="148"/>
      <c r="G77" s="149"/>
      <c r="H77" s="149"/>
      <c r="I77" s="150"/>
    </row>
    <row r="78" spans="6:9" ht="12.75">
      <c r="F78" s="148"/>
      <c r="G78" s="149"/>
      <c r="H78" s="149"/>
      <c r="I78" s="150"/>
    </row>
    <row r="79" spans="6:9" ht="12.75">
      <c r="F79" s="148"/>
      <c r="G79" s="149"/>
      <c r="H79" s="149"/>
      <c r="I79" s="150"/>
    </row>
    <row r="80" spans="6:9" ht="12.75">
      <c r="F80" s="148"/>
      <c r="G80" s="149"/>
      <c r="H80" s="149"/>
      <c r="I80" s="150"/>
    </row>
    <row r="81" spans="6:9" ht="12.75">
      <c r="F81" s="148"/>
      <c r="G81" s="149"/>
      <c r="H81" s="149"/>
      <c r="I81" s="150"/>
    </row>
    <row r="82" spans="6:9" ht="12.75">
      <c r="F82" s="148"/>
      <c r="G82" s="149"/>
      <c r="H82" s="149"/>
      <c r="I82" s="150"/>
    </row>
    <row r="83" spans="6:9" ht="12.75">
      <c r="F83" s="148"/>
      <c r="G83" s="149"/>
      <c r="H83" s="149"/>
      <c r="I83" s="150"/>
    </row>
    <row r="84" spans="6:9" ht="12.75">
      <c r="F84" s="148"/>
      <c r="G84" s="149"/>
      <c r="H84" s="149"/>
      <c r="I84" s="150"/>
    </row>
    <row r="85" spans="6:9" ht="12.75">
      <c r="F85" s="148"/>
      <c r="G85" s="149"/>
      <c r="H85" s="149"/>
      <c r="I85" s="150"/>
    </row>
    <row r="86" spans="6:9" ht="12.75">
      <c r="F86" s="148"/>
      <c r="G86" s="149"/>
      <c r="H86" s="149"/>
      <c r="I86" s="150"/>
    </row>
    <row r="87" spans="6:9" ht="12.75">
      <c r="F87" s="148"/>
      <c r="G87" s="149"/>
      <c r="H87" s="149"/>
      <c r="I87" s="150"/>
    </row>
    <row r="88" spans="6:9" ht="12.75">
      <c r="F88" s="148"/>
      <c r="G88" s="149"/>
      <c r="H88" s="149"/>
      <c r="I88" s="150"/>
    </row>
    <row r="89" spans="6:9" ht="12.75">
      <c r="F89" s="148"/>
      <c r="G89" s="149"/>
      <c r="H89" s="149"/>
      <c r="I89" s="150"/>
    </row>
  </sheetData>
  <mergeCells count="4">
    <mergeCell ref="A1:B1"/>
    <mergeCell ref="A2:B2"/>
    <mergeCell ref="G2:I2"/>
    <mergeCell ref="H38:I38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F43712-E385-4D71-9774-F91FA83617F0}">
  <dimension ref="A1:CZ374"/>
  <sheetViews>
    <sheetView showGridLines="0" showZeros="0" workbookViewId="0" topLeftCell="A1">
      <selection activeCell="A313" sqref="A313:XFD315"/>
    </sheetView>
  </sheetViews>
  <sheetFormatPr defaultColWidth="9.00390625" defaultRowHeight="12.75"/>
  <cols>
    <col min="1" max="1" width="4.375" style="152" customWidth="1"/>
    <col min="2" max="2" width="11.625" style="152" customWidth="1"/>
    <col min="3" max="3" width="40.375" style="152" customWidth="1"/>
    <col min="4" max="4" width="5.625" style="152" customWidth="1"/>
    <col min="5" max="5" width="8.625" style="200" customWidth="1"/>
    <col min="6" max="6" width="9.875" style="152" customWidth="1"/>
    <col min="7" max="7" width="13.875" style="152" customWidth="1"/>
    <col min="8" max="11" width="9.125" style="152" customWidth="1"/>
    <col min="12" max="12" width="75.375" style="152" customWidth="1"/>
    <col min="13" max="13" width="45.25390625" style="152" customWidth="1"/>
    <col min="14" max="256" width="9.125" style="152" customWidth="1"/>
    <col min="257" max="257" width="4.375" style="152" customWidth="1"/>
    <col min="258" max="258" width="11.625" style="152" customWidth="1"/>
    <col min="259" max="259" width="40.375" style="152" customWidth="1"/>
    <col min="260" max="260" width="5.625" style="152" customWidth="1"/>
    <col min="261" max="261" width="8.625" style="152" customWidth="1"/>
    <col min="262" max="262" width="9.875" style="152" customWidth="1"/>
    <col min="263" max="263" width="13.875" style="152" customWidth="1"/>
    <col min="264" max="267" width="9.125" style="152" customWidth="1"/>
    <col min="268" max="268" width="75.375" style="152" customWidth="1"/>
    <col min="269" max="269" width="45.25390625" style="152" customWidth="1"/>
    <col min="270" max="512" width="9.125" style="152" customWidth="1"/>
    <col min="513" max="513" width="4.375" style="152" customWidth="1"/>
    <col min="514" max="514" width="11.625" style="152" customWidth="1"/>
    <col min="515" max="515" width="40.375" style="152" customWidth="1"/>
    <col min="516" max="516" width="5.625" style="152" customWidth="1"/>
    <col min="517" max="517" width="8.625" style="152" customWidth="1"/>
    <col min="518" max="518" width="9.875" style="152" customWidth="1"/>
    <col min="519" max="519" width="13.875" style="152" customWidth="1"/>
    <col min="520" max="523" width="9.125" style="152" customWidth="1"/>
    <col min="524" max="524" width="75.375" style="152" customWidth="1"/>
    <col min="525" max="525" width="45.25390625" style="152" customWidth="1"/>
    <col min="526" max="768" width="9.125" style="152" customWidth="1"/>
    <col min="769" max="769" width="4.375" style="152" customWidth="1"/>
    <col min="770" max="770" width="11.625" style="152" customWidth="1"/>
    <col min="771" max="771" width="40.375" style="152" customWidth="1"/>
    <col min="772" max="772" width="5.625" style="152" customWidth="1"/>
    <col min="773" max="773" width="8.625" style="152" customWidth="1"/>
    <col min="774" max="774" width="9.875" style="152" customWidth="1"/>
    <col min="775" max="775" width="13.875" style="152" customWidth="1"/>
    <col min="776" max="779" width="9.125" style="152" customWidth="1"/>
    <col min="780" max="780" width="75.375" style="152" customWidth="1"/>
    <col min="781" max="781" width="45.25390625" style="152" customWidth="1"/>
    <col min="782" max="1024" width="9.125" style="152" customWidth="1"/>
    <col min="1025" max="1025" width="4.375" style="152" customWidth="1"/>
    <col min="1026" max="1026" width="11.625" style="152" customWidth="1"/>
    <col min="1027" max="1027" width="40.375" style="152" customWidth="1"/>
    <col min="1028" max="1028" width="5.625" style="152" customWidth="1"/>
    <col min="1029" max="1029" width="8.625" style="152" customWidth="1"/>
    <col min="1030" max="1030" width="9.875" style="152" customWidth="1"/>
    <col min="1031" max="1031" width="13.875" style="152" customWidth="1"/>
    <col min="1032" max="1035" width="9.125" style="152" customWidth="1"/>
    <col min="1036" max="1036" width="75.375" style="152" customWidth="1"/>
    <col min="1037" max="1037" width="45.25390625" style="152" customWidth="1"/>
    <col min="1038" max="1280" width="9.125" style="152" customWidth="1"/>
    <col min="1281" max="1281" width="4.375" style="152" customWidth="1"/>
    <col min="1282" max="1282" width="11.625" style="152" customWidth="1"/>
    <col min="1283" max="1283" width="40.375" style="152" customWidth="1"/>
    <col min="1284" max="1284" width="5.625" style="152" customWidth="1"/>
    <col min="1285" max="1285" width="8.625" style="152" customWidth="1"/>
    <col min="1286" max="1286" width="9.875" style="152" customWidth="1"/>
    <col min="1287" max="1287" width="13.875" style="152" customWidth="1"/>
    <col min="1288" max="1291" width="9.125" style="152" customWidth="1"/>
    <col min="1292" max="1292" width="75.375" style="152" customWidth="1"/>
    <col min="1293" max="1293" width="45.25390625" style="152" customWidth="1"/>
    <col min="1294" max="1536" width="9.125" style="152" customWidth="1"/>
    <col min="1537" max="1537" width="4.375" style="152" customWidth="1"/>
    <col min="1538" max="1538" width="11.625" style="152" customWidth="1"/>
    <col min="1539" max="1539" width="40.375" style="152" customWidth="1"/>
    <col min="1540" max="1540" width="5.625" style="152" customWidth="1"/>
    <col min="1541" max="1541" width="8.625" style="152" customWidth="1"/>
    <col min="1542" max="1542" width="9.875" style="152" customWidth="1"/>
    <col min="1543" max="1543" width="13.875" style="152" customWidth="1"/>
    <col min="1544" max="1547" width="9.125" style="152" customWidth="1"/>
    <col min="1548" max="1548" width="75.375" style="152" customWidth="1"/>
    <col min="1549" max="1549" width="45.25390625" style="152" customWidth="1"/>
    <col min="1550" max="1792" width="9.125" style="152" customWidth="1"/>
    <col min="1793" max="1793" width="4.375" style="152" customWidth="1"/>
    <col min="1794" max="1794" width="11.625" style="152" customWidth="1"/>
    <col min="1795" max="1795" width="40.375" style="152" customWidth="1"/>
    <col min="1796" max="1796" width="5.625" style="152" customWidth="1"/>
    <col min="1797" max="1797" width="8.625" style="152" customWidth="1"/>
    <col min="1798" max="1798" width="9.875" style="152" customWidth="1"/>
    <col min="1799" max="1799" width="13.875" style="152" customWidth="1"/>
    <col min="1800" max="1803" width="9.125" style="152" customWidth="1"/>
    <col min="1804" max="1804" width="75.375" style="152" customWidth="1"/>
    <col min="1805" max="1805" width="45.25390625" style="152" customWidth="1"/>
    <col min="1806" max="2048" width="9.125" style="152" customWidth="1"/>
    <col min="2049" max="2049" width="4.375" style="152" customWidth="1"/>
    <col min="2050" max="2050" width="11.625" style="152" customWidth="1"/>
    <col min="2051" max="2051" width="40.375" style="152" customWidth="1"/>
    <col min="2052" max="2052" width="5.625" style="152" customWidth="1"/>
    <col min="2053" max="2053" width="8.625" style="152" customWidth="1"/>
    <col min="2054" max="2054" width="9.875" style="152" customWidth="1"/>
    <col min="2055" max="2055" width="13.875" style="152" customWidth="1"/>
    <col min="2056" max="2059" width="9.125" style="152" customWidth="1"/>
    <col min="2060" max="2060" width="75.375" style="152" customWidth="1"/>
    <col min="2061" max="2061" width="45.25390625" style="152" customWidth="1"/>
    <col min="2062" max="2304" width="9.125" style="152" customWidth="1"/>
    <col min="2305" max="2305" width="4.375" style="152" customWidth="1"/>
    <col min="2306" max="2306" width="11.625" style="152" customWidth="1"/>
    <col min="2307" max="2307" width="40.375" style="152" customWidth="1"/>
    <col min="2308" max="2308" width="5.625" style="152" customWidth="1"/>
    <col min="2309" max="2309" width="8.625" style="152" customWidth="1"/>
    <col min="2310" max="2310" width="9.875" style="152" customWidth="1"/>
    <col min="2311" max="2311" width="13.875" style="152" customWidth="1"/>
    <col min="2312" max="2315" width="9.125" style="152" customWidth="1"/>
    <col min="2316" max="2316" width="75.375" style="152" customWidth="1"/>
    <col min="2317" max="2317" width="45.25390625" style="152" customWidth="1"/>
    <col min="2318" max="2560" width="9.125" style="152" customWidth="1"/>
    <col min="2561" max="2561" width="4.375" style="152" customWidth="1"/>
    <col min="2562" max="2562" width="11.625" style="152" customWidth="1"/>
    <col min="2563" max="2563" width="40.375" style="152" customWidth="1"/>
    <col min="2564" max="2564" width="5.625" style="152" customWidth="1"/>
    <col min="2565" max="2565" width="8.625" style="152" customWidth="1"/>
    <col min="2566" max="2566" width="9.875" style="152" customWidth="1"/>
    <col min="2567" max="2567" width="13.875" style="152" customWidth="1"/>
    <col min="2568" max="2571" width="9.125" style="152" customWidth="1"/>
    <col min="2572" max="2572" width="75.375" style="152" customWidth="1"/>
    <col min="2573" max="2573" width="45.25390625" style="152" customWidth="1"/>
    <col min="2574" max="2816" width="9.125" style="152" customWidth="1"/>
    <col min="2817" max="2817" width="4.375" style="152" customWidth="1"/>
    <col min="2818" max="2818" width="11.625" style="152" customWidth="1"/>
    <col min="2819" max="2819" width="40.375" style="152" customWidth="1"/>
    <col min="2820" max="2820" width="5.625" style="152" customWidth="1"/>
    <col min="2821" max="2821" width="8.625" style="152" customWidth="1"/>
    <col min="2822" max="2822" width="9.875" style="152" customWidth="1"/>
    <col min="2823" max="2823" width="13.875" style="152" customWidth="1"/>
    <col min="2824" max="2827" width="9.125" style="152" customWidth="1"/>
    <col min="2828" max="2828" width="75.375" style="152" customWidth="1"/>
    <col min="2829" max="2829" width="45.25390625" style="152" customWidth="1"/>
    <col min="2830" max="3072" width="9.125" style="152" customWidth="1"/>
    <col min="3073" max="3073" width="4.375" style="152" customWidth="1"/>
    <col min="3074" max="3074" width="11.625" style="152" customWidth="1"/>
    <col min="3075" max="3075" width="40.375" style="152" customWidth="1"/>
    <col min="3076" max="3076" width="5.625" style="152" customWidth="1"/>
    <col min="3077" max="3077" width="8.625" style="152" customWidth="1"/>
    <col min="3078" max="3078" width="9.875" style="152" customWidth="1"/>
    <col min="3079" max="3079" width="13.875" style="152" customWidth="1"/>
    <col min="3080" max="3083" width="9.125" style="152" customWidth="1"/>
    <col min="3084" max="3084" width="75.375" style="152" customWidth="1"/>
    <col min="3085" max="3085" width="45.25390625" style="152" customWidth="1"/>
    <col min="3086" max="3328" width="9.125" style="152" customWidth="1"/>
    <col min="3329" max="3329" width="4.375" style="152" customWidth="1"/>
    <col min="3330" max="3330" width="11.625" style="152" customWidth="1"/>
    <col min="3331" max="3331" width="40.375" style="152" customWidth="1"/>
    <col min="3332" max="3332" width="5.625" style="152" customWidth="1"/>
    <col min="3333" max="3333" width="8.625" style="152" customWidth="1"/>
    <col min="3334" max="3334" width="9.875" style="152" customWidth="1"/>
    <col min="3335" max="3335" width="13.875" style="152" customWidth="1"/>
    <col min="3336" max="3339" width="9.125" style="152" customWidth="1"/>
    <col min="3340" max="3340" width="75.375" style="152" customWidth="1"/>
    <col min="3341" max="3341" width="45.25390625" style="152" customWidth="1"/>
    <col min="3342" max="3584" width="9.125" style="152" customWidth="1"/>
    <col min="3585" max="3585" width="4.375" style="152" customWidth="1"/>
    <col min="3586" max="3586" width="11.625" style="152" customWidth="1"/>
    <col min="3587" max="3587" width="40.375" style="152" customWidth="1"/>
    <col min="3588" max="3588" width="5.625" style="152" customWidth="1"/>
    <col min="3589" max="3589" width="8.625" style="152" customWidth="1"/>
    <col min="3590" max="3590" width="9.875" style="152" customWidth="1"/>
    <col min="3591" max="3591" width="13.875" style="152" customWidth="1"/>
    <col min="3592" max="3595" width="9.125" style="152" customWidth="1"/>
    <col min="3596" max="3596" width="75.375" style="152" customWidth="1"/>
    <col min="3597" max="3597" width="45.25390625" style="152" customWidth="1"/>
    <col min="3598" max="3840" width="9.125" style="152" customWidth="1"/>
    <col min="3841" max="3841" width="4.375" style="152" customWidth="1"/>
    <col min="3842" max="3842" width="11.625" style="152" customWidth="1"/>
    <col min="3843" max="3843" width="40.375" style="152" customWidth="1"/>
    <col min="3844" max="3844" width="5.625" style="152" customWidth="1"/>
    <col min="3845" max="3845" width="8.625" style="152" customWidth="1"/>
    <col min="3846" max="3846" width="9.875" style="152" customWidth="1"/>
    <col min="3847" max="3847" width="13.875" style="152" customWidth="1"/>
    <col min="3848" max="3851" width="9.125" style="152" customWidth="1"/>
    <col min="3852" max="3852" width="75.375" style="152" customWidth="1"/>
    <col min="3853" max="3853" width="45.25390625" style="152" customWidth="1"/>
    <col min="3854" max="4096" width="9.125" style="152" customWidth="1"/>
    <col min="4097" max="4097" width="4.375" style="152" customWidth="1"/>
    <col min="4098" max="4098" width="11.625" style="152" customWidth="1"/>
    <col min="4099" max="4099" width="40.375" style="152" customWidth="1"/>
    <col min="4100" max="4100" width="5.625" style="152" customWidth="1"/>
    <col min="4101" max="4101" width="8.625" style="152" customWidth="1"/>
    <col min="4102" max="4102" width="9.875" style="152" customWidth="1"/>
    <col min="4103" max="4103" width="13.875" style="152" customWidth="1"/>
    <col min="4104" max="4107" width="9.125" style="152" customWidth="1"/>
    <col min="4108" max="4108" width="75.375" style="152" customWidth="1"/>
    <col min="4109" max="4109" width="45.25390625" style="152" customWidth="1"/>
    <col min="4110" max="4352" width="9.125" style="152" customWidth="1"/>
    <col min="4353" max="4353" width="4.375" style="152" customWidth="1"/>
    <col min="4354" max="4354" width="11.625" style="152" customWidth="1"/>
    <col min="4355" max="4355" width="40.375" style="152" customWidth="1"/>
    <col min="4356" max="4356" width="5.625" style="152" customWidth="1"/>
    <col min="4357" max="4357" width="8.625" style="152" customWidth="1"/>
    <col min="4358" max="4358" width="9.875" style="152" customWidth="1"/>
    <col min="4359" max="4359" width="13.875" style="152" customWidth="1"/>
    <col min="4360" max="4363" width="9.125" style="152" customWidth="1"/>
    <col min="4364" max="4364" width="75.375" style="152" customWidth="1"/>
    <col min="4365" max="4365" width="45.25390625" style="152" customWidth="1"/>
    <col min="4366" max="4608" width="9.125" style="152" customWidth="1"/>
    <col min="4609" max="4609" width="4.375" style="152" customWidth="1"/>
    <col min="4610" max="4610" width="11.625" style="152" customWidth="1"/>
    <col min="4611" max="4611" width="40.375" style="152" customWidth="1"/>
    <col min="4612" max="4612" width="5.625" style="152" customWidth="1"/>
    <col min="4613" max="4613" width="8.625" style="152" customWidth="1"/>
    <col min="4614" max="4614" width="9.875" style="152" customWidth="1"/>
    <col min="4615" max="4615" width="13.875" style="152" customWidth="1"/>
    <col min="4616" max="4619" width="9.125" style="152" customWidth="1"/>
    <col min="4620" max="4620" width="75.375" style="152" customWidth="1"/>
    <col min="4621" max="4621" width="45.25390625" style="152" customWidth="1"/>
    <col min="4622" max="4864" width="9.125" style="152" customWidth="1"/>
    <col min="4865" max="4865" width="4.375" style="152" customWidth="1"/>
    <col min="4866" max="4866" width="11.625" style="152" customWidth="1"/>
    <col min="4867" max="4867" width="40.375" style="152" customWidth="1"/>
    <col min="4868" max="4868" width="5.625" style="152" customWidth="1"/>
    <col min="4869" max="4869" width="8.625" style="152" customWidth="1"/>
    <col min="4870" max="4870" width="9.875" style="152" customWidth="1"/>
    <col min="4871" max="4871" width="13.875" style="152" customWidth="1"/>
    <col min="4872" max="4875" width="9.125" style="152" customWidth="1"/>
    <col min="4876" max="4876" width="75.375" style="152" customWidth="1"/>
    <col min="4877" max="4877" width="45.25390625" style="152" customWidth="1"/>
    <col min="4878" max="5120" width="9.125" style="152" customWidth="1"/>
    <col min="5121" max="5121" width="4.375" style="152" customWidth="1"/>
    <col min="5122" max="5122" width="11.625" style="152" customWidth="1"/>
    <col min="5123" max="5123" width="40.375" style="152" customWidth="1"/>
    <col min="5124" max="5124" width="5.625" style="152" customWidth="1"/>
    <col min="5125" max="5125" width="8.625" style="152" customWidth="1"/>
    <col min="5126" max="5126" width="9.875" style="152" customWidth="1"/>
    <col min="5127" max="5127" width="13.875" style="152" customWidth="1"/>
    <col min="5128" max="5131" width="9.125" style="152" customWidth="1"/>
    <col min="5132" max="5132" width="75.375" style="152" customWidth="1"/>
    <col min="5133" max="5133" width="45.25390625" style="152" customWidth="1"/>
    <col min="5134" max="5376" width="9.125" style="152" customWidth="1"/>
    <col min="5377" max="5377" width="4.375" style="152" customWidth="1"/>
    <col min="5378" max="5378" width="11.625" style="152" customWidth="1"/>
    <col min="5379" max="5379" width="40.375" style="152" customWidth="1"/>
    <col min="5380" max="5380" width="5.625" style="152" customWidth="1"/>
    <col min="5381" max="5381" width="8.625" style="152" customWidth="1"/>
    <col min="5382" max="5382" width="9.875" style="152" customWidth="1"/>
    <col min="5383" max="5383" width="13.875" style="152" customWidth="1"/>
    <col min="5384" max="5387" width="9.125" style="152" customWidth="1"/>
    <col min="5388" max="5388" width="75.375" style="152" customWidth="1"/>
    <col min="5389" max="5389" width="45.25390625" style="152" customWidth="1"/>
    <col min="5390" max="5632" width="9.125" style="152" customWidth="1"/>
    <col min="5633" max="5633" width="4.375" style="152" customWidth="1"/>
    <col min="5634" max="5634" width="11.625" style="152" customWidth="1"/>
    <col min="5635" max="5635" width="40.375" style="152" customWidth="1"/>
    <col min="5636" max="5636" width="5.625" style="152" customWidth="1"/>
    <col min="5637" max="5637" width="8.625" style="152" customWidth="1"/>
    <col min="5638" max="5638" width="9.875" style="152" customWidth="1"/>
    <col min="5639" max="5639" width="13.875" style="152" customWidth="1"/>
    <col min="5640" max="5643" width="9.125" style="152" customWidth="1"/>
    <col min="5644" max="5644" width="75.375" style="152" customWidth="1"/>
    <col min="5645" max="5645" width="45.25390625" style="152" customWidth="1"/>
    <col min="5646" max="5888" width="9.125" style="152" customWidth="1"/>
    <col min="5889" max="5889" width="4.375" style="152" customWidth="1"/>
    <col min="5890" max="5890" width="11.625" style="152" customWidth="1"/>
    <col min="5891" max="5891" width="40.375" style="152" customWidth="1"/>
    <col min="5892" max="5892" width="5.625" style="152" customWidth="1"/>
    <col min="5893" max="5893" width="8.625" style="152" customWidth="1"/>
    <col min="5894" max="5894" width="9.875" style="152" customWidth="1"/>
    <col min="5895" max="5895" width="13.875" style="152" customWidth="1"/>
    <col min="5896" max="5899" width="9.125" style="152" customWidth="1"/>
    <col min="5900" max="5900" width="75.375" style="152" customWidth="1"/>
    <col min="5901" max="5901" width="45.25390625" style="152" customWidth="1"/>
    <col min="5902" max="6144" width="9.125" style="152" customWidth="1"/>
    <col min="6145" max="6145" width="4.375" style="152" customWidth="1"/>
    <col min="6146" max="6146" width="11.625" style="152" customWidth="1"/>
    <col min="6147" max="6147" width="40.375" style="152" customWidth="1"/>
    <col min="6148" max="6148" width="5.625" style="152" customWidth="1"/>
    <col min="6149" max="6149" width="8.625" style="152" customWidth="1"/>
    <col min="6150" max="6150" width="9.875" style="152" customWidth="1"/>
    <col min="6151" max="6151" width="13.875" style="152" customWidth="1"/>
    <col min="6152" max="6155" width="9.125" style="152" customWidth="1"/>
    <col min="6156" max="6156" width="75.375" style="152" customWidth="1"/>
    <col min="6157" max="6157" width="45.25390625" style="152" customWidth="1"/>
    <col min="6158" max="6400" width="9.125" style="152" customWidth="1"/>
    <col min="6401" max="6401" width="4.375" style="152" customWidth="1"/>
    <col min="6402" max="6402" width="11.625" style="152" customWidth="1"/>
    <col min="6403" max="6403" width="40.375" style="152" customWidth="1"/>
    <col min="6404" max="6404" width="5.625" style="152" customWidth="1"/>
    <col min="6405" max="6405" width="8.625" style="152" customWidth="1"/>
    <col min="6406" max="6406" width="9.875" style="152" customWidth="1"/>
    <col min="6407" max="6407" width="13.875" style="152" customWidth="1"/>
    <col min="6408" max="6411" width="9.125" style="152" customWidth="1"/>
    <col min="6412" max="6412" width="75.375" style="152" customWidth="1"/>
    <col min="6413" max="6413" width="45.25390625" style="152" customWidth="1"/>
    <col min="6414" max="6656" width="9.125" style="152" customWidth="1"/>
    <col min="6657" max="6657" width="4.375" style="152" customWidth="1"/>
    <col min="6658" max="6658" width="11.625" style="152" customWidth="1"/>
    <col min="6659" max="6659" width="40.375" style="152" customWidth="1"/>
    <col min="6660" max="6660" width="5.625" style="152" customWidth="1"/>
    <col min="6661" max="6661" width="8.625" style="152" customWidth="1"/>
    <col min="6662" max="6662" width="9.875" style="152" customWidth="1"/>
    <col min="6663" max="6663" width="13.875" style="152" customWidth="1"/>
    <col min="6664" max="6667" width="9.125" style="152" customWidth="1"/>
    <col min="6668" max="6668" width="75.375" style="152" customWidth="1"/>
    <col min="6669" max="6669" width="45.25390625" style="152" customWidth="1"/>
    <col min="6670" max="6912" width="9.125" style="152" customWidth="1"/>
    <col min="6913" max="6913" width="4.375" style="152" customWidth="1"/>
    <col min="6914" max="6914" width="11.625" style="152" customWidth="1"/>
    <col min="6915" max="6915" width="40.375" style="152" customWidth="1"/>
    <col min="6916" max="6916" width="5.625" style="152" customWidth="1"/>
    <col min="6917" max="6917" width="8.625" style="152" customWidth="1"/>
    <col min="6918" max="6918" width="9.875" style="152" customWidth="1"/>
    <col min="6919" max="6919" width="13.875" style="152" customWidth="1"/>
    <col min="6920" max="6923" width="9.125" style="152" customWidth="1"/>
    <col min="6924" max="6924" width="75.375" style="152" customWidth="1"/>
    <col min="6925" max="6925" width="45.25390625" style="152" customWidth="1"/>
    <col min="6926" max="7168" width="9.125" style="152" customWidth="1"/>
    <col min="7169" max="7169" width="4.375" style="152" customWidth="1"/>
    <col min="7170" max="7170" width="11.625" style="152" customWidth="1"/>
    <col min="7171" max="7171" width="40.375" style="152" customWidth="1"/>
    <col min="7172" max="7172" width="5.625" style="152" customWidth="1"/>
    <col min="7173" max="7173" width="8.625" style="152" customWidth="1"/>
    <col min="7174" max="7174" width="9.875" style="152" customWidth="1"/>
    <col min="7175" max="7175" width="13.875" style="152" customWidth="1"/>
    <col min="7176" max="7179" width="9.125" style="152" customWidth="1"/>
    <col min="7180" max="7180" width="75.375" style="152" customWidth="1"/>
    <col min="7181" max="7181" width="45.25390625" style="152" customWidth="1"/>
    <col min="7182" max="7424" width="9.125" style="152" customWidth="1"/>
    <col min="7425" max="7425" width="4.375" style="152" customWidth="1"/>
    <col min="7426" max="7426" width="11.625" style="152" customWidth="1"/>
    <col min="7427" max="7427" width="40.375" style="152" customWidth="1"/>
    <col min="7428" max="7428" width="5.625" style="152" customWidth="1"/>
    <col min="7429" max="7429" width="8.625" style="152" customWidth="1"/>
    <col min="7430" max="7430" width="9.875" style="152" customWidth="1"/>
    <col min="7431" max="7431" width="13.875" style="152" customWidth="1"/>
    <col min="7432" max="7435" width="9.125" style="152" customWidth="1"/>
    <col min="7436" max="7436" width="75.375" style="152" customWidth="1"/>
    <col min="7437" max="7437" width="45.25390625" style="152" customWidth="1"/>
    <col min="7438" max="7680" width="9.125" style="152" customWidth="1"/>
    <col min="7681" max="7681" width="4.375" style="152" customWidth="1"/>
    <col min="7682" max="7682" width="11.625" style="152" customWidth="1"/>
    <col min="7683" max="7683" width="40.375" style="152" customWidth="1"/>
    <col min="7684" max="7684" width="5.625" style="152" customWidth="1"/>
    <col min="7685" max="7685" width="8.625" style="152" customWidth="1"/>
    <col min="7686" max="7686" width="9.875" style="152" customWidth="1"/>
    <col min="7687" max="7687" width="13.875" style="152" customWidth="1"/>
    <col min="7688" max="7691" width="9.125" style="152" customWidth="1"/>
    <col min="7692" max="7692" width="75.375" style="152" customWidth="1"/>
    <col min="7693" max="7693" width="45.25390625" style="152" customWidth="1"/>
    <col min="7694" max="7936" width="9.125" style="152" customWidth="1"/>
    <col min="7937" max="7937" width="4.375" style="152" customWidth="1"/>
    <col min="7938" max="7938" width="11.625" style="152" customWidth="1"/>
    <col min="7939" max="7939" width="40.375" style="152" customWidth="1"/>
    <col min="7940" max="7940" width="5.625" style="152" customWidth="1"/>
    <col min="7941" max="7941" width="8.625" style="152" customWidth="1"/>
    <col min="7942" max="7942" width="9.875" style="152" customWidth="1"/>
    <col min="7943" max="7943" width="13.875" style="152" customWidth="1"/>
    <col min="7944" max="7947" width="9.125" style="152" customWidth="1"/>
    <col min="7948" max="7948" width="75.375" style="152" customWidth="1"/>
    <col min="7949" max="7949" width="45.25390625" style="152" customWidth="1"/>
    <col min="7950" max="8192" width="9.125" style="152" customWidth="1"/>
    <col min="8193" max="8193" width="4.375" style="152" customWidth="1"/>
    <col min="8194" max="8194" width="11.625" style="152" customWidth="1"/>
    <col min="8195" max="8195" width="40.375" style="152" customWidth="1"/>
    <col min="8196" max="8196" width="5.625" style="152" customWidth="1"/>
    <col min="8197" max="8197" width="8.625" style="152" customWidth="1"/>
    <col min="8198" max="8198" width="9.875" style="152" customWidth="1"/>
    <col min="8199" max="8199" width="13.875" style="152" customWidth="1"/>
    <col min="8200" max="8203" width="9.125" style="152" customWidth="1"/>
    <col min="8204" max="8204" width="75.375" style="152" customWidth="1"/>
    <col min="8205" max="8205" width="45.25390625" style="152" customWidth="1"/>
    <col min="8206" max="8448" width="9.125" style="152" customWidth="1"/>
    <col min="8449" max="8449" width="4.375" style="152" customWidth="1"/>
    <col min="8450" max="8450" width="11.625" style="152" customWidth="1"/>
    <col min="8451" max="8451" width="40.375" style="152" customWidth="1"/>
    <col min="8452" max="8452" width="5.625" style="152" customWidth="1"/>
    <col min="8453" max="8453" width="8.625" style="152" customWidth="1"/>
    <col min="8454" max="8454" width="9.875" style="152" customWidth="1"/>
    <col min="8455" max="8455" width="13.875" style="152" customWidth="1"/>
    <col min="8456" max="8459" width="9.125" style="152" customWidth="1"/>
    <col min="8460" max="8460" width="75.375" style="152" customWidth="1"/>
    <col min="8461" max="8461" width="45.25390625" style="152" customWidth="1"/>
    <col min="8462" max="8704" width="9.125" style="152" customWidth="1"/>
    <col min="8705" max="8705" width="4.375" style="152" customWidth="1"/>
    <col min="8706" max="8706" width="11.625" style="152" customWidth="1"/>
    <col min="8707" max="8707" width="40.375" style="152" customWidth="1"/>
    <col min="8708" max="8708" width="5.625" style="152" customWidth="1"/>
    <col min="8709" max="8709" width="8.625" style="152" customWidth="1"/>
    <col min="8710" max="8710" width="9.875" style="152" customWidth="1"/>
    <col min="8711" max="8711" width="13.875" style="152" customWidth="1"/>
    <col min="8712" max="8715" width="9.125" style="152" customWidth="1"/>
    <col min="8716" max="8716" width="75.375" style="152" customWidth="1"/>
    <col min="8717" max="8717" width="45.25390625" style="152" customWidth="1"/>
    <col min="8718" max="8960" width="9.125" style="152" customWidth="1"/>
    <col min="8961" max="8961" width="4.375" style="152" customWidth="1"/>
    <col min="8962" max="8962" width="11.625" style="152" customWidth="1"/>
    <col min="8963" max="8963" width="40.375" style="152" customWidth="1"/>
    <col min="8964" max="8964" width="5.625" style="152" customWidth="1"/>
    <col min="8965" max="8965" width="8.625" style="152" customWidth="1"/>
    <col min="8966" max="8966" width="9.875" style="152" customWidth="1"/>
    <col min="8967" max="8967" width="13.875" style="152" customWidth="1"/>
    <col min="8968" max="8971" width="9.125" style="152" customWidth="1"/>
    <col min="8972" max="8972" width="75.375" style="152" customWidth="1"/>
    <col min="8973" max="8973" width="45.25390625" style="152" customWidth="1"/>
    <col min="8974" max="9216" width="9.125" style="152" customWidth="1"/>
    <col min="9217" max="9217" width="4.375" style="152" customWidth="1"/>
    <col min="9218" max="9218" width="11.625" style="152" customWidth="1"/>
    <col min="9219" max="9219" width="40.375" style="152" customWidth="1"/>
    <col min="9220" max="9220" width="5.625" style="152" customWidth="1"/>
    <col min="9221" max="9221" width="8.625" style="152" customWidth="1"/>
    <col min="9222" max="9222" width="9.875" style="152" customWidth="1"/>
    <col min="9223" max="9223" width="13.875" style="152" customWidth="1"/>
    <col min="9224" max="9227" width="9.125" style="152" customWidth="1"/>
    <col min="9228" max="9228" width="75.375" style="152" customWidth="1"/>
    <col min="9229" max="9229" width="45.25390625" style="152" customWidth="1"/>
    <col min="9230" max="9472" width="9.125" style="152" customWidth="1"/>
    <col min="9473" max="9473" width="4.375" style="152" customWidth="1"/>
    <col min="9474" max="9474" width="11.625" style="152" customWidth="1"/>
    <col min="9475" max="9475" width="40.375" style="152" customWidth="1"/>
    <col min="9476" max="9476" width="5.625" style="152" customWidth="1"/>
    <col min="9477" max="9477" width="8.625" style="152" customWidth="1"/>
    <col min="9478" max="9478" width="9.875" style="152" customWidth="1"/>
    <col min="9479" max="9479" width="13.875" style="152" customWidth="1"/>
    <col min="9480" max="9483" width="9.125" style="152" customWidth="1"/>
    <col min="9484" max="9484" width="75.375" style="152" customWidth="1"/>
    <col min="9485" max="9485" width="45.25390625" style="152" customWidth="1"/>
    <col min="9486" max="9728" width="9.125" style="152" customWidth="1"/>
    <col min="9729" max="9729" width="4.375" style="152" customWidth="1"/>
    <col min="9730" max="9730" width="11.625" style="152" customWidth="1"/>
    <col min="9731" max="9731" width="40.375" style="152" customWidth="1"/>
    <col min="9732" max="9732" width="5.625" style="152" customWidth="1"/>
    <col min="9733" max="9733" width="8.625" style="152" customWidth="1"/>
    <col min="9734" max="9734" width="9.875" style="152" customWidth="1"/>
    <col min="9735" max="9735" width="13.875" style="152" customWidth="1"/>
    <col min="9736" max="9739" width="9.125" style="152" customWidth="1"/>
    <col min="9740" max="9740" width="75.375" style="152" customWidth="1"/>
    <col min="9741" max="9741" width="45.25390625" style="152" customWidth="1"/>
    <col min="9742" max="9984" width="9.125" style="152" customWidth="1"/>
    <col min="9985" max="9985" width="4.375" style="152" customWidth="1"/>
    <col min="9986" max="9986" width="11.625" style="152" customWidth="1"/>
    <col min="9987" max="9987" width="40.375" style="152" customWidth="1"/>
    <col min="9988" max="9988" width="5.625" style="152" customWidth="1"/>
    <col min="9989" max="9989" width="8.625" style="152" customWidth="1"/>
    <col min="9990" max="9990" width="9.875" style="152" customWidth="1"/>
    <col min="9991" max="9991" width="13.875" style="152" customWidth="1"/>
    <col min="9992" max="9995" width="9.125" style="152" customWidth="1"/>
    <col min="9996" max="9996" width="75.375" style="152" customWidth="1"/>
    <col min="9997" max="9997" width="45.25390625" style="152" customWidth="1"/>
    <col min="9998" max="10240" width="9.125" style="152" customWidth="1"/>
    <col min="10241" max="10241" width="4.375" style="152" customWidth="1"/>
    <col min="10242" max="10242" width="11.625" style="152" customWidth="1"/>
    <col min="10243" max="10243" width="40.375" style="152" customWidth="1"/>
    <col min="10244" max="10244" width="5.625" style="152" customWidth="1"/>
    <col min="10245" max="10245" width="8.625" style="152" customWidth="1"/>
    <col min="10246" max="10246" width="9.875" style="152" customWidth="1"/>
    <col min="10247" max="10247" width="13.875" style="152" customWidth="1"/>
    <col min="10248" max="10251" width="9.125" style="152" customWidth="1"/>
    <col min="10252" max="10252" width="75.375" style="152" customWidth="1"/>
    <col min="10253" max="10253" width="45.25390625" style="152" customWidth="1"/>
    <col min="10254" max="10496" width="9.125" style="152" customWidth="1"/>
    <col min="10497" max="10497" width="4.375" style="152" customWidth="1"/>
    <col min="10498" max="10498" width="11.625" style="152" customWidth="1"/>
    <col min="10499" max="10499" width="40.375" style="152" customWidth="1"/>
    <col min="10500" max="10500" width="5.625" style="152" customWidth="1"/>
    <col min="10501" max="10501" width="8.625" style="152" customWidth="1"/>
    <col min="10502" max="10502" width="9.875" style="152" customWidth="1"/>
    <col min="10503" max="10503" width="13.875" style="152" customWidth="1"/>
    <col min="10504" max="10507" width="9.125" style="152" customWidth="1"/>
    <col min="10508" max="10508" width="75.375" style="152" customWidth="1"/>
    <col min="10509" max="10509" width="45.25390625" style="152" customWidth="1"/>
    <col min="10510" max="10752" width="9.125" style="152" customWidth="1"/>
    <col min="10753" max="10753" width="4.375" style="152" customWidth="1"/>
    <col min="10754" max="10754" width="11.625" style="152" customWidth="1"/>
    <col min="10755" max="10755" width="40.375" style="152" customWidth="1"/>
    <col min="10756" max="10756" width="5.625" style="152" customWidth="1"/>
    <col min="10757" max="10757" width="8.625" style="152" customWidth="1"/>
    <col min="10758" max="10758" width="9.875" style="152" customWidth="1"/>
    <col min="10759" max="10759" width="13.875" style="152" customWidth="1"/>
    <col min="10760" max="10763" width="9.125" style="152" customWidth="1"/>
    <col min="10764" max="10764" width="75.375" style="152" customWidth="1"/>
    <col min="10765" max="10765" width="45.25390625" style="152" customWidth="1"/>
    <col min="10766" max="11008" width="9.125" style="152" customWidth="1"/>
    <col min="11009" max="11009" width="4.375" style="152" customWidth="1"/>
    <col min="11010" max="11010" width="11.625" style="152" customWidth="1"/>
    <col min="11011" max="11011" width="40.375" style="152" customWidth="1"/>
    <col min="11012" max="11012" width="5.625" style="152" customWidth="1"/>
    <col min="11013" max="11013" width="8.625" style="152" customWidth="1"/>
    <col min="11014" max="11014" width="9.875" style="152" customWidth="1"/>
    <col min="11015" max="11015" width="13.875" style="152" customWidth="1"/>
    <col min="11016" max="11019" width="9.125" style="152" customWidth="1"/>
    <col min="11020" max="11020" width="75.375" style="152" customWidth="1"/>
    <col min="11021" max="11021" width="45.25390625" style="152" customWidth="1"/>
    <col min="11022" max="11264" width="9.125" style="152" customWidth="1"/>
    <col min="11265" max="11265" width="4.375" style="152" customWidth="1"/>
    <col min="11266" max="11266" width="11.625" style="152" customWidth="1"/>
    <col min="11267" max="11267" width="40.375" style="152" customWidth="1"/>
    <col min="11268" max="11268" width="5.625" style="152" customWidth="1"/>
    <col min="11269" max="11269" width="8.625" style="152" customWidth="1"/>
    <col min="11270" max="11270" width="9.875" style="152" customWidth="1"/>
    <col min="11271" max="11271" width="13.875" style="152" customWidth="1"/>
    <col min="11272" max="11275" width="9.125" style="152" customWidth="1"/>
    <col min="11276" max="11276" width="75.375" style="152" customWidth="1"/>
    <col min="11277" max="11277" width="45.25390625" style="152" customWidth="1"/>
    <col min="11278" max="11520" width="9.125" style="152" customWidth="1"/>
    <col min="11521" max="11521" width="4.375" style="152" customWidth="1"/>
    <col min="11522" max="11522" width="11.625" style="152" customWidth="1"/>
    <col min="11523" max="11523" width="40.375" style="152" customWidth="1"/>
    <col min="11524" max="11524" width="5.625" style="152" customWidth="1"/>
    <col min="11525" max="11525" width="8.625" style="152" customWidth="1"/>
    <col min="11526" max="11526" width="9.875" style="152" customWidth="1"/>
    <col min="11527" max="11527" width="13.875" style="152" customWidth="1"/>
    <col min="11528" max="11531" width="9.125" style="152" customWidth="1"/>
    <col min="11532" max="11532" width="75.375" style="152" customWidth="1"/>
    <col min="11533" max="11533" width="45.25390625" style="152" customWidth="1"/>
    <col min="11534" max="11776" width="9.125" style="152" customWidth="1"/>
    <col min="11777" max="11777" width="4.375" style="152" customWidth="1"/>
    <col min="11778" max="11778" width="11.625" style="152" customWidth="1"/>
    <col min="11779" max="11779" width="40.375" style="152" customWidth="1"/>
    <col min="11780" max="11780" width="5.625" style="152" customWidth="1"/>
    <col min="11781" max="11781" width="8.625" style="152" customWidth="1"/>
    <col min="11782" max="11782" width="9.875" style="152" customWidth="1"/>
    <col min="11783" max="11783" width="13.875" style="152" customWidth="1"/>
    <col min="11784" max="11787" width="9.125" style="152" customWidth="1"/>
    <col min="11788" max="11788" width="75.375" style="152" customWidth="1"/>
    <col min="11789" max="11789" width="45.25390625" style="152" customWidth="1"/>
    <col min="11790" max="12032" width="9.125" style="152" customWidth="1"/>
    <col min="12033" max="12033" width="4.375" style="152" customWidth="1"/>
    <col min="12034" max="12034" width="11.625" style="152" customWidth="1"/>
    <col min="12035" max="12035" width="40.375" style="152" customWidth="1"/>
    <col min="12036" max="12036" width="5.625" style="152" customWidth="1"/>
    <col min="12037" max="12037" width="8.625" style="152" customWidth="1"/>
    <col min="12038" max="12038" width="9.875" style="152" customWidth="1"/>
    <col min="12039" max="12039" width="13.875" style="152" customWidth="1"/>
    <col min="12040" max="12043" width="9.125" style="152" customWidth="1"/>
    <col min="12044" max="12044" width="75.375" style="152" customWidth="1"/>
    <col min="12045" max="12045" width="45.25390625" style="152" customWidth="1"/>
    <col min="12046" max="12288" width="9.125" style="152" customWidth="1"/>
    <col min="12289" max="12289" width="4.375" style="152" customWidth="1"/>
    <col min="12290" max="12290" width="11.625" style="152" customWidth="1"/>
    <col min="12291" max="12291" width="40.375" style="152" customWidth="1"/>
    <col min="12292" max="12292" width="5.625" style="152" customWidth="1"/>
    <col min="12293" max="12293" width="8.625" style="152" customWidth="1"/>
    <col min="12294" max="12294" width="9.875" style="152" customWidth="1"/>
    <col min="12295" max="12295" width="13.875" style="152" customWidth="1"/>
    <col min="12296" max="12299" width="9.125" style="152" customWidth="1"/>
    <col min="12300" max="12300" width="75.375" style="152" customWidth="1"/>
    <col min="12301" max="12301" width="45.25390625" style="152" customWidth="1"/>
    <col min="12302" max="12544" width="9.125" style="152" customWidth="1"/>
    <col min="12545" max="12545" width="4.375" style="152" customWidth="1"/>
    <col min="12546" max="12546" width="11.625" style="152" customWidth="1"/>
    <col min="12547" max="12547" width="40.375" style="152" customWidth="1"/>
    <col min="12548" max="12548" width="5.625" style="152" customWidth="1"/>
    <col min="12549" max="12549" width="8.625" style="152" customWidth="1"/>
    <col min="12550" max="12550" width="9.875" style="152" customWidth="1"/>
    <col min="12551" max="12551" width="13.875" style="152" customWidth="1"/>
    <col min="12552" max="12555" width="9.125" style="152" customWidth="1"/>
    <col min="12556" max="12556" width="75.375" style="152" customWidth="1"/>
    <col min="12557" max="12557" width="45.25390625" style="152" customWidth="1"/>
    <col min="12558" max="12800" width="9.125" style="152" customWidth="1"/>
    <col min="12801" max="12801" width="4.375" style="152" customWidth="1"/>
    <col min="12802" max="12802" width="11.625" style="152" customWidth="1"/>
    <col min="12803" max="12803" width="40.375" style="152" customWidth="1"/>
    <col min="12804" max="12804" width="5.625" style="152" customWidth="1"/>
    <col min="12805" max="12805" width="8.625" style="152" customWidth="1"/>
    <col min="12806" max="12806" width="9.875" style="152" customWidth="1"/>
    <col min="12807" max="12807" width="13.875" style="152" customWidth="1"/>
    <col min="12808" max="12811" width="9.125" style="152" customWidth="1"/>
    <col min="12812" max="12812" width="75.375" style="152" customWidth="1"/>
    <col min="12813" max="12813" width="45.25390625" style="152" customWidth="1"/>
    <col min="12814" max="13056" width="9.125" style="152" customWidth="1"/>
    <col min="13057" max="13057" width="4.375" style="152" customWidth="1"/>
    <col min="13058" max="13058" width="11.625" style="152" customWidth="1"/>
    <col min="13059" max="13059" width="40.375" style="152" customWidth="1"/>
    <col min="13060" max="13060" width="5.625" style="152" customWidth="1"/>
    <col min="13061" max="13061" width="8.625" style="152" customWidth="1"/>
    <col min="13062" max="13062" width="9.875" style="152" customWidth="1"/>
    <col min="13063" max="13063" width="13.875" style="152" customWidth="1"/>
    <col min="13064" max="13067" width="9.125" style="152" customWidth="1"/>
    <col min="13068" max="13068" width="75.375" style="152" customWidth="1"/>
    <col min="13069" max="13069" width="45.25390625" style="152" customWidth="1"/>
    <col min="13070" max="13312" width="9.125" style="152" customWidth="1"/>
    <col min="13313" max="13313" width="4.375" style="152" customWidth="1"/>
    <col min="13314" max="13314" width="11.625" style="152" customWidth="1"/>
    <col min="13315" max="13315" width="40.375" style="152" customWidth="1"/>
    <col min="13316" max="13316" width="5.625" style="152" customWidth="1"/>
    <col min="13317" max="13317" width="8.625" style="152" customWidth="1"/>
    <col min="13318" max="13318" width="9.875" style="152" customWidth="1"/>
    <col min="13319" max="13319" width="13.875" style="152" customWidth="1"/>
    <col min="13320" max="13323" width="9.125" style="152" customWidth="1"/>
    <col min="13324" max="13324" width="75.375" style="152" customWidth="1"/>
    <col min="13325" max="13325" width="45.25390625" style="152" customWidth="1"/>
    <col min="13326" max="13568" width="9.125" style="152" customWidth="1"/>
    <col min="13569" max="13569" width="4.375" style="152" customWidth="1"/>
    <col min="13570" max="13570" width="11.625" style="152" customWidth="1"/>
    <col min="13571" max="13571" width="40.375" style="152" customWidth="1"/>
    <col min="13572" max="13572" width="5.625" style="152" customWidth="1"/>
    <col min="13573" max="13573" width="8.625" style="152" customWidth="1"/>
    <col min="13574" max="13574" width="9.875" style="152" customWidth="1"/>
    <col min="13575" max="13575" width="13.875" style="152" customWidth="1"/>
    <col min="13576" max="13579" width="9.125" style="152" customWidth="1"/>
    <col min="13580" max="13580" width="75.375" style="152" customWidth="1"/>
    <col min="13581" max="13581" width="45.25390625" style="152" customWidth="1"/>
    <col min="13582" max="13824" width="9.125" style="152" customWidth="1"/>
    <col min="13825" max="13825" width="4.375" style="152" customWidth="1"/>
    <col min="13826" max="13826" width="11.625" style="152" customWidth="1"/>
    <col min="13827" max="13827" width="40.375" style="152" customWidth="1"/>
    <col min="13828" max="13828" width="5.625" style="152" customWidth="1"/>
    <col min="13829" max="13829" width="8.625" style="152" customWidth="1"/>
    <col min="13830" max="13830" width="9.875" style="152" customWidth="1"/>
    <col min="13831" max="13831" width="13.875" style="152" customWidth="1"/>
    <col min="13832" max="13835" width="9.125" style="152" customWidth="1"/>
    <col min="13836" max="13836" width="75.375" style="152" customWidth="1"/>
    <col min="13837" max="13837" width="45.25390625" style="152" customWidth="1"/>
    <col min="13838" max="14080" width="9.125" style="152" customWidth="1"/>
    <col min="14081" max="14081" width="4.375" style="152" customWidth="1"/>
    <col min="14082" max="14082" width="11.625" style="152" customWidth="1"/>
    <col min="14083" max="14083" width="40.375" style="152" customWidth="1"/>
    <col min="14084" max="14084" width="5.625" style="152" customWidth="1"/>
    <col min="14085" max="14085" width="8.625" style="152" customWidth="1"/>
    <col min="14086" max="14086" width="9.875" style="152" customWidth="1"/>
    <col min="14087" max="14087" width="13.875" style="152" customWidth="1"/>
    <col min="14088" max="14091" width="9.125" style="152" customWidth="1"/>
    <col min="14092" max="14092" width="75.375" style="152" customWidth="1"/>
    <col min="14093" max="14093" width="45.25390625" style="152" customWidth="1"/>
    <col min="14094" max="14336" width="9.125" style="152" customWidth="1"/>
    <col min="14337" max="14337" width="4.375" style="152" customWidth="1"/>
    <col min="14338" max="14338" width="11.625" style="152" customWidth="1"/>
    <col min="14339" max="14339" width="40.375" style="152" customWidth="1"/>
    <col min="14340" max="14340" width="5.625" style="152" customWidth="1"/>
    <col min="14341" max="14341" width="8.625" style="152" customWidth="1"/>
    <col min="14342" max="14342" width="9.875" style="152" customWidth="1"/>
    <col min="14343" max="14343" width="13.875" style="152" customWidth="1"/>
    <col min="14344" max="14347" width="9.125" style="152" customWidth="1"/>
    <col min="14348" max="14348" width="75.375" style="152" customWidth="1"/>
    <col min="14349" max="14349" width="45.25390625" style="152" customWidth="1"/>
    <col min="14350" max="14592" width="9.125" style="152" customWidth="1"/>
    <col min="14593" max="14593" width="4.375" style="152" customWidth="1"/>
    <col min="14594" max="14594" width="11.625" style="152" customWidth="1"/>
    <col min="14595" max="14595" width="40.375" style="152" customWidth="1"/>
    <col min="14596" max="14596" width="5.625" style="152" customWidth="1"/>
    <col min="14597" max="14597" width="8.625" style="152" customWidth="1"/>
    <col min="14598" max="14598" width="9.875" style="152" customWidth="1"/>
    <col min="14599" max="14599" width="13.875" style="152" customWidth="1"/>
    <col min="14600" max="14603" width="9.125" style="152" customWidth="1"/>
    <col min="14604" max="14604" width="75.375" style="152" customWidth="1"/>
    <col min="14605" max="14605" width="45.25390625" style="152" customWidth="1"/>
    <col min="14606" max="14848" width="9.125" style="152" customWidth="1"/>
    <col min="14849" max="14849" width="4.375" style="152" customWidth="1"/>
    <col min="14850" max="14850" width="11.625" style="152" customWidth="1"/>
    <col min="14851" max="14851" width="40.375" style="152" customWidth="1"/>
    <col min="14852" max="14852" width="5.625" style="152" customWidth="1"/>
    <col min="14853" max="14853" width="8.625" style="152" customWidth="1"/>
    <col min="14854" max="14854" width="9.875" style="152" customWidth="1"/>
    <col min="14855" max="14855" width="13.875" style="152" customWidth="1"/>
    <col min="14856" max="14859" width="9.125" style="152" customWidth="1"/>
    <col min="14860" max="14860" width="75.375" style="152" customWidth="1"/>
    <col min="14861" max="14861" width="45.25390625" style="152" customWidth="1"/>
    <col min="14862" max="15104" width="9.125" style="152" customWidth="1"/>
    <col min="15105" max="15105" width="4.375" style="152" customWidth="1"/>
    <col min="15106" max="15106" width="11.625" style="152" customWidth="1"/>
    <col min="15107" max="15107" width="40.375" style="152" customWidth="1"/>
    <col min="15108" max="15108" width="5.625" style="152" customWidth="1"/>
    <col min="15109" max="15109" width="8.625" style="152" customWidth="1"/>
    <col min="15110" max="15110" width="9.875" style="152" customWidth="1"/>
    <col min="15111" max="15111" width="13.875" style="152" customWidth="1"/>
    <col min="15112" max="15115" width="9.125" style="152" customWidth="1"/>
    <col min="15116" max="15116" width="75.375" style="152" customWidth="1"/>
    <col min="15117" max="15117" width="45.25390625" style="152" customWidth="1"/>
    <col min="15118" max="15360" width="9.125" style="152" customWidth="1"/>
    <col min="15361" max="15361" width="4.375" style="152" customWidth="1"/>
    <col min="15362" max="15362" width="11.625" style="152" customWidth="1"/>
    <col min="15363" max="15363" width="40.375" style="152" customWidth="1"/>
    <col min="15364" max="15364" width="5.625" style="152" customWidth="1"/>
    <col min="15365" max="15365" width="8.625" style="152" customWidth="1"/>
    <col min="15366" max="15366" width="9.875" style="152" customWidth="1"/>
    <col min="15367" max="15367" width="13.875" style="152" customWidth="1"/>
    <col min="15368" max="15371" width="9.125" style="152" customWidth="1"/>
    <col min="15372" max="15372" width="75.375" style="152" customWidth="1"/>
    <col min="15373" max="15373" width="45.25390625" style="152" customWidth="1"/>
    <col min="15374" max="15616" width="9.125" style="152" customWidth="1"/>
    <col min="15617" max="15617" width="4.375" style="152" customWidth="1"/>
    <col min="15618" max="15618" width="11.625" style="152" customWidth="1"/>
    <col min="15619" max="15619" width="40.375" style="152" customWidth="1"/>
    <col min="15620" max="15620" width="5.625" style="152" customWidth="1"/>
    <col min="15621" max="15621" width="8.625" style="152" customWidth="1"/>
    <col min="15622" max="15622" width="9.875" style="152" customWidth="1"/>
    <col min="15623" max="15623" width="13.875" style="152" customWidth="1"/>
    <col min="15624" max="15627" width="9.125" style="152" customWidth="1"/>
    <col min="15628" max="15628" width="75.375" style="152" customWidth="1"/>
    <col min="15629" max="15629" width="45.25390625" style="152" customWidth="1"/>
    <col min="15630" max="15872" width="9.125" style="152" customWidth="1"/>
    <col min="15873" max="15873" width="4.375" style="152" customWidth="1"/>
    <col min="15874" max="15874" width="11.625" style="152" customWidth="1"/>
    <col min="15875" max="15875" width="40.375" style="152" customWidth="1"/>
    <col min="15876" max="15876" width="5.625" style="152" customWidth="1"/>
    <col min="15877" max="15877" width="8.625" style="152" customWidth="1"/>
    <col min="15878" max="15878" width="9.875" style="152" customWidth="1"/>
    <col min="15879" max="15879" width="13.875" style="152" customWidth="1"/>
    <col min="15880" max="15883" width="9.125" style="152" customWidth="1"/>
    <col min="15884" max="15884" width="75.375" style="152" customWidth="1"/>
    <col min="15885" max="15885" width="45.25390625" style="152" customWidth="1"/>
    <col min="15886" max="16128" width="9.125" style="152" customWidth="1"/>
    <col min="16129" max="16129" width="4.375" style="152" customWidth="1"/>
    <col min="16130" max="16130" width="11.625" style="152" customWidth="1"/>
    <col min="16131" max="16131" width="40.375" style="152" customWidth="1"/>
    <col min="16132" max="16132" width="5.625" style="152" customWidth="1"/>
    <col min="16133" max="16133" width="8.625" style="152" customWidth="1"/>
    <col min="16134" max="16134" width="9.875" style="152" customWidth="1"/>
    <col min="16135" max="16135" width="13.875" style="152" customWidth="1"/>
    <col min="16136" max="16139" width="9.125" style="152" customWidth="1"/>
    <col min="16140" max="16140" width="75.375" style="152" customWidth="1"/>
    <col min="16141" max="16141" width="45.25390625" style="152" customWidth="1"/>
    <col min="16142" max="16384" width="9.125" style="152" customWidth="1"/>
  </cols>
  <sheetData>
    <row r="1" spans="1:7" ht="15.75">
      <c r="A1" s="151" t="s">
        <v>77</v>
      </c>
      <c r="B1" s="151"/>
      <c r="C1" s="151"/>
      <c r="D1" s="151"/>
      <c r="E1" s="151"/>
      <c r="F1" s="151"/>
      <c r="G1" s="151"/>
    </row>
    <row r="2" spans="1:7" ht="14.25" customHeight="1" thickBot="1">
      <c r="A2" s="153"/>
      <c r="B2" s="154"/>
      <c r="C2" s="155"/>
      <c r="D2" s="155"/>
      <c r="E2" s="156"/>
      <c r="F2" s="155"/>
      <c r="G2" s="155"/>
    </row>
    <row r="3" spans="1:7" ht="13.5" thickTop="1">
      <c r="A3" s="94" t="s">
        <v>48</v>
      </c>
      <c r="B3" s="95"/>
      <c r="C3" s="96" t="str">
        <f>CONCATENATE(cislostavby," ",nazevstavby)</f>
        <v>N500/05/2 Tomešova Brno- parčík vyhlídka</v>
      </c>
      <c r="D3" s="97"/>
      <c r="E3" s="157" t="s">
        <v>64</v>
      </c>
      <c r="F3" s="158" t="str">
        <f>Rekapitulace!H1</f>
        <v>N500/05/2</v>
      </c>
      <c r="G3" s="159"/>
    </row>
    <row r="4" spans="1:7" ht="13.5" thickBot="1">
      <c r="A4" s="160" t="s">
        <v>50</v>
      </c>
      <c r="B4" s="103"/>
      <c r="C4" s="104" t="str">
        <f>CONCATENATE(cisloobjektu," ",nazevobjektu)</f>
        <v>SO 01+02 úpravy terenu,asanace a stavební práce</v>
      </c>
      <c r="D4" s="105"/>
      <c r="E4" s="161" t="str">
        <f>Rekapitulace!G2</f>
        <v>asanace,úpravy terenu, stavební úpravy 03.01.2023</v>
      </c>
      <c r="F4" s="162"/>
      <c r="G4" s="163"/>
    </row>
    <row r="5" spans="1:7" ht="13.5" thickTop="1">
      <c r="A5" s="164"/>
      <c r="B5" s="153"/>
      <c r="C5" s="153"/>
      <c r="D5" s="153"/>
      <c r="E5" s="165"/>
      <c r="F5" s="153"/>
      <c r="G5" s="153"/>
    </row>
    <row r="6" spans="1:7" ht="12.75">
      <c r="A6" s="166" t="s">
        <v>65</v>
      </c>
      <c r="B6" s="167" t="s">
        <v>66</v>
      </c>
      <c r="C6" s="167" t="s">
        <v>67</v>
      </c>
      <c r="D6" s="167" t="s">
        <v>68</v>
      </c>
      <c r="E6" s="167" t="s">
        <v>69</v>
      </c>
      <c r="F6" s="167" t="s">
        <v>70</v>
      </c>
      <c r="G6" s="168" t="s">
        <v>71</v>
      </c>
    </row>
    <row r="7" spans="1:15" ht="12.75">
      <c r="A7" s="169" t="s">
        <v>72</v>
      </c>
      <c r="B7" s="170" t="s">
        <v>83</v>
      </c>
      <c r="C7" s="171" t="s">
        <v>84</v>
      </c>
      <c r="D7" s="172"/>
      <c r="E7" s="173"/>
      <c r="F7" s="173"/>
      <c r="G7" s="174"/>
      <c r="O7" s="175">
        <v>1</v>
      </c>
    </row>
    <row r="8" spans="1:104" ht="12.75">
      <c r="A8" s="176">
        <v>1</v>
      </c>
      <c r="B8" s="177" t="s">
        <v>85</v>
      </c>
      <c r="C8" s="178" t="s">
        <v>86</v>
      </c>
      <c r="D8" s="179" t="s">
        <v>87</v>
      </c>
      <c r="E8" s="180">
        <v>1</v>
      </c>
      <c r="F8" s="180">
        <v>0</v>
      </c>
      <c r="G8" s="181">
        <f>E8*F8</f>
        <v>0</v>
      </c>
      <c r="O8" s="175">
        <v>2</v>
      </c>
      <c r="AA8" s="152">
        <v>1</v>
      </c>
      <c r="AB8" s="152">
        <v>1</v>
      </c>
      <c r="AC8" s="152">
        <v>1</v>
      </c>
      <c r="AZ8" s="152">
        <v>1</v>
      </c>
      <c r="BA8" s="152">
        <f>IF(AZ8=1,G8,0)</f>
        <v>0</v>
      </c>
      <c r="BB8" s="152">
        <f>IF(AZ8=2,G8,0)</f>
        <v>0</v>
      </c>
      <c r="BC8" s="152">
        <f>IF(AZ8=3,G8,0)</f>
        <v>0</v>
      </c>
      <c r="BD8" s="152">
        <f>IF(AZ8=4,G8,0)</f>
        <v>0</v>
      </c>
      <c r="BE8" s="152">
        <f>IF(AZ8=5,G8,0)</f>
        <v>0</v>
      </c>
      <c r="CA8" s="182">
        <v>1</v>
      </c>
      <c r="CB8" s="182">
        <v>1</v>
      </c>
      <c r="CZ8" s="152">
        <v>0</v>
      </c>
    </row>
    <row r="9" spans="1:104" ht="22.5">
      <c r="A9" s="176">
        <v>2</v>
      </c>
      <c r="B9" s="177" t="s">
        <v>88</v>
      </c>
      <c r="C9" s="178" t="s">
        <v>89</v>
      </c>
      <c r="D9" s="179" t="s">
        <v>87</v>
      </c>
      <c r="E9" s="180">
        <v>1</v>
      </c>
      <c r="F9" s="180">
        <v>0</v>
      </c>
      <c r="G9" s="181">
        <f>E9*F9</f>
        <v>0</v>
      </c>
      <c r="O9" s="175">
        <v>2</v>
      </c>
      <c r="AA9" s="152">
        <v>1</v>
      </c>
      <c r="AB9" s="152">
        <v>1</v>
      </c>
      <c r="AC9" s="152">
        <v>1</v>
      </c>
      <c r="AZ9" s="152">
        <v>1</v>
      </c>
      <c r="BA9" s="152">
        <f>IF(AZ9=1,G9,0)</f>
        <v>0</v>
      </c>
      <c r="BB9" s="152">
        <f>IF(AZ9=2,G9,0)</f>
        <v>0</v>
      </c>
      <c r="BC9" s="152">
        <f>IF(AZ9=3,G9,0)</f>
        <v>0</v>
      </c>
      <c r="BD9" s="152">
        <f>IF(AZ9=4,G9,0)</f>
        <v>0</v>
      </c>
      <c r="BE9" s="152">
        <f>IF(AZ9=5,G9,0)</f>
        <v>0</v>
      </c>
      <c r="CA9" s="182">
        <v>1</v>
      </c>
      <c r="CB9" s="182">
        <v>1</v>
      </c>
      <c r="CZ9" s="152">
        <v>0</v>
      </c>
    </row>
    <row r="10" spans="1:57" ht="12.75">
      <c r="A10" s="191"/>
      <c r="B10" s="192" t="s">
        <v>75</v>
      </c>
      <c r="C10" s="193" t="str">
        <f>CONCATENATE(B7," ",C7)</f>
        <v>0 Přípravné a pomocné práce</v>
      </c>
      <c r="D10" s="194"/>
      <c r="E10" s="195"/>
      <c r="F10" s="196"/>
      <c r="G10" s="197">
        <f>SUM(G7:G9)</f>
        <v>0</v>
      </c>
      <c r="O10" s="175">
        <v>4</v>
      </c>
      <c r="BA10" s="198">
        <f>SUM(BA7:BA9)</f>
        <v>0</v>
      </c>
      <c r="BB10" s="198">
        <f>SUM(BB7:BB9)</f>
        <v>0</v>
      </c>
      <c r="BC10" s="198">
        <f>SUM(BC7:BC9)</f>
        <v>0</v>
      </c>
      <c r="BD10" s="198">
        <f>SUM(BD7:BD9)</f>
        <v>0</v>
      </c>
      <c r="BE10" s="198">
        <f>SUM(BE7:BE9)</f>
        <v>0</v>
      </c>
    </row>
    <row r="11" spans="1:15" ht="12.75">
      <c r="A11" s="169" t="s">
        <v>72</v>
      </c>
      <c r="B11" s="170" t="s">
        <v>73</v>
      </c>
      <c r="C11" s="171" t="s">
        <v>74</v>
      </c>
      <c r="D11" s="172"/>
      <c r="E11" s="173"/>
      <c r="F11" s="173"/>
      <c r="G11" s="174"/>
      <c r="O11" s="175">
        <v>1</v>
      </c>
    </row>
    <row r="12" spans="1:104" ht="22.5">
      <c r="A12" s="176">
        <v>3</v>
      </c>
      <c r="B12" s="177" t="s">
        <v>90</v>
      </c>
      <c r="C12" s="178" t="s">
        <v>91</v>
      </c>
      <c r="D12" s="179" t="s">
        <v>92</v>
      </c>
      <c r="E12" s="180">
        <v>92</v>
      </c>
      <c r="F12" s="180">
        <v>0</v>
      </c>
      <c r="G12" s="181">
        <f>E12*F12</f>
        <v>0</v>
      </c>
      <c r="O12" s="175">
        <v>2</v>
      </c>
      <c r="AA12" s="152">
        <v>1</v>
      </c>
      <c r="AB12" s="152">
        <v>1</v>
      </c>
      <c r="AC12" s="152">
        <v>1</v>
      </c>
      <c r="AZ12" s="152">
        <v>1</v>
      </c>
      <c r="BA12" s="152">
        <f>IF(AZ12=1,G12,0)</f>
        <v>0</v>
      </c>
      <c r="BB12" s="152">
        <f>IF(AZ12=2,G12,0)</f>
        <v>0</v>
      </c>
      <c r="BC12" s="152">
        <f>IF(AZ12=3,G12,0)</f>
        <v>0</v>
      </c>
      <c r="BD12" s="152">
        <f>IF(AZ12=4,G12,0)</f>
        <v>0</v>
      </c>
      <c r="BE12" s="152">
        <f>IF(AZ12=5,G12,0)</f>
        <v>0</v>
      </c>
      <c r="CA12" s="182">
        <v>1</v>
      </c>
      <c r="CB12" s="182">
        <v>1</v>
      </c>
      <c r="CZ12" s="152">
        <v>0</v>
      </c>
    </row>
    <row r="13" spans="1:104" ht="22.5">
      <c r="A13" s="176">
        <v>4</v>
      </c>
      <c r="B13" s="177" t="s">
        <v>93</v>
      </c>
      <c r="C13" s="178" t="s">
        <v>94</v>
      </c>
      <c r="D13" s="179" t="s">
        <v>92</v>
      </c>
      <c r="E13" s="180">
        <v>69</v>
      </c>
      <c r="F13" s="180">
        <v>0</v>
      </c>
      <c r="G13" s="181">
        <f>E13*F13</f>
        <v>0</v>
      </c>
      <c r="O13" s="175">
        <v>2</v>
      </c>
      <c r="AA13" s="152">
        <v>1</v>
      </c>
      <c r="AB13" s="152">
        <v>1</v>
      </c>
      <c r="AC13" s="152">
        <v>1</v>
      </c>
      <c r="AZ13" s="152">
        <v>1</v>
      </c>
      <c r="BA13" s="152">
        <f>IF(AZ13=1,G13,0)</f>
        <v>0</v>
      </c>
      <c r="BB13" s="152">
        <f>IF(AZ13=2,G13,0)</f>
        <v>0</v>
      </c>
      <c r="BC13" s="152">
        <f>IF(AZ13=3,G13,0)</f>
        <v>0</v>
      </c>
      <c r="BD13" s="152">
        <f>IF(AZ13=4,G13,0)</f>
        <v>0</v>
      </c>
      <c r="BE13" s="152">
        <f>IF(AZ13=5,G13,0)</f>
        <v>0</v>
      </c>
      <c r="CA13" s="182">
        <v>1</v>
      </c>
      <c r="CB13" s="182">
        <v>1</v>
      </c>
      <c r="CZ13" s="152">
        <v>0</v>
      </c>
    </row>
    <row r="14" spans="1:15" ht="12.75">
      <c r="A14" s="183"/>
      <c r="B14" s="185"/>
      <c r="C14" s="186" t="s">
        <v>95</v>
      </c>
      <c r="D14" s="187"/>
      <c r="E14" s="188">
        <v>4</v>
      </c>
      <c r="F14" s="189"/>
      <c r="G14" s="190"/>
      <c r="M14" s="184" t="s">
        <v>95</v>
      </c>
      <c r="O14" s="175"/>
    </row>
    <row r="15" spans="1:15" ht="12.75">
      <c r="A15" s="183"/>
      <c r="B15" s="185"/>
      <c r="C15" s="186" t="s">
        <v>96</v>
      </c>
      <c r="D15" s="187"/>
      <c r="E15" s="188">
        <v>25</v>
      </c>
      <c r="F15" s="189"/>
      <c r="G15" s="190"/>
      <c r="M15" s="184" t="s">
        <v>96</v>
      </c>
      <c r="O15" s="175"/>
    </row>
    <row r="16" spans="1:15" ht="12.75">
      <c r="A16" s="183"/>
      <c r="B16" s="185"/>
      <c r="C16" s="186" t="s">
        <v>97</v>
      </c>
      <c r="D16" s="187"/>
      <c r="E16" s="188">
        <v>40</v>
      </c>
      <c r="F16" s="189"/>
      <c r="G16" s="190"/>
      <c r="M16" s="184" t="s">
        <v>97</v>
      </c>
      <c r="O16" s="175"/>
    </row>
    <row r="17" spans="1:104" ht="12.75">
      <c r="A17" s="176">
        <v>5</v>
      </c>
      <c r="B17" s="177" t="s">
        <v>98</v>
      </c>
      <c r="C17" s="178" t="s">
        <v>99</v>
      </c>
      <c r="D17" s="179" t="s">
        <v>100</v>
      </c>
      <c r="E17" s="180">
        <v>39.35</v>
      </c>
      <c r="F17" s="180">
        <v>0</v>
      </c>
      <c r="G17" s="181">
        <f>E17*F17</f>
        <v>0</v>
      </c>
      <c r="O17" s="175">
        <v>2</v>
      </c>
      <c r="AA17" s="152">
        <v>1</v>
      </c>
      <c r="AB17" s="152">
        <v>1</v>
      </c>
      <c r="AC17" s="152">
        <v>1</v>
      </c>
      <c r="AZ17" s="152">
        <v>1</v>
      </c>
      <c r="BA17" s="152">
        <f>IF(AZ17=1,G17,0)</f>
        <v>0</v>
      </c>
      <c r="BB17" s="152">
        <f>IF(AZ17=2,G17,0)</f>
        <v>0</v>
      </c>
      <c r="BC17" s="152">
        <f>IF(AZ17=3,G17,0)</f>
        <v>0</v>
      </c>
      <c r="BD17" s="152">
        <f>IF(AZ17=4,G17,0)</f>
        <v>0</v>
      </c>
      <c r="BE17" s="152">
        <f>IF(AZ17=5,G17,0)</f>
        <v>0</v>
      </c>
      <c r="CA17" s="182">
        <v>1</v>
      </c>
      <c r="CB17" s="182">
        <v>1</v>
      </c>
      <c r="CZ17" s="152">
        <v>0</v>
      </c>
    </row>
    <row r="18" spans="1:15" ht="12.75">
      <c r="A18" s="183"/>
      <c r="B18" s="185"/>
      <c r="C18" s="186" t="s">
        <v>101</v>
      </c>
      <c r="D18" s="187"/>
      <c r="E18" s="188">
        <v>39.35</v>
      </c>
      <c r="F18" s="189"/>
      <c r="G18" s="190"/>
      <c r="M18" s="184" t="s">
        <v>101</v>
      </c>
      <c r="O18" s="175"/>
    </row>
    <row r="19" spans="1:104" ht="12.75">
      <c r="A19" s="176">
        <v>6</v>
      </c>
      <c r="B19" s="177" t="s">
        <v>102</v>
      </c>
      <c r="C19" s="178" t="s">
        <v>103</v>
      </c>
      <c r="D19" s="179" t="s">
        <v>104</v>
      </c>
      <c r="E19" s="180">
        <v>35</v>
      </c>
      <c r="F19" s="180">
        <v>0</v>
      </c>
      <c r="G19" s="181">
        <f>E19*F19</f>
        <v>0</v>
      </c>
      <c r="O19" s="175">
        <v>2</v>
      </c>
      <c r="AA19" s="152">
        <v>1</v>
      </c>
      <c r="AB19" s="152">
        <v>1</v>
      </c>
      <c r="AC19" s="152">
        <v>1</v>
      </c>
      <c r="AZ19" s="152">
        <v>1</v>
      </c>
      <c r="BA19" s="152">
        <f>IF(AZ19=1,G19,0)</f>
        <v>0</v>
      </c>
      <c r="BB19" s="152">
        <f>IF(AZ19=2,G19,0)</f>
        <v>0</v>
      </c>
      <c r="BC19" s="152">
        <f>IF(AZ19=3,G19,0)</f>
        <v>0</v>
      </c>
      <c r="BD19" s="152">
        <f>IF(AZ19=4,G19,0)</f>
        <v>0</v>
      </c>
      <c r="BE19" s="152">
        <f>IF(AZ19=5,G19,0)</f>
        <v>0</v>
      </c>
      <c r="CA19" s="182">
        <v>1</v>
      </c>
      <c r="CB19" s="182">
        <v>1</v>
      </c>
      <c r="CZ19" s="152">
        <v>0</v>
      </c>
    </row>
    <row r="20" spans="1:15" ht="12.75">
      <c r="A20" s="183"/>
      <c r="B20" s="185"/>
      <c r="C20" s="186" t="s">
        <v>105</v>
      </c>
      <c r="D20" s="187"/>
      <c r="E20" s="188">
        <v>15</v>
      </c>
      <c r="F20" s="189"/>
      <c r="G20" s="190"/>
      <c r="M20" s="184" t="s">
        <v>105</v>
      </c>
      <c r="O20" s="175"/>
    </row>
    <row r="21" spans="1:15" ht="12.75">
      <c r="A21" s="183"/>
      <c r="B21" s="185"/>
      <c r="C21" s="186" t="s">
        <v>106</v>
      </c>
      <c r="D21" s="187"/>
      <c r="E21" s="188">
        <v>20</v>
      </c>
      <c r="F21" s="189"/>
      <c r="G21" s="190"/>
      <c r="M21" s="184" t="s">
        <v>106</v>
      </c>
      <c r="O21" s="175"/>
    </row>
    <row r="22" spans="1:15" ht="12.75">
      <c r="A22" s="183"/>
      <c r="B22" s="185"/>
      <c r="C22" s="186" t="s">
        <v>107</v>
      </c>
      <c r="D22" s="187"/>
      <c r="E22" s="188">
        <v>0</v>
      </c>
      <c r="F22" s="189"/>
      <c r="G22" s="190"/>
      <c r="M22" s="184" t="s">
        <v>107</v>
      </c>
      <c r="O22" s="175"/>
    </row>
    <row r="23" spans="1:15" ht="12.75">
      <c r="A23" s="183"/>
      <c r="B23" s="185"/>
      <c r="C23" s="186" t="s">
        <v>108</v>
      </c>
      <c r="D23" s="187"/>
      <c r="E23" s="188">
        <v>0</v>
      </c>
      <c r="F23" s="189"/>
      <c r="G23" s="190"/>
      <c r="M23" s="184" t="s">
        <v>108</v>
      </c>
      <c r="O23" s="175"/>
    </row>
    <row r="24" spans="1:15" ht="12.75">
      <c r="A24" s="183"/>
      <c r="B24" s="185"/>
      <c r="C24" s="186" t="s">
        <v>109</v>
      </c>
      <c r="D24" s="187"/>
      <c r="E24" s="188">
        <v>0</v>
      </c>
      <c r="F24" s="189"/>
      <c r="G24" s="190"/>
      <c r="M24" s="184" t="s">
        <v>109</v>
      </c>
      <c r="O24" s="175"/>
    </row>
    <row r="25" spans="1:104" ht="22.5">
      <c r="A25" s="176">
        <v>7</v>
      </c>
      <c r="B25" s="177" t="s">
        <v>110</v>
      </c>
      <c r="C25" s="178" t="s">
        <v>111</v>
      </c>
      <c r="D25" s="179" t="s">
        <v>104</v>
      </c>
      <c r="E25" s="180">
        <v>1</v>
      </c>
      <c r="F25" s="180">
        <v>0</v>
      </c>
      <c r="G25" s="181">
        <f>E25*F25</f>
        <v>0</v>
      </c>
      <c r="O25" s="175">
        <v>2</v>
      </c>
      <c r="AA25" s="152">
        <v>1</v>
      </c>
      <c r="AB25" s="152">
        <v>1</v>
      </c>
      <c r="AC25" s="152">
        <v>1</v>
      </c>
      <c r="AZ25" s="152">
        <v>1</v>
      </c>
      <c r="BA25" s="152">
        <f>IF(AZ25=1,G25,0)</f>
        <v>0</v>
      </c>
      <c r="BB25" s="152">
        <f>IF(AZ25=2,G25,0)</f>
        <v>0</v>
      </c>
      <c r="BC25" s="152">
        <f>IF(AZ25=3,G25,0)</f>
        <v>0</v>
      </c>
      <c r="BD25" s="152">
        <f>IF(AZ25=4,G25,0)</f>
        <v>0</v>
      </c>
      <c r="BE25" s="152">
        <f>IF(AZ25=5,G25,0)</f>
        <v>0</v>
      </c>
      <c r="CA25" s="182">
        <v>1</v>
      </c>
      <c r="CB25" s="182">
        <v>1</v>
      </c>
      <c r="CZ25" s="152">
        <v>0</v>
      </c>
    </row>
    <row r="26" spans="1:104" ht="22.5">
      <c r="A26" s="176">
        <v>8</v>
      </c>
      <c r="B26" s="177" t="s">
        <v>112</v>
      </c>
      <c r="C26" s="178" t="s">
        <v>113</v>
      </c>
      <c r="D26" s="179" t="s">
        <v>104</v>
      </c>
      <c r="E26" s="180">
        <v>472</v>
      </c>
      <c r="F26" s="180">
        <v>0</v>
      </c>
      <c r="G26" s="181">
        <f>E26*F26</f>
        <v>0</v>
      </c>
      <c r="O26" s="175">
        <v>2</v>
      </c>
      <c r="AA26" s="152">
        <v>1</v>
      </c>
      <c r="AB26" s="152">
        <v>1</v>
      </c>
      <c r="AC26" s="152">
        <v>1</v>
      </c>
      <c r="AZ26" s="152">
        <v>1</v>
      </c>
      <c r="BA26" s="152">
        <f>IF(AZ26=1,G26,0)</f>
        <v>0</v>
      </c>
      <c r="BB26" s="152">
        <f>IF(AZ26=2,G26,0)</f>
        <v>0</v>
      </c>
      <c r="BC26" s="152">
        <f>IF(AZ26=3,G26,0)</f>
        <v>0</v>
      </c>
      <c r="BD26" s="152">
        <f>IF(AZ26=4,G26,0)</f>
        <v>0</v>
      </c>
      <c r="BE26" s="152">
        <f>IF(AZ26=5,G26,0)</f>
        <v>0</v>
      </c>
      <c r="CA26" s="182">
        <v>1</v>
      </c>
      <c r="CB26" s="182">
        <v>1</v>
      </c>
      <c r="CZ26" s="152">
        <v>0</v>
      </c>
    </row>
    <row r="27" spans="1:15" ht="12.75">
      <c r="A27" s="183"/>
      <c r="B27" s="185"/>
      <c r="C27" s="186" t="s">
        <v>114</v>
      </c>
      <c r="D27" s="187"/>
      <c r="E27" s="188">
        <v>472</v>
      </c>
      <c r="F27" s="189"/>
      <c r="G27" s="190"/>
      <c r="M27" s="184" t="s">
        <v>114</v>
      </c>
      <c r="O27" s="175"/>
    </row>
    <row r="28" spans="1:104" ht="12.75">
      <c r="A28" s="176">
        <v>9</v>
      </c>
      <c r="B28" s="177" t="s">
        <v>115</v>
      </c>
      <c r="C28" s="178" t="s">
        <v>116</v>
      </c>
      <c r="D28" s="179" t="s">
        <v>92</v>
      </c>
      <c r="E28" s="180">
        <v>48</v>
      </c>
      <c r="F28" s="180">
        <v>0</v>
      </c>
      <c r="G28" s="181">
        <f>E28*F28</f>
        <v>0</v>
      </c>
      <c r="O28" s="175">
        <v>2</v>
      </c>
      <c r="AA28" s="152">
        <v>1</v>
      </c>
      <c r="AB28" s="152">
        <v>1</v>
      </c>
      <c r="AC28" s="152">
        <v>1</v>
      </c>
      <c r="AZ28" s="152">
        <v>1</v>
      </c>
      <c r="BA28" s="152">
        <f>IF(AZ28=1,G28,0)</f>
        <v>0</v>
      </c>
      <c r="BB28" s="152">
        <f>IF(AZ28=2,G28,0)</f>
        <v>0</v>
      </c>
      <c r="BC28" s="152">
        <f>IF(AZ28=3,G28,0)</f>
        <v>0</v>
      </c>
      <c r="BD28" s="152">
        <f>IF(AZ28=4,G28,0)</f>
        <v>0</v>
      </c>
      <c r="BE28" s="152">
        <f>IF(AZ28=5,G28,0)</f>
        <v>0</v>
      </c>
      <c r="CA28" s="182">
        <v>1</v>
      </c>
      <c r="CB28" s="182">
        <v>1</v>
      </c>
      <c r="CZ28" s="152">
        <v>0</v>
      </c>
    </row>
    <row r="29" spans="1:15" ht="12.75">
      <c r="A29" s="183"/>
      <c r="B29" s="185"/>
      <c r="C29" s="186" t="s">
        <v>117</v>
      </c>
      <c r="D29" s="187"/>
      <c r="E29" s="188">
        <v>48</v>
      </c>
      <c r="F29" s="189"/>
      <c r="G29" s="190"/>
      <c r="M29" s="184" t="s">
        <v>117</v>
      </c>
      <c r="O29" s="175"/>
    </row>
    <row r="30" spans="1:104" ht="22.5">
      <c r="A30" s="176">
        <v>10</v>
      </c>
      <c r="B30" s="177" t="s">
        <v>118</v>
      </c>
      <c r="C30" s="178" t="s">
        <v>119</v>
      </c>
      <c r="D30" s="179" t="s">
        <v>92</v>
      </c>
      <c r="E30" s="180">
        <v>55.7</v>
      </c>
      <c r="F30" s="180">
        <v>0</v>
      </c>
      <c r="G30" s="181">
        <f>E30*F30</f>
        <v>0</v>
      </c>
      <c r="O30" s="175">
        <v>2</v>
      </c>
      <c r="AA30" s="152">
        <v>1</v>
      </c>
      <c r="AB30" s="152">
        <v>1</v>
      </c>
      <c r="AC30" s="152">
        <v>1</v>
      </c>
      <c r="AZ30" s="152">
        <v>1</v>
      </c>
      <c r="BA30" s="152">
        <f>IF(AZ30=1,G30,0)</f>
        <v>0</v>
      </c>
      <c r="BB30" s="152">
        <f>IF(AZ30=2,G30,0)</f>
        <v>0</v>
      </c>
      <c r="BC30" s="152">
        <f>IF(AZ30=3,G30,0)</f>
        <v>0</v>
      </c>
      <c r="BD30" s="152">
        <f>IF(AZ30=4,G30,0)</f>
        <v>0</v>
      </c>
      <c r="BE30" s="152">
        <f>IF(AZ30=5,G30,0)</f>
        <v>0</v>
      </c>
      <c r="CA30" s="182">
        <v>1</v>
      </c>
      <c r="CB30" s="182">
        <v>1</v>
      </c>
      <c r="CZ30" s="152">
        <v>0</v>
      </c>
    </row>
    <row r="31" spans="1:15" ht="12.75">
      <c r="A31" s="183"/>
      <c r="B31" s="185"/>
      <c r="C31" s="186" t="s">
        <v>120</v>
      </c>
      <c r="D31" s="187"/>
      <c r="E31" s="188">
        <v>55.7</v>
      </c>
      <c r="F31" s="189"/>
      <c r="G31" s="190"/>
      <c r="M31" s="184" t="s">
        <v>120</v>
      </c>
      <c r="O31" s="175"/>
    </row>
    <row r="32" spans="1:104" ht="22.5">
      <c r="A32" s="176">
        <v>11</v>
      </c>
      <c r="B32" s="177" t="s">
        <v>121</v>
      </c>
      <c r="C32" s="178" t="s">
        <v>122</v>
      </c>
      <c r="D32" s="179" t="s">
        <v>92</v>
      </c>
      <c r="E32" s="180">
        <v>26</v>
      </c>
      <c r="F32" s="180">
        <v>0</v>
      </c>
      <c r="G32" s="181">
        <f>E32*F32</f>
        <v>0</v>
      </c>
      <c r="O32" s="175">
        <v>2</v>
      </c>
      <c r="AA32" s="152">
        <v>1</v>
      </c>
      <c r="AB32" s="152">
        <v>1</v>
      </c>
      <c r="AC32" s="152">
        <v>1</v>
      </c>
      <c r="AZ32" s="152">
        <v>1</v>
      </c>
      <c r="BA32" s="152">
        <f>IF(AZ32=1,G32,0)</f>
        <v>0</v>
      </c>
      <c r="BB32" s="152">
        <f>IF(AZ32=2,G32,0)</f>
        <v>0</v>
      </c>
      <c r="BC32" s="152">
        <f>IF(AZ32=3,G32,0)</f>
        <v>0</v>
      </c>
      <c r="BD32" s="152">
        <f>IF(AZ32=4,G32,0)</f>
        <v>0</v>
      </c>
      <c r="BE32" s="152">
        <f>IF(AZ32=5,G32,0)</f>
        <v>0</v>
      </c>
      <c r="CA32" s="182">
        <v>1</v>
      </c>
      <c r="CB32" s="182">
        <v>1</v>
      </c>
      <c r="CZ32" s="152">
        <v>0</v>
      </c>
    </row>
    <row r="33" spans="1:104" ht="22.5">
      <c r="A33" s="176">
        <v>12</v>
      </c>
      <c r="B33" s="177" t="s">
        <v>123</v>
      </c>
      <c r="C33" s="178" t="s">
        <v>124</v>
      </c>
      <c r="D33" s="179" t="s">
        <v>92</v>
      </c>
      <c r="E33" s="180">
        <v>141.4</v>
      </c>
      <c r="F33" s="180">
        <v>0</v>
      </c>
      <c r="G33" s="181">
        <f>E33*F33</f>
        <v>0</v>
      </c>
      <c r="O33" s="175">
        <v>2</v>
      </c>
      <c r="AA33" s="152">
        <v>1</v>
      </c>
      <c r="AB33" s="152">
        <v>1</v>
      </c>
      <c r="AC33" s="152">
        <v>1</v>
      </c>
      <c r="AZ33" s="152">
        <v>1</v>
      </c>
      <c r="BA33" s="152">
        <f>IF(AZ33=1,G33,0)</f>
        <v>0</v>
      </c>
      <c r="BB33" s="152">
        <f>IF(AZ33=2,G33,0)</f>
        <v>0</v>
      </c>
      <c r="BC33" s="152">
        <f>IF(AZ33=3,G33,0)</f>
        <v>0</v>
      </c>
      <c r="BD33" s="152">
        <f>IF(AZ33=4,G33,0)</f>
        <v>0</v>
      </c>
      <c r="BE33" s="152">
        <f>IF(AZ33=5,G33,0)</f>
        <v>0</v>
      </c>
      <c r="CA33" s="182">
        <v>1</v>
      </c>
      <c r="CB33" s="182">
        <v>1</v>
      </c>
      <c r="CZ33" s="152">
        <v>0</v>
      </c>
    </row>
    <row r="34" spans="1:15" ht="12.75">
      <c r="A34" s="183"/>
      <c r="B34" s="185"/>
      <c r="C34" s="186" t="s">
        <v>125</v>
      </c>
      <c r="D34" s="187"/>
      <c r="E34" s="188">
        <v>141.4</v>
      </c>
      <c r="F34" s="189"/>
      <c r="G34" s="190"/>
      <c r="M34" s="184" t="s">
        <v>125</v>
      </c>
      <c r="O34" s="175"/>
    </row>
    <row r="35" spans="1:104" ht="12.75">
      <c r="A35" s="176">
        <v>13</v>
      </c>
      <c r="B35" s="177" t="s">
        <v>126</v>
      </c>
      <c r="C35" s="178" t="s">
        <v>127</v>
      </c>
      <c r="D35" s="179" t="s">
        <v>92</v>
      </c>
      <c r="E35" s="180">
        <v>325</v>
      </c>
      <c r="F35" s="180">
        <v>0</v>
      </c>
      <c r="G35" s="181">
        <f>E35*F35</f>
        <v>0</v>
      </c>
      <c r="O35" s="175">
        <v>2</v>
      </c>
      <c r="AA35" s="152">
        <v>1</v>
      </c>
      <c r="AB35" s="152">
        <v>0</v>
      </c>
      <c r="AC35" s="152">
        <v>0</v>
      </c>
      <c r="AZ35" s="152">
        <v>1</v>
      </c>
      <c r="BA35" s="152">
        <f>IF(AZ35=1,G35,0)</f>
        <v>0</v>
      </c>
      <c r="BB35" s="152">
        <f>IF(AZ35=2,G35,0)</f>
        <v>0</v>
      </c>
      <c r="BC35" s="152">
        <f>IF(AZ35=3,G35,0)</f>
        <v>0</v>
      </c>
      <c r="BD35" s="152">
        <f>IF(AZ35=4,G35,0)</f>
        <v>0</v>
      </c>
      <c r="BE35" s="152">
        <f>IF(AZ35=5,G35,0)</f>
        <v>0</v>
      </c>
      <c r="CA35" s="182">
        <v>1</v>
      </c>
      <c r="CB35" s="182">
        <v>0</v>
      </c>
      <c r="CZ35" s="152">
        <v>0</v>
      </c>
    </row>
    <row r="36" spans="1:104" ht="12.75">
      <c r="A36" s="176">
        <v>14</v>
      </c>
      <c r="B36" s="177" t="s">
        <v>128</v>
      </c>
      <c r="C36" s="178" t="s">
        <v>129</v>
      </c>
      <c r="D36" s="179" t="s">
        <v>130</v>
      </c>
      <c r="E36" s="180">
        <v>85</v>
      </c>
      <c r="F36" s="180">
        <v>0</v>
      </c>
      <c r="G36" s="181">
        <f>E36*F36</f>
        <v>0</v>
      </c>
      <c r="O36" s="175">
        <v>2</v>
      </c>
      <c r="AA36" s="152">
        <v>1</v>
      </c>
      <c r="AB36" s="152">
        <v>0</v>
      </c>
      <c r="AC36" s="152">
        <v>0</v>
      </c>
      <c r="AZ36" s="152">
        <v>1</v>
      </c>
      <c r="BA36" s="152">
        <f>IF(AZ36=1,G36,0)</f>
        <v>0</v>
      </c>
      <c r="BB36" s="152">
        <f>IF(AZ36=2,G36,0)</f>
        <v>0</v>
      </c>
      <c r="BC36" s="152">
        <f>IF(AZ36=3,G36,0)</f>
        <v>0</v>
      </c>
      <c r="BD36" s="152">
        <f>IF(AZ36=4,G36,0)</f>
        <v>0</v>
      </c>
      <c r="BE36" s="152">
        <f>IF(AZ36=5,G36,0)</f>
        <v>0</v>
      </c>
      <c r="CA36" s="182">
        <v>1</v>
      </c>
      <c r="CB36" s="182">
        <v>0</v>
      </c>
      <c r="CZ36" s="152">
        <v>0</v>
      </c>
    </row>
    <row r="37" spans="1:15" ht="12.75">
      <c r="A37" s="183"/>
      <c r="B37" s="185"/>
      <c r="C37" s="186" t="s">
        <v>131</v>
      </c>
      <c r="D37" s="187"/>
      <c r="E37" s="188">
        <v>85</v>
      </c>
      <c r="F37" s="189"/>
      <c r="G37" s="190"/>
      <c r="M37" s="184" t="s">
        <v>131</v>
      </c>
      <c r="O37" s="175"/>
    </row>
    <row r="38" spans="1:104" ht="22.5">
      <c r="A38" s="176">
        <v>15</v>
      </c>
      <c r="B38" s="177" t="s">
        <v>132</v>
      </c>
      <c r="C38" s="178" t="s">
        <v>133</v>
      </c>
      <c r="D38" s="179" t="s">
        <v>100</v>
      </c>
      <c r="E38" s="180">
        <v>27</v>
      </c>
      <c r="F38" s="180">
        <v>0</v>
      </c>
      <c r="G38" s="181">
        <f>E38*F38</f>
        <v>0</v>
      </c>
      <c r="O38" s="175">
        <v>2</v>
      </c>
      <c r="AA38" s="152">
        <v>1</v>
      </c>
      <c r="AB38" s="152">
        <v>1</v>
      </c>
      <c r="AC38" s="152">
        <v>1</v>
      </c>
      <c r="AZ38" s="152">
        <v>1</v>
      </c>
      <c r="BA38" s="152">
        <f>IF(AZ38=1,G38,0)</f>
        <v>0</v>
      </c>
      <c r="BB38" s="152">
        <f>IF(AZ38=2,G38,0)</f>
        <v>0</v>
      </c>
      <c r="BC38" s="152">
        <f>IF(AZ38=3,G38,0)</f>
        <v>0</v>
      </c>
      <c r="BD38" s="152">
        <f>IF(AZ38=4,G38,0)</f>
        <v>0</v>
      </c>
      <c r="BE38" s="152">
        <f>IF(AZ38=5,G38,0)</f>
        <v>0</v>
      </c>
      <c r="CA38" s="182">
        <v>1</v>
      </c>
      <c r="CB38" s="182">
        <v>1</v>
      </c>
      <c r="CZ38" s="152">
        <v>0</v>
      </c>
    </row>
    <row r="39" spans="1:15" ht="12.75">
      <c r="A39" s="183"/>
      <c r="B39" s="185"/>
      <c r="C39" s="186" t="s">
        <v>134</v>
      </c>
      <c r="D39" s="187"/>
      <c r="E39" s="188">
        <v>27</v>
      </c>
      <c r="F39" s="189"/>
      <c r="G39" s="190"/>
      <c r="M39" s="184" t="s">
        <v>134</v>
      </c>
      <c r="O39" s="175"/>
    </row>
    <row r="40" spans="1:104" ht="22.5">
      <c r="A40" s="176">
        <v>16</v>
      </c>
      <c r="B40" s="177" t="s">
        <v>135</v>
      </c>
      <c r="C40" s="178" t="s">
        <v>136</v>
      </c>
      <c r="D40" s="179" t="s">
        <v>100</v>
      </c>
      <c r="E40" s="180">
        <v>29.532</v>
      </c>
      <c r="F40" s="180">
        <v>0</v>
      </c>
      <c r="G40" s="181">
        <f>E40*F40</f>
        <v>0</v>
      </c>
      <c r="O40" s="175">
        <v>2</v>
      </c>
      <c r="AA40" s="152">
        <v>1</v>
      </c>
      <c r="AB40" s="152">
        <v>1</v>
      </c>
      <c r="AC40" s="152">
        <v>1</v>
      </c>
      <c r="AZ40" s="152">
        <v>1</v>
      </c>
      <c r="BA40" s="152">
        <f>IF(AZ40=1,G40,0)</f>
        <v>0</v>
      </c>
      <c r="BB40" s="152">
        <f>IF(AZ40=2,G40,0)</f>
        <v>0</v>
      </c>
      <c r="BC40" s="152">
        <f>IF(AZ40=3,G40,0)</f>
        <v>0</v>
      </c>
      <c r="BD40" s="152">
        <f>IF(AZ40=4,G40,0)</f>
        <v>0</v>
      </c>
      <c r="BE40" s="152">
        <f>IF(AZ40=5,G40,0)</f>
        <v>0</v>
      </c>
      <c r="CA40" s="182">
        <v>1</v>
      </c>
      <c r="CB40" s="182">
        <v>1</v>
      </c>
      <c r="CZ40" s="152">
        <v>0</v>
      </c>
    </row>
    <row r="41" spans="1:15" ht="12.75">
      <c r="A41" s="183"/>
      <c r="B41" s="185"/>
      <c r="C41" s="186" t="s">
        <v>137</v>
      </c>
      <c r="D41" s="187"/>
      <c r="E41" s="188">
        <v>5.676</v>
      </c>
      <c r="F41" s="189"/>
      <c r="G41" s="190"/>
      <c r="M41" s="184" t="s">
        <v>137</v>
      </c>
      <c r="O41" s="175"/>
    </row>
    <row r="42" spans="1:15" ht="22.5">
      <c r="A42" s="183"/>
      <c r="B42" s="185"/>
      <c r="C42" s="186" t="s">
        <v>138</v>
      </c>
      <c r="D42" s="187"/>
      <c r="E42" s="188">
        <v>14.421</v>
      </c>
      <c r="F42" s="189"/>
      <c r="G42" s="190"/>
      <c r="M42" s="184" t="s">
        <v>138</v>
      </c>
      <c r="O42" s="175"/>
    </row>
    <row r="43" spans="1:15" ht="12.75">
      <c r="A43" s="183"/>
      <c r="B43" s="185"/>
      <c r="C43" s="186" t="s">
        <v>139</v>
      </c>
      <c r="D43" s="187"/>
      <c r="E43" s="188">
        <v>9.435</v>
      </c>
      <c r="F43" s="189"/>
      <c r="G43" s="190"/>
      <c r="M43" s="184" t="s">
        <v>139</v>
      </c>
      <c r="O43" s="175"/>
    </row>
    <row r="44" spans="1:104" ht="12.75">
      <c r="A44" s="176">
        <v>17</v>
      </c>
      <c r="B44" s="177" t="s">
        <v>140</v>
      </c>
      <c r="C44" s="178" t="s">
        <v>141</v>
      </c>
      <c r="D44" s="179" t="s">
        <v>104</v>
      </c>
      <c r="E44" s="180">
        <v>26</v>
      </c>
      <c r="F44" s="180">
        <v>0</v>
      </c>
      <c r="G44" s="181">
        <f>E44*F44</f>
        <v>0</v>
      </c>
      <c r="O44" s="175">
        <v>2</v>
      </c>
      <c r="AA44" s="152">
        <v>1</v>
      </c>
      <c r="AB44" s="152">
        <v>1</v>
      </c>
      <c r="AC44" s="152">
        <v>1</v>
      </c>
      <c r="AZ44" s="152">
        <v>1</v>
      </c>
      <c r="BA44" s="152">
        <f>IF(AZ44=1,G44,0)</f>
        <v>0</v>
      </c>
      <c r="BB44" s="152">
        <f>IF(AZ44=2,G44,0)</f>
        <v>0</v>
      </c>
      <c r="BC44" s="152">
        <f>IF(AZ44=3,G44,0)</f>
        <v>0</v>
      </c>
      <c r="BD44" s="152">
        <f>IF(AZ44=4,G44,0)</f>
        <v>0</v>
      </c>
      <c r="BE44" s="152">
        <f>IF(AZ44=5,G44,0)</f>
        <v>0</v>
      </c>
      <c r="CA44" s="182">
        <v>1</v>
      </c>
      <c r="CB44" s="182">
        <v>1</v>
      </c>
      <c r="CZ44" s="152">
        <v>0</v>
      </c>
    </row>
    <row r="45" spans="1:104" ht="12.75">
      <c r="A45" s="176">
        <v>18</v>
      </c>
      <c r="B45" s="177" t="s">
        <v>142</v>
      </c>
      <c r="C45" s="178" t="s">
        <v>143</v>
      </c>
      <c r="D45" s="179" t="s">
        <v>100</v>
      </c>
      <c r="E45" s="180">
        <v>15</v>
      </c>
      <c r="F45" s="180">
        <v>0</v>
      </c>
      <c r="G45" s="181">
        <f>E45*F45</f>
        <v>0</v>
      </c>
      <c r="O45" s="175">
        <v>2</v>
      </c>
      <c r="AA45" s="152">
        <v>1</v>
      </c>
      <c r="AB45" s="152">
        <v>1</v>
      </c>
      <c r="AC45" s="152">
        <v>1</v>
      </c>
      <c r="AZ45" s="152">
        <v>1</v>
      </c>
      <c r="BA45" s="152">
        <f>IF(AZ45=1,G45,0)</f>
        <v>0</v>
      </c>
      <c r="BB45" s="152">
        <f>IF(AZ45=2,G45,0)</f>
        <v>0</v>
      </c>
      <c r="BC45" s="152">
        <f>IF(AZ45=3,G45,0)</f>
        <v>0</v>
      </c>
      <c r="BD45" s="152">
        <f>IF(AZ45=4,G45,0)</f>
        <v>0</v>
      </c>
      <c r="BE45" s="152">
        <f>IF(AZ45=5,G45,0)</f>
        <v>0</v>
      </c>
      <c r="CA45" s="182">
        <v>1</v>
      </c>
      <c r="CB45" s="182">
        <v>1</v>
      </c>
      <c r="CZ45" s="152">
        <v>0</v>
      </c>
    </row>
    <row r="46" spans="1:15" ht="12.75">
      <c r="A46" s="183"/>
      <c r="B46" s="185"/>
      <c r="C46" s="186" t="s">
        <v>144</v>
      </c>
      <c r="D46" s="187"/>
      <c r="E46" s="188">
        <v>15</v>
      </c>
      <c r="F46" s="189"/>
      <c r="G46" s="190"/>
      <c r="M46" s="184" t="s">
        <v>144</v>
      </c>
      <c r="O46" s="175"/>
    </row>
    <row r="47" spans="1:104" ht="22.5">
      <c r="A47" s="176">
        <v>19</v>
      </c>
      <c r="B47" s="177" t="s">
        <v>145</v>
      </c>
      <c r="C47" s="178" t="s">
        <v>146</v>
      </c>
      <c r="D47" s="179" t="s">
        <v>100</v>
      </c>
      <c r="E47" s="180">
        <v>24.35</v>
      </c>
      <c r="F47" s="180">
        <v>0</v>
      </c>
      <c r="G47" s="181">
        <f>E47*F47</f>
        <v>0</v>
      </c>
      <c r="O47" s="175">
        <v>2</v>
      </c>
      <c r="AA47" s="152">
        <v>1</v>
      </c>
      <c r="AB47" s="152">
        <v>1</v>
      </c>
      <c r="AC47" s="152">
        <v>1</v>
      </c>
      <c r="AZ47" s="152">
        <v>1</v>
      </c>
      <c r="BA47" s="152">
        <f>IF(AZ47=1,G47,0)</f>
        <v>0</v>
      </c>
      <c r="BB47" s="152">
        <f>IF(AZ47=2,G47,0)</f>
        <v>0</v>
      </c>
      <c r="BC47" s="152">
        <f>IF(AZ47=3,G47,0)</f>
        <v>0</v>
      </c>
      <c r="BD47" s="152">
        <f>IF(AZ47=4,G47,0)</f>
        <v>0</v>
      </c>
      <c r="BE47" s="152">
        <f>IF(AZ47=5,G47,0)</f>
        <v>0</v>
      </c>
      <c r="CA47" s="182">
        <v>1</v>
      </c>
      <c r="CB47" s="182">
        <v>1</v>
      </c>
      <c r="CZ47" s="152">
        <v>0</v>
      </c>
    </row>
    <row r="48" spans="1:15" ht="12.75">
      <c r="A48" s="183"/>
      <c r="B48" s="185"/>
      <c r="C48" s="186" t="s">
        <v>147</v>
      </c>
      <c r="D48" s="187"/>
      <c r="E48" s="188">
        <v>24.35</v>
      </c>
      <c r="F48" s="189"/>
      <c r="G48" s="190"/>
      <c r="M48" s="184" t="s">
        <v>147</v>
      </c>
      <c r="O48" s="175"/>
    </row>
    <row r="49" spans="1:104" ht="12.75">
      <c r="A49" s="176">
        <v>20</v>
      </c>
      <c r="B49" s="177" t="s">
        <v>148</v>
      </c>
      <c r="C49" s="178" t="s">
        <v>149</v>
      </c>
      <c r="D49" s="179" t="s">
        <v>100</v>
      </c>
      <c r="E49" s="180">
        <v>94.692</v>
      </c>
      <c r="F49" s="180">
        <v>0</v>
      </c>
      <c r="G49" s="181">
        <f>E49*F49</f>
        <v>0</v>
      </c>
      <c r="O49" s="175">
        <v>2</v>
      </c>
      <c r="AA49" s="152">
        <v>1</v>
      </c>
      <c r="AB49" s="152">
        <v>1</v>
      </c>
      <c r="AC49" s="152">
        <v>1</v>
      </c>
      <c r="AZ49" s="152">
        <v>1</v>
      </c>
      <c r="BA49" s="152">
        <f>IF(AZ49=1,G49,0)</f>
        <v>0</v>
      </c>
      <c r="BB49" s="152">
        <f>IF(AZ49=2,G49,0)</f>
        <v>0</v>
      </c>
      <c r="BC49" s="152">
        <f>IF(AZ49=3,G49,0)</f>
        <v>0</v>
      </c>
      <c r="BD49" s="152">
        <f>IF(AZ49=4,G49,0)</f>
        <v>0</v>
      </c>
      <c r="BE49" s="152">
        <f>IF(AZ49=5,G49,0)</f>
        <v>0</v>
      </c>
      <c r="CA49" s="182">
        <v>1</v>
      </c>
      <c r="CB49" s="182">
        <v>1</v>
      </c>
      <c r="CZ49" s="152">
        <v>0</v>
      </c>
    </row>
    <row r="50" spans="1:15" ht="12.75">
      <c r="A50" s="183"/>
      <c r="B50" s="185"/>
      <c r="C50" s="186" t="s">
        <v>150</v>
      </c>
      <c r="D50" s="187"/>
      <c r="E50" s="188">
        <v>6.5</v>
      </c>
      <c r="F50" s="189"/>
      <c r="G50" s="190"/>
      <c r="M50" s="184" t="s">
        <v>150</v>
      </c>
      <c r="O50" s="175"/>
    </row>
    <row r="51" spans="1:15" ht="12.75">
      <c r="A51" s="183"/>
      <c r="B51" s="185"/>
      <c r="C51" s="186" t="s">
        <v>151</v>
      </c>
      <c r="D51" s="187"/>
      <c r="E51" s="188">
        <v>42.42</v>
      </c>
      <c r="F51" s="189"/>
      <c r="G51" s="190"/>
      <c r="M51" s="184" t="s">
        <v>151</v>
      </c>
      <c r="O51" s="175"/>
    </row>
    <row r="52" spans="1:15" ht="12.75">
      <c r="A52" s="183"/>
      <c r="B52" s="185"/>
      <c r="C52" s="186" t="s">
        <v>152</v>
      </c>
      <c r="D52" s="187"/>
      <c r="E52" s="188">
        <v>5.1</v>
      </c>
      <c r="F52" s="189"/>
      <c r="G52" s="190"/>
      <c r="M52" s="184" t="s">
        <v>152</v>
      </c>
      <c r="O52" s="175"/>
    </row>
    <row r="53" spans="1:15" ht="12.75">
      <c r="A53" s="183"/>
      <c r="B53" s="185"/>
      <c r="C53" s="186" t="s">
        <v>153</v>
      </c>
      <c r="D53" s="187"/>
      <c r="E53" s="188">
        <v>11.14</v>
      </c>
      <c r="F53" s="189"/>
      <c r="G53" s="190"/>
      <c r="M53" s="184" t="s">
        <v>153</v>
      </c>
      <c r="O53" s="175"/>
    </row>
    <row r="54" spans="1:15" ht="12.75">
      <c r="A54" s="183"/>
      <c r="B54" s="185"/>
      <c r="C54" s="186" t="s">
        <v>154</v>
      </c>
      <c r="D54" s="187"/>
      <c r="E54" s="188">
        <v>29.532</v>
      </c>
      <c r="F54" s="189"/>
      <c r="G54" s="190"/>
      <c r="M54" s="184" t="s">
        <v>154</v>
      </c>
      <c r="O54" s="175"/>
    </row>
    <row r="55" spans="1:104" ht="12.75">
      <c r="A55" s="176">
        <v>21</v>
      </c>
      <c r="B55" s="177" t="s">
        <v>155</v>
      </c>
      <c r="C55" s="178" t="s">
        <v>156</v>
      </c>
      <c r="D55" s="179" t="s">
        <v>104</v>
      </c>
      <c r="E55" s="180">
        <v>35</v>
      </c>
      <c r="F55" s="180">
        <v>0</v>
      </c>
      <c r="G55" s="181">
        <f>E55*F55</f>
        <v>0</v>
      </c>
      <c r="O55" s="175">
        <v>2</v>
      </c>
      <c r="AA55" s="152">
        <v>1</v>
      </c>
      <c r="AB55" s="152">
        <v>1</v>
      </c>
      <c r="AC55" s="152">
        <v>1</v>
      </c>
      <c r="AZ55" s="152">
        <v>1</v>
      </c>
      <c r="BA55" s="152">
        <f>IF(AZ55=1,G55,0)</f>
        <v>0</v>
      </c>
      <c r="BB55" s="152">
        <f>IF(AZ55=2,G55,0)</f>
        <v>0</v>
      </c>
      <c r="BC55" s="152">
        <f>IF(AZ55=3,G55,0)</f>
        <v>0</v>
      </c>
      <c r="BD55" s="152">
        <f>IF(AZ55=4,G55,0)</f>
        <v>0</v>
      </c>
      <c r="BE55" s="152">
        <f>IF(AZ55=5,G55,0)</f>
        <v>0</v>
      </c>
      <c r="CA55" s="182">
        <v>1</v>
      </c>
      <c r="CB55" s="182">
        <v>1</v>
      </c>
      <c r="CZ55" s="152">
        <v>0</v>
      </c>
    </row>
    <row r="56" spans="1:15" ht="12.75">
      <c r="A56" s="183"/>
      <c r="B56" s="185"/>
      <c r="C56" s="186" t="s">
        <v>157</v>
      </c>
      <c r="D56" s="187"/>
      <c r="E56" s="188">
        <v>35</v>
      </c>
      <c r="F56" s="189"/>
      <c r="G56" s="190"/>
      <c r="M56" s="184" t="s">
        <v>157</v>
      </c>
      <c r="O56" s="175"/>
    </row>
    <row r="57" spans="1:104" ht="12.75">
      <c r="A57" s="176">
        <v>22</v>
      </c>
      <c r="B57" s="177" t="s">
        <v>158</v>
      </c>
      <c r="C57" s="178" t="s">
        <v>159</v>
      </c>
      <c r="D57" s="179" t="s">
        <v>104</v>
      </c>
      <c r="E57" s="180">
        <v>1</v>
      </c>
      <c r="F57" s="180">
        <v>0</v>
      </c>
      <c r="G57" s="181">
        <f>E57*F57</f>
        <v>0</v>
      </c>
      <c r="O57" s="175">
        <v>2</v>
      </c>
      <c r="AA57" s="152">
        <v>1</v>
      </c>
      <c r="AB57" s="152">
        <v>1</v>
      </c>
      <c r="AC57" s="152">
        <v>1</v>
      </c>
      <c r="AZ57" s="152">
        <v>1</v>
      </c>
      <c r="BA57" s="152">
        <f>IF(AZ57=1,G57,0)</f>
        <v>0</v>
      </c>
      <c r="BB57" s="152">
        <f>IF(AZ57=2,G57,0)</f>
        <v>0</v>
      </c>
      <c r="BC57" s="152">
        <f>IF(AZ57=3,G57,0)</f>
        <v>0</v>
      </c>
      <c r="BD57" s="152">
        <f>IF(AZ57=4,G57,0)</f>
        <v>0</v>
      </c>
      <c r="BE57" s="152">
        <f>IF(AZ57=5,G57,0)</f>
        <v>0</v>
      </c>
      <c r="CA57" s="182">
        <v>1</v>
      </c>
      <c r="CB57" s="182">
        <v>1</v>
      </c>
      <c r="CZ57" s="152">
        <v>0</v>
      </c>
    </row>
    <row r="58" spans="1:104" ht="12.75">
      <c r="A58" s="176">
        <v>23</v>
      </c>
      <c r="B58" s="177" t="s">
        <v>160</v>
      </c>
      <c r="C58" s="178" t="s">
        <v>161</v>
      </c>
      <c r="D58" s="179" t="s">
        <v>104</v>
      </c>
      <c r="E58" s="180">
        <v>36</v>
      </c>
      <c r="F58" s="180">
        <v>0</v>
      </c>
      <c r="G58" s="181">
        <f>E58*F58</f>
        <v>0</v>
      </c>
      <c r="O58" s="175">
        <v>2</v>
      </c>
      <c r="AA58" s="152">
        <v>1</v>
      </c>
      <c r="AB58" s="152">
        <v>1</v>
      </c>
      <c r="AC58" s="152">
        <v>1</v>
      </c>
      <c r="AZ58" s="152">
        <v>1</v>
      </c>
      <c r="BA58" s="152">
        <f>IF(AZ58=1,G58,0)</f>
        <v>0</v>
      </c>
      <c r="BB58" s="152">
        <f>IF(AZ58=2,G58,0)</f>
        <v>0</v>
      </c>
      <c r="BC58" s="152">
        <f>IF(AZ58=3,G58,0)</f>
        <v>0</v>
      </c>
      <c r="BD58" s="152">
        <f>IF(AZ58=4,G58,0)</f>
        <v>0</v>
      </c>
      <c r="BE58" s="152">
        <f>IF(AZ58=5,G58,0)</f>
        <v>0</v>
      </c>
      <c r="CA58" s="182">
        <v>1</v>
      </c>
      <c r="CB58" s="182">
        <v>1</v>
      </c>
      <c r="CZ58" s="152">
        <v>0</v>
      </c>
    </row>
    <row r="59" spans="1:15" ht="12.75">
      <c r="A59" s="183"/>
      <c r="B59" s="185"/>
      <c r="C59" s="186" t="s">
        <v>162</v>
      </c>
      <c r="D59" s="187"/>
      <c r="E59" s="188">
        <v>36</v>
      </c>
      <c r="F59" s="189"/>
      <c r="G59" s="190"/>
      <c r="M59" s="184" t="s">
        <v>162</v>
      </c>
      <c r="O59" s="175"/>
    </row>
    <row r="60" spans="1:104" ht="12.75">
      <c r="A60" s="176">
        <v>24</v>
      </c>
      <c r="B60" s="177" t="s">
        <v>163</v>
      </c>
      <c r="C60" s="178" t="s">
        <v>164</v>
      </c>
      <c r="D60" s="179" t="s">
        <v>100</v>
      </c>
      <c r="E60" s="180">
        <v>69.442</v>
      </c>
      <c r="F60" s="180">
        <v>0</v>
      </c>
      <c r="G60" s="181">
        <f>E60*F60</f>
        <v>0</v>
      </c>
      <c r="O60" s="175">
        <v>2</v>
      </c>
      <c r="AA60" s="152">
        <v>1</v>
      </c>
      <c r="AB60" s="152">
        <v>1</v>
      </c>
      <c r="AC60" s="152">
        <v>1</v>
      </c>
      <c r="AZ60" s="152">
        <v>1</v>
      </c>
      <c r="BA60" s="152">
        <f>IF(AZ60=1,G60,0)</f>
        <v>0</v>
      </c>
      <c r="BB60" s="152">
        <f>IF(AZ60=2,G60,0)</f>
        <v>0</v>
      </c>
      <c r="BC60" s="152">
        <f>IF(AZ60=3,G60,0)</f>
        <v>0</v>
      </c>
      <c r="BD60" s="152">
        <f>IF(AZ60=4,G60,0)</f>
        <v>0</v>
      </c>
      <c r="BE60" s="152">
        <f>IF(AZ60=5,G60,0)</f>
        <v>0</v>
      </c>
      <c r="CA60" s="182">
        <v>1</v>
      </c>
      <c r="CB60" s="182">
        <v>1</v>
      </c>
      <c r="CZ60" s="152">
        <v>0</v>
      </c>
    </row>
    <row r="61" spans="1:15" ht="12.75">
      <c r="A61" s="183"/>
      <c r="B61" s="185"/>
      <c r="C61" s="186" t="s">
        <v>165</v>
      </c>
      <c r="D61" s="187"/>
      <c r="E61" s="188">
        <v>69.442</v>
      </c>
      <c r="F61" s="189"/>
      <c r="G61" s="190"/>
      <c r="M61" s="184" t="s">
        <v>165</v>
      </c>
      <c r="O61" s="175"/>
    </row>
    <row r="62" spans="1:15" ht="12.75">
      <c r="A62" s="183"/>
      <c r="B62" s="185"/>
      <c r="C62" s="186" t="s">
        <v>166</v>
      </c>
      <c r="D62" s="187"/>
      <c r="E62" s="188">
        <v>0</v>
      </c>
      <c r="F62" s="189"/>
      <c r="G62" s="190"/>
      <c r="M62" s="184" t="s">
        <v>166</v>
      </c>
      <c r="O62" s="175"/>
    </row>
    <row r="63" spans="1:104" ht="12.75">
      <c r="A63" s="176">
        <v>25</v>
      </c>
      <c r="B63" s="177" t="s">
        <v>167</v>
      </c>
      <c r="C63" s="178" t="s">
        <v>168</v>
      </c>
      <c r="D63" s="179" t="s">
        <v>100</v>
      </c>
      <c r="E63" s="180">
        <v>69.442</v>
      </c>
      <c r="F63" s="180">
        <v>0</v>
      </c>
      <c r="G63" s="181">
        <f>E63*F63</f>
        <v>0</v>
      </c>
      <c r="O63" s="175">
        <v>2</v>
      </c>
      <c r="AA63" s="152">
        <v>1</v>
      </c>
      <c r="AB63" s="152">
        <v>1</v>
      </c>
      <c r="AC63" s="152">
        <v>1</v>
      </c>
      <c r="AZ63" s="152">
        <v>1</v>
      </c>
      <c r="BA63" s="152">
        <f>IF(AZ63=1,G63,0)</f>
        <v>0</v>
      </c>
      <c r="BB63" s="152">
        <f>IF(AZ63=2,G63,0)</f>
        <v>0</v>
      </c>
      <c r="BC63" s="152">
        <f>IF(AZ63=3,G63,0)</f>
        <v>0</v>
      </c>
      <c r="BD63" s="152">
        <f>IF(AZ63=4,G63,0)</f>
        <v>0</v>
      </c>
      <c r="BE63" s="152">
        <f>IF(AZ63=5,G63,0)</f>
        <v>0</v>
      </c>
      <c r="CA63" s="182">
        <v>1</v>
      </c>
      <c r="CB63" s="182">
        <v>1</v>
      </c>
      <c r="CZ63" s="152">
        <v>0</v>
      </c>
    </row>
    <row r="64" spans="1:104" ht="22.5">
      <c r="A64" s="176">
        <v>26</v>
      </c>
      <c r="B64" s="177" t="s">
        <v>169</v>
      </c>
      <c r="C64" s="178" t="s">
        <v>170</v>
      </c>
      <c r="D64" s="179" t="s">
        <v>100</v>
      </c>
      <c r="E64" s="180">
        <v>25</v>
      </c>
      <c r="F64" s="180">
        <v>0</v>
      </c>
      <c r="G64" s="181">
        <f>E64*F64</f>
        <v>0</v>
      </c>
      <c r="O64" s="175">
        <v>2</v>
      </c>
      <c r="AA64" s="152">
        <v>1</v>
      </c>
      <c r="AB64" s="152">
        <v>1</v>
      </c>
      <c r="AC64" s="152">
        <v>1</v>
      </c>
      <c r="AZ64" s="152">
        <v>1</v>
      </c>
      <c r="BA64" s="152">
        <f>IF(AZ64=1,G64,0)</f>
        <v>0</v>
      </c>
      <c r="BB64" s="152">
        <f>IF(AZ64=2,G64,0)</f>
        <v>0</v>
      </c>
      <c r="BC64" s="152">
        <f>IF(AZ64=3,G64,0)</f>
        <v>0</v>
      </c>
      <c r="BD64" s="152">
        <f>IF(AZ64=4,G64,0)</f>
        <v>0</v>
      </c>
      <c r="BE64" s="152">
        <f>IF(AZ64=5,G64,0)</f>
        <v>0</v>
      </c>
      <c r="CA64" s="182">
        <v>1</v>
      </c>
      <c r="CB64" s="182">
        <v>1</v>
      </c>
      <c r="CZ64" s="152">
        <v>0</v>
      </c>
    </row>
    <row r="65" spans="1:104" ht="12.75">
      <c r="A65" s="176">
        <v>27</v>
      </c>
      <c r="B65" s="177" t="s">
        <v>171</v>
      </c>
      <c r="C65" s="178" t="s">
        <v>172</v>
      </c>
      <c r="D65" s="179" t="s">
        <v>100</v>
      </c>
      <c r="E65" s="180">
        <v>2.478</v>
      </c>
      <c r="F65" s="180">
        <v>0</v>
      </c>
      <c r="G65" s="181">
        <f>E65*F65</f>
        <v>0</v>
      </c>
      <c r="O65" s="175">
        <v>2</v>
      </c>
      <c r="AA65" s="152">
        <v>12</v>
      </c>
      <c r="AB65" s="152">
        <v>0</v>
      </c>
      <c r="AC65" s="152">
        <v>27</v>
      </c>
      <c r="AZ65" s="152">
        <v>1</v>
      </c>
      <c r="BA65" s="152">
        <f>IF(AZ65=1,G65,0)</f>
        <v>0</v>
      </c>
      <c r="BB65" s="152">
        <f>IF(AZ65=2,G65,0)</f>
        <v>0</v>
      </c>
      <c r="BC65" s="152">
        <f>IF(AZ65=3,G65,0)</f>
        <v>0</v>
      </c>
      <c r="BD65" s="152">
        <f>IF(AZ65=4,G65,0)</f>
        <v>0</v>
      </c>
      <c r="BE65" s="152">
        <f>IF(AZ65=5,G65,0)</f>
        <v>0</v>
      </c>
      <c r="CA65" s="182">
        <v>12</v>
      </c>
      <c r="CB65" s="182">
        <v>0</v>
      </c>
      <c r="CZ65" s="152">
        <v>0</v>
      </c>
    </row>
    <row r="66" spans="1:15" ht="12.75">
      <c r="A66" s="183"/>
      <c r="B66" s="185"/>
      <c r="C66" s="186" t="s">
        <v>173</v>
      </c>
      <c r="D66" s="187"/>
      <c r="E66" s="188">
        <v>2.38</v>
      </c>
      <c r="F66" s="189"/>
      <c r="G66" s="190"/>
      <c r="M66" s="184" t="s">
        <v>173</v>
      </c>
      <c r="O66" s="175"/>
    </row>
    <row r="67" spans="1:15" ht="12.75">
      <c r="A67" s="183"/>
      <c r="B67" s="185"/>
      <c r="C67" s="186" t="s">
        <v>174</v>
      </c>
      <c r="D67" s="187"/>
      <c r="E67" s="188">
        <v>0.098</v>
      </c>
      <c r="F67" s="189"/>
      <c r="G67" s="190"/>
      <c r="M67" s="184" t="s">
        <v>174</v>
      </c>
      <c r="O67" s="175"/>
    </row>
    <row r="68" spans="1:104" ht="12.75">
      <c r="A68" s="176">
        <v>28</v>
      </c>
      <c r="B68" s="177" t="s">
        <v>175</v>
      </c>
      <c r="C68" s="178" t="s">
        <v>176</v>
      </c>
      <c r="D68" s="179" t="s">
        <v>100</v>
      </c>
      <c r="E68" s="180">
        <v>63.95</v>
      </c>
      <c r="F68" s="180">
        <v>0</v>
      </c>
      <c r="G68" s="181">
        <f>E68*F68</f>
        <v>0</v>
      </c>
      <c r="O68" s="175">
        <v>2</v>
      </c>
      <c r="AA68" s="152">
        <v>12</v>
      </c>
      <c r="AB68" s="152">
        <v>0</v>
      </c>
      <c r="AC68" s="152">
        <v>28</v>
      </c>
      <c r="AZ68" s="152">
        <v>1</v>
      </c>
      <c r="BA68" s="152">
        <f>IF(AZ68=1,G68,0)</f>
        <v>0</v>
      </c>
      <c r="BB68" s="152">
        <f>IF(AZ68=2,G68,0)</f>
        <v>0</v>
      </c>
      <c r="BC68" s="152">
        <f>IF(AZ68=3,G68,0)</f>
        <v>0</v>
      </c>
      <c r="BD68" s="152">
        <f>IF(AZ68=4,G68,0)</f>
        <v>0</v>
      </c>
      <c r="BE68" s="152">
        <f>IF(AZ68=5,G68,0)</f>
        <v>0</v>
      </c>
      <c r="CA68" s="182">
        <v>12</v>
      </c>
      <c r="CB68" s="182">
        <v>0</v>
      </c>
      <c r="CZ68" s="152">
        <v>0</v>
      </c>
    </row>
    <row r="69" spans="1:15" ht="12.75">
      <c r="A69" s="183"/>
      <c r="B69" s="185"/>
      <c r="C69" s="186" t="s">
        <v>177</v>
      </c>
      <c r="D69" s="187"/>
      <c r="E69" s="188">
        <v>24.35</v>
      </c>
      <c r="F69" s="189"/>
      <c r="G69" s="190"/>
      <c r="M69" s="184" t="s">
        <v>177</v>
      </c>
      <c r="O69" s="175"/>
    </row>
    <row r="70" spans="1:15" ht="12.75">
      <c r="A70" s="183"/>
      <c r="B70" s="185"/>
      <c r="C70" s="186" t="s">
        <v>178</v>
      </c>
      <c r="D70" s="187"/>
      <c r="E70" s="188">
        <v>39.6</v>
      </c>
      <c r="F70" s="189"/>
      <c r="G70" s="190"/>
      <c r="M70" s="184" t="s">
        <v>178</v>
      </c>
      <c r="O70" s="175"/>
    </row>
    <row r="71" spans="1:104" ht="12.75">
      <c r="A71" s="176">
        <v>29</v>
      </c>
      <c r="B71" s="177" t="s">
        <v>179</v>
      </c>
      <c r="C71" s="178" t="s">
        <v>180</v>
      </c>
      <c r="D71" s="179" t="s">
        <v>92</v>
      </c>
      <c r="E71" s="180">
        <v>2890</v>
      </c>
      <c r="F71" s="180">
        <v>0</v>
      </c>
      <c r="G71" s="181">
        <f>E71*F71</f>
        <v>0</v>
      </c>
      <c r="O71" s="175">
        <v>2</v>
      </c>
      <c r="AA71" s="152">
        <v>1</v>
      </c>
      <c r="AB71" s="152">
        <v>1</v>
      </c>
      <c r="AC71" s="152">
        <v>1</v>
      </c>
      <c r="AZ71" s="152">
        <v>1</v>
      </c>
      <c r="BA71" s="152">
        <f>IF(AZ71=1,G71,0)</f>
        <v>0</v>
      </c>
      <c r="BB71" s="152">
        <f>IF(AZ71=2,G71,0)</f>
        <v>0</v>
      </c>
      <c r="BC71" s="152">
        <f>IF(AZ71=3,G71,0)</f>
        <v>0</v>
      </c>
      <c r="BD71" s="152">
        <f>IF(AZ71=4,G71,0)</f>
        <v>0</v>
      </c>
      <c r="BE71" s="152">
        <f>IF(AZ71=5,G71,0)</f>
        <v>0</v>
      </c>
      <c r="CA71" s="182">
        <v>1</v>
      </c>
      <c r="CB71" s="182">
        <v>1</v>
      </c>
      <c r="CZ71" s="152">
        <v>0</v>
      </c>
    </row>
    <row r="72" spans="1:104" ht="22.5">
      <c r="A72" s="176">
        <v>30</v>
      </c>
      <c r="B72" s="177" t="s">
        <v>181</v>
      </c>
      <c r="C72" s="178" t="s">
        <v>182</v>
      </c>
      <c r="D72" s="179" t="s">
        <v>92</v>
      </c>
      <c r="E72" s="180">
        <v>1100</v>
      </c>
      <c r="F72" s="180">
        <v>0</v>
      </c>
      <c r="G72" s="181">
        <f>E72*F72</f>
        <v>0</v>
      </c>
      <c r="O72" s="175">
        <v>2</v>
      </c>
      <c r="AA72" s="152">
        <v>1</v>
      </c>
      <c r="AB72" s="152">
        <v>1</v>
      </c>
      <c r="AC72" s="152">
        <v>1</v>
      </c>
      <c r="AZ72" s="152">
        <v>1</v>
      </c>
      <c r="BA72" s="152">
        <f>IF(AZ72=1,G72,0)</f>
        <v>0</v>
      </c>
      <c r="BB72" s="152">
        <f>IF(AZ72=2,G72,0)</f>
        <v>0</v>
      </c>
      <c r="BC72" s="152">
        <f>IF(AZ72=3,G72,0)</f>
        <v>0</v>
      </c>
      <c r="BD72" s="152">
        <f>IF(AZ72=4,G72,0)</f>
        <v>0</v>
      </c>
      <c r="BE72" s="152">
        <f>IF(AZ72=5,G72,0)</f>
        <v>0</v>
      </c>
      <c r="CA72" s="182">
        <v>1</v>
      </c>
      <c r="CB72" s="182">
        <v>1</v>
      </c>
      <c r="CZ72" s="152">
        <v>0</v>
      </c>
    </row>
    <row r="73" spans="1:104" ht="22.5">
      <c r="A73" s="176">
        <v>31</v>
      </c>
      <c r="B73" s="177" t="s">
        <v>183</v>
      </c>
      <c r="C73" s="178" t="s">
        <v>184</v>
      </c>
      <c r="D73" s="179" t="s">
        <v>104</v>
      </c>
      <c r="E73" s="180">
        <v>132</v>
      </c>
      <c r="F73" s="180">
        <v>0</v>
      </c>
      <c r="G73" s="181">
        <f>E73*F73</f>
        <v>0</v>
      </c>
      <c r="O73" s="175">
        <v>2</v>
      </c>
      <c r="AA73" s="152">
        <v>2</v>
      </c>
      <c r="AB73" s="152">
        <v>1</v>
      </c>
      <c r="AC73" s="152">
        <v>1</v>
      </c>
      <c r="AZ73" s="152">
        <v>1</v>
      </c>
      <c r="BA73" s="152">
        <f>IF(AZ73=1,G73,0)</f>
        <v>0</v>
      </c>
      <c r="BB73" s="152">
        <f>IF(AZ73=2,G73,0)</f>
        <v>0</v>
      </c>
      <c r="BC73" s="152">
        <f>IF(AZ73=3,G73,0)</f>
        <v>0</v>
      </c>
      <c r="BD73" s="152">
        <f>IF(AZ73=4,G73,0)</f>
        <v>0</v>
      </c>
      <c r="BE73" s="152">
        <f>IF(AZ73=5,G73,0)</f>
        <v>0</v>
      </c>
      <c r="CA73" s="182">
        <v>2</v>
      </c>
      <c r="CB73" s="182">
        <v>1</v>
      </c>
      <c r="CZ73" s="152">
        <v>0</v>
      </c>
    </row>
    <row r="74" spans="1:15" ht="12.75">
      <c r="A74" s="183"/>
      <c r="B74" s="185"/>
      <c r="C74" s="186" t="s">
        <v>185</v>
      </c>
      <c r="D74" s="187"/>
      <c r="E74" s="188">
        <v>92</v>
      </c>
      <c r="F74" s="189"/>
      <c r="G74" s="190"/>
      <c r="M74" s="184" t="s">
        <v>185</v>
      </c>
      <c r="O74" s="175"/>
    </row>
    <row r="75" spans="1:15" ht="12.75">
      <c r="A75" s="183"/>
      <c r="B75" s="185"/>
      <c r="C75" s="186" t="s">
        <v>186</v>
      </c>
      <c r="D75" s="187"/>
      <c r="E75" s="188">
        <v>36</v>
      </c>
      <c r="F75" s="189"/>
      <c r="G75" s="190"/>
      <c r="M75" s="184" t="s">
        <v>186</v>
      </c>
      <c r="O75" s="175"/>
    </row>
    <row r="76" spans="1:15" ht="12.75">
      <c r="A76" s="183"/>
      <c r="B76" s="185"/>
      <c r="C76" s="186" t="s">
        <v>187</v>
      </c>
      <c r="D76" s="187"/>
      <c r="E76" s="188">
        <v>3</v>
      </c>
      <c r="F76" s="189"/>
      <c r="G76" s="190"/>
      <c r="M76" s="184" t="s">
        <v>187</v>
      </c>
      <c r="O76" s="175"/>
    </row>
    <row r="77" spans="1:15" ht="12.75">
      <c r="A77" s="183"/>
      <c r="B77" s="185"/>
      <c r="C77" s="186" t="s">
        <v>188</v>
      </c>
      <c r="D77" s="187"/>
      <c r="E77" s="188">
        <v>1</v>
      </c>
      <c r="F77" s="189"/>
      <c r="G77" s="190"/>
      <c r="M77" s="184" t="s">
        <v>188</v>
      </c>
      <c r="O77" s="175"/>
    </row>
    <row r="78" spans="1:104" ht="22.5">
      <c r="A78" s="176">
        <v>32</v>
      </c>
      <c r="B78" s="177" t="s">
        <v>189</v>
      </c>
      <c r="C78" s="178" t="s">
        <v>190</v>
      </c>
      <c r="D78" s="179" t="s">
        <v>191</v>
      </c>
      <c r="E78" s="180">
        <v>55</v>
      </c>
      <c r="F78" s="180">
        <v>0</v>
      </c>
      <c r="G78" s="181">
        <f>E78*F78</f>
        <v>0</v>
      </c>
      <c r="O78" s="175">
        <v>2</v>
      </c>
      <c r="AA78" s="152">
        <v>10</v>
      </c>
      <c r="AB78" s="152">
        <v>0</v>
      </c>
      <c r="AC78" s="152">
        <v>8</v>
      </c>
      <c r="AZ78" s="152">
        <v>5</v>
      </c>
      <c r="BA78" s="152">
        <f>IF(AZ78=1,G78,0)</f>
        <v>0</v>
      </c>
      <c r="BB78" s="152">
        <f>IF(AZ78=2,G78,0)</f>
        <v>0</v>
      </c>
      <c r="BC78" s="152">
        <f>IF(AZ78=3,G78,0)</f>
        <v>0</v>
      </c>
      <c r="BD78" s="152">
        <f>IF(AZ78=4,G78,0)</f>
        <v>0</v>
      </c>
      <c r="BE78" s="152">
        <f>IF(AZ78=5,G78,0)</f>
        <v>0</v>
      </c>
      <c r="CA78" s="182">
        <v>10</v>
      </c>
      <c r="CB78" s="182">
        <v>0</v>
      </c>
      <c r="CZ78" s="152">
        <v>0</v>
      </c>
    </row>
    <row r="79" spans="1:57" ht="12.75">
      <c r="A79" s="191"/>
      <c r="B79" s="192" t="s">
        <v>75</v>
      </c>
      <c r="C79" s="193" t="str">
        <f>CONCATENATE(B11," ",C11)</f>
        <v>1 Zemní práce</v>
      </c>
      <c r="D79" s="194"/>
      <c r="E79" s="195"/>
      <c r="F79" s="196"/>
      <c r="G79" s="197">
        <f>SUM(G11:G78)</f>
        <v>0</v>
      </c>
      <c r="O79" s="175">
        <v>4</v>
      </c>
      <c r="BA79" s="198">
        <f>SUM(BA11:BA78)</f>
        <v>0</v>
      </c>
      <c r="BB79" s="198">
        <f>SUM(BB11:BB78)</f>
        <v>0</v>
      </c>
      <c r="BC79" s="198">
        <f>SUM(BC11:BC78)</f>
        <v>0</v>
      </c>
      <c r="BD79" s="198">
        <f>SUM(BD11:BD78)</f>
        <v>0</v>
      </c>
      <c r="BE79" s="198">
        <f>SUM(BE11:BE78)</f>
        <v>0</v>
      </c>
    </row>
    <row r="80" spans="1:15" ht="12.75">
      <c r="A80" s="169" t="s">
        <v>72</v>
      </c>
      <c r="B80" s="170" t="s">
        <v>192</v>
      </c>
      <c r="C80" s="171" t="s">
        <v>193</v>
      </c>
      <c r="D80" s="172"/>
      <c r="E80" s="173"/>
      <c r="F80" s="173"/>
      <c r="G80" s="174"/>
      <c r="O80" s="175">
        <v>1</v>
      </c>
    </row>
    <row r="81" spans="1:104" ht="22.5">
      <c r="A81" s="176">
        <v>33</v>
      </c>
      <c r="B81" s="177" t="s">
        <v>194</v>
      </c>
      <c r="C81" s="178" t="s">
        <v>195</v>
      </c>
      <c r="D81" s="179" t="s">
        <v>104</v>
      </c>
      <c r="E81" s="180">
        <v>21</v>
      </c>
      <c r="F81" s="180">
        <v>0</v>
      </c>
      <c r="G81" s="181">
        <f>E81*F81</f>
        <v>0</v>
      </c>
      <c r="O81" s="175">
        <v>2</v>
      </c>
      <c r="AA81" s="152">
        <v>1</v>
      </c>
      <c r="AB81" s="152">
        <v>1</v>
      </c>
      <c r="AC81" s="152">
        <v>1</v>
      </c>
      <c r="AZ81" s="152">
        <v>1</v>
      </c>
      <c r="BA81" s="152">
        <f>IF(AZ81=1,G81,0)</f>
        <v>0</v>
      </c>
      <c r="BB81" s="152">
        <f>IF(AZ81=2,G81,0)</f>
        <v>0</v>
      </c>
      <c r="BC81" s="152">
        <f>IF(AZ81=3,G81,0)</f>
        <v>0</v>
      </c>
      <c r="BD81" s="152">
        <f>IF(AZ81=4,G81,0)</f>
        <v>0</v>
      </c>
      <c r="BE81" s="152">
        <f>IF(AZ81=5,G81,0)</f>
        <v>0</v>
      </c>
      <c r="CA81" s="182">
        <v>1</v>
      </c>
      <c r="CB81" s="182">
        <v>1</v>
      </c>
      <c r="CZ81" s="152">
        <v>0</v>
      </c>
    </row>
    <row r="82" spans="1:104" ht="22.5">
      <c r="A82" s="176">
        <v>34</v>
      </c>
      <c r="B82" s="177" t="s">
        <v>196</v>
      </c>
      <c r="C82" s="178" t="s">
        <v>197</v>
      </c>
      <c r="D82" s="179" t="s">
        <v>104</v>
      </c>
      <c r="E82" s="180">
        <v>11</v>
      </c>
      <c r="F82" s="180">
        <v>0</v>
      </c>
      <c r="G82" s="181">
        <f>E82*F82</f>
        <v>0</v>
      </c>
      <c r="O82" s="175">
        <v>2</v>
      </c>
      <c r="AA82" s="152">
        <v>1</v>
      </c>
      <c r="AB82" s="152">
        <v>1</v>
      </c>
      <c r="AC82" s="152">
        <v>1</v>
      </c>
      <c r="AZ82" s="152">
        <v>1</v>
      </c>
      <c r="BA82" s="152">
        <f>IF(AZ82=1,G82,0)</f>
        <v>0</v>
      </c>
      <c r="BB82" s="152">
        <f>IF(AZ82=2,G82,0)</f>
        <v>0</v>
      </c>
      <c r="BC82" s="152">
        <f>IF(AZ82=3,G82,0)</f>
        <v>0</v>
      </c>
      <c r="BD82" s="152">
        <f>IF(AZ82=4,G82,0)</f>
        <v>0</v>
      </c>
      <c r="BE82" s="152">
        <f>IF(AZ82=5,G82,0)</f>
        <v>0</v>
      </c>
      <c r="CA82" s="182">
        <v>1</v>
      </c>
      <c r="CB82" s="182">
        <v>1</v>
      </c>
      <c r="CZ82" s="152">
        <v>0</v>
      </c>
    </row>
    <row r="83" spans="1:104" ht="22.5">
      <c r="A83" s="176">
        <v>35</v>
      </c>
      <c r="B83" s="177" t="s">
        <v>198</v>
      </c>
      <c r="C83" s="178" t="s">
        <v>199</v>
      </c>
      <c r="D83" s="179" t="s">
        <v>104</v>
      </c>
      <c r="E83" s="180">
        <v>21</v>
      </c>
      <c r="F83" s="180">
        <v>0</v>
      </c>
      <c r="G83" s="181">
        <f>E83*F83</f>
        <v>0</v>
      </c>
      <c r="O83" s="175">
        <v>2</v>
      </c>
      <c r="AA83" s="152">
        <v>1</v>
      </c>
      <c r="AB83" s="152">
        <v>1</v>
      </c>
      <c r="AC83" s="152">
        <v>1</v>
      </c>
      <c r="AZ83" s="152">
        <v>1</v>
      </c>
      <c r="BA83" s="152">
        <f>IF(AZ83=1,G83,0)</f>
        <v>0</v>
      </c>
      <c r="BB83" s="152">
        <f>IF(AZ83=2,G83,0)</f>
        <v>0</v>
      </c>
      <c r="BC83" s="152">
        <f>IF(AZ83=3,G83,0)</f>
        <v>0</v>
      </c>
      <c r="BD83" s="152">
        <f>IF(AZ83=4,G83,0)</f>
        <v>0</v>
      </c>
      <c r="BE83" s="152">
        <f>IF(AZ83=5,G83,0)</f>
        <v>0</v>
      </c>
      <c r="CA83" s="182">
        <v>1</v>
      </c>
      <c r="CB83" s="182">
        <v>1</v>
      </c>
      <c r="CZ83" s="152">
        <v>0</v>
      </c>
    </row>
    <row r="84" spans="1:104" ht="22.5">
      <c r="A84" s="176">
        <v>36</v>
      </c>
      <c r="B84" s="177" t="s">
        <v>200</v>
      </c>
      <c r="C84" s="178" t="s">
        <v>201</v>
      </c>
      <c r="D84" s="179" t="s">
        <v>104</v>
      </c>
      <c r="E84" s="180">
        <v>11</v>
      </c>
      <c r="F84" s="180">
        <v>0</v>
      </c>
      <c r="G84" s="181">
        <f>E84*F84</f>
        <v>0</v>
      </c>
      <c r="O84" s="175">
        <v>2</v>
      </c>
      <c r="AA84" s="152">
        <v>1</v>
      </c>
      <c r="AB84" s="152">
        <v>1</v>
      </c>
      <c r="AC84" s="152">
        <v>1</v>
      </c>
      <c r="AZ84" s="152">
        <v>1</v>
      </c>
      <c r="BA84" s="152">
        <f>IF(AZ84=1,G84,0)</f>
        <v>0</v>
      </c>
      <c r="BB84" s="152">
        <f>IF(AZ84=2,G84,0)</f>
        <v>0</v>
      </c>
      <c r="BC84" s="152">
        <f>IF(AZ84=3,G84,0)</f>
        <v>0</v>
      </c>
      <c r="BD84" s="152">
        <f>IF(AZ84=4,G84,0)</f>
        <v>0</v>
      </c>
      <c r="BE84" s="152">
        <f>IF(AZ84=5,G84,0)</f>
        <v>0</v>
      </c>
      <c r="CA84" s="182">
        <v>1</v>
      </c>
      <c r="CB84" s="182">
        <v>1</v>
      </c>
      <c r="CZ84" s="152">
        <v>0</v>
      </c>
    </row>
    <row r="85" spans="1:104" ht="12.75">
      <c r="A85" s="176">
        <v>37</v>
      </c>
      <c r="B85" s="177" t="s">
        <v>202</v>
      </c>
      <c r="C85" s="178" t="s">
        <v>203</v>
      </c>
      <c r="D85" s="179" t="s">
        <v>104</v>
      </c>
      <c r="E85" s="180">
        <v>32</v>
      </c>
      <c r="F85" s="180">
        <v>0</v>
      </c>
      <c r="G85" s="181">
        <f>E85*F85</f>
        <v>0</v>
      </c>
      <c r="O85" s="175">
        <v>2</v>
      </c>
      <c r="AA85" s="152">
        <v>1</v>
      </c>
      <c r="AB85" s="152">
        <v>1</v>
      </c>
      <c r="AC85" s="152">
        <v>1</v>
      </c>
      <c r="AZ85" s="152">
        <v>1</v>
      </c>
      <c r="BA85" s="152">
        <f>IF(AZ85=1,G85,0)</f>
        <v>0</v>
      </c>
      <c r="BB85" s="152">
        <f>IF(AZ85=2,G85,0)</f>
        <v>0</v>
      </c>
      <c r="BC85" s="152">
        <f>IF(AZ85=3,G85,0)</f>
        <v>0</v>
      </c>
      <c r="BD85" s="152">
        <f>IF(AZ85=4,G85,0)</f>
        <v>0</v>
      </c>
      <c r="BE85" s="152">
        <f>IF(AZ85=5,G85,0)</f>
        <v>0</v>
      </c>
      <c r="CA85" s="182">
        <v>1</v>
      </c>
      <c r="CB85" s="182">
        <v>1</v>
      </c>
      <c r="CZ85" s="152">
        <v>0</v>
      </c>
    </row>
    <row r="86" spans="1:15" ht="12.75">
      <c r="A86" s="183"/>
      <c r="B86" s="185"/>
      <c r="C86" s="186" t="s">
        <v>204</v>
      </c>
      <c r="D86" s="187"/>
      <c r="E86" s="188">
        <v>32</v>
      </c>
      <c r="F86" s="189"/>
      <c r="G86" s="190"/>
      <c r="M86" s="184" t="s">
        <v>204</v>
      </c>
      <c r="O86" s="175"/>
    </row>
    <row r="87" spans="1:104" ht="22.5">
      <c r="A87" s="176">
        <v>38</v>
      </c>
      <c r="B87" s="177" t="s">
        <v>205</v>
      </c>
      <c r="C87" s="178" t="s">
        <v>206</v>
      </c>
      <c r="D87" s="179" t="s">
        <v>104</v>
      </c>
      <c r="E87" s="180">
        <v>32</v>
      </c>
      <c r="F87" s="180">
        <v>0</v>
      </c>
      <c r="G87" s="181">
        <f>E87*F87</f>
        <v>0</v>
      </c>
      <c r="O87" s="175">
        <v>2</v>
      </c>
      <c r="AA87" s="152">
        <v>1</v>
      </c>
      <c r="AB87" s="152">
        <v>1</v>
      </c>
      <c r="AC87" s="152">
        <v>1</v>
      </c>
      <c r="AZ87" s="152">
        <v>1</v>
      </c>
      <c r="BA87" s="152">
        <f>IF(AZ87=1,G87,0)</f>
        <v>0</v>
      </c>
      <c r="BB87" s="152">
        <f>IF(AZ87=2,G87,0)</f>
        <v>0</v>
      </c>
      <c r="BC87" s="152">
        <f>IF(AZ87=3,G87,0)</f>
        <v>0</v>
      </c>
      <c r="BD87" s="152">
        <f>IF(AZ87=4,G87,0)</f>
        <v>0</v>
      </c>
      <c r="BE87" s="152">
        <f>IF(AZ87=5,G87,0)</f>
        <v>0</v>
      </c>
      <c r="CA87" s="182">
        <v>1</v>
      </c>
      <c r="CB87" s="182">
        <v>1</v>
      </c>
      <c r="CZ87" s="152">
        <v>0</v>
      </c>
    </row>
    <row r="88" spans="1:15" ht="12.75">
      <c r="A88" s="183"/>
      <c r="B88" s="185"/>
      <c r="C88" s="186" t="s">
        <v>204</v>
      </c>
      <c r="D88" s="187"/>
      <c r="E88" s="188">
        <v>32</v>
      </c>
      <c r="F88" s="189"/>
      <c r="G88" s="190"/>
      <c r="M88" s="184" t="s">
        <v>204</v>
      </c>
      <c r="O88" s="175"/>
    </row>
    <row r="89" spans="1:104" ht="22.5">
      <c r="A89" s="176">
        <v>39</v>
      </c>
      <c r="B89" s="177" t="s">
        <v>207</v>
      </c>
      <c r="C89" s="178" t="s">
        <v>208</v>
      </c>
      <c r="D89" s="179" t="s">
        <v>104</v>
      </c>
      <c r="E89" s="180">
        <v>11</v>
      </c>
      <c r="F89" s="180">
        <v>0</v>
      </c>
      <c r="G89" s="181">
        <f>E89*F89</f>
        <v>0</v>
      </c>
      <c r="O89" s="175">
        <v>2</v>
      </c>
      <c r="AA89" s="152">
        <v>1</v>
      </c>
      <c r="AB89" s="152">
        <v>1</v>
      </c>
      <c r="AC89" s="152">
        <v>1</v>
      </c>
      <c r="AZ89" s="152">
        <v>1</v>
      </c>
      <c r="BA89" s="152">
        <f>IF(AZ89=1,G89,0)</f>
        <v>0</v>
      </c>
      <c r="BB89" s="152">
        <f>IF(AZ89=2,G89,0)</f>
        <v>0</v>
      </c>
      <c r="BC89" s="152">
        <f>IF(AZ89=3,G89,0)</f>
        <v>0</v>
      </c>
      <c r="BD89" s="152">
        <f>IF(AZ89=4,G89,0)</f>
        <v>0</v>
      </c>
      <c r="BE89" s="152">
        <f>IF(AZ89=5,G89,0)</f>
        <v>0</v>
      </c>
      <c r="CA89" s="182">
        <v>1</v>
      </c>
      <c r="CB89" s="182">
        <v>1</v>
      </c>
      <c r="CZ89" s="152">
        <v>0</v>
      </c>
    </row>
    <row r="90" spans="1:104" ht="12.75">
      <c r="A90" s="176">
        <v>40</v>
      </c>
      <c r="B90" s="177" t="s">
        <v>209</v>
      </c>
      <c r="C90" s="178" t="s">
        <v>210</v>
      </c>
      <c r="D90" s="179" t="s">
        <v>92</v>
      </c>
      <c r="E90" s="180">
        <v>21</v>
      </c>
      <c r="F90" s="180">
        <v>0</v>
      </c>
      <c r="G90" s="181">
        <f>E90*F90</f>
        <v>0</v>
      </c>
      <c r="O90" s="175">
        <v>2</v>
      </c>
      <c r="AA90" s="152">
        <v>1</v>
      </c>
      <c r="AB90" s="152">
        <v>1</v>
      </c>
      <c r="AC90" s="152">
        <v>1</v>
      </c>
      <c r="AZ90" s="152">
        <v>1</v>
      </c>
      <c r="BA90" s="152">
        <f>IF(AZ90=1,G90,0)</f>
        <v>0</v>
      </c>
      <c r="BB90" s="152">
        <f>IF(AZ90=2,G90,0)</f>
        <v>0</v>
      </c>
      <c r="BC90" s="152">
        <f>IF(AZ90=3,G90,0)</f>
        <v>0</v>
      </c>
      <c r="BD90" s="152">
        <f>IF(AZ90=4,G90,0)</f>
        <v>0</v>
      </c>
      <c r="BE90" s="152">
        <f>IF(AZ90=5,G90,0)</f>
        <v>0</v>
      </c>
      <c r="CA90" s="182">
        <v>1</v>
      </c>
      <c r="CB90" s="182">
        <v>1</v>
      </c>
      <c r="CZ90" s="152">
        <v>0</v>
      </c>
    </row>
    <row r="91" spans="1:104" ht="12.75">
      <c r="A91" s="176">
        <v>41</v>
      </c>
      <c r="B91" s="177" t="s">
        <v>211</v>
      </c>
      <c r="C91" s="178" t="s">
        <v>212</v>
      </c>
      <c r="D91" s="179" t="s">
        <v>92</v>
      </c>
      <c r="E91" s="180">
        <v>11</v>
      </c>
      <c r="F91" s="180">
        <v>0</v>
      </c>
      <c r="G91" s="181">
        <f>E91*F91</f>
        <v>0</v>
      </c>
      <c r="O91" s="175">
        <v>2</v>
      </c>
      <c r="AA91" s="152">
        <v>1</v>
      </c>
      <c r="AB91" s="152">
        <v>1</v>
      </c>
      <c r="AC91" s="152">
        <v>1</v>
      </c>
      <c r="AZ91" s="152">
        <v>1</v>
      </c>
      <c r="BA91" s="152">
        <f>IF(AZ91=1,G91,0)</f>
        <v>0</v>
      </c>
      <c r="BB91" s="152">
        <f>IF(AZ91=2,G91,0)</f>
        <v>0</v>
      </c>
      <c r="BC91" s="152">
        <f>IF(AZ91=3,G91,0)</f>
        <v>0</v>
      </c>
      <c r="BD91" s="152">
        <f>IF(AZ91=4,G91,0)</f>
        <v>0</v>
      </c>
      <c r="BE91" s="152">
        <f>IF(AZ91=5,G91,0)</f>
        <v>0</v>
      </c>
      <c r="CA91" s="182">
        <v>1</v>
      </c>
      <c r="CB91" s="182">
        <v>1</v>
      </c>
      <c r="CZ91" s="152">
        <v>0</v>
      </c>
    </row>
    <row r="92" spans="1:104" ht="12.75">
      <c r="A92" s="176">
        <v>42</v>
      </c>
      <c r="B92" s="177" t="s">
        <v>213</v>
      </c>
      <c r="C92" s="178" t="s">
        <v>214</v>
      </c>
      <c r="D92" s="179" t="s">
        <v>100</v>
      </c>
      <c r="E92" s="180">
        <v>1.92</v>
      </c>
      <c r="F92" s="180">
        <v>0</v>
      </c>
      <c r="G92" s="181">
        <f>E92*F92</f>
        <v>0</v>
      </c>
      <c r="O92" s="175">
        <v>2</v>
      </c>
      <c r="AA92" s="152">
        <v>1</v>
      </c>
      <c r="AB92" s="152">
        <v>1</v>
      </c>
      <c r="AC92" s="152">
        <v>1</v>
      </c>
      <c r="AZ92" s="152">
        <v>1</v>
      </c>
      <c r="BA92" s="152">
        <f>IF(AZ92=1,G92,0)</f>
        <v>0</v>
      </c>
      <c r="BB92" s="152">
        <f>IF(AZ92=2,G92,0)</f>
        <v>0</v>
      </c>
      <c r="BC92" s="152">
        <f>IF(AZ92=3,G92,0)</f>
        <v>0</v>
      </c>
      <c r="BD92" s="152">
        <f>IF(AZ92=4,G92,0)</f>
        <v>0</v>
      </c>
      <c r="BE92" s="152">
        <f>IF(AZ92=5,G92,0)</f>
        <v>0</v>
      </c>
      <c r="CA92" s="182">
        <v>1</v>
      </c>
      <c r="CB92" s="182">
        <v>1</v>
      </c>
      <c r="CZ92" s="152">
        <v>0</v>
      </c>
    </row>
    <row r="93" spans="1:15" ht="12.75">
      <c r="A93" s="183"/>
      <c r="B93" s="185"/>
      <c r="C93" s="186" t="s">
        <v>215</v>
      </c>
      <c r="D93" s="187"/>
      <c r="E93" s="188">
        <v>1.92</v>
      </c>
      <c r="F93" s="189"/>
      <c r="G93" s="190"/>
      <c r="M93" s="184" t="s">
        <v>215</v>
      </c>
      <c r="O93" s="175"/>
    </row>
    <row r="94" spans="1:104" ht="12.75">
      <c r="A94" s="176">
        <v>43</v>
      </c>
      <c r="B94" s="177" t="s">
        <v>216</v>
      </c>
      <c r="C94" s="178" t="s">
        <v>217</v>
      </c>
      <c r="D94" s="179" t="s">
        <v>100</v>
      </c>
      <c r="E94" s="180">
        <v>1.92</v>
      </c>
      <c r="F94" s="180">
        <v>0</v>
      </c>
      <c r="G94" s="181">
        <f>E94*F94</f>
        <v>0</v>
      </c>
      <c r="O94" s="175">
        <v>2</v>
      </c>
      <c r="AA94" s="152">
        <v>1</v>
      </c>
      <c r="AB94" s="152">
        <v>1</v>
      </c>
      <c r="AC94" s="152">
        <v>1</v>
      </c>
      <c r="AZ94" s="152">
        <v>1</v>
      </c>
      <c r="BA94" s="152">
        <f>IF(AZ94=1,G94,0)</f>
        <v>0</v>
      </c>
      <c r="BB94" s="152">
        <f>IF(AZ94=2,G94,0)</f>
        <v>0</v>
      </c>
      <c r="BC94" s="152">
        <f>IF(AZ94=3,G94,0)</f>
        <v>0</v>
      </c>
      <c r="BD94" s="152">
        <f>IF(AZ94=4,G94,0)</f>
        <v>0</v>
      </c>
      <c r="BE94" s="152">
        <f>IF(AZ94=5,G94,0)</f>
        <v>0</v>
      </c>
      <c r="CA94" s="182">
        <v>1</v>
      </c>
      <c r="CB94" s="182">
        <v>1</v>
      </c>
      <c r="CZ94" s="152">
        <v>0</v>
      </c>
    </row>
    <row r="95" spans="1:104" ht="22.5">
      <c r="A95" s="176">
        <v>44</v>
      </c>
      <c r="B95" s="177" t="s">
        <v>218</v>
      </c>
      <c r="C95" s="178" t="s">
        <v>219</v>
      </c>
      <c r="D95" s="179" t="s">
        <v>92</v>
      </c>
      <c r="E95" s="180">
        <v>48</v>
      </c>
      <c r="F95" s="180">
        <v>0</v>
      </c>
      <c r="G95" s="181">
        <f>E95*F95</f>
        <v>0</v>
      </c>
      <c r="O95" s="175">
        <v>2</v>
      </c>
      <c r="AA95" s="152">
        <v>1</v>
      </c>
      <c r="AB95" s="152">
        <v>1</v>
      </c>
      <c r="AC95" s="152">
        <v>1</v>
      </c>
      <c r="AZ95" s="152">
        <v>1</v>
      </c>
      <c r="BA95" s="152">
        <f>IF(AZ95=1,G95,0)</f>
        <v>0</v>
      </c>
      <c r="BB95" s="152">
        <f>IF(AZ95=2,G95,0)</f>
        <v>0</v>
      </c>
      <c r="BC95" s="152">
        <f>IF(AZ95=3,G95,0)</f>
        <v>0</v>
      </c>
      <c r="BD95" s="152">
        <f>IF(AZ95=4,G95,0)</f>
        <v>0</v>
      </c>
      <c r="BE95" s="152">
        <f>IF(AZ95=5,G95,0)</f>
        <v>0</v>
      </c>
      <c r="CA95" s="182">
        <v>1</v>
      </c>
      <c r="CB95" s="182">
        <v>1</v>
      </c>
      <c r="CZ95" s="152">
        <v>0</v>
      </c>
    </row>
    <row r="96" spans="1:15" ht="12.75">
      <c r="A96" s="183"/>
      <c r="B96" s="185"/>
      <c r="C96" s="186" t="s">
        <v>220</v>
      </c>
      <c r="D96" s="187"/>
      <c r="E96" s="188">
        <v>48</v>
      </c>
      <c r="F96" s="189"/>
      <c r="G96" s="190"/>
      <c r="M96" s="184" t="s">
        <v>220</v>
      </c>
      <c r="O96" s="175"/>
    </row>
    <row r="97" spans="1:104" ht="12.75">
      <c r="A97" s="176">
        <v>45</v>
      </c>
      <c r="B97" s="177" t="s">
        <v>221</v>
      </c>
      <c r="C97" s="178" t="s">
        <v>222</v>
      </c>
      <c r="D97" s="179" t="s">
        <v>104</v>
      </c>
      <c r="E97" s="180">
        <v>480</v>
      </c>
      <c r="F97" s="180">
        <v>0</v>
      </c>
      <c r="G97" s="181">
        <f>E97*F97</f>
        <v>0</v>
      </c>
      <c r="O97" s="175">
        <v>2</v>
      </c>
      <c r="AA97" s="152">
        <v>1</v>
      </c>
      <c r="AB97" s="152">
        <v>1</v>
      </c>
      <c r="AC97" s="152">
        <v>1</v>
      </c>
      <c r="AZ97" s="152">
        <v>1</v>
      </c>
      <c r="BA97" s="152">
        <f>IF(AZ97=1,G97,0)</f>
        <v>0</v>
      </c>
      <c r="BB97" s="152">
        <f>IF(AZ97=2,G97,0)</f>
        <v>0</v>
      </c>
      <c r="BC97" s="152">
        <f>IF(AZ97=3,G97,0)</f>
        <v>0</v>
      </c>
      <c r="BD97" s="152">
        <f>IF(AZ97=4,G97,0)</f>
        <v>0</v>
      </c>
      <c r="BE97" s="152">
        <f>IF(AZ97=5,G97,0)</f>
        <v>0</v>
      </c>
      <c r="CA97" s="182">
        <v>1</v>
      </c>
      <c r="CB97" s="182">
        <v>1</v>
      </c>
      <c r="CZ97" s="152">
        <v>0</v>
      </c>
    </row>
    <row r="98" spans="1:15" ht="12.75">
      <c r="A98" s="183"/>
      <c r="B98" s="185"/>
      <c r="C98" s="186" t="s">
        <v>223</v>
      </c>
      <c r="D98" s="187"/>
      <c r="E98" s="188">
        <v>480</v>
      </c>
      <c r="F98" s="189"/>
      <c r="G98" s="190"/>
      <c r="M98" s="184" t="s">
        <v>223</v>
      </c>
      <c r="O98" s="175"/>
    </row>
    <row r="99" spans="1:104" ht="12.75">
      <c r="A99" s="176">
        <v>46</v>
      </c>
      <c r="B99" s="177" t="s">
        <v>224</v>
      </c>
      <c r="C99" s="178" t="s">
        <v>225</v>
      </c>
      <c r="D99" s="179" t="s">
        <v>226</v>
      </c>
      <c r="E99" s="180">
        <v>8</v>
      </c>
      <c r="F99" s="180">
        <v>0</v>
      </c>
      <c r="G99" s="181">
        <f>E99*F99</f>
        <v>0</v>
      </c>
      <c r="O99" s="175">
        <v>2</v>
      </c>
      <c r="AA99" s="152">
        <v>1</v>
      </c>
      <c r="AB99" s="152">
        <v>1</v>
      </c>
      <c r="AC99" s="152">
        <v>1</v>
      </c>
      <c r="AZ99" s="152">
        <v>1</v>
      </c>
      <c r="BA99" s="152">
        <f>IF(AZ99=1,G99,0)</f>
        <v>0</v>
      </c>
      <c r="BB99" s="152">
        <f>IF(AZ99=2,G99,0)</f>
        <v>0</v>
      </c>
      <c r="BC99" s="152">
        <f>IF(AZ99=3,G99,0)</f>
        <v>0</v>
      </c>
      <c r="BD99" s="152">
        <f>IF(AZ99=4,G99,0)</f>
        <v>0</v>
      </c>
      <c r="BE99" s="152">
        <f>IF(AZ99=5,G99,0)</f>
        <v>0</v>
      </c>
      <c r="CA99" s="182">
        <v>1</v>
      </c>
      <c r="CB99" s="182">
        <v>1</v>
      </c>
      <c r="CZ99" s="152">
        <v>0</v>
      </c>
    </row>
    <row r="100" spans="1:15" ht="12.75">
      <c r="A100" s="183"/>
      <c r="B100" s="185"/>
      <c r="C100" s="186" t="s">
        <v>227</v>
      </c>
      <c r="D100" s="187"/>
      <c r="E100" s="188">
        <v>8</v>
      </c>
      <c r="F100" s="189"/>
      <c r="G100" s="190"/>
      <c r="M100" s="184" t="s">
        <v>227</v>
      </c>
      <c r="O100" s="175"/>
    </row>
    <row r="101" spans="1:104" ht="22.5">
      <c r="A101" s="176">
        <v>47</v>
      </c>
      <c r="B101" s="177" t="s">
        <v>228</v>
      </c>
      <c r="C101" s="178" t="s">
        <v>229</v>
      </c>
      <c r="D101" s="179" t="s">
        <v>226</v>
      </c>
      <c r="E101" s="180">
        <v>96</v>
      </c>
      <c r="F101" s="180">
        <v>0</v>
      </c>
      <c r="G101" s="181">
        <f>E101*F101</f>
        <v>0</v>
      </c>
      <c r="O101" s="175">
        <v>2</v>
      </c>
      <c r="AA101" s="152">
        <v>1</v>
      </c>
      <c r="AB101" s="152">
        <v>1</v>
      </c>
      <c r="AC101" s="152">
        <v>1</v>
      </c>
      <c r="AZ101" s="152">
        <v>1</v>
      </c>
      <c r="BA101" s="152">
        <f>IF(AZ101=1,G101,0)</f>
        <v>0</v>
      </c>
      <c r="BB101" s="152">
        <f>IF(AZ101=2,G101,0)</f>
        <v>0</v>
      </c>
      <c r="BC101" s="152">
        <f>IF(AZ101=3,G101,0)</f>
        <v>0</v>
      </c>
      <c r="BD101" s="152">
        <f>IF(AZ101=4,G101,0)</f>
        <v>0</v>
      </c>
      <c r="BE101" s="152">
        <f>IF(AZ101=5,G101,0)</f>
        <v>0</v>
      </c>
      <c r="CA101" s="182">
        <v>1</v>
      </c>
      <c r="CB101" s="182">
        <v>1</v>
      </c>
      <c r="CZ101" s="152">
        <v>0</v>
      </c>
    </row>
    <row r="102" spans="1:15" ht="12.75">
      <c r="A102" s="183"/>
      <c r="B102" s="185"/>
      <c r="C102" s="186" t="s">
        <v>230</v>
      </c>
      <c r="D102" s="187"/>
      <c r="E102" s="188">
        <v>96</v>
      </c>
      <c r="F102" s="189"/>
      <c r="G102" s="190"/>
      <c r="M102" s="184" t="s">
        <v>230</v>
      </c>
      <c r="O102" s="175"/>
    </row>
    <row r="103" spans="1:104" ht="12.75">
      <c r="A103" s="176">
        <v>48</v>
      </c>
      <c r="B103" s="177" t="s">
        <v>231</v>
      </c>
      <c r="C103" s="178" t="s">
        <v>232</v>
      </c>
      <c r="D103" s="179" t="s">
        <v>104</v>
      </c>
      <c r="E103" s="180">
        <v>32</v>
      </c>
      <c r="F103" s="180">
        <v>0</v>
      </c>
      <c r="G103" s="181">
        <f>E103*F103</f>
        <v>0</v>
      </c>
      <c r="O103" s="175">
        <v>2</v>
      </c>
      <c r="AA103" s="152">
        <v>12</v>
      </c>
      <c r="AB103" s="152">
        <v>0</v>
      </c>
      <c r="AC103" s="152">
        <v>48</v>
      </c>
      <c r="AZ103" s="152">
        <v>1</v>
      </c>
      <c r="BA103" s="152">
        <f>IF(AZ103=1,G103,0)</f>
        <v>0</v>
      </c>
      <c r="BB103" s="152">
        <f>IF(AZ103=2,G103,0)</f>
        <v>0</v>
      </c>
      <c r="BC103" s="152">
        <f>IF(AZ103=3,G103,0)</f>
        <v>0</v>
      </c>
      <c r="BD103" s="152">
        <f>IF(AZ103=4,G103,0)</f>
        <v>0</v>
      </c>
      <c r="BE103" s="152">
        <f>IF(AZ103=5,G103,0)</f>
        <v>0</v>
      </c>
      <c r="CA103" s="182">
        <v>12</v>
      </c>
      <c r="CB103" s="182">
        <v>0</v>
      </c>
      <c r="CZ103" s="152">
        <v>0</v>
      </c>
    </row>
    <row r="104" spans="1:104" ht="12.75">
      <c r="A104" s="176">
        <v>49</v>
      </c>
      <c r="B104" s="177" t="s">
        <v>233</v>
      </c>
      <c r="C104" s="178" t="s">
        <v>234</v>
      </c>
      <c r="D104" s="179" t="s">
        <v>104</v>
      </c>
      <c r="E104" s="180">
        <v>3</v>
      </c>
      <c r="F104" s="180">
        <v>0</v>
      </c>
      <c r="G104" s="181">
        <f>E104*F104</f>
        <v>0</v>
      </c>
      <c r="O104" s="175">
        <v>2</v>
      </c>
      <c r="AA104" s="152">
        <v>1</v>
      </c>
      <c r="AB104" s="152">
        <v>1</v>
      </c>
      <c r="AC104" s="152">
        <v>1</v>
      </c>
      <c r="AZ104" s="152">
        <v>1</v>
      </c>
      <c r="BA104" s="152">
        <f>IF(AZ104=1,G104,0)</f>
        <v>0</v>
      </c>
      <c r="BB104" s="152">
        <f>IF(AZ104=2,G104,0)</f>
        <v>0</v>
      </c>
      <c r="BC104" s="152">
        <f>IF(AZ104=3,G104,0)</f>
        <v>0</v>
      </c>
      <c r="BD104" s="152">
        <f>IF(AZ104=4,G104,0)</f>
        <v>0</v>
      </c>
      <c r="BE104" s="152">
        <f>IF(AZ104=5,G104,0)</f>
        <v>0</v>
      </c>
      <c r="CA104" s="182">
        <v>1</v>
      </c>
      <c r="CB104" s="182">
        <v>1</v>
      </c>
      <c r="CZ104" s="152">
        <v>0</v>
      </c>
    </row>
    <row r="105" spans="1:104" ht="12.75">
      <c r="A105" s="176">
        <v>50</v>
      </c>
      <c r="B105" s="177" t="s">
        <v>235</v>
      </c>
      <c r="C105" s="178" t="s">
        <v>236</v>
      </c>
      <c r="D105" s="179" t="s">
        <v>104</v>
      </c>
      <c r="E105" s="180">
        <v>3</v>
      </c>
      <c r="F105" s="180">
        <v>0</v>
      </c>
      <c r="G105" s="181">
        <f>E105*F105</f>
        <v>0</v>
      </c>
      <c r="O105" s="175">
        <v>2</v>
      </c>
      <c r="AA105" s="152">
        <v>1</v>
      </c>
      <c r="AB105" s="152">
        <v>1</v>
      </c>
      <c r="AC105" s="152">
        <v>1</v>
      </c>
      <c r="AZ105" s="152">
        <v>1</v>
      </c>
      <c r="BA105" s="152">
        <f>IF(AZ105=1,G105,0)</f>
        <v>0</v>
      </c>
      <c r="BB105" s="152">
        <f>IF(AZ105=2,G105,0)</f>
        <v>0</v>
      </c>
      <c r="BC105" s="152">
        <f>IF(AZ105=3,G105,0)</f>
        <v>0</v>
      </c>
      <c r="BD105" s="152">
        <f>IF(AZ105=4,G105,0)</f>
        <v>0</v>
      </c>
      <c r="BE105" s="152">
        <f>IF(AZ105=5,G105,0)</f>
        <v>0</v>
      </c>
      <c r="CA105" s="182">
        <v>1</v>
      </c>
      <c r="CB105" s="182">
        <v>1</v>
      </c>
      <c r="CZ105" s="152">
        <v>0</v>
      </c>
    </row>
    <row r="106" spans="1:104" ht="12.75">
      <c r="A106" s="176">
        <v>51</v>
      </c>
      <c r="B106" s="177" t="s">
        <v>237</v>
      </c>
      <c r="C106" s="178" t="s">
        <v>238</v>
      </c>
      <c r="D106" s="179" t="s">
        <v>104</v>
      </c>
      <c r="E106" s="180">
        <v>6</v>
      </c>
      <c r="F106" s="180">
        <v>0</v>
      </c>
      <c r="G106" s="181">
        <f>E106*F106</f>
        <v>0</v>
      </c>
      <c r="O106" s="175">
        <v>2</v>
      </c>
      <c r="AA106" s="152">
        <v>12</v>
      </c>
      <c r="AB106" s="152">
        <v>0</v>
      </c>
      <c r="AC106" s="152">
        <v>51</v>
      </c>
      <c r="AZ106" s="152">
        <v>1</v>
      </c>
      <c r="BA106" s="152">
        <f>IF(AZ106=1,G106,0)</f>
        <v>0</v>
      </c>
      <c r="BB106" s="152">
        <f>IF(AZ106=2,G106,0)</f>
        <v>0</v>
      </c>
      <c r="BC106" s="152">
        <f>IF(AZ106=3,G106,0)</f>
        <v>0</v>
      </c>
      <c r="BD106" s="152">
        <f>IF(AZ106=4,G106,0)</f>
        <v>0</v>
      </c>
      <c r="BE106" s="152">
        <f>IF(AZ106=5,G106,0)</f>
        <v>0</v>
      </c>
      <c r="CA106" s="182">
        <v>12</v>
      </c>
      <c r="CB106" s="182">
        <v>0</v>
      </c>
      <c r="CZ106" s="152">
        <v>0</v>
      </c>
    </row>
    <row r="107" spans="1:104" ht="12.75">
      <c r="A107" s="176">
        <v>52</v>
      </c>
      <c r="B107" s="177" t="s">
        <v>239</v>
      </c>
      <c r="C107" s="178" t="s">
        <v>240</v>
      </c>
      <c r="D107" s="179" t="s">
        <v>104</v>
      </c>
      <c r="E107" s="180">
        <v>6</v>
      </c>
      <c r="F107" s="180">
        <v>0</v>
      </c>
      <c r="G107" s="181">
        <f>E107*F107</f>
        <v>0</v>
      </c>
      <c r="O107" s="175">
        <v>2</v>
      </c>
      <c r="AA107" s="152">
        <v>3</v>
      </c>
      <c r="AB107" s="152">
        <v>1</v>
      </c>
      <c r="AC107" s="152">
        <v>2660001</v>
      </c>
      <c r="AZ107" s="152">
        <v>1</v>
      </c>
      <c r="BA107" s="152">
        <f>IF(AZ107=1,G107,0)</f>
        <v>0</v>
      </c>
      <c r="BB107" s="152">
        <f>IF(AZ107=2,G107,0)</f>
        <v>0</v>
      </c>
      <c r="BC107" s="152">
        <f>IF(AZ107=3,G107,0)</f>
        <v>0</v>
      </c>
      <c r="BD107" s="152">
        <f>IF(AZ107=4,G107,0)</f>
        <v>0</v>
      </c>
      <c r="BE107" s="152">
        <f>IF(AZ107=5,G107,0)</f>
        <v>0</v>
      </c>
      <c r="CA107" s="182">
        <v>3</v>
      </c>
      <c r="CB107" s="182">
        <v>1</v>
      </c>
      <c r="CZ107" s="152">
        <v>0</v>
      </c>
    </row>
    <row r="108" spans="1:104" ht="12.75">
      <c r="A108" s="176">
        <v>53</v>
      </c>
      <c r="B108" s="177" t="s">
        <v>241</v>
      </c>
      <c r="C108" s="178" t="s">
        <v>242</v>
      </c>
      <c r="D108" s="179" t="s">
        <v>104</v>
      </c>
      <c r="E108" s="180">
        <v>8</v>
      </c>
      <c r="F108" s="180">
        <v>0</v>
      </c>
      <c r="G108" s="181">
        <f>E108*F108</f>
        <v>0</v>
      </c>
      <c r="O108" s="175">
        <v>2</v>
      </c>
      <c r="AA108" s="152">
        <v>3</v>
      </c>
      <c r="AB108" s="152">
        <v>1</v>
      </c>
      <c r="AC108" s="152">
        <v>2660002</v>
      </c>
      <c r="AZ108" s="152">
        <v>1</v>
      </c>
      <c r="BA108" s="152">
        <f>IF(AZ108=1,G108,0)</f>
        <v>0</v>
      </c>
      <c r="BB108" s="152">
        <f>IF(AZ108=2,G108,0)</f>
        <v>0</v>
      </c>
      <c r="BC108" s="152">
        <f>IF(AZ108=3,G108,0)</f>
        <v>0</v>
      </c>
      <c r="BD108" s="152">
        <f>IF(AZ108=4,G108,0)</f>
        <v>0</v>
      </c>
      <c r="BE108" s="152">
        <f>IF(AZ108=5,G108,0)</f>
        <v>0</v>
      </c>
      <c r="CA108" s="182">
        <v>3</v>
      </c>
      <c r="CB108" s="182">
        <v>1</v>
      </c>
      <c r="CZ108" s="152">
        <v>0</v>
      </c>
    </row>
    <row r="109" spans="1:104" ht="12.75">
      <c r="A109" s="176">
        <v>54</v>
      </c>
      <c r="B109" s="177" t="s">
        <v>243</v>
      </c>
      <c r="C109" s="178" t="s">
        <v>244</v>
      </c>
      <c r="D109" s="179" t="s">
        <v>104</v>
      </c>
      <c r="E109" s="180">
        <v>1</v>
      </c>
      <c r="F109" s="180">
        <v>0</v>
      </c>
      <c r="G109" s="181">
        <f>E109*F109</f>
        <v>0</v>
      </c>
      <c r="O109" s="175">
        <v>2</v>
      </c>
      <c r="AA109" s="152">
        <v>3</v>
      </c>
      <c r="AB109" s="152">
        <v>1</v>
      </c>
      <c r="AC109" s="152">
        <v>2660003</v>
      </c>
      <c r="AZ109" s="152">
        <v>1</v>
      </c>
      <c r="BA109" s="152">
        <f>IF(AZ109=1,G109,0)</f>
        <v>0</v>
      </c>
      <c r="BB109" s="152">
        <f>IF(AZ109=2,G109,0)</f>
        <v>0</v>
      </c>
      <c r="BC109" s="152">
        <f>IF(AZ109=3,G109,0)</f>
        <v>0</v>
      </c>
      <c r="BD109" s="152">
        <f>IF(AZ109=4,G109,0)</f>
        <v>0</v>
      </c>
      <c r="BE109" s="152">
        <f>IF(AZ109=5,G109,0)</f>
        <v>0</v>
      </c>
      <c r="CA109" s="182">
        <v>3</v>
      </c>
      <c r="CB109" s="182">
        <v>1</v>
      </c>
      <c r="CZ109" s="152">
        <v>0</v>
      </c>
    </row>
    <row r="110" spans="1:104" ht="12.75">
      <c r="A110" s="176">
        <v>55</v>
      </c>
      <c r="B110" s="177" t="s">
        <v>245</v>
      </c>
      <c r="C110" s="178" t="s">
        <v>246</v>
      </c>
      <c r="D110" s="179" t="s">
        <v>104</v>
      </c>
      <c r="E110" s="180">
        <v>5</v>
      </c>
      <c r="F110" s="180">
        <v>0</v>
      </c>
      <c r="G110" s="181">
        <f>E110*F110</f>
        <v>0</v>
      </c>
      <c r="O110" s="175">
        <v>2</v>
      </c>
      <c r="AA110" s="152">
        <v>3</v>
      </c>
      <c r="AB110" s="152">
        <v>1</v>
      </c>
      <c r="AC110" s="152">
        <v>2660004</v>
      </c>
      <c r="AZ110" s="152">
        <v>1</v>
      </c>
      <c r="BA110" s="152">
        <f>IF(AZ110=1,G110,0)</f>
        <v>0</v>
      </c>
      <c r="BB110" s="152">
        <f>IF(AZ110=2,G110,0)</f>
        <v>0</v>
      </c>
      <c r="BC110" s="152">
        <f>IF(AZ110=3,G110,0)</f>
        <v>0</v>
      </c>
      <c r="BD110" s="152">
        <f>IF(AZ110=4,G110,0)</f>
        <v>0</v>
      </c>
      <c r="BE110" s="152">
        <f>IF(AZ110=5,G110,0)</f>
        <v>0</v>
      </c>
      <c r="CA110" s="182">
        <v>3</v>
      </c>
      <c r="CB110" s="182">
        <v>1</v>
      </c>
      <c r="CZ110" s="152">
        <v>0</v>
      </c>
    </row>
    <row r="111" spans="1:104" ht="12.75">
      <c r="A111" s="176">
        <v>56</v>
      </c>
      <c r="B111" s="177" t="s">
        <v>247</v>
      </c>
      <c r="C111" s="178" t="s">
        <v>248</v>
      </c>
      <c r="D111" s="179" t="s">
        <v>104</v>
      </c>
      <c r="E111" s="180">
        <v>96</v>
      </c>
      <c r="F111" s="180">
        <v>0</v>
      </c>
      <c r="G111" s="181">
        <f>E111*F111</f>
        <v>0</v>
      </c>
      <c r="O111" s="175">
        <v>2</v>
      </c>
      <c r="AA111" s="152">
        <v>1</v>
      </c>
      <c r="AB111" s="152">
        <v>1</v>
      </c>
      <c r="AC111" s="152">
        <v>1</v>
      </c>
      <c r="AZ111" s="152">
        <v>1</v>
      </c>
      <c r="BA111" s="152">
        <f>IF(AZ111=1,G111,0)</f>
        <v>0</v>
      </c>
      <c r="BB111" s="152">
        <f>IF(AZ111=2,G111,0)</f>
        <v>0</v>
      </c>
      <c r="BC111" s="152">
        <f>IF(AZ111=3,G111,0)</f>
        <v>0</v>
      </c>
      <c r="BD111" s="152">
        <f>IF(AZ111=4,G111,0)</f>
        <v>0</v>
      </c>
      <c r="BE111" s="152">
        <f>IF(AZ111=5,G111,0)</f>
        <v>0</v>
      </c>
      <c r="CA111" s="182">
        <v>1</v>
      </c>
      <c r="CB111" s="182">
        <v>1</v>
      </c>
      <c r="CZ111" s="152">
        <v>0</v>
      </c>
    </row>
    <row r="112" spans="1:15" ht="12.75">
      <c r="A112" s="183"/>
      <c r="B112" s="185"/>
      <c r="C112" s="186" t="s">
        <v>249</v>
      </c>
      <c r="D112" s="187"/>
      <c r="E112" s="188">
        <v>96</v>
      </c>
      <c r="F112" s="189"/>
      <c r="G112" s="190"/>
      <c r="M112" s="184" t="s">
        <v>249</v>
      </c>
      <c r="O112" s="175"/>
    </row>
    <row r="113" spans="1:104" ht="12.75">
      <c r="A113" s="176">
        <v>57</v>
      </c>
      <c r="B113" s="177" t="s">
        <v>250</v>
      </c>
      <c r="C113" s="178" t="s">
        <v>251</v>
      </c>
      <c r="D113" s="179" t="s">
        <v>100</v>
      </c>
      <c r="E113" s="180">
        <v>3.2</v>
      </c>
      <c r="F113" s="180">
        <v>0</v>
      </c>
      <c r="G113" s="181">
        <f>E113*F113</f>
        <v>0</v>
      </c>
      <c r="O113" s="175">
        <v>2</v>
      </c>
      <c r="AA113" s="152">
        <v>1</v>
      </c>
      <c r="AB113" s="152">
        <v>1</v>
      </c>
      <c r="AC113" s="152">
        <v>1</v>
      </c>
      <c r="AZ113" s="152">
        <v>1</v>
      </c>
      <c r="BA113" s="152">
        <f>IF(AZ113=1,G113,0)</f>
        <v>0</v>
      </c>
      <c r="BB113" s="152">
        <f>IF(AZ113=2,G113,0)</f>
        <v>0</v>
      </c>
      <c r="BC113" s="152">
        <f>IF(AZ113=3,G113,0)</f>
        <v>0</v>
      </c>
      <c r="BD113" s="152">
        <f>IF(AZ113=4,G113,0)</f>
        <v>0</v>
      </c>
      <c r="BE113" s="152">
        <f>IF(AZ113=5,G113,0)</f>
        <v>0</v>
      </c>
      <c r="CA113" s="182">
        <v>1</v>
      </c>
      <c r="CB113" s="182">
        <v>1</v>
      </c>
      <c r="CZ113" s="152">
        <v>0</v>
      </c>
    </row>
    <row r="114" spans="1:15" ht="12.75">
      <c r="A114" s="183"/>
      <c r="B114" s="185"/>
      <c r="C114" s="186" t="s">
        <v>252</v>
      </c>
      <c r="D114" s="187"/>
      <c r="E114" s="188">
        <v>3.2</v>
      </c>
      <c r="F114" s="189"/>
      <c r="G114" s="190"/>
      <c r="M114" s="184" t="s">
        <v>252</v>
      </c>
      <c r="O114" s="175"/>
    </row>
    <row r="115" spans="1:104" ht="12.75">
      <c r="A115" s="176">
        <v>58</v>
      </c>
      <c r="B115" s="177" t="s">
        <v>253</v>
      </c>
      <c r="C115" s="178" t="s">
        <v>254</v>
      </c>
      <c r="D115" s="179" t="s">
        <v>104</v>
      </c>
      <c r="E115" s="180">
        <v>32</v>
      </c>
      <c r="F115" s="180">
        <v>0</v>
      </c>
      <c r="G115" s="181">
        <f>E115*F115</f>
        <v>0</v>
      </c>
      <c r="O115" s="175">
        <v>2</v>
      </c>
      <c r="AA115" s="152">
        <v>3</v>
      </c>
      <c r="AB115" s="152">
        <v>1</v>
      </c>
      <c r="AC115" s="152">
        <v>70842430</v>
      </c>
      <c r="AZ115" s="152">
        <v>1</v>
      </c>
      <c r="BA115" s="152">
        <f>IF(AZ115=1,G115,0)</f>
        <v>0</v>
      </c>
      <c r="BB115" s="152">
        <f>IF(AZ115=2,G115,0)</f>
        <v>0</v>
      </c>
      <c r="BC115" s="152">
        <f>IF(AZ115=3,G115,0)</f>
        <v>0</v>
      </c>
      <c r="BD115" s="152">
        <f>IF(AZ115=4,G115,0)</f>
        <v>0</v>
      </c>
      <c r="BE115" s="152">
        <f>IF(AZ115=5,G115,0)</f>
        <v>0</v>
      </c>
      <c r="CA115" s="182">
        <v>3</v>
      </c>
      <c r="CB115" s="182">
        <v>1</v>
      </c>
      <c r="CZ115" s="152">
        <v>0</v>
      </c>
    </row>
    <row r="116" spans="1:104" ht="12.75">
      <c r="A116" s="176">
        <v>59</v>
      </c>
      <c r="B116" s="177" t="s">
        <v>255</v>
      </c>
      <c r="C116" s="178" t="s">
        <v>256</v>
      </c>
      <c r="D116" s="179" t="s">
        <v>104</v>
      </c>
      <c r="E116" s="180">
        <v>32</v>
      </c>
      <c r="F116" s="180">
        <v>0</v>
      </c>
      <c r="G116" s="181">
        <f>E116*F116</f>
        <v>0</v>
      </c>
      <c r="O116" s="175">
        <v>2</v>
      </c>
      <c r="AA116" s="152">
        <v>1</v>
      </c>
      <c r="AB116" s="152">
        <v>1</v>
      </c>
      <c r="AC116" s="152">
        <v>1</v>
      </c>
      <c r="AZ116" s="152">
        <v>1</v>
      </c>
      <c r="BA116" s="152">
        <f>IF(AZ116=1,G116,0)</f>
        <v>0</v>
      </c>
      <c r="BB116" s="152">
        <f>IF(AZ116=2,G116,0)</f>
        <v>0</v>
      </c>
      <c r="BC116" s="152">
        <f>IF(AZ116=3,G116,0)</f>
        <v>0</v>
      </c>
      <c r="BD116" s="152">
        <f>IF(AZ116=4,G116,0)</f>
        <v>0</v>
      </c>
      <c r="BE116" s="152">
        <f>IF(AZ116=5,G116,0)</f>
        <v>0</v>
      </c>
      <c r="CA116" s="182">
        <v>1</v>
      </c>
      <c r="CB116" s="182">
        <v>1</v>
      </c>
      <c r="CZ116" s="152">
        <v>0</v>
      </c>
    </row>
    <row r="117" spans="1:57" ht="12.75">
      <c r="A117" s="191"/>
      <c r="B117" s="192" t="s">
        <v>75</v>
      </c>
      <c r="C117" s="193" t="str">
        <f>CONCATENATE(B80," ",C80)</f>
        <v>12 Stromy</v>
      </c>
      <c r="D117" s="194"/>
      <c r="E117" s="195"/>
      <c r="F117" s="196"/>
      <c r="G117" s="197">
        <f>SUM(G80:G116)</f>
        <v>0</v>
      </c>
      <c r="O117" s="175">
        <v>4</v>
      </c>
      <c r="BA117" s="198">
        <f>SUM(BA80:BA116)</f>
        <v>0</v>
      </c>
      <c r="BB117" s="198">
        <f>SUM(BB80:BB116)</f>
        <v>0</v>
      </c>
      <c r="BC117" s="198">
        <f>SUM(BC80:BC116)</f>
        <v>0</v>
      </c>
      <c r="BD117" s="198">
        <f>SUM(BD80:BD116)</f>
        <v>0</v>
      </c>
      <c r="BE117" s="198">
        <f>SUM(BE80:BE116)</f>
        <v>0</v>
      </c>
    </row>
    <row r="118" spans="1:15" ht="12.75">
      <c r="A118" s="169" t="s">
        <v>72</v>
      </c>
      <c r="B118" s="170" t="s">
        <v>257</v>
      </c>
      <c r="C118" s="171" t="s">
        <v>258</v>
      </c>
      <c r="D118" s="172"/>
      <c r="E118" s="173"/>
      <c r="F118" s="173"/>
      <c r="G118" s="174"/>
      <c r="O118" s="175">
        <v>1</v>
      </c>
    </row>
    <row r="119" spans="1:104" ht="22.5">
      <c r="A119" s="176">
        <v>60</v>
      </c>
      <c r="B119" s="177" t="s">
        <v>259</v>
      </c>
      <c r="C119" s="178" t="s">
        <v>260</v>
      </c>
      <c r="D119" s="179" t="s">
        <v>104</v>
      </c>
      <c r="E119" s="180">
        <v>101</v>
      </c>
      <c r="F119" s="180">
        <v>0</v>
      </c>
      <c r="G119" s="181">
        <f>E119*F119</f>
        <v>0</v>
      </c>
      <c r="O119" s="175">
        <v>2</v>
      </c>
      <c r="AA119" s="152">
        <v>1</v>
      </c>
      <c r="AB119" s="152">
        <v>1</v>
      </c>
      <c r="AC119" s="152">
        <v>1</v>
      </c>
      <c r="AZ119" s="152">
        <v>1</v>
      </c>
      <c r="BA119" s="152">
        <f>IF(AZ119=1,G119,0)</f>
        <v>0</v>
      </c>
      <c r="BB119" s="152">
        <f>IF(AZ119=2,G119,0)</f>
        <v>0</v>
      </c>
      <c r="BC119" s="152">
        <f>IF(AZ119=3,G119,0)</f>
        <v>0</v>
      </c>
      <c r="BD119" s="152">
        <f>IF(AZ119=4,G119,0)</f>
        <v>0</v>
      </c>
      <c r="BE119" s="152">
        <f>IF(AZ119=5,G119,0)</f>
        <v>0</v>
      </c>
      <c r="CA119" s="182">
        <v>1</v>
      </c>
      <c r="CB119" s="182">
        <v>1</v>
      </c>
      <c r="CZ119" s="152">
        <v>0</v>
      </c>
    </row>
    <row r="120" spans="1:104" ht="22.5">
      <c r="A120" s="176">
        <v>61</v>
      </c>
      <c r="B120" s="177" t="s">
        <v>261</v>
      </c>
      <c r="C120" s="178" t="s">
        <v>262</v>
      </c>
      <c r="D120" s="179" t="s">
        <v>104</v>
      </c>
      <c r="E120" s="180">
        <v>110</v>
      </c>
      <c r="F120" s="180">
        <v>0</v>
      </c>
      <c r="G120" s="181">
        <f>E120*F120</f>
        <v>0</v>
      </c>
      <c r="O120" s="175">
        <v>2</v>
      </c>
      <c r="AA120" s="152">
        <v>1</v>
      </c>
      <c r="AB120" s="152">
        <v>1</v>
      </c>
      <c r="AC120" s="152">
        <v>1</v>
      </c>
      <c r="AZ120" s="152">
        <v>1</v>
      </c>
      <c r="BA120" s="152">
        <f>IF(AZ120=1,G120,0)</f>
        <v>0</v>
      </c>
      <c r="BB120" s="152">
        <f>IF(AZ120=2,G120,0)</f>
        <v>0</v>
      </c>
      <c r="BC120" s="152">
        <f>IF(AZ120=3,G120,0)</f>
        <v>0</v>
      </c>
      <c r="BD120" s="152">
        <f>IF(AZ120=4,G120,0)</f>
        <v>0</v>
      </c>
      <c r="BE120" s="152">
        <f>IF(AZ120=5,G120,0)</f>
        <v>0</v>
      </c>
      <c r="CA120" s="182">
        <v>1</v>
      </c>
      <c r="CB120" s="182">
        <v>1</v>
      </c>
      <c r="CZ120" s="152">
        <v>0</v>
      </c>
    </row>
    <row r="121" spans="1:104" ht="22.5">
      <c r="A121" s="176">
        <v>62</v>
      </c>
      <c r="B121" s="177" t="s">
        <v>263</v>
      </c>
      <c r="C121" s="178" t="s">
        <v>264</v>
      </c>
      <c r="D121" s="179" t="s">
        <v>104</v>
      </c>
      <c r="E121" s="180">
        <v>101</v>
      </c>
      <c r="F121" s="180">
        <v>0</v>
      </c>
      <c r="G121" s="181">
        <f>E121*F121</f>
        <v>0</v>
      </c>
      <c r="O121" s="175">
        <v>2</v>
      </c>
      <c r="AA121" s="152">
        <v>1</v>
      </c>
      <c r="AB121" s="152">
        <v>1</v>
      </c>
      <c r="AC121" s="152">
        <v>1</v>
      </c>
      <c r="AZ121" s="152">
        <v>1</v>
      </c>
      <c r="BA121" s="152">
        <f>IF(AZ121=1,G121,0)</f>
        <v>0</v>
      </c>
      <c r="BB121" s="152">
        <f>IF(AZ121=2,G121,0)</f>
        <v>0</v>
      </c>
      <c r="BC121" s="152">
        <f>IF(AZ121=3,G121,0)</f>
        <v>0</v>
      </c>
      <c r="BD121" s="152">
        <f>IF(AZ121=4,G121,0)</f>
        <v>0</v>
      </c>
      <c r="BE121" s="152">
        <f>IF(AZ121=5,G121,0)</f>
        <v>0</v>
      </c>
      <c r="CA121" s="182">
        <v>1</v>
      </c>
      <c r="CB121" s="182">
        <v>1</v>
      </c>
      <c r="CZ121" s="152">
        <v>0</v>
      </c>
    </row>
    <row r="122" spans="1:104" ht="22.5">
      <c r="A122" s="176">
        <v>63</v>
      </c>
      <c r="B122" s="177" t="s">
        <v>265</v>
      </c>
      <c r="C122" s="178" t="s">
        <v>266</v>
      </c>
      <c r="D122" s="179" t="s">
        <v>104</v>
      </c>
      <c r="E122" s="180">
        <v>110</v>
      </c>
      <c r="F122" s="180">
        <v>0</v>
      </c>
      <c r="G122" s="181">
        <f>E122*F122</f>
        <v>0</v>
      </c>
      <c r="O122" s="175">
        <v>2</v>
      </c>
      <c r="AA122" s="152">
        <v>1</v>
      </c>
      <c r="AB122" s="152">
        <v>1</v>
      </c>
      <c r="AC122" s="152">
        <v>1</v>
      </c>
      <c r="AZ122" s="152">
        <v>1</v>
      </c>
      <c r="BA122" s="152">
        <f>IF(AZ122=1,G122,0)</f>
        <v>0</v>
      </c>
      <c r="BB122" s="152">
        <f>IF(AZ122=2,G122,0)</f>
        <v>0</v>
      </c>
      <c r="BC122" s="152">
        <f>IF(AZ122=3,G122,0)</f>
        <v>0</v>
      </c>
      <c r="BD122" s="152">
        <f>IF(AZ122=4,G122,0)</f>
        <v>0</v>
      </c>
      <c r="BE122" s="152">
        <f>IF(AZ122=5,G122,0)</f>
        <v>0</v>
      </c>
      <c r="CA122" s="182">
        <v>1</v>
      </c>
      <c r="CB122" s="182">
        <v>1</v>
      </c>
      <c r="CZ122" s="152">
        <v>0</v>
      </c>
    </row>
    <row r="123" spans="1:104" ht="12.75">
      <c r="A123" s="176">
        <v>64</v>
      </c>
      <c r="B123" s="177" t="s">
        <v>267</v>
      </c>
      <c r="C123" s="178" t="s">
        <v>210</v>
      </c>
      <c r="D123" s="179" t="s">
        <v>92</v>
      </c>
      <c r="E123" s="180">
        <v>80.8</v>
      </c>
      <c r="F123" s="180">
        <v>0</v>
      </c>
      <c r="G123" s="181">
        <f>E123*F123</f>
        <v>0</v>
      </c>
      <c r="O123" s="175">
        <v>2</v>
      </c>
      <c r="AA123" s="152">
        <v>1</v>
      </c>
      <c r="AB123" s="152">
        <v>1</v>
      </c>
      <c r="AC123" s="152">
        <v>1</v>
      </c>
      <c r="AZ123" s="152">
        <v>1</v>
      </c>
      <c r="BA123" s="152">
        <f>IF(AZ123=1,G123,0)</f>
        <v>0</v>
      </c>
      <c r="BB123" s="152">
        <f>IF(AZ123=2,G123,0)</f>
        <v>0</v>
      </c>
      <c r="BC123" s="152">
        <f>IF(AZ123=3,G123,0)</f>
        <v>0</v>
      </c>
      <c r="BD123" s="152">
        <f>IF(AZ123=4,G123,0)</f>
        <v>0</v>
      </c>
      <c r="BE123" s="152">
        <f>IF(AZ123=5,G123,0)</f>
        <v>0</v>
      </c>
      <c r="CA123" s="182">
        <v>1</v>
      </c>
      <c r="CB123" s="182">
        <v>1</v>
      </c>
      <c r="CZ123" s="152">
        <v>0</v>
      </c>
    </row>
    <row r="124" spans="1:15" ht="12.75">
      <c r="A124" s="183"/>
      <c r="B124" s="185"/>
      <c r="C124" s="186" t="s">
        <v>268</v>
      </c>
      <c r="D124" s="187"/>
      <c r="E124" s="188">
        <v>80.8</v>
      </c>
      <c r="F124" s="189"/>
      <c r="G124" s="190"/>
      <c r="M124" s="184" t="s">
        <v>268</v>
      </c>
      <c r="O124" s="175"/>
    </row>
    <row r="125" spans="1:104" ht="12.75">
      <c r="A125" s="176">
        <v>65</v>
      </c>
      <c r="B125" s="177" t="s">
        <v>269</v>
      </c>
      <c r="C125" s="178" t="s">
        <v>212</v>
      </c>
      <c r="D125" s="179" t="s">
        <v>92</v>
      </c>
      <c r="E125" s="180">
        <v>88</v>
      </c>
      <c r="F125" s="180">
        <v>0</v>
      </c>
      <c r="G125" s="181">
        <f>E125*F125</f>
        <v>0</v>
      </c>
      <c r="O125" s="175">
        <v>2</v>
      </c>
      <c r="AA125" s="152">
        <v>1</v>
      </c>
      <c r="AB125" s="152">
        <v>1</v>
      </c>
      <c r="AC125" s="152">
        <v>1</v>
      </c>
      <c r="AZ125" s="152">
        <v>1</v>
      </c>
      <c r="BA125" s="152">
        <f>IF(AZ125=1,G125,0)</f>
        <v>0</v>
      </c>
      <c r="BB125" s="152">
        <f>IF(AZ125=2,G125,0)</f>
        <v>0</v>
      </c>
      <c r="BC125" s="152">
        <f>IF(AZ125=3,G125,0)</f>
        <v>0</v>
      </c>
      <c r="BD125" s="152">
        <f>IF(AZ125=4,G125,0)</f>
        <v>0</v>
      </c>
      <c r="BE125" s="152">
        <f>IF(AZ125=5,G125,0)</f>
        <v>0</v>
      </c>
      <c r="CA125" s="182">
        <v>1</v>
      </c>
      <c r="CB125" s="182">
        <v>1</v>
      </c>
      <c r="CZ125" s="152">
        <v>0</v>
      </c>
    </row>
    <row r="126" spans="1:15" ht="12.75">
      <c r="A126" s="183"/>
      <c r="B126" s="185"/>
      <c r="C126" s="186" t="s">
        <v>270</v>
      </c>
      <c r="D126" s="187"/>
      <c r="E126" s="188">
        <v>88</v>
      </c>
      <c r="F126" s="189"/>
      <c r="G126" s="190"/>
      <c r="M126" s="184" t="s">
        <v>270</v>
      </c>
      <c r="O126" s="175"/>
    </row>
    <row r="127" spans="1:104" ht="12.75">
      <c r="A127" s="176">
        <v>66</v>
      </c>
      <c r="B127" s="177" t="s">
        <v>213</v>
      </c>
      <c r="C127" s="178" t="s">
        <v>214</v>
      </c>
      <c r="D127" s="179" t="s">
        <v>100</v>
      </c>
      <c r="E127" s="180">
        <v>1.055</v>
      </c>
      <c r="F127" s="180">
        <v>0</v>
      </c>
      <c r="G127" s="181">
        <f>E127*F127</f>
        <v>0</v>
      </c>
      <c r="O127" s="175">
        <v>2</v>
      </c>
      <c r="AA127" s="152">
        <v>1</v>
      </c>
      <c r="AB127" s="152">
        <v>1</v>
      </c>
      <c r="AC127" s="152">
        <v>1</v>
      </c>
      <c r="AZ127" s="152">
        <v>1</v>
      </c>
      <c r="BA127" s="152">
        <f>IF(AZ127=1,G127,0)</f>
        <v>0</v>
      </c>
      <c r="BB127" s="152">
        <f>IF(AZ127=2,G127,0)</f>
        <v>0</v>
      </c>
      <c r="BC127" s="152">
        <f>IF(AZ127=3,G127,0)</f>
        <v>0</v>
      </c>
      <c r="BD127" s="152">
        <f>IF(AZ127=4,G127,0)</f>
        <v>0</v>
      </c>
      <c r="BE127" s="152">
        <f>IF(AZ127=5,G127,0)</f>
        <v>0</v>
      </c>
      <c r="CA127" s="182">
        <v>1</v>
      </c>
      <c r="CB127" s="182">
        <v>1</v>
      </c>
      <c r="CZ127" s="152">
        <v>0</v>
      </c>
    </row>
    <row r="128" spans="1:15" ht="12.75">
      <c r="A128" s="183"/>
      <c r="B128" s="185"/>
      <c r="C128" s="186" t="s">
        <v>271</v>
      </c>
      <c r="D128" s="187"/>
      <c r="E128" s="188">
        <v>1.055</v>
      </c>
      <c r="F128" s="189"/>
      <c r="G128" s="190"/>
      <c r="M128" s="184" t="s">
        <v>271</v>
      </c>
      <c r="O128" s="175"/>
    </row>
    <row r="129" spans="1:104" ht="12.75">
      <c r="A129" s="176">
        <v>67</v>
      </c>
      <c r="B129" s="177" t="s">
        <v>216</v>
      </c>
      <c r="C129" s="178" t="s">
        <v>217</v>
      </c>
      <c r="D129" s="179" t="s">
        <v>100</v>
      </c>
      <c r="E129" s="180">
        <v>1.055</v>
      </c>
      <c r="F129" s="180">
        <v>0</v>
      </c>
      <c r="G129" s="181">
        <f>E129*F129</f>
        <v>0</v>
      </c>
      <c r="O129" s="175">
        <v>2</v>
      </c>
      <c r="AA129" s="152">
        <v>1</v>
      </c>
      <c r="AB129" s="152">
        <v>1</v>
      </c>
      <c r="AC129" s="152">
        <v>1</v>
      </c>
      <c r="AZ129" s="152">
        <v>1</v>
      </c>
      <c r="BA129" s="152">
        <f>IF(AZ129=1,G129,0)</f>
        <v>0</v>
      </c>
      <c r="BB129" s="152">
        <f>IF(AZ129=2,G129,0)</f>
        <v>0</v>
      </c>
      <c r="BC129" s="152">
        <f>IF(AZ129=3,G129,0)</f>
        <v>0</v>
      </c>
      <c r="BD129" s="152">
        <f>IF(AZ129=4,G129,0)</f>
        <v>0</v>
      </c>
      <c r="BE129" s="152">
        <f>IF(AZ129=5,G129,0)</f>
        <v>0</v>
      </c>
      <c r="CA129" s="182">
        <v>1</v>
      </c>
      <c r="CB129" s="182">
        <v>1</v>
      </c>
      <c r="CZ129" s="152">
        <v>0</v>
      </c>
    </row>
    <row r="130" spans="1:104" ht="12.75">
      <c r="A130" s="176">
        <v>68</v>
      </c>
      <c r="B130" s="177" t="s">
        <v>221</v>
      </c>
      <c r="C130" s="178" t="s">
        <v>222</v>
      </c>
      <c r="D130" s="179" t="s">
        <v>104</v>
      </c>
      <c r="E130" s="180">
        <v>211</v>
      </c>
      <c r="F130" s="180">
        <v>0</v>
      </c>
      <c r="G130" s="181">
        <f>E130*F130</f>
        <v>0</v>
      </c>
      <c r="O130" s="175">
        <v>2</v>
      </c>
      <c r="AA130" s="152">
        <v>1</v>
      </c>
      <c r="AB130" s="152">
        <v>1</v>
      </c>
      <c r="AC130" s="152">
        <v>1</v>
      </c>
      <c r="AZ130" s="152">
        <v>1</v>
      </c>
      <c r="BA130" s="152">
        <f>IF(AZ130=1,G130,0)</f>
        <v>0</v>
      </c>
      <c r="BB130" s="152">
        <f>IF(AZ130=2,G130,0)</f>
        <v>0</v>
      </c>
      <c r="BC130" s="152">
        <f>IF(AZ130=3,G130,0)</f>
        <v>0</v>
      </c>
      <c r="BD130" s="152">
        <f>IF(AZ130=4,G130,0)</f>
        <v>0</v>
      </c>
      <c r="BE130" s="152">
        <f>IF(AZ130=5,G130,0)</f>
        <v>0</v>
      </c>
      <c r="CA130" s="182">
        <v>1</v>
      </c>
      <c r="CB130" s="182">
        <v>1</v>
      </c>
      <c r="CZ130" s="152">
        <v>0</v>
      </c>
    </row>
    <row r="131" spans="1:15" ht="12.75">
      <c r="A131" s="183"/>
      <c r="B131" s="185"/>
      <c r="C131" s="186" t="s">
        <v>272</v>
      </c>
      <c r="D131" s="187"/>
      <c r="E131" s="188">
        <v>211</v>
      </c>
      <c r="F131" s="189"/>
      <c r="G131" s="190"/>
      <c r="M131" s="184" t="s">
        <v>272</v>
      </c>
      <c r="O131" s="175"/>
    </row>
    <row r="132" spans="1:104" ht="12.75">
      <c r="A132" s="176">
        <v>69</v>
      </c>
      <c r="B132" s="177" t="s">
        <v>273</v>
      </c>
      <c r="C132" s="178" t="s">
        <v>274</v>
      </c>
      <c r="D132" s="179" t="s">
        <v>226</v>
      </c>
      <c r="E132" s="180">
        <v>21.1</v>
      </c>
      <c r="F132" s="180">
        <v>0</v>
      </c>
      <c r="G132" s="181">
        <f>E132*F132</f>
        <v>0</v>
      </c>
      <c r="O132" s="175">
        <v>2</v>
      </c>
      <c r="AA132" s="152">
        <v>1</v>
      </c>
      <c r="AB132" s="152">
        <v>1</v>
      </c>
      <c r="AC132" s="152">
        <v>1</v>
      </c>
      <c r="AZ132" s="152">
        <v>1</v>
      </c>
      <c r="BA132" s="152">
        <f>IF(AZ132=1,G132,0)</f>
        <v>0</v>
      </c>
      <c r="BB132" s="152">
        <f>IF(AZ132=2,G132,0)</f>
        <v>0</v>
      </c>
      <c r="BC132" s="152">
        <f>IF(AZ132=3,G132,0)</f>
        <v>0</v>
      </c>
      <c r="BD132" s="152">
        <f>IF(AZ132=4,G132,0)</f>
        <v>0</v>
      </c>
      <c r="BE132" s="152">
        <f>IF(AZ132=5,G132,0)</f>
        <v>0</v>
      </c>
      <c r="CA132" s="182">
        <v>1</v>
      </c>
      <c r="CB132" s="182">
        <v>1</v>
      </c>
      <c r="CZ132" s="152">
        <v>0</v>
      </c>
    </row>
    <row r="133" spans="1:15" ht="12.75">
      <c r="A133" s="183"/>
      <c r="B133" s="185"/>
      <c r="C133" s="186" t="s">
        <v>275</v>
      </c>
      <c r="D133" s="187"/>
      <c r="E133" s="188">
        <v>21.1</v>
      </c>
      <c r="F133" s="189"/>
      <c r="G133" s="190"/>
      <c r="M133" s="184" t="s">
        <v>275</v>
      </c>
      <c r="O133" s="175"/>
    </row>
    <row r="134" spans="1:104" ht="12.75">
      <c r="A134" s="176">
        <v>70</v>
      </c>
      <c r="B134" s="177" t="s">
        <v>273</v>
      </c>
      <c r="C134" s="178" t="s">
        <v>274</v>
      </c>
      <c r="D134" s="179" t="s">
        <v>226</v>
      </c>
      <c r="E134" s="180">
        <v>10.55</v>
      </c>
      <c r="F134" s="180">
        <v>0</v>
      </c>
      <c r="G134" s="181">
        <f>E134*F134</f>
        <v>0</v>
      </c>
      <c r="O134" s="175">
        <v>2</v>
      </c>
      <c r="AA134" s="152">
        <v>1</v>
      </c>
      <c r="AB134" s="152">
        <v>1</v>
      </c>
      <c r="AC134" s="152">
        <v>1</v>
      </c>
      <c r="AZ134" s="152">
        <v>1</v>
      </c>
      <c r="BA134" s="152">
        <f>IF(AZ134=1,G134,0)</f>
        <v>0</v>
      </c>
      <c r="BB134" s="152">
        <f>IF(AZ134=2,G134,0)</f>
        <v>0</v>
      </c>
      <c r="BC134" s="152">
        <f>IF(AZ134=3,G134,0)</f>
        <v>0</v>
      </c>
      <c r="BD134" s="152">
        <f>IF(AZ134=4,G134,0)</f>
        <v>0</v>
      </c>
      <c r="BE134" s="152">
        <f>IF(AZ134=5,G134,0)</f>
        <v>0</v>
      </c>
      <c r="CA134" s="182">
        <v>1</v>
      </c>
      <c r="CB134" s="182">
        <v>1</v>
      </c>
      <c r="CZ134" s="152">
        <v>0</v>
      </c>
    </row>
    <row r="135" spans="1:15" ht="12.75">
      <c r="A135" s="183"/>
      <c r="B135" s="185"/>
      <c r="C135" s="186" t="s">
        <v>276</v>
      </c>
      <c r="D135" s="187"/>
      <c r="E135" s="188">
        <v>10.55</v>
      </c>
      <c r="F135" s="189"/>
      <c r="G135" s="190"/>
      <c r="M135" s="184" t="s">
        <v>276</v>
      </c>
      <c r="O135" s="175"/>
    </row>
    <row r="136" spans="1:104" ht="12.75">
      <c r="A136" s="176">
        <v>71</v>
      </c>
      <c r="B136" s="177" t="s">
        <v>277</v>
      </c>
      <c r="C136" s="178" t="s">
        <v>278</v>
      </c>
      <c r="D136" s="179" t="s">
        <v>104</v>
      </c>
      <c r="E136" s="180">
        <v>211</v>
      </c>
      <c r="F136" s="180">
        <v>0</v>
      </c>
      <c r="G136" s="181">
        <f>E136*F136</f>
        <v>0</v>
      </c>
      <c r="O136" s="175">
        <v>2</v>
      </c>
      <c r="AA136" s="152">
        <v>1</v>
      </c>
      <c r="AB136" s="152">
        <v>1</v>
      </c>
      <c r="AC136" s="152">
        <v>1</v>
      </c>
      <c r="AZ136" s="152">
        <v>1</v>
      </c>
      <c r="BA136" s="152">
        <f>IF(AZ136=1,G136,0)</f>
        <v>0</v>
      </c>
      <c r="BB136" s="152">
        <f>IF(AZ136=2,G136,0)</f>
        <v>0</v>
      </c>
      <c r="BC136" s="152">
        <f>IF(AZ136=3,G136,0)</f>
        <v>0</v>
      </c>
      <c r="BD136" s="152">
        <f>IF(AZ136=4,G136,0)</f>
        <v>0</v>
      </c>
      <c r="BE136" s="152">
        <f>IF(AZ136=5,G136,0)</f>
        <v>0</v>
      </c>
      <c r="CA136" s="182">
        <v>1</v>
      </c>
      <c r="CB136" s="182">
        <v>1</v>
      </c>
      <c r="CZ136" s="152">
        <v>0</v>
      </c>
    </row>
    <row r="137" spans="1:104" ht="12.75">
      <c r="A137" s="176">
        <v>72</v>
      </c>
      <c r="B137" s="177" t="s">
        <v>279</v>
      </c>
      <c r="C137" s="178" t="s">
        <v>280</v>
      </c>
      <c r="D137" s="179" t="s">
        <v>104</v>
      </c>
      <c r="E137" s="180">
        <v>9</v>
      </c>
      <c r="F137" s="180">
        <v>0</v>
      </c>
      <c r="G137" s="181">
        <f>E137*F137</f>
        <v>0</v>
      </c>
      <c r="O137" s="175">
        <v>2</v>
      </c>
      <c r="AA137" s="152">
        <v>3</v>
      </c>
      <c r="AB137" s="152">
        <v>1</v>
      </c>
      <c r="AC137" s="152">
        <v>2652301</v>
      </c>
      <c r="AZ137" s="152">
        <v>1</v>
      </c>
      <c r="BA137" s="152">
        <f>IF(AZ137=1,G137,0)</f>
        <v>0</v>
      </c>
      <c r="BB137" s="152">
        <f>IF(AZ137=2,G137,0)</f>
        <v>0</v>
      </c>
      <c r="BC137" s="152">
        <f>IF(AZ137=3,G137,0)</f>
        <v>0</v>
      </c>
      <c r="BD137" s="152">
        <f>IF(AZ137=4,G137,0)</f>
        <v>0</v>
      </c>
      <c r="BE137" s="152">
        <f>IF(AZ137=5,G137,0)</f>
        <v>0</v>
      </c>
      <c r="CA137" s="182">
        <v>3</v>
      </c>
      <c r="CB137" s="182">
        <v>1</v>
      </c>
      <c r="CZ137" s="152">
        <v>0</v>
      </c>
    </row>
    <row r="138" spans="1:104" ht="12.75">
      <c r="A138" s="176">
        <v>73</v>
      </c>
      <c r="B138" s="177" t="s">
        <v>281</v>
      </c>
      <c r="C138" s="178" t="s">
        <v>282</v>
      </c>
      <c r="D138" s="179" t="s">
        <v>104</v>
      </c>
      <c r="E138" s="180">
        <v>105</v>
      </c>
      <c r="F138" s="180">
        <v>0</v>
      </c>
      <c r="G138" s="181">
        <f>E138*F138</f>
        <v>0</v>
      </c>
      <c r="O138" s="175">
        <v>2</v>
      </c>
      <c r="AA138" s="152">
        <v>3</v>
      </c>
      <c r="AB138" s="152">
        <v>1</v>
      </c>
      <c r="AC138" s="152">
        <v>2652302</v>
      </c>
      <c r="AZ138" s="152">
        <v>1</v>
      </c>
      <c r="BA138" s="152">
        <f>IF(AZ138=1,G138,0)</f>
        <v>0</v>
      </c>
      <c r="BB138" s="152">
        <f>IF(AZ138=2,G138,0)</f>
        <v>0</v>
      </c>
      <c r="BC138" s="152">
        <f>IF(AZ138=3,G138,0)</f>
        <v>0</v>
      </c>
      <c r="BD138" s="152">
        <f>IF(AZ138=4,G138,0)</f>
        <v>0</v>
      </c>
      <c r="BE138" s="152">
        <f>IF(AZ138=5,G138,0)</f>
        <v>0</v>
      </c>
      <c r="CA138" s="182">
        <v>3</v>
      </c>
      <c r="CB138" s="182">
        <v>1</v>
      </c>
      <c r="CZ138" s="152">
        <v>0</v>
      </c>
    </row>
    <row r="139" spans="1:104" ht="12.75">
      <c r="A139" s="176">
        <v>74</v>
      </c>
      <c r="B139" s="177" t="s">
        <v>283</v>
      </c>
      <c r="C139" s="178" t="s">
        <v>284</v>
      </c>
      <c r="D139" s="179" t="s">
        <v>104</v>
      </c>
      <c r="E139" s="180">
        <v>4</v>
      </c>
      <c r="F139" s="180">
        <v>0</v>
      </c>
      <c r="G139" s="181">
        <f>E139*F139</f>
        <v>0</v>
      </c>
      <c r="O139" s="175">
        <v>2</v>
      </c>
      <c r="AA139" s="152">
        <v>3</v>
      </c>
      <c r="AB139" s="152">
        <v>1</v>
      </c>
      <c r="AC139" s="152">
        <v>2652303</v>
      </c>
      <c r="AZ139" s="152">
        <v>1</v>
      </c>
      <c r="BA139" s="152">
        <f>IF(AZ139=1,G139,0)</f>
        <v>0</v>
      </c>
      <c r="BB139" s="152">
        <f>IF(AZ139=2,G139,0)</f>
        <v>0</v>
      </c>
      <c r="BC139" s="152">
        <f>IF(AZ139=3,G139,0)</f>
        <v>0</v>
      </c>
      <c r="BD139" s="152">
        <f>IF(AZ139=4,G139,0)</f>
        <v>0</v>
      </c>
      <c r="BE139" s="152">
        <f>IF(AZ139=5,G139,0)</f>
        <v>0</v>
      </c>
      <c r="CA139" s="182">
        <v>3</v>
      </c>
      <c r="CB139" s="182">
        <v>1</v>
      </c>
      <c r="CZ139" s="152">
        <v>0</v>
      </c>
    </row>
    <row r="140" spans="1:104" ht="12.75">
      <c r="A140" s="176">
        <v>75</v>
      </c>
      <c r="B140" s="177" t="s">
        <v>285</v>
      </c>
      <c r="C140" s="178" t="s">
        <v>286</v>
      </c>
      <c r="D140" s="179" t="s">
        <v>104</v>
      </c>
      <c r="E140" s="180">
        <v>13</v>
      </c>
      <c r="F140" s="180">
        <v>0</v>
      </c>
      <c r="G140" s="181">
        <f>E140*F140</f>
        <v>0</v>
      </c>
      <c r="O140" s="175">
        <v>2</v>
      </c>
      <c r="AA140" s="152">
        <v>3</v>
      </c>
      <c r="AB140" s="152">
        <v>1</v>
      </c>
      <c r="AC140" s="152">
        <v>2652304</v>
      </c>
      <c r="AZ140" s="152">
        <v>1</v>
      </c>
      <c r="BA140" s="152">
        <f>IF(AZ140=1,G140,0)</f>
        <v>0</v>
      </c>
      <c r="BB140" s="152">
        <f>IF(AZ140=2,G140,0)</f>
        <v>0</v>
      </c>
      <c r="BC140" s="152">
        <f>IF(AZ140=3,G140,0)</f>
        <v>0</v>
      </c>
      <c r="BD140" s="152">
        <f>IF(AZ140=4,G140,0)</f>
        <v>0</v>
      </c>
      <c r="BE140" s="152">
        <f>IF(AZ140=5,G140,0)</f>
        <v>0</v>
      </c>
      <c r="CA140" s="182">
        <v>3</v>
      </c>
      <c r="CB140" s="182">
        <v>1</v>
      </c>
      <c r="CZ140" s="152">
        <v>0</v>
      </c>
    </row>
    <row r="141" spans="1:104" ht="12.75">
      <c r="A141" s="176">
        <v>76</v>
      </c>
      <c r="B141" s="177" t="s">
        <v>287</v>
      </c>
      <c r="C141" s="178" t="s">
        <v>288</v>
      </c>
      <c r="D141" s="179" t="s">
        <v>104</v>
      </c>
      <c r="E141" s="180">
        <v>11</v>
      </c>
      <c r="F141" s="180">
        <v>0</v>
      </c>
      <c r="G141" s="181">
        <f>E141*F141</f>
        <v>0</v>
      </c>
      <c r="O141" s="175">
        <v>2</v>
      </c>
      <c r="AA141" s="152">
        <v>3</v>
      </c>
      <c r="AB141" s="152">
        <v>1</v>
      </c>
      <c r="AC141" s="152">
        <v>2652305</v>
      </c>
      <c r="AZ141" s="152">
        <v>1</v>
      </c>
      <c r="BA141" s="152">
        <f>IF(AZ141=1,G141,0)</f>
        <v>0</v>
      </c>
      <c r="BB141" s="152">
        <f>IF(AZ141=2,G141,0)</f>
        <v>0</v>
      </c>
      <c r="BC141" s="152">
        <f>IF(AZ141=3,G141,0)</f>
        <v>0</v>
      </c>
      <c r="BD141" s="152">
        <f>IF(AZ141=4,G141,0)</f>
        <v>0</v>
      </c>
      <c r="BE141" s="152">
        <f>IF(AZ141=5,G141,0)</f>
        <v>0</v>
      </c>
      <c r="CA141" s="182">
        <v>3</v>
      </c>
      <c r="CB141" s="182">
        <v>1</v>
      </c>
      <c r="CZ141" s="152">
        <v>0</v>
      </c>
    </row>
    <row r="142" spans="1:104" ht="12.75">
      <c r="A142" s="176">
        <v>77</v>
      </c>
      <c r="B142" s="177" t="s">
        <v>289</v>
      </c>
      <c r="C142" s="178" t="s">
        <v>290</v>
      </c>
      <c r="D142" s="179" t="s">
        <v>104</v>
      </c>
      <c r="E142" s="180">
        <v>7</v>
      </c>
      <c r="F142" s="180">
        <v>0</v>
      </c>
      <c r="G142" s="181">
        <f>E142*F142</f>
        <v>0</v>
      </c>
      <c r="O142" s="175">
        <v>2</v>
      </c>
      <c r="AA142" s="152">
        <v>3</v>
      </c>
      <c r="AB142" s="152">
        <v>1</v>
      </c>
      <c r="AC142" s="152">
        <v>2652306</v>
      </c>
      <c r="AZ142" s="152">
        <v>1</v>
      </c>
      <c r="BA142" s="152">
        <f>IF(AZ142=1,G142,0)</f>
        <v>0</v>
      </c>
      <c r="BB142" s="152">
        <f>IF(AZ142=2,G142,0)</f>
        <v>0</v>
      </c>
      <c r="BC142" s="152">
        <f>IF(AZ142=3,G142,0)</f>
        <v>0</v>
      </c>
      <c r="BD142" s="152">
        <f>IF(AZ142=4,G142,0)</f>
        <v>0</v>
      </c>
      <c r="BE142" s="152">
        <f>IF(AZ142=5,G142,0)</f>
        <v>0</v>
      </c>
      <c r="CA142" s="182">
        <v>3</v>
      </c>
      <c r="CB142" s="182">
        <v>1</v>
      </c>
      <c r="CZ142" s="152">
        <v>0</v>
      </c>
    </row>
    <row r="143" spans="1:104" ht="12.75">
      <c r="A143" s="176">
        <v>78</v>
      </c>
      <c r="B143" s="177" t="s">
        <v>291</v>
      </c>
      <c r="C143" s="178" t="s">
        <v>292</v>
      </c>
      <c r="D143" s="179" t="s">
        <v>104</v>
      </c>
      <c r="E143" s="180">
        <v>8</v>
      </c>
      <c r="F143" s="180">
        <v>0</v>
      </c>
      <c r="G143" s="181">
        <f>E143*F143</f>
        <v>0</v>
      </c>
      <c r="O143" s="175">
        <v>2</v>
      </c>
      <c r="AA143" s="152">
        <v>3</v>
      </c>
      <c r="AB143" s="152">
        <v>1</v>
      </c>
      <c r="AC143" s="152">
        <v>2652307</v>
      </c>
      <c r="AZ143" s="152">
        <v>1</v>
      </c>
      <c r="BA143" s="152">
        <f>IF(AZ143=1,G143,0)</f>
        <v>0</v>
      </c>
      <c r="BB143" s="152">
        <f>IF(AZ143=2,G143,0)</f>
        <v>0</v>
      </c>
      <c r="BC143" s="152">
        <f>IF(AZ143=3,G143,0)</f>
        <v>0</v>
      </c>
      <c r="BD143" s="152">
        <f>IF(AZ143=4,G143,0)</f>
        <v>0</v>
      </c>
      <c r="BE143" s="152">
        <f>IF(AZ143=5,G143,0)</f>
        <v>0</v>
      </c>
      <c r="CA143" s="182">
        <v>3</v>
      </c>
      <c r="CB143" s="182">
        <v>1</v>
      </c>
      <c r="CZ143" s="152">
        <v>0</v>
      </c>
    </row>
    <row r="144" spans="1:104" ht="12.75">
      <c r="A144" s="176">
        <v>79</v>
      </c>
      <c r="B144" s="177" t="s">
        <v>293</v>
      </c>
      <c r="C144" s="178" t="s">
        <v>294</v>
      </c>
      <c r="D144" s="179" t="s">
        <v>104</v>
      </c>
      <c r="E144" s="180">
        <v>11</v>
      </c>
      <c r="F144" s="180">
        <v>0</v>
      </c>
      <c r="G144" s="181">
        <f>E144*F144</f>
        <v>0</v>
      </c>
      <c r="O144" s="175">
        <v>2</v>
      </c>
      <c r="AA144" s="152">
        <v>3</v>
      </c>
      <c r="AB144" s="152">
        <v>1</v>
      </c>
      <c r="AC144" s="152">
        <v>2652308</v>
      </c>
      <c r="AZ144" s="152">
        <v>1</v>
      </c>
      <c r="BA144" s="152">
        <f>IF(AZ144=1,G144,0)</f>
        <v>0</v>
      </c>
      <c r="BB144" s="152">
        <f>IF(AZ144=2,G144,0)</f>
        <v>0</v>
      </c>
      <c r="BC144" s="152">
        <f>IF(AZ144=3,G144,0)</f>
        <v>0</v>
      </c>
      <c r="BD144" s="152">
        <f>IF(AZ144=4,G144,0)</f>
        <v>0</v>
      </c>
      <c r="BE144" s="152">
        <f>IF(AZ144=5,G144,0)</f>
        <v>0</v>
      </c>
      <c r="CA144" s="182">
        <v>3</v>
      </c>
      <c r="CB144" s="182">
        <v>1</v>
      </c>
      <c r="CZ144" s="152">
        <v>0</v>
      </c>
    </row>
    <row r="145" spans="1:104" ht="12.75">
      <c r="A145" s="176">
        <v>80</v>
      </c>
      <c r="B145" s="177" t="s">
        <v>295</v>
      </c>
      <c r="C145" s="178" t="s">
        <v>296</v>
      </c>
      <c r="D145" s="179" t="s">
        <v>104</v>
      </c>
      <c r="E145" s="180">
        <v>10</v>
      </c>
      <c r="F145" s="180">
        <v>0</v>
      </c>
      <c r="G145" s="181">
        <f>E145*F145</f>
        <v>0</v>
      </c>
      <c r="O145" s="175">
        <v>2</v>
      </c>
      <c r="AA145" s="152">
        <v>3</v>
      </c>
      <c r="AB145" s="152">
        <v>1</v>
      </c>
      <c r="AC145" s="152">
        <v>2652309</v>
      </c>
      <c r="AZ145" s="152">
        <v>1</v>
      </c>
      <c r="BA145" s="152">
        <f>IF(AZ145=1,G145,0)</f>
        <v>0</v>
      </c>
      <c r="BB145" s="152">
        <f>IF(AZ145=2,G145,0)</f>
        <v>0</v>
      </c>
      <c r="BC145" s="152">
        <f>IF(AZ145=3,G145,0)</f>
        <v>0</v>
      </c>
      <c r="BD145" s="152">
        <f>IF(AZ145=4,G145,0)</f>
        <v>0</v>
      </c>
      <c r="BE145" s="152">
        <f>IF(AZ145=5,G145,0)</f>
        <v>0</v>
      </c>
      <c r="CA145" s="182">
        <v>3</v>
      </c>
      <c r="CB145" s="182">
        <v>1</v>
      </c>
      <c r="CZ145" s="152">
        <v>0</v>
      </c>
    </row>
    <row r="146" spans="1:104" ht="12.75">
      <c r="A146" s="176">
        <v>81</v>
      </c>
      <c r="B146" s="177" t="s">
        <v>297</v>
      </c>
      <c r="C146" s="178" t="s">
        <v>298</v>
      </c>
      <c r="D146" s="179" t="s">
        <v>104</v>
      </c>
      <c r="E146" s="180">
        <v>11</v>
      </c>
      <c r="F146" s="180">
        <v>0</v>
      </c>
      <c r="G146" s="181">
        <f>E146*F146</f>
        <v>0</v>
      </c>
      <c r="O146" s="175">
        <v>2</v>
      </c>
      <c r="AA146" s="152">
        <v>1</v>
      </c>
      <c r="AB146" s="152">
        <v>1</v>
      </c>
      <c r="AC146" s="152">
        <v>1</v>
      </c>
      <c r="AZ146" s="152">
        <v>1</v>
      </c>
      <c r="BA146" s="152">
        <f>IF(AZ146=1,G146,0)</f>
        <v>0</v>
      </c>
      <c r="BB146" s="152">
        <f>IF(AZ146=2,G146,0)</f>
        <v>0</v>
      </c>
      <c r="BC146" s="152">
        <f>IF(AZ146=3,G146,0)</f>
        <v>0</v>
      </c>
      <c r="BD146" s="152">
        <f>IF(AZ146=4,G146,0)</f>
        <v>0</v>
      </c>
      <c r="BE146" s="152">
        <f>IF(AZ146=5,G146,0)</f>
        <v>0</v>
      </c>
      <c r="CA146" s="182">
        <v>1</v>
      </c>
      <c r="CB146" s="182">
        <v>1</v>
      </c>
      <c r="CZ146" s="152">
        <v>0</v>
      </c>
    </row>
    <row r="147" spans="1:104" ht="12.75">
      <c r="A147" s="176">
        <v>82</v>
      </c>
      <c r="B147" s="177" t="s">
        <v>299</v>
      </c>
      <c r="C147" s="178" t="s">
        <v>300</v>
      </c>
      <c r="D147" s="179" t="s">
        <v>104</v>
      </c>
      <c r="E147" s="180">
        <v>11</v>
      </c>
      <c r="F147" s="180">
        <v>0</v>
      </c>
      <c r="G147" s="181">
        <f>E147*F147</f>
        <v>0</v>
      </c>
      <c r="O147" s="175">
        <v>2</v>
      </c>
      <c r="AA147" s="152">
        <v>3</v>
      </c>
      <c r="AB147" s="152">
        <v>1</v>
      </c>
      <c r="AC147" s="152">
        <v>2652311</v>
      </c>
      <c r="AZ147" s="152">
        <v>1</v>
      </c>
      <c r="BA147" s="152">
        <f>IF(AZ147=1,G147,0)</f>
        <v>0</v>
      </c>
      <c r="BB147" s="152">
        <f>IF(AZ147=2,G147,0)</f>
        <v>0</v>
      </c>
      <c r="BC147" s="152">
        <f>IF(AZ147=3,G147,0)</f>
        <v>0</v>
      </c>
      <c r="BD147" s="152">
        <f>IF(AZ147=4,G147,0)</f>
        <v>0</v>
      </c>
      <c r="BE147" s="152">
        <f>IF(AZ147=5,G147,0)</f>
        <v>0</v>
      </c>
      <c r="CA147" s="182">
        <v>3</v>
      </c>
      <c r="CB147" s="182">
        <v>1</v>
      </c>
      <c r="CZ147" s="152">
        <v>0</v>
      </c>
    </row>
    <row r="148" spans="1:104" ht="12.75">
      <c r="A148" s="176">
        <v>83</v>
      </c>
      <c r="B148" s="177" t="s">
        <v>301</v>
      </c>
      <c r="C148" s="178" t="s">
        <v>302</v>
      </c>
      <c r="D148" s="179" t="s">
        <v>104</v>
      </c>
      <c r="E148" s="180">
        <v>11</v>
      </c>
      <c r="F148" s="180">
        <v>0</v>
      </c>
      <c r="G148" s="181">
        <f>E148*F148</f>
        <v>0</v>
      </c>
      <c r="O148" s="175">
        <v>2</v>
      </c>
      <c r="AA148" s="152">
        <v>3</v>
      </c>
      <c r="AB148" s="152">
        <v>1</v>
      </c>
      <c r="AC148" s="152">
        <v>2653210</v>
      </c>
      <c r="AZ148" s="152">
        <v>1</v>
      </c>
      <c r="BA148" s="152">
        <f>IF(AZ148=1,G148,0)</f>
        <v>0</v>
      </c>
      <c r="BB148" s="152">
        <f>IF(AZ148=2,G148,0)</f>
        <v>0</v>
      </c>
      <c r="BC148" s="152">
        <f>IF(AZ148=3,G148,0)</f>
        <v>0</v>
      </c>
      <c r="BD148" s="152">
        <f>IF(AZ148=4,G148,0)</f>
        <v>0</v>
      </c>
      <c r="BE148" s="152">
        <f>IF(AZ148=5,G148,0)</f>
        <v>0</v>
      </c>
      <c r="CA148" s="182">
        <v>3</v>
      </c>
      <c r="CB148" s="182">
        <v>1</v>
      </c>
      <c r="CZ148" s="152">
        <v>0</v>
      </c>
    </row>
    <row r="149" spans="1:104" ht="12.75">
      <c r="A149" s="176">
        <v>84</v>
      </c>
      <c r="B149" s="177" t="s">
        <v>303</v>
      </c>
      <c r="C149" s="178" t="s">
        <v>304</v>
      </c>
      <c r="D149" s="179" t="s">
        <v>100</v>
      </c>
      <c r="E149" s="180">
        <v>11.816</v>
      </c>
      <c r="F149" s="180">
        <v>0</v>
      </c>
      <c r="G149" s="181">
        <f>E149*F149</f>
        <v>0</v>
      </c>
      <c r="O149" s="175">
        <v>2</v>
      </c>
      <c r="AA149" s="152">
        <v>3</v>
      </c>
      <c r="AB149" s="152">
        <v>1</v>
      </c>
      <c r="AC149" s="152" t="s">
        <v>303</v>
      </c>
      <c r="AZ149" s="152">
        <v>1</v>
      </c>
      <c r="BA149" s="152">
        <f>IF(AZ149=1,G149,0)</f>
        <v>0</v>
      </c>
      <c r="BB149" s="152">
        <f>IF(AZ149=2,G149,0)</f>
        <v>0</v>
      </c>
      <c r="BC149" s="152">
        <f>IF(AZ149=3,G149,0)</f>
        <v>0</v>
      </c>
      <c r="BD149" s="152">
        <f>IF(AZ149=4,G149,0)</f>
        <v>0</v>
      </c>
      <c r="BE149" s="152">
        <f>IF(AZ149=5,G149,0)</f>
        <v>0</v>
      </c>
      <c r="CA149" s="182">
        <v>3</v>
      </c>
      <c r="CB149" s="182">
        <v>1</v>
      </c>
      <c r="CZ149" s="152">
        <v>0</v>
      </c>
    </row>
    <row r="150" spans="1:15" ht="12.75">
      <c r="A150" s="183"/>
      <c r="B150" s="185"/>
      <c r="C150" s="186" t="s">
        <v>305</v>
      </c>
      <c r="D150" s="187"/>
      <c r="E150" s="188">
        <v>11.816</v>
      </c>
      <c r="F150" s="189"/>
      <c r="G150" s="190"/>
      <c r="M150" s="184" t="s">
        <v>305</v>
      </c>
      <c r="O150" s="175"/>
    </row>
    <row r="151" spans="1:57" ht="12.75">
      <c r="A151" s="191"/>
      <c r="B151" s="192" t="s">
        <v>75</v>
      </c>
      <c r="C151" s="193" t="str">
        <f>CONCATENATE(B118," ",C118)</f>
        <v>14 Keře</v>
      </c>
      <c r="D151" s="194"/>
      <c r="E151" s="195"/>
      <c r="F151" s="196"/>
      <c r="G151" s="197">
        <f>SUM(G118:G150)</f>
        <v>0</v>
      </c>
      <c r="O151" s="175">
        <v>4</v>
      </c>
      <c r="BA151" s="198">
        <f>SUM(BA118:BA150)</f>
        <v>0</v>
      </c>
      <c r="BB151" s="198">
        <f>SUM(BB118:BB150)</f>
        <v>0</v>
      </c>
      <c r="BC151" s="198">
        <f>SUM(BC118:BC150)</f>
        <v>0</v>
      </c>
      <c r="BD151" s="198">
        <f>SUM(BD118:BD150)</f>
        <v>0</v>
      </c>
      <c r="BE151" s="198">
        <f>SUM(BE118:BE150)</f>
        <v>0</v>
      </c>
    </row>
    <row r="152" spans="1:15" ht="12.75">
      <c r="A152" s="169" t="s">
        <v>72</v>
      </c>
      <c r="B152" s="170" t="s">
        <v>306</v>
      </c>
      <c r="C152" s="171" t="s">
        <v>307</v>
      </c>
      <c r="D152" s="172"/>
      <c r="E152" s="173"/>
      <c r="F152" s="173"/>
      <c r="G152" s="174"/>
      <c r="O152" s="175">
        <v>1</v>
      </c>
    </row>
    <row r="153" spans="1:104" ht="12.75">
      <c r="A153" s="176">
        <v>85</v>
      </c>
      <c r="B153" s="177" t="s">
        <v>308</v>
      </c>
      <c r="C153" s="178" t="s">
        <v>309</v>
      </c>
      <c r="D153" s="179" t="s">
        <v>104</v>
      </c>
      <c r="E153" s="180">
        <v>4200</v>
      </c>
      <c r="F153" s="180">
        <v>0</v>
      </c>
      <c r="G153" s="181">
        <f>E153*F153</f>
        <v>0</v>
      </c>
      <c r="O153" s="175">
        <v>2</v>
      </c>
      <c r="AA153" s="152">
        <v>1</v>
      </c>
      <c r="AB153" s="152">
        <v>1</v>
      </c>
      <c r="AC153" s="152">
        <v>1</v>
      </c>
      <c r="AZ153" s="152">
        <v>1</v>
      </c>
      <c r="BA153" s="152">
        <f>IF(AZ153=1,G153,0)</f>
        <v>0</v>
      </c>
      <c r="BB153" s="152">
        <f>IF(AZ153=2,G153,0)</f>
        <v>0</v>
      </c>
      <c r="BC153" s="152">
        <f>IF(AZ153=3,G153,0)</f>
        <v>0</v>
      </c>
      <c r="BD153" s="152">
        <f>IF(AZ153=4,G153,0)</f>
        <v>0</v>
      </c>
      <c r="BE153" s="152">
        <f>IF(AZ153=5,G153,0)</f>
        <v>0</v>
      </c>
      <c r="CA153" s="182">
        <v>1</v>
      </c>
      <c r="CB153" s="182">
        <v>1</v>
      </c>
      <c r="CZ153" s="152">
        <v>0</v>
      </c>
    </row>
    <row r="154" spans="1:104" ht="12.75">
      <c r="A154" s="176">
        <v>86</v>
      </c>
      <c r="B154" s="177" t="s">
        <v>310</v>
      </c>
      <c r="C154" s="178" t="s">
        <v>311</v>
      </c>
      <c r="D154" s="179" t="s">
        <v>104</v>
      </c>
      <c r="E154" s="180">
        <v>1600</v>
      </c>
      <c r="F154" s="180">
        <v>0</v>
      </c>
      <c r="G154" s="181">
        <f>E154*F154</f>
        <v>0</v>
      </c>
      <c r="O154" s="175">
        <v>2</v>
      </c>
      <c r="AA154" s="152">
        <v>1</v>
      </c>
      <c r="AB154" s="152">
        <v>1</v>
      </c>
      <c r="AC154" s="152">
        <v>1</v>
      </c>
      <c r="AZ154" s="152">
        <v>1</v>
      </c>
      <c r="BA154" s="152">
        <f>IF(AZ154=1,G154,0)</f>
        <v>0</v>
      </c>
      <c r="BB154" s="152">
        <f>IF(AZ154=2,G154,0)</f>
        <v>0</v>
      </c>
      <c r="BC154" s="152">
        <f>IF(AZ154=3,G154,0)</f>
        <v>0</v>
      </c>
      <c r="BD154" s="152">
        <f>IF(AZ154=4,G154,0)</f>
        <v>0</v>
      </c>
      <c r="BE154" s="152">
        <f>IF(AZ154=5,G154,0)</f>
        <v>0</v>
      </c>
      <c r="CA154" s="182">
        <v>1</v>
      </c>
      <c r="CB154" s="182">
        <v>1</v>
      </c>
      <c r="CZ154" s="152">
        <v>0</v>
      </c>
    </row>
    <row r="155" spans="1:104" ht="12.75">
      <c r="A155" s="176">
        <v>87</v>
      </c>
      <c r="B155" s="177" t="s">
        <v>312</v>
      </c>
      <c r="C155" s="178" t="s">
        <v>313</v>
      </c>
      <c r="D155" s="179" t="s">
        <v>104</v>
      </c>
      <c r="E155" s="180">
        <v>800</v>
      </c>
      <c r="F155" s="180">
        <v>0</v>
      </c>
      <c r="G155" s="181">
        <f>E155*F155</f>
        <v>0</v>
      </c>
      <c r="O155" s="175">
        <v>2</v>
      </c>
      <c r="AA155" s="152">
        <v>1</v>
      </c>
      <c r="AB155" s="152">
        <v>1</v>
      </c>
      <c r="AC155" s="152">
        <v>1</v>
      </c>
      <c r="AZ155" s="152">
        <v>1</v>
      </c>
      <c r="BA155" s="152">
        <f>IF(AZ155=1,G155,0)</f>
        <v>0</v>
      </c>
      <c r="BB155" s="152">
        <f>IF(AZ155=2,G155,0)</f>
        <v>0</v>
      </c>
      <c r="BC155" s="152">
        <f>IF(AZ155=3,G155,0)</f>
        <v>0</v>
      </c>
      <c r="BD155" s="152">
        <f>IF(AZ155=4,G155,0)</f>
        <v>0</v>
      </c>
      <c r="BE155" s="152">
        <f>IF(AZ155=5,G155,0)</f>
        <v>0</v>
      </c>
      <c r="CA155" s="182">
        <v>1</v>
      </c>
      <c r="CB155" s="182">
        <v>1</v>
      </c>
      <c r="CZ155" s="152">
        <v>0</v>
      </c>
    </row>
    <row r="156" spans="1:104" ht="12.75">
      <c r="A156" s="176">
        <v>88</v>
      </c>
      <c r="B156" s="177" t="s">
        <v>314</v>
      </c>
      <c r="C156" s="178" t="s">
        <v>315</v>
      </c>
      <c r="D156" s="179" t="s">
        <v>104</v>
      </c>
      <c r="E156" s="180">
        <v>1800</v>
      </c>
      <c r="F156" s="180">
        <v>0</v>
      </c>
      <c r="G156" s="181">
        <f>E156*F156</f>
        <v>0</v>
      </c>
      <c r="O156" s="175">
        <v>2</v>
      </c>
      <c r="AA156" s="152">
        <v>1</v>
      </c>
      <c r="AB156" s="152">
        <v>1</v>
      </c>
      <c r="AC156" s="152">
        <v>1</v>
      </c>
      <c r="AZ156" s="152">
        <v>1</v>
      </c>
      <c r="BA156" s="152">
        <f>IF(AZ156=1,G156,0)</f>
        <v>0</v>
      </c>
      <c r="BB156" s="152">
        <f>IF(AZ156=2,G156,0)</f>
        <v>0</v>
      </c>
      <c r="BC156" s="152">
        <f>IF(AZ156=3,G156,0)</f>
        <v>0</v>
      </c>
      <c r="BD156" s="152">
        <f>IF(AZ156=4,G156,0)</f>
        <v>0</v>
      </c>
      <c r="BE156" s="152">
        <f>IF(AZ156=5,G156,0)</f>
        <v>0</v>
      </c>
      <c r="CA156" s="182">
        <v>1</v>
      </c>
      <c r="CB156" s="182">
        <v>1</v>
      </c>
      <c r="CZ156" s="152">
        <v>0</v>
      </c>
    </row>
    <row r="157" spans="1:57" ht="12.75">
      <c r="A157" s="191"/>
      <c r="B157" s="192" t="s">
        <v>75</v>
      </c>
      <c r="C157" s="193" t="str">
        <f>CONCATENATE(B152," ",C152)</f>
        <v>15 Výsadba cibulovin</v>
      </c>
      <c r="D157" s="194"/>
      <c r="E157" s="195"/>
      <c r="F157" s="196"/>
      <c r="G157" s="197">
        <f>SUM(G152:G156)</f>
        <v>0</v>
      </c>
      <c r="O157" s="175">
        <v>4</v>
      </c>
      <c r="BA157" s="198">
        <f>SUM(BA152:BA156)</f>
        <v>0</v>
      </c>
      <c r="BB157" s="198">
        <f>SUM(BB152:BB156)</f>
        <v>0</v>
      </c>
      <c r="BC157" s="198">
        <f>SUM(BC152:BC156)</f>
        <v>0</v>
      </c>
      <c r="BD157" s="198">
        <f>SUM(BD152:BD156)</f>
        <v>0</v>
      </c>
      <c r="BE157" s="198">
        <f>SUM(BE152:BE156)</f>
        <v>0</v>
      </c>
    </row>
    <row r="158" spans="1:15" ht="12.75">
      <c r="A158" s="169" t="s">
        <v>72</v>
      </c>
      <c r="B158" s="170" t="s">
        <v>316</v>
      </c>
      <c r="C158" s="171" t="s">
        <v>317</v>
      </c>
      <c r="D158" s="172"/>
      <c r="E158" s="173"/>
      <c r="F158" s="173"/>
      <c r="G158" s="174"/>
      <c r="O158" s="175">
        <v>1</v>
      </c>
    </row>
    <row r="159" spans="1:104" ht="22.5">
      <c r="A159" s="176">
        <v>89</v>
      </c>
      <c r="B159" s="177" t="s">
        <v>318</v>
      </c>
      <c r="C159" s="178" t="s">
        <v>319</v>
      </c>
      <c r="D159" s="179" t="s">
        <v>92</v>
      </c>
      <c r="E159" s="180">
        <v>4528</v>
      </c>
      <c r="F159" s="180">
        <v>0</v>
      </c>
      <c r="G159" s="181">
        <f>E159*F159</f>
        <v>0</v>
      </c>
      <c r="O159" s="175">
        <v>2</v>
      </c>
      <c r="AA159" s="152">
        <v>1</v>
      </c>
      <c r="AB159" s="152">
        <v>1</v>
      </c>
      <c r="AC159" s="152">
        <v>1</v>
      </c>
      <c r="AZ159" s="152">
        <v>1</v>
      </c>
      <c r="BA159" s="152">
        <f>IF(AZ159=1,G159,0)</f>
        <v>0</v>
      </c>
      <c r="BB159" s="152">
        <f>IF(AZ159=2,G159,0)</f>
        <v>0</v>
      </c>
      <c r="BC159" s="152">
        <f>IF(AZ159=3,G159,0)</f>
        <v>0</v>
      </c>
      <c r="BD159" s="152">
        <f>IF(AZ159=4,G159,0)</f>
        <v>0</v>
      </c>
      <c r="BE159" s="152">
        <f>IF(AZ159=5,G159,0)</f>
        <v>0</v>
      </c>
      <c r="CA159" s="182">
        <v>1</v>
      </c>
      <c r="CB159" s="182">
        <v>1</v>
      </c>
      <c r="CZ159" s="152">
        <v>0</v>
      </c>
    </row>
    <row r="160" spans="1:15" ht="12.75">
      <c r="A160" s="183"/>
      <c r="B160" s="185"/>
      <c r="C160" s="186" t="s">
        <v>320</v>
      </c>
      <c r="D160" s="187"/>
      <c r="E160" s="188">
        <v>4528</v>
      </c>
      <c r="F160" s="189"/>
      <c r="G160" s="190"/>
      <c r="M160" s="184" t="s">
        <v>320</v>
      </c>
      <c r="O160" s="175"/>
    </row>
    <row r="161" spans="1:104" ht="22.5">
      <c r="A161" s="176">
        <v>90</v>
      </c>
      <c r="B161" s="177" t="s">
        <v>321</v>
      </c>
      <c r="C161" s="178" t="s">
        <v>322</v>
      </c>
      <c r="D161" s="179" t="s">
        <v>92</v>
      </c>
      <c r="E161" s="180">
        <v>2264</v>
      </c>
      <c r="F161" s="180">
        <v>0</v>
      </c>
      <c r="G161" s="181">
        <f>E161*F161</f>
        <v>0</v>
      </c>
      <c r="O161" s="175">
        <v>2</v>
      </c>
      <c r="AA161" s="152">
        <v>1</v>
      </c>
      <c r="AB161" s="152">
        <v>1</v>
      </c>
      <c r="AC161" s="152">
        <v>1</v>
      </c>
      <c r="AZ161" s="152">
        <v>1</v>
      </c>
      <c r="BA161" s="152">
        <f>IF(AZ161=1,G161,0)</f>
        <v>0</v>
      </c>
      <c r="BB161" s="152">
        <f>IF(AZ161=2,G161,0)</f>
        <v>0</v>
      </c>
      <c r="BC161" s="152">
        <f>IF(AZ161=3,G161,0)</f>
        <v>0</v>
      </c>
      <c r="BD161" s="152">
        <f>IF(AZ161=4,G161,0)</f>
        <v>0</v>
      </c>
      <c r="BE161" s="152">
        <f>IF(AZ161=5,G161,0)</f>
        <v>0</v>
      </c>
      <c r="CA161" s="182">
        <v>1</v>
      </c>
      <c r="CB161" s="182">
        <v>1</v>
      </c>
      <c r="CZ161" s="152">
        <v>0</v>
      </c>
    </row>
    <row r="162" spans="1:15" ht="12.75">
      <c r="A162" s="183"/>
      <c r="B162" s="185"/>
      <c r="C162" s="186" t="s">
        <v>323</v>
      </c>
      <c r="D162" s="187"/>
      <c r="E162" s="188">
        <v>2264</v>
      </c>
      <c r="F162" s="189"/>
      <c r="G162" s="190"/>
      <c r="M162" s="184">
        <v>2264</v>
      </c>
      <c r="O162" s="175"/>
    </row>
    <row r="163" spans="1:104" ht="12.75">
      <c r="A163" s="176">
        <v>91</v>
      </c>
      <c r="B163" s="177" t="s">
        <v>324</v>
      </c>
      <c r="C163" s="178" t="s">
        <v>325</v>
      </c>
      <c r="D163" s="179" t="s">
        <v>92</v>
      </c>
      <c r="E163" s="180">
        <v>2264</v>
      </c>
      <c r="F163" s="180">
        <v>0</v>
      </c>
      <c r="G163" s="181">
        <f>E163*F163</f>
        <v>0</v>
      </c>
      <c r="O163" s="175">
        <v>2</v>
      </c>
      <c r="AA163" s="152">
        <v>1</v>
      </c>
      <c r="AB163" s="152">
        <v>1</v>
      </c>
      <c r="AC163" s="152">
        <v>1</v>
      </c>
      <c r="AZ163" s="152">
        <v>1</v>
      </c>
      <c r="BA163" s="152">
        <f>IF(AZ163=1,G163,0)</f>
        <v>0</v>
      </c>
      <c r="BB163" s="152">
        <f>IF(AZ163=2,G163,0)</f>
        <v>0</v>
      </c>
      <c r="BC163" s="152">
        <f>IF(AZ163=3,G163,0)</f>
        <v>0</v>
      </c>
      <c r="BD163" s="152">
        <f>IF(AZ163=4,G163,0)</f>
        <v>0</v>
      </c>
      <c r="BE163" s="152">
        <f>IF(AZ163=5,G163,0)</f>
        <v>0</v>
      </c>
      <c r="CA163" s="182">
        <v>1</v>
      </c>
      <c r="CB163" s="182">
        <v>1</v>
      </c>
      <c r="CZ163" s="152">
        <v>0</v>
      </c>
    </row>
    <row r="164" spans="1:104" ht="12.75">
      <c r="A164" s="176">
        <v>92</v>
      </c>
      <c r="B164" s="177" t="s">
        <v>326</v>
      </c>
      <c r="C164" s="178" t="s">
        <v>327</v>
      </c>
      <c r="D164" s="179" t="s">
        <v>92</v>
      </c>
      <c r="E164" s="180">
        <v>2264</v>
      </c>
      <c r="F164" s="180">
        <v>0</v>
      </c>
      <c r="G164" s="181">
        <f>E164*F164</f>
        <v>0</v>
      </c>
      <c r="O164" s="175">
        <v>2</v>
      </c>
      <c r="AA164" s="152">
        <v>1</v>
      </c>
      <c r="AB164" s="152">
        <v>1</v>
      </c>
      <c r="AC164" s="152">
        <v>1</v>
      </c>
      <c r="AZ164" s="152">
        <v>1</v>
      </c>
      <c r="BA164" s="152">
        <f>IF(AZ164=1,G164,0)</f>
        <v>0</v>
      </c>
      <c r="BB164" s="152">
        <f>IF(AZ164=2,G164,0)</f>
        <v>0</v>
      </c>
      <c r="BC164" s="152">
        <f>IF(AZ164=3,G164,0)</f>
        <v>0</v>
      </c>
      <c r="BD164" s="152">
        <f>IF(AZ164=4,G164,0)</f>
        <v>0</v>
      </c>
      <c r="BE164" s="152">
        <f>IF(AZ164=5,G164,0)</f>
        <v>0</v>
      </c>
      <c r="CA164" s="182">
        <v>1</v>
      </c>
      <c r="CB164" s="182">
        <v>1</v>
      </c>
      <c r="CZ164" s="152">
        <v>0</v>
      </c>
    </row>
    <row r="165" spans="1:104" ht="12.75">
      <c r="A165" s="176">
        <v>93</v>
      </c>
      <c r="B165" s="177" t="s">
        <v>328</v>
      </c>
      <c r="C165" s="178" t="s">
        <v>329</v>
      </c>
      <c r="D165" s="179" t="s">
        <v>226</v>
      </c>
      <c r="E165" s="180">
        <v>33.96</v>
      </c>
      <c r="F165" s="180">
        <v>0</v>
      </c>
      <c r="G165" s="181">
        <f>E165*F165</f>
        <v>0</v>
      </c>
      <c r="O165" s="175">
        <v>2</v>
      </c>
      <c r="AA165" s="152">
        <v>1</v>
      </c>
      <c r="AB165" s="152">
        <v>1</v>
      </c>
      <c r="AC165" s="152">
        <v>1</v>
      </c>
      <c r="AZ165" s="152">
        <v>1</v>
      </c>
      <c r="BA165" s="152">
        <f>IF(AZ165=1,G165,0)</f>
        <v>0</v>
      </c>
      <c r="BB165" s="152">
        <f>IF(AZ165=2,G165,0)</f>
        <v>0</v>
      </c>
      <c r="BC165" s="152">
        <f>IF(AZ165=3,G165,0)</f>
        <v>0</v>
      </c>
      <c r="BD165" s="152">
        <f>IF(AZ165=4,G165,0)</f>
        <v>0</v>
      </c>
      <c r="BE165" s="152">
        <f>IF(AZ165=5,G165,0)</f>
        <v>0</v>
      </c>
      <c r="CA165" s="182">
        <v>1</v>
      </c>
      <c r="CB165" s="182">
        <v>1</v>
      </c>
      <c r="CZ165" s="152">
        <v>0</v>
      </c>
    </row>
    <row r="166" spans="1:15" ht="12.75">
      <c r="A166" s="183"/>
      <c r="B166" s="185"/>
      <c r="C166" s="186" t="s">
        <v>330</v>
      </c>
      <c r="D166" s="187"/>
      <c r="E166" s="188">
        <v>33.96</v>
      </c>
      <c r="F166" s="189"/>
      <c r="G166" s="190"/>
      <c r="M166" s="184" t="s">
        <v>330</v>
      </c>
      <c r="O166" s="175"/>
    </row>
    <row r="167" spans="1:57" ht="12.75">
      <c r="A167" s="191"/>
      <c r="B167" s="192" t="s">
        <v>75</v>
      </c>
      <c r="C167" s="193" t="str">
        <f>CONCATENATE(B158," ",C158)</f>
        <v>16 Trávník luční rovina a svah do 1:5</v>
      </c>
      <c r="D167" s="194"/>
      <c r="E167" s="195"/>
      <c r="F167" s="196"/>
      <c r="G167" s="197">
        <f>SUM(G158:G166)</f>
        <v>0</v>
      </c>
      <c r="O167" s="175">
        <v>4</v>
      </c>
      <c r="BA167" s="198">
        <f>SUM(BA158:BA166)</f>
        <v>0</v>
      </c>
      <c r="BB167" s="198">
        <f>SUM(BB158:BB166)</f>
        <v>0</v>
      </c>
      <c r="BC167" s="198">
        <f>SUM(BC158:BC166)</f>
        <v>0</v>
      </c>
      <c r="BD167" s="198">
        <f>SUM(BD158:BD166)</f>
        <v>0</v>
      </c>
      <c r="BE167" s="198">
        <f>SUM(BE158:BE166)</f>
        <v>0</v>
      </c>
    </row>
    <row r="168" spans="1:15" ht="12.75">
      <c r="A168" s="169" t="s">
        <v>72</v>
      </c>
      <c r="B168" s="170" t="s">
        <v>331</v>
      </c>
      <c r="C168" s="171" t="s">
        <v>332</v>
      </c>
      <c r="D168" s="172"/>
      <c r="E168" s="173"/>
      <c r="F168" s="173"/>
      <c r="G168" s="174"/>
      <c r="O168" s="175">
        <v>1</v>
      </c>
    </row>
    <row r="169" spans="1:104" ht="12.75">
      <c r="A169" s="176">
        <v>94</v>
      </c>
      <c r="B169" s="177" t="s">
        <v>333</v>
      </c>
      <c r="C169" s="178" t="s">
        <v>334</v>
      </c>
      <c r="D169" s="179" t="s">
        <v>92</v>
      </c>
      <c r="E169" s="180">
        <v>1840</v>
      </c>
      <c r="F169" s="180">
        <v>0</v>
      </c>
      <c r="G169" s="181">
        <f>E169*F169</f>
        <v>0</v>
      </c>
      <c r="O169" s="175">
        <v>2</v>
      </c>
      <c r="AA169" s="152">
        <v>1</v>
      </c>
      <c r="AB169" s="152">
        <v>1</v>
      </c>
      <c r="AC169" s="152">
        <v>1</v>
      </c>
      <c r="AZ169" s="152">
        <v>1</v>
      </c>
      <c r="BA169" s="152">
        <f>IF(AZ169=1,G169,0)</f>
        <v>0</v>
      </c>
      <c r="BB169" s="152">
        <f>IF(AZ169=2,G169,0)</f>
        <v>0</v>
      </c>
      <c r="BC169" s="152">
        <f>IF(AZ169=3,G169,0)</f>
        <v>0</v>
      </c>
      <c r="BD169" s="152">
        <f>IF(AZ169=4,G169,0)</f>
        <v>0</v>
      </c>
      <c r="BE169" s="152">
        <f>IF(AZ169=5,G169,0)</f>
        <v>0</v>
      </c>
      <c r="CA169" s="182">
        <v>1</v>
      </c>
      <c r="CB169" s="182">
        <v>1</v>
      </c>
      <c r="CZ169" s="152">
        <v>0</v>
      </c>
    </row>
    <row r="170" spans="1:15" ht="12.75">
      <c r="A170" s="183"/>
      <c r="B170" s="185"/>
      <c r="C170" s="186" t="s">
        <v>335</v>
      </c>
      <c r="D170" s="187"/>
      <c r="E170" s="188">
        <v>1840</v>
      </c>
      <c r="F170" s="189"/>
      <c r="G170" s="190"/>
      <c r="M170" s="184" t="s">
        <v>335</v>
      </c>
      <c r="O170" s="175"/>
    </row>
    <row r="171" spans="1:104" ht="22.5">
      <c r="A171" s="176">
        <v>95</v>
      </c>
      <c r="B171" s="177" t="s">
        <v>336</v>
      </c>
      <c r="C171" s="178" t="s">
        <v>337</v>
      </c>
      <c r="D171" s="179" t="s">
        <v>92</v>
      </c>
      <c r="E171" s="180">
        <v>920</v>
      </c>
      <c r="F171" s="180">
        <v>0</v>
      </c>
      <c r="G171" s="181">
        <f>E171*F171</f>
        <v>0</v>
      </c>
      <c r="O171" s="175">
        <v>2</v>
      </c>
      <c r="AA171" s="152">
        <v>1</v>
      </c>
      <c r="AB171" s="152">
        <v>1</v>
      </c>
      <c r="AC171" s="152">
        <v>1</v>
      </c>
      <c r="AZ171" s="152">
        <v>1</v>
      </c>
      <c r="BA171" s="152">
        <f>IF(AZ171=1,G171,0)</f>
        <v>0</v>
      </c>
      <c r="BB171" s="152">
        <f>IF(AZ171=2,G171,0)</f>
        <v>0</v>
      </c>
      <c r="BC171" s="152">
        <f>IF(AZ171=3,G171,0)</f>
        <v>0</v>
      </c>
      <c r="BD171" s="152">
        <f>IF(AZ171=4,G171,0)</f>
        <v>0</v>
      </c>
      <c r="BE171" s="152">
        <f>IF(AZ171=5,G171,0)</f>
        <v>0</v>
      </c>
      <c r="CA171" s="182">
        <v>1</v>
      </c>
      <c r="CB171" s="182">
        <v>1</v>
      </c>
      <c r="CZ171" s="152">
        <v>0</v>
      </c>
    </row>
    <row r="172" spans="1:104" ht="12.75">
      <c r="A172" s="176">
        <v>96</v>
      </c>
      <c r="B172" s="177" t="s">
        <v>338</v>
      </c>
      <c r="C172" s="178" t="s">
        <v>339</v>
      </c>
      <c r="D172" s="179" t="s">
        <v>92</v>
      </c>
      <c r="E172" s="180">
        <v>920</v>
      </c>
      <c r="F172" s="180">
        <v>0</v>
      </c>
      <c r="G172" s="181">
        <f>E172*F172</f>
        <v>0</v>
      </c>
      <c r="O172" s="175">
        <v>2</v>
      </c>
      <c r="AA172" s="152">
        <v>1</v>
      </c>
      <c r="AB172" s="152">
        <v>1</v>
      </c>
      <c r="AC172" s="152">
        <v>1</v>
      </c>
      <c r="AZ172" s="152">
        <v>1</v>
      </c>
      <c r="BA172" s="152">
        <f>IF(AZ172=1,G172,0)</f>
        <v>0</v>
      </c>
      <c r="BB172" s="152">
        <f>IF(AZ172=2,G172,0)</f>
        <v>0</v>
      </c>
      <c r="BC172" s="152">
        <f>IF(AZ172=3,G172,0)</f>
        <v>0</v>
      </c>
      <c r="BD172" s="152">
        <f>IF(AZ172=4,G172,0)</f>
        <v>0</v>
      </c>
      <c r="BE172" s="152">
        <f>IF(AZ172=5,G172,0)</f>
        <v>0</v>
      </c>
      <c r="CA172" s="182">
        <v>1</v>
      </c>
      <c r="CB172" s="182">
        <v>1</v>
      </c>
      <c r="CZ172" s="152">
        <v>0</v>
      </c>
    </row>
    <row r="173" spans="1:104" ht="12.75">
      <c r="A173" s="176">
        <v>97</v>
      </c>
      <c r="B173" s="177" t="s">
        <v>340</v>
      </c>
      <c r="C173" s="178" t="s">
        <v>341</v>
      </c>
      <c r="D173" s="179" t="s">
        <v>92</v>
      </c>
      <c r="E173" s="180">
        <v>920</v>
      </c>
      <c r="F173" s="180">
        <v>0</v>
      </c>
      <c r="G173" s="181">
        <f>E173*F173</f>
        <v>0</v>
      </c>
      <c r="O173" s="175">
        <v>2</v>
      </c>
      <c r="AA173" s="152">
        <v>1</v>
      </c>
      <c r="AB173" s="152">
        <v>1</v>
      </c>
      <c r="AC173" s="152">
        <v>1</v>
      </c>
      <c r="AZ173" s="152">
        <v>1</v>
      </c>
      <c r="BA173" s="152">
        <f>IF(AZ173=1,G173,0)</f>
        <v>0</v>
      </c>
      <c r="BB173" s="152">
        <f>IF(AZ173=2,G173,0)</f>
        <v>0</v>
      </c>
      <c r="BC173" s="152">
        <f>IF(AZ173=3,G173,0)</f>
        <v>0</v>
      </c>
      <c r="BD173" s="152">
        <f>IF(AZ173=4,G173,0)</f>
        <v>0</v>
      </c>
      <c r="BE173" s="152">
        <f>IF(AZ173=5,G173,0)</f>
        <v>0</v>
      </c>
      <c r="CA173" s="182">
        <v>1</v>
      </c>
      <c r="CB173" s="182">
        <v>1</v>
      </c>
      <c r="CZ173" s="152">
        <v>0</v>
      </c>
    </row>
    <row r="174" spans="1:104" ht="12.75">
      <c r="A174" s="176">
        <v>98</v>
      </c>
      <c r="B174" s="177" t="s">
        <v>342</v>
      </c>
      <c r="C174" s="178" t="s">
        <v>343</v>
      </c>
      <c r="D174" s="179" t="s">
        <v>226</v>
      </c>
      <c r="E174" s="180">
        <v>13.8</v>
      </c>
      <c r="F174" s="180">
        <v>0</v>
      </c>
      <c r="G174" s="181">
        <f>E174*F174</f>
        <v>0</v>
      </c>
      <c r="O174" s="175">
        <v>2</v>
      </c>
      <c r="AA174" s="152">
        <v>1</v>
      </c>
      <c r="AB174" s="152">
        <v>1</v>
      </c>
      <c r="AC174" s="152">
        <v>1</v>
      </c>
      <c r="AZ174" s="152">
        <v>1</v>
      </c>
      <c r="BA174" s="152">
        <f>IF(AZ174=1,G174,0)</f>
        <v>0</v>
      </c>
      <c r="BB174" s="152">
        <f>IF(AZ174=2,G174,0)</f>
        <v>0</v>
      </c>
      <c r="BC174" s="152">
        <f>IF(AZ174=3,G174,0)</f>
        <v>0</v>
      </c>
      <c r="BD174" s="152">
        <f>IF(AZ174=4,G174,0)</f>
        <v>0</v>
      </c>
      <c r="BE174" s="152">
        <f>IF(AZ174=5,G174,0)</f>
        <v>0</v>
      </c>
      <c r="CA174" s="182">
        <v>1</v>
      </c>
      <c r="CB174" s="182">
        <v>1</v>
      </c>
      <c r="CZ174" s="152">
        <v>0</v>
      </c>
    </row>
    <row r="175" spans="1:15" ht="12.75">
      <c r="A175" s="183"/>
      <c r="B175" s="185"/>
      <c r="C175" s="186" t="s">
        <v>344</v>
      </c>
      <c r="D175" s="187"/>
      <c r="E175" s="188">
        <v>13.8</v>
      </c>
      <c r="F175" s="189"/>
      <c r="G175" s="190"/>
      <c r="M175" s="184" t="s">
        <v>344</v>
      </c>
      <c r="O175" s="175"/>
    </row>
    <row r="176" spans="1:57" ht="12.75">
      <c r="A176" s="191"/>
      <c r="B176" s="192" t="s">
        <v>75</v>
      </c>
      <c r="C176" s="193" t="str">
        <f>CONCATENATE(B168," ",C168)</f>
        <v>17 Trávník luční svah od 1:5 do 1:2</v>
      </c>
      <c r="D176" s="194"/>
      <c r="E176" s="195"/>
      <c r="F176" s="196"/>
      <c r="G176" s="197">
        <f>SUM(G168:G175)</f>
        <v>0</v>
      </c>
      <c r="O176" s="175">
        <v>4</v>
      </c>
      <c r="BA176" s="198">
        <f>SUM(BA168:BA175)</f>
        <v>0</v>
      </c>
      <c r="BB176" s="198">
        <f>SUM(BB168:BB175)</f>
        <v>0</v>
      </c>
      <c r="BC176" s="198">
        <f>SUM(BC168:BC175)</f>
        <v>0</v>
      </c>
      <c r="BD176" s="198">
        <f>SUM(BD168:BD175)</f>
        <v>0</v>
      </c>
      <c r="BE176" s="198">
        <f>SUM(BE168:BE175)</f>
        <v>0</v>
      </c>
    </row>
    <row r="177" spans="1:15" ht="12.75">
      <c r="A177" s="169" t="s">
        <v>72</v>
      </c>
      <c r="B177" s="170" t="s">
        <v>345</v>
      </c>
      <c r="C177" s="171" t="s">
        <v>346</v>
      </c>
      <c r="D177" s="172"/>
      <c r="E177" s="173"/>
      <c r="F177" s="173"/>
      <c r="G177" s="174"/>
      <c r="O177" s="175">
        <v>1</v>
      </c>
    </row>
    <row r="178" spans="1:104" ht="22.5">
      <c r="A178" s="176">
        <v>99</v>
      </c>
      <c r="B178" s="177" t="s">
        <v>347</v>
      </c>
      <c r="C178" s="178" t="s">
        <v>348</v>
      </c>
      <c r="D178" s="179" t="s">
        <v>92</v>
      </c>
      <c r="E178" s="180">
        <v>126</v>
      </c>
      <c r="F178" s="180">
        <v>0</v>
      </c>
      <c r="G178" s="181">
        <f>E178*F178</f>
        <v>0</v>
      </c>
      <c r="O178" s="175">
        <v>2</v>
      </c>
      <c r="AA178" s="152">
        <v>1</v>
      </c>
      <c r="AB178" s="152">
        <v>1</v>
      </c>
      <c r="AC178" s="152">
        <v>1</v>
      </c>
      <c r="AZ178" s="152">
        <v>1</v>
      </c>
      <c r="BA178" s="152">
        <f>IF(AZ178=1,G178,0)</f>
        <v>0</v>
      </c>
      <c r="BB178" s="152">
        <f>IF(AZ178=2,G178,0)</f>
        <v>0</v>
      </c>
      <c r="BC178" s="152">
        <f>IF(AZ178=3,G178,0)</f>
        <v>0</v>
      </c>
      <c r="BD178" s="152">
        <f>IF(AZ178=4,G178,0)</f>
        <v>0</v>
      </c>
      <c r="BE178" s="152">
        <f>IF(AZ178=5,G178,0)</f>
        <v>0</v>
      </c>
      <c r="CA178" s="182">
        <v>1</v>
      </c>
      <c r="CB178" s="182">
        <v>1</v>
      </c>
      <c r="CZ178" s="152">
        <v>0</v>
      </c>
    </row>
    <row r="179" spans="1:15" ht="12.75">
      <c r="A179" s="183"/>
      <c r="B179" s="185"/>
      <c r="C179" s="186" t="s">
        <v>349</v>
      </c>
      <c r="D179" s="187"/>
      <c r="E179" s="188">
        <v>126</v>
      </c>
      <c r="F179" s="189"/>
      <c r="G179" s="190"/>
      <c r="M179" s="184">
        <v>126</v>
      </c>
      <c r="O179" s="175"/>
    </row>
    <row r="180" spans="1:104" ht="22.5">
      <c r="A180" s="176">
        <v>100</v>
      </c>
      <c r="B180" s="177" t="s">
        <v>135</v>
      </c>
      <c r="C180" s="178" t="s">
        <v>136</v>
      </c>
      <c r="D180" s="179" t="s">
        <v>100</v>
      </c>
      <c r="E180" s="180">
        <v>13.6</v>
      </c>
      <c r="F180" s="180">
        <v>0</v>
      </c>
      <c r="G180" s="181">
        <f>E180*F180</f>
        <v>0</v>
      </c>
      <c r="O180" s="175">
        <v>2</v>
      </c>
      <c r="AA180" s="152">
        <v>1</v>
      </c>
      <c r="AB180" s="152">
        <v>1</v>
      </c>
      <c r="AC180" s="152">
        <v>1</v>
      </c>
      <c r="AZ180" s="152">
        <v>1</v>
      </c>
      <c r="BA180" s="152">
        <f>IF(AZ180=1,G180,0)</f>
        <v>0</v>
      </c>
      <c r="BB180" s="152">
        <f>IF(AZ180=2,G180,0)</f>
        <v>0</v>
      </c>
      <c r="BC180" s="152">
        <f>IF(AZ180=3,G180,0)</f>
        <v>0</v>
      </c>
      <c r="BD180" s="152">
        <f>IF(AZ180=4,G180,0)</f>
        <v>0</v>
      </c>
      <c r="BE180" s="152">
        <f>IF(AZ180=5,G180,0)</f>
        <v>0</v>
      </c>
      <c r="CA180" s="182">
        <v>1</v>
      </c>
      <c r="CB180" s="182">
        <v>1</v>
      </c>
      <c r="CZ180" s="152">
        <v>0</v>
      </c>
    </row>
    <row r="181" spans="1:15" ht="12.75">
      <c r="A181" s="183"/>
      <c r="B181" s="185"/>
      <c r="C181" s="186" t="s">
        <v>350</v>
      </c>
      <c r="D181" s="187"/>
      <c r="E181" s="188">
        <v>12.6</v>
      </c>
      <c r="F181" s="189"/>
      <c r="G181" s="190"/>
      <c r="M181" s="184" t="s">
        <v>350</v>
      </c>
      <c r="O181" s="175"/>
    </row>
    <row r="182" spans="1:15" ht="12.75">
      <c r="A182" s="183"/>
      <c r="B182" s="185"/>
      <c r="C182" s="186" t="s">
        <v>351</v>
      </c>
      <c r="D182" s="187"/>
      <c r="E182" s="188">
        <v>1</v>
      </c>
      <c r="F182" s="189"/>
      <c r="G182" s="190"/>
      <c r="M182" s="184" t="s">
        <v>351</v>
      </c>
      <c r="O182" s="175"/>
    </row>
    <row r="183" spans="1:104" ht="12.75">
      <c r="A183" s="176">
        <v>101</v>
      </c>
      <c r="B183" s="177" t="s">
        <v>352</v>
      </c>
      <c r="C183" s="178" t="s">
        <v>353</v>
      </c>
      <c r="D183" s="179" t="s">
        <v>92</v>
      </c>
      <c r="E183" s="180">
        <v>126</v>
      </c>
      <c r="F183" s="180">
        <v>0</v>
      </c>
      <c r="G183" s="181">
        <f>E183*F183</f>
        <v>0</v>
      </c>
      <c r="O183" s="175">
        <v>2</v>
      </c>
      <c r="AA183" s="152">
        <v>1</v>
      </c>
      <c r="AB183" s="152">
        <v>1</v>
      </c>
      <c r="AC183" s="152">
        <v>1</v>
      </c>
      <c r="AZ183" s="152">
        <v>1</v>
      </c>
      <c r="BA183" s="152">
        <f>IF(AZ183=1,G183,0)</f>
        <v>0</v>
      </c>
      <c r="BB183" s="152">
        <f>IF(AZ183=2,G183,0)</f>
        <v>0</v>
      </c>
      <c r="BC183" s="152">
        <f>IF(AZ183=3,G183,0)</f>
        <v>0</v>
      </c>
      <c r="BD183" s="152">
        <f>IF(AZ183=4,G183,0)</f>
        <v>0</v>
      </c>
      <c r="BE183" s="152">
        <f>IF(AZ183=5,G183,0)</f>
        <v>0</v>
      </c>
      <c r="CA183" s="182">
        <v>1</v>
      </c>
      <c r="CB183" s="182">
        <v>1</v>
      </c>
      <c r="CZ183" s="152">
        <v>0</v>
      </c>
    </row>
    <row r="184" spans="1:104" ht="12.75">
      <c r="A184" s="176">
        <v>102</v>
      </c>
      <c r="B184" s="177" t="s">
        <v>354</v>
      </c>
      <c r="C184" s="178" t="s">
        <v>355</v>
      </c>
      <c r="D184" s="179" t="s">
        <v>92</v>
      </c>
      <c r="E184" s="180">
        <v>126</v>
      </c>
      <c r="F184" s="180">
        <v>0</v>
      </c>
      <c r="G184" s="181">
        <f>E184*F184</f>
        <v>0</v>
      </c>
      <c r="O184" s="175">
        <v>2</v>
      </c>
      <c r="AA184" s="152">
        <v>1</v>
      </c>
      <c r="AB184" s="152">
        <v>1</v>
      </c>
      <c r="AC184" s="152">
        <v>1</v>
      </c>
      <c r="AZ184" s="152">
        <v>1</v>
      </c>
      <c r="BA184" s="152">
        <f>IF(AZ184=1,G184,0)</f>
        <v>0</v>
      </c>
      <c r="BB184" s="152">
        <f>IF(AZ184=2,G184,0)</f>
        <v>0</v>
      </c>
      <c r="BC184" s="152">
        <f>IF(AZ184=3,G184,0)</f>
        <v>0</v>
      </c>
      <c r="BD184" s="152">
        <f>IF(AZ184=4,G184,0)</f>
        <v>0</v>
      </c>
      <c r="BE184" s="152">
        <f>IF(AZ184=5,G184,0)</f>
        <v>0</v>
      </c>
      <c r="CA184" s="182">
        <v>1</v>
      </c>
      <c r="CB184" s="182">
        <v>1</v>
      </c>
      <c r="CZ184" s="152">
        <v>0</v>
      </c>
    </row>
    <row r="185" spans="1:104" ht="12.75">
      <c r="A185" s="176">
        <v>103</v>
      </c>
      <c r="B185" s="177" t="s">
        <v>356</v>
      </c>
      <c r="C185" s="178" t="s">
        <v>357</v>
      </c>
      <c r="D185" s="179" t="s">
        <v>226</v>
      </c>
      <c r="E185" s="180">
        <v>2.52</v>
      </c>
      <c r="F185" s="180">
        <v>0</v>
      </c>
      <c r="G185" s="181">
        <f>E185*F185</f>
        <v>0</v>
      </c>
      <c r="O185" s="175">
        <v>2</v>
      </c>
      <c r="AA185" s="152">
        <v>1</v>
      </c>
      <c r="AB185" s="152">
        <v>1</v>
      </c>
      <c r="AC185" s="152">
        <v>1</v>
      </c>
      <c r="AZ185" s="152">
        <v>1</v>
      </c>
      <c r="BA185" s="152">
        <f>IF(AZ185=1,G185,0)</f>
        <v>0</v>
      </c>
      <c r="BB185" s="152">
        <f>IF(AZ185=2,G185,0)</f>
        <v>0</v>
      </c>
      <c r="BC185" s="152">
        <f>IF(AZ185=3,G185,0)</f>
        <v>0</v>
      </c>
      <c r="BD185" s="152">
        <f>IF(AZ185=4,G185,0)</f>
        <v>0</v>
      </c>
      <c r="BE185" s="152">
        <f>IF(AZ185=5,G185,0)</f>
        <v>0</v>
      </c>
      <c r="CA185" s="182">
        <v>1</v>
      </c>
      <c r="CB185" s="182">
        <v>1</v>
      </c>
      <c r="CZ185" s="152">
        <v>0</v>
      </c>
    </row>
    <row r="186" spans="1:15" ht="12.75">
      <c r="A186" s="183"/>
      <c r="B186" s="185"/>
      <c r="C186" s="186" t="s">
        <v>358</v>
      </c>
      <c r="D186" s="187"/>
      <c r="E186" s="188">
        <v>2.52</v>
      </c>
      <c r="F186" s="189"/>
      <c r="G186" s="190"/>
      <c r="M186" s="184" t="s">
        <v>358</v>
      </c>
      <c r="O186" s="175"/>
    </row>
    <row r="187" spans="1:57" ht="12.75">
      <c r="A187" s="191"/>
      <c r="B187" s="192" t="s">
        <v>75</v>
      </c>
      <c r="C187" s="193" t="str">
        <f>CONCATENATE(B177," ",C177)</f>
        <v>18 Trávník štěrkový</v>
      </c>
      <c r="D187" s="194"/>
      <c r="E187" s="195"/>
      <c r="F187" s="196"/>
      <c r="G187" s="197">
        <f>SUM(G177:G186)</f>
        <v>0</v>
      </c>
      <c r="O187" s="175">
        <v>4</v>
      </c>
      <c r="BA187" s="198">
        <f>SUM(BA177:BA186)</f>
        <v>0</v>
      </c>
      <c r="BB187" s="198">
        <f>SUM(BB177:BB186)</f>
        <v>0</v>
      </c>
      <c r="BC187" s="198">
        <f>SUM(BC177:BC186)</f>
        <v>0</v>
      </c>
      <c r="BD187" s="198">
        <f>SUM(BD177:BD186)</f>
        <v>0</v>
      </c>
      <c r="BE187" s="198">
        <f>SUM(BE177:BE186)</f>
        <v>0</v>
      </c>
    </row>
    <row r="188" spans="1:15" ht="12.75">
      <c r="A188" s="169" t="s">
        <v>72</v>
      </c>
      <c r="B188" s="170" t="s">
        <v>359</v>
      </c>
      <c r="C188" s="171" t="s">
        <v>360</v>
      </c>
      <c r="D188" s="172"/>
      <c r="E188" s="173"/>
      <c r="F188" s="173"/>
      <c r="G188" s="174"/>
      <c r="O188" s="175">
        <v>1</v>
      </c>
    </row>
    <row r="189" spans="1:104" ht="22.5">
      <c r="A189" s="176">
        <v>104</v>
      </c>
      <c r="B189" s="177" t="s">
        <v>361</v>
      </c>
      <c r="C189" s="178" t="s">
        <v>362</v>
      </c>
      <c r="D189" s="179" t="s">
        <v>100</v>
      </c>
      <c r="E189" s="180">
        <v>3.9</v>
      </c>
      <c r="F189" s="180">
        <v>0</v>
      </c>
      <c r="G189" s="181">
        <f>E189*F189</f>
        <v>0</v>
      </c>
      <c r="O189" s="175">
        <v>2</v>
      </c>
      <c r="AA189" s="152">
        <v>1</v>
      </c>
      <c r="AB189" s="152">
        <v>1</v>
      </c>
      <c r="AC189" s="152">
        <v>1</v>
      </c>
      <c r="AZ189" s="152">
        <v>1</v>
      </c>
      <c r="BA189" s="152">
        <f>IF(AZ189=1,G189,0)</f>
        <v>0</v>
      </c>
      <c r="BB189" s="152">
        <f>IF(AZ189=2,G189,0)</f>
        <v>0</v>
      </c>
      <c r="BC189" s="152">
        <f>IF(AZ189=3,G189,0)</f>
        <v>0</v>
      </c>
      <c r="BD189" s="152">
        <f>IF(AZ189=4,G189,0)</f>
        <v>0</v>
      </c>
      <c r="BE189" s="152">
        <f>IF(AZ189=5,G189,0)</f>
        <v>0</v>
      </c>
      <c r="CA189" s="182">
        <v>1</v>
      </c>
      <c r="CB189" s="182">
        <v>1</v>
      </c>
      <c r="CZ189" s="152">
        <v>0</v>
      </c>
    </row>
    <row r="190" spans="1:15" ht="12.75">
      <c r="A190" s="183"/>
      <c r="B190" s="185"/>
      <c r="C190" s="186" t="s">
        <v>363</v>
      </c>
      <c r="D190" s="187"/>
      <c r="E190" s="188">
        <v>3.9</v>
      </c>
      <c r="F190" s="189"/>
      <c r="G190" s="190"/>
      <c r="M190" s="184" t="s">
        <v>363</v>
      </c>
      <c r="O190" s="175"/>
    </row>
    <row r="191" spans="1:104" ht="12.75">
      <c r="A191" s="176">
        <v>105</v>
      </c>
      <c r="B191" s="177" t="s">
        <v>364</v>
      </c>
      <c r="C191" s="178" t="s">
        <v>365</v>
      </c>
      <c r="D191" s="179" t="s">
        <v>100</v>
      </c>
      <c r="E191" s="180">
        <v>6.84</v>
      </c>
      <c r="F191" s="180">
        <v>0</v>
      </c>
      <c r="G191" s="181">
        <f>E191*F191</f>
        <v>0</v>
      </c>
      <c r="O191" s="175">
        <v>2</v>
      </c>
      <c r="AA191" s="152">
        <v>1</v>
      </c>
      <c r="AB191" s="152">
        <v>1</v>
      </c>
      <c r="AC191" s="152">
        <v>1</v>
      </c>
      <c r="AZ191" s="152">
        <v>1</v>
      </c>
      <c r="BA191" s="152">
        <f>IF(AZ191=1,G191,0)</f>
        <v>0</v>
      </c>
      <c r="BB191" s="152">
        <f>IF(AZ191=2,G191,0)</f>
        <v>0</v>
      </c>
      <c r="BC191" s="152">
        <f>IF(AZ191=3,G191,0)</f>
        <v>0</v>
      </c>
      <c r="BD191" s="152">
        <f>IF(AZ191=4,G191,0)</f>
        <v>0</v>
      </c>
      <c r="BE191" s="152">
        <f>IF(AZ191=5,G191,0)</f>
        <v>0</v>
      </c>
      <c r="CA191" s="182">
        <v>1</v>
      </c>
      <c r="CB191" s="182">
        <v>1</v>
      </c>
      <c r="CZ191" s="152">
        <v>2.41693</v>
      </c>
    </row>
    <row r="192" spans="1:104" ht="12.75">
      <c r="A192" s="176">
        <v>106</v>
      </c>
      <c r="B192" s="177" t="s">
        <v>366</v>
      </c>
      <c r="C192" s="178" t="s">
        <v>367</v>
      </c>
      <c r="D192" s="179" t="s">
        <v>92</v>
      </c>
      <c r="E192" s="180">
        <v>29</v>
      </c>
      <c r="F192" s="180">
        <v>0</v>
      </c>
      <c r="G192" s="181">
        <f>E192*F192</f>
        <v>0</v>
      </c>
      <c r="O192" s="175">
        <v>2</v>
      </c>
      <c r="AA192" s="152">
        <v>1</v>
      </c>
      <c r="AB192" s="152">
        <v>1</v>
      </c>
      <c r="AC192" s="152">
        <v>1</v>
      </c>
      <c r="AZ192" s="152">
        <v>1</v>
      </c>
      <c r="BA192" s="152">
        <f>IF(AZ192=1,G192,0)</f>
        <v>0</v>
      </c>
      <c r="BB192" s="152">
        <f>IF(AZ192=2,G192,0)</f>
        <v>0</v>
      </c>
      <c r="BC192" s="152">
        <f>IF(AZ192=3,G192,0)</f>
        <v>0</v>
      </c>
      <c r="BD192" s="152">
        <f>IF(AZ192=4,G192,0)</f>
        <v>0</v>
      </c>
      <c r="BE192" s="152">
        <f>IF(AZ192=5,G192,0)</f>
        <v>0</v>
      </c>
      <c r="CA192" s="182">
        <v>1</v>
      </c>
      <c r="CB192" s="182">
        <v>1</v>
      </c>
      <c r="CZ192" s="152">
        <v>0</v>
      </c>
    </row>
    <row r="193" spans="1:15" ht="12.75">
      <c r="A193" s="183"/>
      <c r="B193" s="185"/>
      <c r="C193" s="186" t="s">
        <v>368</v>
      </c>
      <c r="D193" s="187"/>
      <c r="E193" s="188">
        <v>29</v>
      </c>
      <c r="F193" s="189"/>
      <c r="G193" s="190"/>
      <c r="M193" s="184" t="s">
        <v>368</v>
      </c>
      <c r="O193" s="175"/>
    </row>
    <row r="194" spans="1:104" ht="12.75">
      <c r="A194" s="176">
        <v>107</v>
      </c>
      <c r="B194" s="177" t="s">
        <v>369</v>
      </c>
      <c r="C194" s="178" t="s">
        <v>370</v>
      </c>
      <c r="D194" s="179" t="s">
        <v>92</v>
      </c>
      <c r="E194" s="180">
        <v>29</v>
      </c>
      <c r="F194" s="180">
        <v>0</v>
      </c>
      <c r="G194" s="181">
        <f>E194*F194</f>
        <v>0</v>
      </c>
      <c r="O194" s="175">
        <v>2</v>
      </c>
      <c r="AA194" s="152">
        <v>1</v>
      </c>
      <c r="AB194" s="152">
        <v>1</v>
      </c>
      <c r="AC194" s="152">
        <v>1</v>
      </c>
      <c r="AZ194" s="152">
        <v>1</v>
      </c>
      <c r="BA194" s="152">
        <f>IF(AZ194=1,G194,0)</f>
        <v>0</v>
      </c>
      <c r="BB194" s="152">
        <f>IF(AZ194=2,G194,0)</f>
        <v>0</v>
      </c>
      <c r="BC194" s="152">
        <f>IF(AZ194=3,G194,0)</f>
        <v>0</v>
      </c>
      <c r="BD194" s="152">
        <f>IF(AZ194=4,G194,0)</f>
        <v>0</v>
      </c>
      <c r="BE194" s="152">
        <f>IF(AZ194=5,G194,0)</f>
        <v>0</v>
      </c>
      <c r="CA194" s="182">
        <v>1</v>
      </c>
      <c r="CB194" s="182">
        <v>1</v>
      </c>
      <c r="CZ194" s="152">
        <v>0</v>
      </c>
    </row>
    <row r="195" spans="1:104" ht="22.5">
      <c r="A195" s="176">
        <v>108</v>
      </c>
      <c r="B195" s="177" t="s">
        <v>371</v>
      </c>
      <c r="C195" s="178" t="s">
        <v>372</v>
      </c>
      <c r="D195" s="179" t="s">
        <v>373</v>
      </c>
      <c r="E195" s="180">
        <v>0.1092</v>
      </c>
      <c r="F195" s="180">
        <v>0</v>
      </c>
      <c r="G195" s="181">
        <f>E195*F195</f>
        <v>0</v>
      </c>
      <c r="O195" s="175">
        <v>2</v>
      </c>
      <c r="AA195" s="152">
        <v>1</v>
      </c>
      <c r="AB195" s="152">
        <v>1</v>
      </c>
      <c r="AC195" s="152">
        <v>1</v>
      </c>
      <c r="AZ195" s="152">
        <v>1</v>
      </c>
      <c r="BA195" s="152">
        <f>IF(AZ195=1,G195,0)</f>
        <v>0</v>
      </c>
      <c r="BB195" s="152">
        <f>IF(AZ195=2,G195,0)</f>
        <v>0</v>
      </c>
      <c r="BC195" s="152">
        <f>IF(AZ195=3,G195,0)</f>
        <v>0</v>
      </c>
      <c r="BD195" s="152">
        <f>IF(AZ195=4,G195,0)</f>
        <v>0</v>
      </c>
      <c r="BE195" s="152">
        <f>IF(AZ195=5,G195,0)</f>
        <v>0</v>
      </c>
      <c r="CA195" s="182">
        <v>1</v>
      </c>
      <c r="CB195" s="182">
        <v>1</v>
      </c>
      <c r="CZ195" s="152">
        <v>0</v>
      </c>
    </row>
    <row r="196" spans="1:15" ht="12.75">
      <c r="A196" s="183"/>
      <c r="B196" s="185"/>
      <c r="C196" s="186" t="s">
        <v>374</v>
      </c>
      <c r="D196" s="187"/>
      <c r="E196" s="188">
        <v>0.1092</v>
      </c>
      <c r="F196" s="189"/>
      <c r="G196" s="190"/>
      <c r="M196" s="184" t="s">
        <v>374</v>
      </c>
      <c r="O196" s="175"/>
    </row>
    <row r="197" spans="1:104" ht="22.5">
      <c r="A197" s="176">
        <v>109</v>
      </c>
      <c r="B197" s="177" t="s">
        <v>375</v>
      </c>
      <c r="C197" s="178" t="s">
        <v>376</v>
      </c>
      <c r="D197" s="179" t="s">
        <v>100</v>
      </c>
      <c r="E197" s="180">
        <v>0.7</v>
      </c>
      <c r="F197" s="180">
        <v>0</v>
      </c>
      <c r="G197" s="181">
        <f>E197*F197</f>
        <v>0</v>
      </c>
      <c r="O197" s="175">
        <v>2</v>
      </c>
      <c r="AA197" s="152">
        <v>1</v>
      </c>
      <c r="AB197" s="152">
        <v>1</v>
      </c>
      <c r="AC197" s="152">
        <v>1</v>
      </c>
      <c r="AZ197" s="152">
        <v>1</v>
      </c>
      <c r="BA197" s="152">
        <f>IF(AZ197=1,G197,0)</f>
        <v>0</v>
      </c>
      <c r="BB197" s="152">
        <f>IF(AZ197=2,G197,0)</f>
        <v>0</v>
      </c>
      <c r="BC197" s="152">
        <f>IF(AZ197=3,G197,0)</f>
        <v>0</v>
      </c>
      <c r="BD197" s="152">
        <f>IF(AZ197=4,G197,0)</f>
        <v>0</v>
      </c>
      <c r="BE197" s="152">
        <f>IF(AZ197=5,G197,0)</f>
        <v>0</v>
      </c>
      <c r="CA197" s="182">
        <v>1</v>
      </c>
      <c r="CB197" s="182">
        <v>1</v>
      </c>
      <c r="CZ197" s="152">
        <v>0</v>
      </c>
    </row>
    <row r="198" spans="1:15" ht="12.75">
      <c r="A198" s="183"/>
      <c r="B198" s="185"/>
      <c r="C198" s="186" t="s">
        <v>377</v>
      </c>
      <c r="D198" s="187"/>
      <c r="E198" s="188">
        <v>0.7</v>
      </c>
      <c r="F198" s="189"/>
      <c r="G198" s="190"/>
      <c r="M198" s="184" t="s">
        <v>377</v>
      </c>
      <c r="O198" s="175"/>
    </row>
    <row r="199" spans="1:57" ht="12.75">
      <c r="A199" s="191"/>
      <c r="B199" s="192" t="s">
        <v>75</v>
      </c>
      <c r="C199" s="193" t="str">
        <f>CONCATENATE(B188," ",C188)</f>
        <v>2 Základy a česaný beton</v>
      </c>
      <c r="D199" s="194"/>
      <c r="E199" s="195"/>
      <c r="F199" s="196"/>
      <c r="G199" s="197">
        <f>SUM(G188:G198)</f>
        <v>0</v>
      </c>
      <c r="O199" s="175">
        <v>4</v>
      </c>
      <c r="BA199" s="198">
        <f>SUM(BA188:BA198)</f>
        <v>0</v>
      </c>
      <c r="BB199" s="198">
        <f>SUM(BB188:BB198)</f>
        <v>0</v>
      </c>
      <c r="BC199" s="198">
        <f>SUM(BC188:BC198)</f>
        <v>0</v>
      </c>
      <c r="BD199" s="198">
        <f>SUM(BD188:BD198)</f>
        <v>0</v>
      </c>
      <c r="BE199" s="198">
        <f>SUM(BE188:BE198)</f>
        <v>0</v>
      </c>
    </row>
    <row r="200" spans="1:15" ht="12.75">
      <c r="A200" s="169" t="s">
        <v>72</v>
      </c>
      <c r="B200" s="170" t="s">
        <v>378</v>
      </c>
      <c r="C200" s="171" t="s">
        <v>379</v>
      </c>
      <c r="D200" s="172"/>
      <c r="E200" s="173"/>
      <c r="F200" s="173"/>
      <c r="G200" s="174"/>
      <c r="O200" s="175">
        <v>1</v>
      </c>
    </row>
    <row r="201" spans="1:104" ht="22.5">
      <c r="A201" s="176">
        <v>110</v>
      </c>
      <c r="B201" s="177" t="s">
        <v>380</v>
      </c>
      <c r="C201" s="178" t="s">
        <v>381</v>
      </c>
      <c r="D201" s="179" t="s">
        <v>100</v>
      </c>
      <c r="E201" s="180">
        <v>0.385</v>
      </c>
      <c r="F201" s="180">
        <v>0</v>
      </c>
      <c r="G201" s="181">
        <f>E201*F201</f>
        <v>0</v>
      </c>
      <c r="O201" s="175">
        <v>2</v>
      </c>
      <c r="AA201" s="152">
        <v>1</v>
      </c>
      <c r="AB201" s="152">
        <v>1</v>
      </c>
      <c r="AC201" s="152">
        <v>1</v>
      </c>
      <c r="AZ201" s="152">
        <v>1</v>
      </c>
      <c r="BA201" s="152">
        <f>IF(AZ201=1,G201,0)</f>
        <v>0</v>
      </c>
      <c r="BB201" s="152">
        <f>IF(AZ201=2,G201,0)</f>
        <v>0</v>
      </c>
      <c r="BC201" s="152">
        <f>IF(AZ201=3,G201,0)</f>
        <v>0</v>
      </c>
      <c r="BD201" s="152">
        <f>IF(AZ201=4,G201,0)</f>
        <v>0</v>
      </c>
      <c r="BE201" s="152">
        <f>IF(AZ201=5,G201,0)</f>
        <v>0</v>
      </c>
      <c r="CA201" s="182">
        <v>1</v>
      </c>
      <c r="CB201" s="182">
        <v>1</v>
      </c>
      <c r="CZ201" s="152">
        <v>0</v>
      </c>
    </row>
    <row r="202" spans="1:15" ht="12.75">
      <c r="A202" s="183"/>
      <c r="B202" s="185"/>
      <c r="C202" s="186" t="s">
        <v>382</v>
      </c>
      <c r="D202" s="187"/>
      <c r="E202" s="188">
        <v>0.385</v>
      </c>
      <c r="F202" s="189"/>
      <c r="G202" s="190"/>
      <c r="M202" s="184" t="s">
        <v>382</v>
      </c>
      <c r="O202" s="175"/>
    </row>
    <row r="203" spans="1:104" ht="12.75">
      <c r="A203" s="176">
        <v>111</v>
      </c>
      <c r="B203" s="177" t="s">
        <v>383</v>
      </c>
      <c r="C203" s="178" t="s">
        <v>384</v>
      </c>
      <c r="D203" s="179" t="s">
        <v>100</v>
      </c>
      <c r="E203" s="180">
        <v>2.2</v>
      </c>
      <c r="F203" s="180">
        <v>0</v>
      </c>
      <c r="G203" s="181">
        <f>E203*F203</f>
        <v>0</v>
      </c>
      <c r="O203" s="175">
        <v>2</v>
      </c>
      <c r="AA203" s="152">
        <v>1</v>
      </c>
      <c r="AB203" s="152">
        <v>1</v>
      </c>
      <c r="AC203" s="152">
        <v>1</v>
      </c>
      <c r="AZ203" s="152">
        <v>1</v>
      </c>
      <c r="BA203" s="152">
        <f>IF(AZ203=1,G203,0)</f>
        <v>0</v>
      </c>
      <c r="BB203" s="152">
        <f>IF(AZ203=2,G203,0)</f>
        <v>0</v>
      </c>
      <c r="BC203" s="152">
        <f>IF(AZ203=3,G203,0)</f>
        <v>0</v>
      </c>
      <c r="BD203" s="152">
        <f>IF(AZ203=4,G203,0)</f>
        <v>0</v>
      </c>
      <c r="BE203" s="152">
        <f>IF(AZ203=5,G203,0)</f>
        <v>0</v>
      </c>
      <c r="CA203" s="182">
        <v>1</v>
      </c>
      <c r="CB203" s="182">
        <v>1</v>
      </c>
      <c r="CZ203" s="152">
        <v>0</v>
      </c>
    </row>
    <row r="204" spans="1:104" ht="22.5">
      <c r="A204" s="176">
        <v>112</v>
      </c>
      <c r="B204" s="177" t="s">
        <v>385</v>
      </c>
      <c r="C204" s="178" t="s">
        <v>386</v>
      </c>
      <c r="D204" s="179" t="s">
        <v>373</v>
      </c>
      <c r="E204" s="180">
        <v>0.0512</v>
      </c>
      <c r="F204" s="180">
        <v>0</v>
      </c>
      <c r="G204" s="181">
        <f>E204*F204</f>
        <v>0</v>
      </c>
      <c r="O204" s="175">
        <v>2</v>
      </c>
      <c r="AA204" s="152">
        <v>1</v>
      </c>
      <c r="AB204" s="152">
        <v>1</v>
      </c>
      <c r="AC204" s="152">
        <v>1</v>
      </c>
      <c r="AZ204" s="152">
        <v>1</v>
      </c>
      <c r="BA204" s="152">
        <f>IF(AZ204=1,G204,0)</f>
        <v>0</v>
      </c>
      <c r="BB204" s="152">
        <f>IF(AZ204=2,G204,0)</f>
        <v>0</v>
      </c>
      <c r="BC204" s="152">
        <f>IF(AZ204=3,G204,0)</f>
        <v>0</v>
      </c>
      <c r="BD204" s="152">
        <f>IF(AZ204=4,G204,0)</f>
        <v>0</v>
      </c>
      <c r="BE204" s="152">
        <f>IF(AZ204=5,G204,0)</f>
        <v>0</v>
      </c>
      <c r="CA204" s="182">
        <v>1</v>
      </c>
      <c r="CB204" s="182">
        <v>1</v>
      </c>
      <c r="CZ204" s="152">
        <v>0</v>
      </c>
    </row>
    <row r="205" spans="1:15" ht="12.75">
      <c r="A205" s="183"/>
      <c r="B205" s="185"/>
      <c r="C205" s="186" t="s">
        <v>387</v>
      </c>
      <c r="D205" s="187"/>
      <c r="E205" s="188">
        <v>0.0512</v>
      </c>
      <c r="F205" s="189"/>
      <c r="G205" s="190"/>
      <c r="M205" s="184" t="s">
        <v>387</v>
      </c>
      <c r="O205" s="175"/>
    </row>
    <row r="206" spans="1:104" ht="12.75">
      <c r="A206" s="176">
        <v>113</v>
      </c>
      <c r="B206" s="177" t="s">
        <v>388</v>
      </c>
      <c r="C206" s="178" t="s">
        <v>389</v>
      </c>
      <c r="D206" s="179" t="s">
        <v>92</v>
      </c>
      <c r="E206" s="180">
        <v>12.2</v>
      </c>
      <c r="F206" s="180">
        <v>0</v>
      </c>
      <c r="G206" s="181">
        <f>E206*F206</f>
        <v>0</v>
      </c>
      <c r="O206" s="175">
        <v>2</v>
      </c>
      <c r="AA206" s="152">
        <v>1</v>
      </c>
      <c r="AB206" s="152">
        <v>1</v>
      </c>
      <c r="AC206" s="152">
        <v>1</v>
      </c>
      <c r="AZ206" s="152">
        <v>1</v>
      </c>
      <c r="BA206" s="152">
        <f>IF(AZ206=1,G206,0)</f>
        <v>0</v>
      </c>
      <c r="BB206" s="152">
        <f>IF(AZ206=2,G206,0)</f>
        <v>0</v>
      </c>
      <c r="BC206" s="152">
        <f>IF(AZ206=3,G206,0)</f>
        <v>0</v>
      </c>
      <c r="BD206" s="152">
        <f>IF(AZ206=4,G206,0)</f>
        <v>0</v>
      </c>
      <c r="BE206" s="152">
        <f>IF(AZ206=5,G206,0)</f>
        <v>0</v>
      </c>
      <c r="CA206" s="182">
        <v>1</v>
      </c>
      <c r="CB206" s="182">
        <v>1</v>
      </c>
      <c r="CZ206" s="152">
        <v>0</v>
      </c>
    </row>
    <row r="207" spans="1:104" ht="12.75">
      <c r="A207" s="176">
        <v>114</v>
      </c>
      <c r="B207" s="177" t="s">
        <v>390</v>
      </c>
      <c r="C207" s="178" t="s">
        <v>391</v>
      </c>
      <c r="D207" s="179" t="s">
        <v>92</v>
      </c>
      <c r="E207" s="180">
        <v>12.2</v>
      </c>
      <c r="F207" s="180">
        <v>0</v>
      </c>
      <c r="G207" s="181">
        <f>E207*F207</f>
        <v>0</v>
      </c>
      <c r="O207" s="175">
        <v>2</v>
      </c>
      <c r="AA207" s="152">
        <v>1</v>
      </c>
      <c r="AB207" s="152">
        <v>1</v>
      </c>
      <c r="AC207" s="152">
        <v>1</v>
      </c>
      <c r="AZ207" s="152">
        <v>1</v>
      </c>
      <c r="BA207" s="152">
        <f>IF(AZ207=1,G207,0)</f>
        <v>0</v>
      </c>
      <c r="BB207" s="152">
        <f>IF(AZ207=2,G207,0)</f>
        <v>0</v>
      </c>
      <c r="BC207" s="152">
        <f>IF(AZ207=3,G207,0)</f>
        <v>0</v>
      </c>
      <c r="BD207" s="152">
        <f>IF(AZ207=4,G207,0)</f>
        <v>0</v>
      </c>
      <c r="BE207" s="152">
        <f>IF(AZ207=5,G207,0)</f>
        <v>0</v>
      </c>
      <c r="CA207" s="182">
        <v>1</v>
      </c>
      <c r="CB207" s="182">
        <v>1</v>
      </c>
      <c r="CZ207" s="152">
        <v>0</v>
      </c>
    </row>
    <row r="208" spans="1:104" ht="12.75">
      <c r="A208" s="176">
        <v>115</v>
      </c>
      <c r="B208" s="177" t="s">
        <v>392</v>
      </c>
      <c r="C208" s="178" t="s">
        <v>393</v>
      </c>
      <c r="D208" s="179" t="s">
        <v>130</v>
      </c>
      <c r="E208" s="180">
        <v>24</v>
      </c>
      <c r="F208" s="180">
        <v>0</v>
      </c>
      <c r="G208" s="181">
        <f>E208*F208</f>
        <v>0</v>
      </c>
      <c r="O208" s="175">
        <v>2</v>
      </c>
      <c r="AA208" s="152">
        <v>1</v>
      </c>
      <c r="AB208" s="152">
        <v>1</v>
      </c>
      <c r="AC208" s="152">
        <v>1</v>
      </c>
      <c r="AZ208" s="152">
        <v>1</v>
      </c>
      <c r="BA208" s="152">
        <f>IF(AZ208=1,G208,0)</f>
        <v>0</v>
      </c>
      <c r="BB208" s="152">
        <f>IF(AZ208=2,G208,0)</f>
        <v>0</v>
      </c>
      <c r="BC208" s="152">
        <f>IF(AZ208=3,G208,0)</f>
        <v>0</v>
      </c>
      <c r="BD208" s="152">
        <f>IF(AZ208=4,G208,0)</f>
        <v>0</v>
      </c>
      <c r="BE208" s="152">
        <f>IF(AZ208=5,G208,0)</f>
        <v>0</v>
      </c>
      <c r="CA208" s="182">
        <v>1</v>
      </c>
      <c r="CB208" s="182">
        <v>1</v>
      </c>
      <c r="CZ208" s="152">
        <v>0</v>
      </c>
    </row>
    <row r="209" spans="1:15" ht="12.75">
      <c r="A209" s="183"/>
      <c r="B209" s="185"/>
      <c r="C209" s="186" t="s">
        <v>394</v>
      </c>
      <c r="D209" s="187"/>
      <c r="E209" s="188">
        <v>24</v>
      </c>
      <c r="F209" s="189"/>
      <c r="G209" s="190"/>
      <c r="M209" s="184" t="s">
        <v>394</v>
      </c>
      <c r="O209" s="175"/>
    </row>
    <row r="210" spans="1:104" ht="12.75">
      <c r="A210" s="176">
        <v>116</v>
      </c>
      <c r="B210" s="177" t="s">
        <v>395</v>
      </c>
      <c r="C210" s="178" t="s">
        <v>396</v>
      </c>
      <c r="D210" s="179" t="s">
        <v>104</v>
      </c>
      <c r="E210" s="180">
        <v>12</v>
      </c>
      <c r="F210" s="180">
        <v>0</v>
      </c>
      <c r="G210" s="181">
        <f>E210*F210</f>
        <v>0</v>
      </c>
      <c r="O210" s="175">
        <v>2</v>
      </c>
      <c r="AA210" s="152">
        <v>12</v>
      </c>
      <c r="AB210" s="152">
        <v>0</v>
      </c>
      <c r="AC210" s="152">
        <v>115</v>
      </c>
      <c r="AZ210" s="152">
        <v>1</v>
      </c>
      <c r="BA210" s="152">
        <f>IF(AZ210=1,G210,0)</f>
        <v>0</v>
      </c>
      <c r="BB210" s="152">
        <f>IF(AZ210=2,G210,0)</f>
        <v>0</v>
      </c>
      <c r="BC210" s="152">
        <f>IF(AZ210=3,G210,0)</f>
        <v>0</v>
      </c>
      <c r="BD210" s="152">
        <f>IF(AZ210=4,G210,0)</f>
        <v>0</v>
      </c>
      <c r="BE210" s="152">
        <f>IF(AZ210=5,G210,0)</f>
        <v>0</v>
      </c>
      <c r="CA210" s="182">
        <v>12</v>
      </c>
      <c r="CB210" s="182">
        <v>0</v>
      </c>
      <c r="CZ210" s="152">
        <v>0</v>
      </c>
    </row>
    <row r="211" spans="1:57" ht="12.75">
      <c r="A211" s="191"/>
      <c r="B211" s="192" t="s">
        <v>75</v>
      </c>
      <c r="C211" s="193" t="str">
        <f>CONCATENATE(B200," ",C200)</f>
        <v>43 Schodiště</v>
      </c>
      <c r="D211" s="194"/>
      <c r="E211" s="195"/>
      <c r="F211" s="196"/>
      <c r="G211" s="197">
        <f>SUM(G200:G210)</f>
        <v>0</v>
      </c>
      <c r="O211" s="175">
        <v>4</v>
      </c>
      <c r="BA211" s="198">
        <f>SUM(BA200:BA210)</f>
        <v>0</v>
      </c>
      <c r="BB211" s="198">
        <f>SUM(BB200:BB210)</f>
        <v>0</v>
      </c>
      <c r="BC211" s="198">
        <f>SUM(BC200:BC210)</f>
        <v>0</v>
      </c>
      <c r="BD211" s="198">
        <f>SUM(BD200:BD210)</f>
        <v>0</v>
      </c>
      <c r="BE211" s="198">
        <f>SUM(BE200:BE210)</f>
        <v>0</v>
      </c>
    </row>
    <row r="212" spans="1:15" ht="12.75">
      <c r="A212" s="169" t="s">
        <v>72</v>
      </c>
      <c r="B212" s="170" t="s">
        <v>397</v>
      </c>
      <c r="C212" s="171" t="s">
        <v>398</v>
      </c>
      <c r="D212" s="172"/>
      <c r="E212" s="173"/>
      <c r="F212" s="173"/>
      <c r="G212" s="174"/>
      <c r="O212" s="175">
        <v>1</v>
      </c>
    </row>
    <row r="213" spans="1:104" ht="12.75">
      <c r="A213" s="176">
        <v>117</v>
      </c>
      <c r="B213" s="177" t="s">
        <v>399</v>
      </c>
      <c r="C213" s="178" t="s">
        <v>400</v>
      </c>
      <c r="D213" s="179" t="s">
        <v>92</v>
      </c>
      <c r="E213" s="180">
        <v>330.8</v>
      </c>
      <c r="F213" s="180">
        <v>0</v>
      </c>
      <c r="G213" s="181">
        <f>E213*F213</f>
        <v>0</v>
      </c>
      <c r="O213" s="175">
        <v>2</v>
      </c>
      <c r="AA213" s="152">
        <v>1</v>
      </c>
      <c r="AB213" s="152">
        <v>1</v>
      </c>
      <c r="AC213" s="152">
        <v>1</v>
      </c>
      <c r="AZ213" s="152">
        <v>1</v>
      </c>
      <c r="BA213" s="152">
        <f>IF(AZ213=1,G213,0)</f>
        <v>0</v>
      </c>
      <c r="BB213" s="152">
        <f>IF(AZ213=2,G213,0)</f>
        <v>0</v>
      </c>
      <c r="BC213" s="152">
        <f>IF(AZ213=3,G213,0)</f>
        <v>0</v>
      </c>
      <c r="BD213" s="152">
        <f>IF(AZ213=4,G213,0)</f>
        <v>0</v>
      </c>
      <c r="BE213" s="152">
        <f>IF(AZ213=5,G213,0)</f>
        <v>0</v>
      </c>
      <c r="CA213" s="182">
        <v>1</v>
      </c>
      <c r="CB213" s="182">
        <v>1</v>
      </c>
      <c r="CZ213" s="152">
        <v>0</v>
      </c>
    </row>
    <row r="214" spans="1:15" ht="12.75">
      <c r="A214" s="183"/>
      <c r="B214" s="185"/>
      <c r="C214" s="186" t="s">
        <v>401</v>
      </c>
      <c r="D214" s="187"/>
      <c r="E214" s="188">
        <v>81.7</v>
      </c>
      <c r="F214" s="189"/>
      <c r="G214" s="190"/>
      <c r="M214" s="184" t="s">
        <v>401</v>
      </c>
      <c r="O214" s="175"/>
    </row>
    <row r="215" spans="1:15" ht="12.75">
      <c r="A215" s="183"/>
      <c r="B215" s="185"/>
      <c r="C215" s="186" t="s">
        <v>402</v>
      </c>
      <c r="D215" s="187"/>
      <c r="E215" s="188">
        <v>51.4</v>
      </c>
      <c r="F215" s="189"/>
      <c r="G215" s="190"/>
      <c r="M215" s="184" t="s">
        <v>402</v>
      </c>
      <c r="O215" s="175"/>
    </row>
    <row r="216" spans="1:15" ht="12.75">
      <c r="A216" s="183"/>
      <c r="B216" s="185"/>
      <c r="C216" s="186" t="s">
        <v>403</v>
      </c>
      <c r="D216" s="187"/>
      <c r="E216" s="188">
        <v>117.92</v>
      </c>
      <c r="F216" s="189"/>
      <c r="G216" s="190"/>
      <c r="M216" s="184" t="s">
        <v>403</v>
      </c>
      <c r="O216" s="175"/>
    </row>
    <row r="217" spans="1:15" ht="12.75">
      <c r="A217" s="183"/>
      <c r="B217" s="185"/>
      <c r="C217" s="186" t="s">
        <v>404</v>
      </c>
      <c r="D217" s="187"/>
      <c r="E217" s="188">
        <v>23.48</v>
      </c>
      <c r="F217" s="189"/>
      <c r="G217" s="190"/>
      <c r="M217" s="184" t="s">
        <v>404</v>
      </c>
      <c r="O217" s="175"/>
    </row>
    <row r="218" spans="1:15" ht="12.75">
      <c r="A218" s="183"/>
      <c r="B218" s="185"/>
      <c r="C218" s="186" t="s">
        <v>405</v>
      </c>
      <c r="D218" s="187"/>
      <c r="E218" s="188">
        <v>55.7</v>
      </c>
      <c r="F218" s="189"/>
      <c r="G218" s="190"/>
      <c r="M218" s="184" t="s">
        <v>405</v>
      </c>
      <c r="O218" s="175"/>
    </row>
    <row r="219" spans="1:15" ht="12.75">
      <c r="A219" s="183"/>
      <c r="B219" s="185"/>
      <c r="C219" s="186" t="s">
        <v>406</v>
      </c>
      <c r="D219" s="187"/>
      <c r="E219" s="188">
        <v>0.6</v>
      </c>
      <c r="F219" s="189"/>
      <c r="G219" s="190"/>
      <c r="M219" s="184" t="s">
        <v>406</v>
      </c>
      <c r="O219" s="175"/>
    </row>
    <row r="220" spans="1:104" ht="12.75">
      <c r="A220" s="176">
        <v>118</v>
      </c>
      <c r="B220" s="177" t="s">
        <v>407</v>
      </c>
      <c r="C220" s="178" t="s">
        <v>408</v>
      </c>
      <c r="D220" s="179" t="s">
        <v>92</v>
      </c>
      <c r="E220" s="180">
        <v>197.1</v>
      </c>
      <c r="F220" s="180">
        <v>0</v>
      </c>
      <c r="G220" s="181">
        <f>E220*F220</f>
        <v>0</v>
      </c>
      <c r="O220" s="175">
        <v>2</v>
      </c>
      <c r="AA220" s="152">
        <v>1</v>
      </c>
      <c r="AB220" s="152">
        <v>1</v>
      </c>
      <c r="AC220" s="152">
        <v>1</v>
      </c>
      <c r="AZ220" s="152">
        <v>1</v>
      </c>
      <c r="BA220" s="152">
        <f>IF(AZ220=1,G220,0)</f>
        <v>0</v>
      </c>
      <c r="BB220" s="152">
        <f>IF(AZ220=2,G220,0)</f>
        <v>0</v>
      </c>
      <c r="BC220" s="152">
        <f>IF(AZ220=3,G220,0)</f>
        <v>0</v>
      </c>
      <c r="BD220" s="152">
        <f>IF(AZ220=4,G220,0)</f>
        <v>0</v>
      </c>
      <c r="BE220" s="152">
        <f>IF(AZ220=5,G220,0)</f>
        <v>0</v>
      </c>
      <c r="CA220" s="182">
        <v>1</v>
      </c>
      <c r="CB220" s="182">
        <v>1</v>
      </c>
      <c r="CZ220" s="152">
        <v>0.15765</v>
      </c>
    </row>
    <row r="221" spans="1:15" ht="12.75">
      <c r="A221" s="183"/>
      <c r="B221" s="185"/>
      <c r="C221" s="186" t="s">
        <v>409</v>
      </c>
      <c r="D221" s="187"/>
      <c r="E221" s="188">
        <v>141.4</v>
      </c>
      <c r="F221" s="189"/>
      <c r="G221" s="190"/>
      <c r="M221" s="184" t="s">
        <v>409</v>
      </c>
      <c r="O221" s="175"/>
    </row>
    <row r="222" spans="1:15" ht="12.75">
      <c r="A222" s="183"/>
      <c r="B222" s="185"/>
      <c r="C222" s="186" t="s">
        <v>410</v>
      </c>
      <c r="D222" s="187"/>
      <c r="E222" s="188">
        <v>55.7</v>
      </c>
      <c r="F222" s="189"/>
      <c r="G222" s="190"/>
      <c r="M222" s="184" t="s">
        <v>410</v>
      </c>
      <c r="O222" s="175"/>
    </row>
    <row r="223" spans="1:104" ht="12.75">
      <c r="A223" s="176">
        <v>119</v>
      </c>
      <c r="B223" s="177" t="s">
        <v>411</v>
      </c>
      <c r="C223" s="178" t="s">
        <v>412</v>
      </c>
      <c r="D223" s="179" t="s">
        <v>92</v>
      </c>
      <c r="E223" s="180">
        <v>141.4</v>
      </c>
      <c r="F223" s="180">
        <v>0</v>
      </c>
      <c r="G223" s="181">
        <f>E223*F223</f>
        <v>0</v>
      </c>
      <c r="O223" s="175">
        <v>2</v>
      </c>
      <c r="AA223" s="152">
        <v>1</v>
      </c>
      <c r="AB223" s="152">
        <v>1</v>
      </c>
      <c r="AC223" s="152">
        <v>1</v>
      </c>
      <c r="AZ223" s="152">
        <v>1</v>
      </c>
      <c r="BA223" s="152">
        <f>IF(AZ223=1,G223,0)</f>
        <v>0</v>
      </c>
      <c r="BB223" s="152">
        <f>IF(AZ223=2,G223,0)</f>
        <v>0</v>
      </c>
      <c r="BC223" s="152">
        <f>IF(AZ223=3,G223,0)</f>
        <v>0</v>
      </c>
      <c r="BD223" s="152">
        <f>IF(AZ223=4,G223,0)</f>
        <v>0</v>
      </c>
      <c r="BE223" s="152">
        <f>IF(AZ223=5,G223,0)</f>
        <v>0</v>
      </c>
      <c r="CA223" s="182">
        <v>1</v>
      </c>
      <c r="CB223" s="182">
        <v>1</v>
      </c>
      <c r="CZ223" s="152">
        <v>0</v>
      </c>
    </row>
    <row r="224" spans="1:15" ht="12.75">
      <c r="A224" s="183"/>
      <c r="B224" s="185"/>
      <c r="C224" s="186" t="s">
        <v>413</v>
      </c>
      <c r="D224" s="187"/>
      <c r="E224" s="188">
        <v>141.4</v>
      </c>
      <c r="F224" s="189"/>
      <c r="G224" s="190"/>
      <c r="M224" s="184" t="s">
        <v>413</v>
      </c>
      <c r="O224" s="175"/>
    </row>
    <row r="225" spans="1:104" ht="12.75">
      <c r="A225" s="176">
        <v>120</v>
      </c>
      <c r="B225" s="177" t="s">
        <v>354</v>
      </c>
      <c r="C225" s="178" t="s">
        <v>355</v>
      </c>
      <c r="D225" s="179" t="s">
        <v>92</v>
      </c>
      <c r="E225" s="180">
        <v>89.4</v>
      </c>
      <c r="F225" s="180">
        <v>0</v>
      </c>
      <c r="G225" s="181">
        <f>E225*F225</f>
        <v>0</v>
      </c>
      <c r="O225" s="175">
        <v>2</v>
      </c>
      <c r="AA225" s="152">
        <v>1</v>
      </c>
      <c r="AB225" s="152">
        <v>1</v>
      </c>
      <c r="AC225" s="152">
        <v>1</v>
      </c>
      <c r="AZ225" s="152">
        <v>1</v>
      </c>
      <c r="BA225" s="152">
        <f>IF(AZ225=1,G225,0)</f>
        <v>0</v>
      </c>
      <c r="BB225" s="152">
        <f>IF(AZ225=2,G225,0)</f>
        <v>0</v>
      </c>
      <c r="BC225" s="152">
        <f>IF(AZ225=3,G225,0)</f>
        <v>0</v>
      </c>
      <c r="BD225" s="152">
        <f>IF(AZ225=4,G225,0)</f>
        <v>0</v>
      </c>
      <c r="BE225" s="152">
        <f>IF(AZ225=5,G225,0)</f>
        <v>0</v>
      </c>
      <c r="CA225" s="182">
        <v>1</v>
      </c>
      <c r="CB225" s="182">
        <v>1</v>
      </c>
      <c r="CZ225" s="152">
        <v>0</v>
      </c>
    </row>
    <row r="226" spans="1:15" ht="12.75">
      <c r="A226" s="183"/>
      <c r="B226" s="185"/>
      <c r="C226" s="186" t="s">
        <v>414</v>
      </c>
      <c r="D226" s="187"/>
      <c r="E226" s="188">
        <v>26</v>
      </c>
      <c r="F226" s="189"/>
      <c r="G226" s="190"/>
      <c r="M226" s="184" t="s">
        <v>414</v>
      </c>
      <c r="O226" s="175"/>
    </row>
    <row r="227" spans="1:15" ht="12.75">
      <c r="A227" s="183"/>
      <c r="B227" s="185"/>
      <c r="C227" s="186" t="s">
        <v>415</v>
      </c>
      <c r="D227" s="187"/>
      <c r="E227" s="188">
        <v>55.7</v>
      </c>
      <c r="F227" s="189"/>
      <c r="G227" s="190"/>
      <c r="M227" s="184" t="s">
        <v>415</v>
      </c>
      <c r="O227" s="175"/>
    </row>
    <row r="228" spans="1:15" ht="12.75">
      <c r="A228" s="183"/>
      <c r="B228" s="185"/>
      <c r="C228" s="186" t="s">
        <v>416</v>
      </c>
      <c r="D228" s="187"/>
      <c r="E228" s="188">
        <v>7.7</v>
      </c>
      <c r="F228" s="189"/>
      <c r="G228" s="190"/>
      <c r="M228" s="184" t="s">
        <v>416</v>
      </c>
      <c r="O228" s="175"/>
    </row>
    <row r="229" spans="1:104" ht="12.75">
      <c r="A229" s="176">
        <v>121</v>
      </c>
      <c r="B229" s="177" t="s">
        <v>417</v>
      </c>
      <c r="C229" s="178" t="s">
        <v>418</v>
      </c>
      <c r="D229" s="179" t="s">
        <v>92</v>
      </c>
      <c r="E229" s="180">
        <v>117.92</v>
      </c>
      <c r="F229" s="180">
        <v>0</v>
      </c>
      <c r="G229" s="181">
        <f>E229*F229</f>
        <v>0</v>
      </c>
      <c r="O229" s="175">
        <v>2</v>
      </c>
      <c r="AA229" s="152">
        <v>1</v>
      </c>
      <c r="AB229" s="152">
        <v>1</v>
      </c>
      <c r="AC229" s="152">
        <v>1</v>
      </c>
      <c r="AZ229" s="152">
        <v>1</v>
      </c>
      <c r="BA229" s="152">
        <f>IF(AZ229=1,G229,0)</f>
        <v>0</v>
      </c>
      <c r="BB229" s="152">
        <f>IF(AZ229=2,G229,0)</f>
        <v>0</v>
      </c>
      <c r="BC229" s="152">
        <f>IF(AZ229=3,G229,0)</f>
        <v>0</v>
      </c>
      <c r="BD229" s="152">
        <f>IF(AZ229=4,G229,0)</f>
        <v>0</v>
      </c>
      <c r="BE229" s="152">
        <f>IF(AZ229=5,G229,0)</f>
        <v>0</v>
      </c>
      <c r="CA229" s="182">
        <v>1</v>
      </c>
      <c r="CB229" s="182">
        <v>1</v>
      </c>
      <c r="CZ229" s="152">
        <v>0</v>
      </c>
    </row>
    <row r="230" spans="1:15" ht="12.75">
      <c r="A230" s="183"/>
      <c r="B230" s="185"/>
      <c r="C230" s="186" t="s">
        <v>419</v>
      </c>
      <c r="D230" s="187"/>
      <c r="E230" s="188">
        <v>117.92</v>
      </c>
      <c r="F230" s="189"/>
      <c r="G230" s="190"/>
      <c r="M230" s="184" t="s">
        <v>419</v>
      </c>
      <c r="O230" s="175"/>
    </row>
    <row r="231" spans="1:104" ht="22.5">
      <c r="A231" s="176">
        <v>122</v>
      </c>
      <c r="B231" s="177" t="s">
        <v>420</v>
      </c>
      <c r="C231" s="178" t="s">
        <v>421</v>
      </c>
      <c r="D231" s="179" t="s">
        <v>92</v>
      </c>
      <c r="E231" s="180">
        <v>23.48</v>
      </c>
      <c r="F231" s="180">
        <v>0</v>
      </c>
      <c r="G231" s="181">
        <f>E231*F231</f>
        <v>0</v>
      </c>
      <c r="O231" s="175">
        <v>2</v>
      </c>
      <c r="AA231" s="152">
        <v>1</v>
      </c>
      <c r="AB231" s="152">
        <v>1</v>
      </c>
      <c r="AC231" s="152">
        <v>1</v>
      </c>
      <c r="AZ231" s="152">
        <v>1</v>
      </c>
      <c r="BA231" s="152">
        <f>IF(AZ231=1,G231,0)</f>
        <v>0</v>
      </c>
      <c r="BB231" s="152">
        <f>IF(AZ231=2,G231,0)</f>
        <v>0</v>
      </c>
      <c r="BC231" s="152">
        <f>IF(AZ231=3,G231,0)</f>
        <v>0</v>
      </c>
      <c r="BD231" s="152">
        <f>IF(AZ231=4,G231,0)</f>
        <v>0</v>
      </c>
      <c r="BE231" s="152">
        <f>IF(AZ231=5,G231,0)</f>
        <v>0</v>
      </c>
      <c r="CA231" s="182">
        <v>1</v>
      </c>
      <c r="CB231" s="182">
        <v>1</v>
      </c>
      <c r="CZ231" s="152">
        <v>0</v>
      </c>
    </row>
    <row r="232" spans="1:15" ht="12.75">
      <c r="A232" s="183"/>
      <c r="B232" s="185"/>
      <c r="C232" s="186" t="s">
        <v>422</v>
      </c>
      <c r="D232" s="187"/>
      <c r="E232" s="188">
        <v>23.48</v>
      </c>
      <c r="F232" s="189"/>
      <c r="G232" s="190"/>
      <c r="M232" s="184" t="s">
        <v>422</v>
      </c>
      <c r="O232" s="175"/>
    </row>
    <row r="233" spans="1:104" ht="22.5">
      <c r="A233" s="176">
        <v>123</v>
      </c>
      <c r="B233" s="177" t="s">
        <v>423</v>
      </c>
      <c r="C233" s="178" t="s">
        <v>424</v>
      </c>
      <c r="D233" s="179" t="s">
        <v>130</v>
      </c>
      <c r="E233" s="180">
        <v>105.6</v>
      </c>
      <c r="F233" s="180">
        <v>0</v>
      </c>
      <c r="G233" s="181">
        <f>E233*F233</f>
        <v>0</v>
      </c>
      <c r="O233" s="175">
        <v>2</v>
      </c>
      <c r="AA233" s="152">
        <v>1</v>
      </c>
      <c r="AB233" s="152">
        <v>1</v>
      </c>
      <c r="AC233" s="152">
        <v>1</v>
      </c>
      <c r="AZ233" s="152">
        <v>1</v>
      </c>
      <c r="BA233" s="152">
        <f>IF(AZ233=1,G233,0)</f>
        <v>0</v>
      </c>
      <c r="BB233" s="152">
        <f>IF(AZ233=2,G233,0)</f>
        <v>0</v>
      </c>
      <c r="BC233" s="152">
        <f>IF(AZ233=3,G233,0)</f>
        <v>0</v>
      </c>
      <c r="BD233" s="152">
        <f>IF(AZ233=4,G233,0)</f>
        <v>0</v>
      </c>
      <c r="BE233" s="152">
        <f>IF(AZ233=5,G233,0)</f>
        <v>0</v>
      </c>
      <c r="CA233" s="182">
        <v>1</v>
      </c>
      <c r="CB233" s="182">
        <v>1</v>
      </c>
      <c r="CZ233" s="152">
        <v>0.19713</v>
      </c>
    </row>
    <row r="234" spans="1:15" ht="12.75">
      <c r="A234" s="183"/>
      <c r="B234" s="185"/>
      <c r="C234" s="186" t="s">
        <v>425</v>
      </c>
      <c r="D234" s="187"/>
      <c r="E234" s="188">
        <v>105.6</v>
      </c>
      <c r="F234" s="189"/>
      <c r="G234" s="190"/>
      <c r="M234" s="184" t="s">
        <v>425</v>
      </c>
      <c r="O234" s="175"/>
    </row>
    <row r="235" spans="1:104" ht="12.75">
      <c r="A235" s="176">
        <v>124</v>
      </c>
      <c r="B235" s="177" t="s">
        <v>426</v>
      </c>
      <c r="C235" s="178" t="s">
        <v>427</v>
      </c>
      <c r="D235" s="179" t="s">
        <v>92</v>
      </c>
      <c r="E235" s="180">
        <v>239.1</v>
      </c>
      <c r="F235" s="180">
        <v>0</v>
      </c>
      <c r="G235" s="181">
        <f>E235*F235</f>
        <v>0</v>
      </c>
      <c r="O235" s="175">
        <v>2</v>
      </c>
      <c r="AA235" s="152">
        <v>1</v>
      </c>
      <c r="AB235" s="152">
        <v>1</v>
      </c>
      <c r="AC235" s="152">
        <v>1</v>
      </c>
      <c r="AZ235" s="152">
        <v>1</v>
      </c>
      <c r="BA235" s="152">
        <f>IF(AZ235=1,G235,0)</f>
        <v>0</v>
      </c>
      <c r="BB235" s="152">
        <f>IF(AZ235=2,G235,0)</f>
        <v>0</v>
      </c>
      <c r="BC235" s="152">
        <f>IF(AZ235=3,G235,0)</f>
        <v>0</v>
      </c>
      <c r="BD235" s="152">
        <f>IF(AZ235=4,G235,0)</f>
        <v>0</v>
      </c>
      <c r="BE235" s="152">
        <f>IF(AZ235=5,G235,0)</f>
        <v>0</v>
      </c>
      <c r="CA235" s="182">
        <v>1</v>
      </c>
      <c r="CB235" s="182">
        <v>1</v>
      </c>
      <c r="CZ235" s="152">
        <v>0</v>
      </c>
    </row>
    <row r="236" spans="1:15" ht="12.75">
      <c r="A236" s="183"/>
      <c r="B236" s="185"/>
      <c r="C236" s="186" t="s">
        <v>428</v>
      </c>
      <c r="D236" s="187"/>
      <c r="E236" s="188">
        <v>183.4</v>
      </c>
      <c r="F236" s="189"/>
      <c r="G236" s="190"/>
      <c r="M236" s="184" t="s">
        <v>428</v>
      </c>
      <c r="O236" s="175"/>
    </row>
    <row r="237" spans="1:15" ht="12.75">
      <c r="A237" s="183"/>
      <c r="B237" s="185"/>
      <c r="C237" s="186" t="s">
        <v>429</v>
      </c>
      <c r="D237" s="187"/>
      <c r="E237" s="188">
        <v>55.7</v>
      </c>
      <c r="F237" s="189"/>
      <c r="G237" s="190"/>
      <c r="M237" s="184" t="s">
        <v>429</v>
      </c>
      <c r="O237" s="175"/>
    </row>
    <row r="238" spans="1:104" ht="22.5">
      <c r="A238" s="176">
        <v>125</v>
      </c>
      <c r="B238" s="177" t="s">
        <v>430</v>
      </c>
      <c r="C238" s="178" t="s">
        <v>431</v>
      </c>
      <c r="D238" s="179" t="s">
        <v>130</v>
      </c>
      <c r="E238" s="180">
        <v>221.5738</v>
      </c>
      <c r="F238" s="180">
        <v>0</v>
      </c>
      <c r="G238" s="181">
        <f>E238*F238</f>
        <v>0</v>
      </c>
      <c r="O238" s="175">
        <v>2</v>
      </c>
      <c r="AA238" s="152">
        <v>1</v>
      </c>
      <c r="AB238" s="152">
        <v>1</v>
      </c>
      <c r="AC238" s="152">
        <v>1</v>
      </c>
      <c r="AZ238" s="152">
        <v>1</v>
      </c>
      <c r="BA238" s="152">
        <f>IF(AZ238=1,G238,0)</f>
        <v>0</v>
      </c>
      <c r="BB238" s="152">
        <f>IF(AZ238=2,G238,0)</f>
        <v>0</v>
      </c>
      <c r="BC238" s="152">
        <f>IF(AZ238=3,G238,0)</f>
        <v>0</v>
      </c>
      <c r="BD238" s="152">
        <f>IF(AZ238=4,G238,0)</f>
        <v>0</v>
      </c>
      <c r="BE238" s="152">
        <f>IF(AZ238=5,G238,0)</f>
        <v>0</v>
      </c>
      <c r="CA238" s="182">
        <v>1</v>
      </c>
      <c r="CB238" s="182">
        <v>1</v>
      </c>
      <c r="CZ238" s="152">
        <v>0</v>
      </c>
    </row>
    <row r="239" spans="1:15" ht="12.75">
      <c r="A239" s="183"/>
      <c r="B239" s="185"/>
      <c r="C239" s="186" t="s">
        <v>432</v>
      </c>
      <c r="D239" s="187"/>
      <c r="E239" s="188">
        <v>221.5738</v>
      </c>
      <c r="F239" s="189"/>
      <c r="G239" s="190"/>
      <c r="M239" s="184" t="s">
        <v>432</v>
      </c>
      <c r="O239" s="175"/>
    </row>
    <row r="240" spans="1:15" ht="12.75">
      <c r="A240" s="183"/>
      <c r="B240" s="185"/>
      <c r="C240" s="186" t="s">
        <v>433</v>
      </c>
      <c r="D240" s="187"/>
      <c r="E240" s="188">
        <v>0</v>
      </c>
      <c r="F240" s="189"/>
      <c r="G240" s="190"/>
      <c r="M240" s="184" t="s">
        <v>433</v>
      </c>
      <c r="O240" s="175"/>
    </row>
    <row r="241" spans="1:15" ht="12.75">
      <c r="A241" s="183"/>
      <c r="B241" s="185"/>
      <c r="C241" s="186" t="s">
        <v>434</v>
      </c>
      <c r="D241" s="187"/>
      <c r="E241" s="188">
        <v>0</v>
      </c>
      <c r="F241" s="189"/>
      <c r="G241" s="190"/>
      <c r="M241" s="184" t="s">
        <v>434</v>
      </c>
      <c r="O241" s="175"/>
    </row>
    <row r="242" spans="1:15" ht="12.75">
      <c r="A242" s="183"/>
      <c r="B242" s="185"/>
      <c r="C242" s="186" t="s">
        <v>435</v>
      </c>
      <c r="D242" s="187"/>
      <c r="E242" s="188">
        <v>0</v>
      </c>
      <c r="F242" s="189"/>
      <c r="G242" s="190"/>
      <c r="M242" s="184" t="s">
        <v>435</v>
      </c>
      <c r="O242" s="175"/>
    </row>
    <row r="243" spans="1:104" ht="12.75">
      <c r="A243" s="176">
        <v>126</v>
      </c>
      <c r="B243" s="177" t="s">
        <v>436</v>
      </c>
      <c r="C243" s="178" t="s">
        <v>437</v>
      </c>
      <c r="D243" s="179" t="s">
        <v>92</v>
      </c>
      <c r="E243" s="180">
        <v>24.6</v>
      </c>
      <c r="F243" s="180">
        <v>0</v>
      </c>
      <c r="G243" s="181">
        <f>E243*F243</f>
        <v>0</v>
      </c>
      <c r="O243" s="175">
        <v>2</v>
      </c>
      <c r="AA243" s="152">
        <v>1</v>
      </c>
      <c r="AB243" s="152">
        <v>1</v>
      </c>
      <c r="AC243" s="152">
        <v>1</v>
      </c>
      <c r="AZ243" s="152">
        <v>1</v>
      </c>
      <c r="BA243" s="152">
        <f>IF(AZ243=1,G243,0)</f>
        <v>0</v>
      </c>
      <c r="BB243" s="152">
        <f>IF(AZ243=2,G243,0)</f>
        <v>0</v>
      </c>
      <c r="BC243" s="152">
        <f>IF(AZ243=3,G243,0)</f>
        <v>0</v>
      </c>
      <c r="BD243" s="152">
        <f>IF(AZ243=4,G243,0)</f>
        <v>0</v>
      </c>
      <c r="BE243" s="152">
        <f>IF(AZ243=5,G243,0)</f>
        <v>0</v>
      </c>
      <c r="CA243" s="182">
        <v>1</v>
      </c>
      <c r="CB243" s="182">
        <v>1</v>
      </c>
      <c r="CZ243" s="152">
        <v>0.11</v>
      </c>
    </row>
    <row r="244" spans="1:104" ht="22.5">
      <c r="A244" s="176">
        <v>127</v>
      </c>
      <c r="B244" s="177" t="s">
        <v>438</v>
      </c>
      <c r="C244" s="178" t="s">
        <v>439</v>
      </c>
      <c r="D244" s="179" t="s">
        <v>92</v>
      </c>
      <c r="E244" s="180">
        <v>0.6</v>
      </c>
      <c r="F244" s="180">
        <v>0</v>
      </c>
      <c r="G244" s="181">
        <f>E244*F244</f>
        <v>0</v>
      </c>
      <c r="O244" s="175">
        <v>2</v>
      </c>
      <c r="AA244" s="152">
        <v>12</v>
      </c>
      <c r="AB244" s="152">
        <v>0</v>
      </c>
      <c r="AC244" s="152">
        <v>127</v>
      </c>
      <c r="AZ244" s="152">
        <v>1</v>
      </c>
      <c r="BA244" s="152">
        <f>IF(AZ244=1,G244,0)</f>
        <v>0</v>
      </c>
      <c r="BB244" s="152">
        <f>IF(AZ244=2,G244,0)</f>
        <v>0</v>
      </c>
      <c r="BC244" s="152">
        <f>IF(AZ244=3,G244,0)</f>
        <v>0</v>
      </c>
      <c r="BD244" s="152">
        <f>IF(AZ244=4,G244,0)</f>
        <v>0</v>
      </c>
      <c r="BE244" s="152">
        <f>IF(AZ244=5,G244,0)</f>
        <v>0</v>
      </c>
      <c r="CA244" s="182">
        <v>12</v>
      </c>
      <c r="CB244" s="182">
        <v>0</v>
      </c>
      <c r="CZ244" s="152">
        <v>0</v>
      </c>
    </row>
    <row r="245" spans="1:15" ht="12.75">
      <c r="A245" s="183"/>
      <c r="B245" s="185"/>
      <c r="C245" s="186" t="s">
        <v>440</v>
      </c>
      <c r="D245" s="187"/>
      <c r="E245" s="188">
        <v>0.6</v>
      </c>
      <c r="F245" s="189"/>
      <c r="G245" s="190"/>
      <c r="M245" s="184" t="s">
        <v>440</v>
      </c>
      <c r="O245" s="175"/>
    </row>
    <row r="246" spans="1:15" ht="12.75">
      <c r="A246" s="183"/>
      <c r="B246" s="185"/>
      <c r="C246" s="186" t="s">
        <v>441</v>
      </c>
      <c r="D246" s="187"/>
      <c r="E246" s="188">
        <v>0</v>
      </c>
      <c r="F246" s="189"/>
      <c r="G246" s="190"/>
      <c r="M246" s="184" t="s">
        <v>441</v>
      </c>
      <c r="O246" s="175"/>
    </row>
    <row r="247" spans="1:104" ht="12.75">
      <c r="A247" s="176">
        <v>128</v>
      </c>
      <c r="B247" s="177" t="s">
        <v>442</v>
      </c>
      <c r="C247" s="178" t="s">
        <v>443</v>
      </c>
      <c r="D247" s="179" t="s">
        <v>92</v>
      </c>
      <c r="E247" s="180">
        <v>45.6</v>
      </c>
      <c r="F247" s="180">
        <v>0</v>
      </c>
      <c r="G247" s="181">
        <f>E247*F247</f>
        <v>0</v>
      </c>
      <c r="O247" s="175">
        <v>2</v>
      </c>
      <c r="AA247" s="152">
        <v>1</v>
      </c>
      <c r="AB247" s="152">
        <v>1</v>
      </c>
      <c r="AC247" s="152">
        <v>1</v>
      </c>
      <c r="AZ247" s="152">
        <v>1</v>
      </c>
      <c r="BA247" s="152">
        <f>IF(AZ247=1,G247,0)</f>
        <v>0</v>
      </c>
      <c r="BB247" s="152">
        <f>IF(AZ247=2,G247,0)</f>
        <v>0</v>
      </c>
      <c r="BC247" s="152">
        <f>IF(AZ247=3,G247,0)</f>
        <v>0</v>
      </c>
      <c r="BD247" s="152">
        <f>IF(AZ247=4,G247,0)</f>
        <v>0</v>
      </c>
      <c r="BE247" s="152">
        <f>IF(AZ247=5,G247,0)</f>
        <v>0</v>
      </c>
      <c r="CA247" s="182">
        <v>1</v>
      </c>
      <c r="CB247" s="182">
        <v>1</v>
      </c>
      <c r="CZ247" s="152">
        <v>0.08003</v>
      </c>
    </row>
    <row r="248" spans="1:15" ht="12.75">
      <c r="A248" s="183"/>
      <c r="B248" s="185"/>
      <c r="C248" s="186" t="s">
        <v>444</v>
      </c>
      <c r="D248" s="187"/>
      <c r="E248" s="188">
        <v>45.6</v>
      </c>
      <c r="F248" s="189"/>
      <c r="G248" s="190"/>
      <c r="M248" s="184" t="s">
        <v>444</v>
      </c>
      <c r="O248" s="175"/>
    </row>
    <row r="249" spans="1:104" ht="12.75">
      <c r="A249" s="176">
        <v>129</v>
      </c>
      <c r="B249" s="177" t="s">
        <v>445</v>
      </c>
      <c r="C249" s="178" t="s">
        <v>446</v>
      </c>
      <c r="D249" s="179" t="s">
        <v>447</v>
      </c>
      <c r="E249" s="180">
        <v>47.2204</v>
      </c>
      <c r="F249" s="180">
        <v>0</v>
      </c>
      <c r="G249" s="181">
        <f>E249*F249</f>
        <v>0</v>
      </c>
      <c r="O249" s="175">
        <v>2</v>
      </c>
      <c r="AA249" s="152">
        <v>3</v>
      </c>
      <c r="AB249" s="152">
        <v>1</v>
      </c>
      <c r="AC249" s="152">
        <v>58380129</v>
      </c>
      <c r="AZ249" s="152">
        <v>1</v>
      </c>
      <c r="BA249" s="152">
        <f>IF(AZ249=1,G249,0)</f>
        <v>0</v>
      </c>
      <c r="BB249" s="152">
        <f>IF(AZ249=2,G249,0)</f>
        <v>0</v>
      </c>
      <c r="BC249" s="152">
        <f>IF(AZ249=3,G249,0)</f>
        <v>0</v>
      </c>
      <c r="BD249" s="152">
        <f>IF(AZ249=4,G249,0)</f>
        <v>0</v>
      </c>
      <c r="BE249" s="152">
        <f>IF(AZ249=5,G249,0)</f>
        <v>0</v>
      </c>
      <c r="CA249" s="182">
        <v>3</v>
      </c>
      <c r="CB249" s="182">
        <v>1</v>
      </c>
      <c r="CZ249" s="152">
        <v>0</v>
      </c>
    </row>
    <row r="250" spans="1:15" ht="12.75">
      <c r="A250" s="183"/>
      <c r="B250" s="185"/>
      <c r="C250" s="186" t="s">
        <v>448</v>
      </c>
      <c r="D250" s="187"/>
      <c r="E250" s="188">
        <v>47.2204</v>
      </c>
      <c r="F250" s="189"/>
      <c r="G250" s="190"/>
      <c r="M250" s="184" t="s">
        <v>448</v>
      </c>
      <c r="O250" s="175"/>
    </row>
    <row r="251" spans="1:57" ht="12.75">
      <c r="A251" s="191"/>
      <c r="B251" s="192" t="s">
        <v>75</v>
      </c>
      <c r="C251" s="193" t="str">
        <f>CONCATENATE(B212," ",C212)</f>
        <v>46 Zpevněné plochy a pochůzné plochy</v>
      </c>
      <c r="D251" s="194"/>
      <c r="E251" s="195"/>
      <c r="F251" s="196"/>
      <c r="G251" s="197">
        <f>SUM(G212:G250)</f>
        <v>0</v>
      </c>
      <c r="O251" s="175">
        <v>4</v>
      </c>
      <c r="BA251" s="198">
        <f>SUM(BA212:BA250)</f>
        <v>0</v>
      </c>
      <c r="BB251" s="198">
        <f>SUM(BB212:BB250)</f>
        <v>0</v>
      </c>
      <c r="BC251" s="198">
        <f>SUM(BC212:BC250)</f>
        <v>0</v>
      </c>
      <c r="BD251" s="198">
        <f>SUM(BD212:BD250)</f>
        <v>0</v>
      </c>
      <c r="BE251" s="198">
        <f>SUM(BE212:BE250)</f>
        <v>0</v>
      </c>
    </row>
    <row r="252" spans="1:15" ht="12.75">
      <c r="A252" s="169" t="s">
        <v>72</v>
      </c>
      <c r="B252" s="170" t="s">
        <v>449</v>
      </c>
      <c r="C252" s="171" t="s">
        <v>450</v>
      </c>
      <c r="D252" s="172"/>
      <c r="E252" s="173"/>
      <c r="F252" s="173"/>
      <c r="G252" s="174"/>
      <c r="O252" s="175">
        <v>1</v>
      </c>
    </row>
    <row r="253" spans="1:104" ht="22.5">
      <c r="A253" s="176">
        <v>130</v>
      </c>
      <c r="B253" s="177" t="s">
        <v>451</v>
      </c>
      <c r="C253" s="178" t="s">
        <v>452</v>
      </c>
      <c r="D253" s="179" t="s">
        <v>92</v>
      </c>
      <c r="E253" s="180">
        <v>4550</v>
      </c>
      <c r="F253" s="180">
        <v>0</v>
      </c>
      <c r="G253" s="181">
        <f>E253*F253</f>
        <v>0</v>
      </c>
      <c r="O253" s="175">
        <v>2</v>
      </c>
      <c r="AA253" s="152">
        <v>1</v>
      </c>
      <c r="AB253" s="152">
        <v>1</v>
      </c>
      <c r="AC253" s="152">
        <v>1</v>
      </c>
      <c r="AZ253" s="152">
        <v>1</v>
      </c>
      <c r="BA253" s="152">
        <f>IF(AZ253=1,G253,0)</f>
        <v>0</v>
      </c>
      <c r="BB253" s="152">
        <f>IF(AZ253=2,G253,0)</f>
        <v>0</v>
      </c>
      <c r="BC253" s="152">
        <f>IF(AZ253=3,G253,0)</f>
        <v>0</v>
      </c>
      <c r="BD253" s="152">
        <f>IF(AZ253=4,G253,0)</f>
        <v>0</v>
      </c>
      <c r="BE253" s="152">
        <f>IF(AZ253=5,G253,0)</f>
        <v>0</v>
      </c>
      <c r="CA253" s="182">
        <v>1</v>
      </c>
      <c r="CB253" s="182">
        <v>1</v>
      </c>
      <c r="CZ253" s="152">
        <v>0</v>
      </c>
    </row>
    <row r="254" spans="1:15" ht="12.75">
      <c r="A254" s="183"/>
      <c r="B254" s="185"/>
      <c r="C254" s="186" t="s">
        <v>453</v>
      </c>
      <c r="D254" s="187"/>
      <c r="E254" s="188">
        <v>4550</v>
      </c>
      <c r="F254" s="189"/>
      <c r="G254" s="190"/>
      <c r="M254" s="184" t="s">
        <v>453</v>
      </c>
      <c r="O254" s="175"/>
    </row>
    <row r="255" spans="1:57" ht="12.75">
      <c r="A255" s="191"/>
      <c r="B255" s="192" t="s">
        <v>75</v>
      </c>
      <c r="C255" s="193" t="str">
        <f>CONCATENATE(B252," ",C252)</f>
        <v>95 Dokončovací práce</v>
      </c>
      <c r="D255" s="194"/>
      <c r="E255" s="195"/>
      <c r="F255" s="196"/>
      <c r="G255" s="197">
        <f>SUM(G252:G254)</f>
        <v>0</v>
      </c>
      <c r="O255" s="175">
        <v>4</v>
      </c>
      <c r="BA255" s="198">
        <f>SUM(BA252:BA254)</f>
        <v>0</v>
      </c>
      <c r="BB255" s="198">
        <f>SUM(BB252:BB254)</f>
        <v>0</v>
      </c>
      <c r="BC255" s="198">
        <f>SUM(BC252:BC254)</f>
        <v>0</v>
      </c>
      <c r="BD255" s="198">
        <f>SUM(BD252:BD254)</f>
        <v>0</v>
      </c>
      <c r="BE255" s="198">
        <f>SUM(BE252:BE254)</f>
        <v>0</v>
      </c>
    </row>
    <row r="256" spans="1:15" ht="12.75">
      <c r="A256" s="169" t="s">
        <v>72</v>
      </c>
      <c r="B256" s="170" t="s">
        <v>454</v>
      </c>
      <c r="C256" s="171" t="s">
        <v>455</v>
      </c>
      <c r="D256" s="172"/>
      <c r="E256" s="173"/>
      <c r="F256" s="173"/>
      <c r="G256" s="174"/>
      <c r="O256" s="175">
        <v>1</v>
      </c>
    </row>
    <row r="257" spans="1:104" ht="22.5">
      <c r="A257" s="176">
        <v>131</v>
      </c>
      <c r="B257" s="177" t="s">
        <v>456</v>
      </c>
      <c r="C257" s="178" t="s">
        <v>457</v>
      </c>
      <c r="D257" s="179" t="s">
        <v>100</v>
      </c>
      <c r="E257" s="180">
        <v>80</v>
      </c>
      <c r="F257" s="180">
        <v>0</v>
      </c>
      <c r="G257" s="181">
        <f>E257*F257</f>
        <v>0</v>
      </c>
      <c r="O257" s="175">
        <v>2</v>
      </c>
      <c r="AA257" s="152">
        <v>1</v>
      </c>
      <c r="AB257" s="152">
        <v>1</v>
      </c>
      <c r="AC257" s="152">
        <v>1</v>
      </c>
      <c r="AZ257" s="152">
        <v>1</v>
      </c>
      <c r="BA257" s="152">
        <f>IF(AZ257=1,G257,0)</f>
        <v>0</v>
      </c>
      <c r="BB257" s="152">
        <f>IF(AZ257=2,G257,0)</f>
        <v>0</v>
      </c>
      <c r="BC257" s="152">
        <f>IF(AZ257=3,G257,0)</f>
        <v>0</v>
      </c>
      <c r="BD257" s="152">
        <f>IF(AZ257=4,G257,0)</f>
        <v>0</v>
      </c>
      <c r="BE257" s="152">
        <f>IF(AZ257=5,G257,0)</f>
        <v>0</v>
      </c>
      <c r="CA257" s="182">
        <v>1</v>
      </c>
      <c r="CB257" s="182">
        <v>1</v>
      </c>
      <c r="CZ257" s="152">
        <v>0</v>
      </c>
    </row>
    <row r="258" spans="1:15" ht="12.75">
      <c r="A258" s="183"/>
      <c r="B258" s="185"/>
      <c r="C258" s="186" t="s">
        <v>458</v>
      </c>
      <c r="D258" s="187"/>
      <c r="E258" s="188">
        <v>80</v>
      </c>
      <c r="F258" s="189"/>
      <c r="G258" s="190"/>
      <c r="M258" s="184" t="s">
        <v>458</v>
      </c>
      <c r="O258" s="175"/>
    </row>
    <row r="259" spans="1:104" ht="12.75">
      <c r="A259" s="176">
        <v>132</v>
      </c>
      <c r="B259" s="177" t="s">
        <v>459</v>
      </c>
      <c r="C259" s="178" t="s">
        <v>460</v>
      </c>
      <c r="D259" s="179" t="s">
        <v>130</v>
      </c>
      <c r="E259" s="180">
        <v>125</v>
      </c>
      <c r="F259" s="180">
        <v>0</v>
      </c>
      <c r="G259" s="181">
        <f>E259*F259</f>
        <v>0</v>
      </c>
      <c r="O259" s="175">
        <v>2</v>
      </c>
      <c r="AA259" s="152">
        <v>2</v>
      </c>
      <c r="AB259" s="152">
        <v>1</v>
      </c>
      <c r="AC259" s="152">
        <v>1</v>
      </c>
      <c r="AZ259" s="152">
        <v>1</v>
      </c>
      <c r="BA259" s="152">
        <f>IF(AZ259=1,G259,0)</f>
        <v>0</v>
      </c>
      <c r="BB259" s="152">
        <f>IF(AZ259=2,G259,0)</f>
        <v>0</v>
      </c>
      <c r="BC259" s="152">
        <f>IF(AZ259=3,G259,0)</f>
        <v>0</v>
      </c>
      <c r="BD259" s="152">
        <f>IF(AZ259=4,G259,0)</f>
        <v>0</v>
      </c>
      <c r="BE259" s="152">
        <f>IF(AZ259=5,G259,0)</f>
        <v>0</v>
      </c>
      <c r="CA259" s="182">
        <v>2</v>
      </c>
      <c r="CB259" s="182">
        <v>1</v>
      </c>
      <c r="CZ259" s="152">
        <v>0</v>
      </c>
    </row>
    <row r="260" spans="1:104" ht="22.5">
      <c r="A260" s="176">
        <v>133</v>
      </c>
      <c r="B260" s="177" t="s">
        <v>461</v>
      </c>
      <c r="C260" s="178" t="s">
        <v>462</v>
      </c>
      <c r="D260" s="179" t="s">
        <v>100</v>
      </c>
      <c r="E260" s="180">
        <v>4.8</v>
      </c>
      <c r="F260" s="180">
        <v>0</v>
      </c>
      <c r="G260" s="181">
        <f>E260*F260</f>
        <v>0</v>
      </c>
      <c r="O260" s="175">
        <v>2</v>
      </c>
      <c r="AA260" s="152">
        <v>1</v>
      </c>
      <c r="AB260" s="152">
        <v>1</v>
      </c>
      <c r="AC260" s="152">
        <v>1</v>
      </c>
      <c r="AZ260" s="152">
        <v>1</v>
      </c>
      <c r="BA260" s="152">
        <f>IF(AZ260=1,G260,0)</f>
        <v>0</v>
      </c>
      <c r="BB260" s="152">
        <f>IF(AZ260=2,G260,0)</f>
        <v>0</v>
      </c>
      <c r="BC260" s="152">
        <f>IF(AZ260=3,G260,0)</f>
        <v>0</v>
      </c>
      <c r="BD260" s="152">
        <f>IF(AZ260=4,G260,0)</f>
        <v>0</v>
      </c>
      <c r="BE260" s="152">
        <f>IF(AZ260=5,G260,0)</f>
        <v>0</v>
      </c>
      <c r="CA260" s="182">
        <v>1</v>
      </c>
      <c r="CB260" s="182">
        <v>1</v>
      </c>
      <c r="CZ260" s="152">
        <v>0</v>
      </c>
    </row>
    <row r="261" spans="1:15" ht="12.75">
      <c r="A261" s="183"/>
      <c r="B261" s="185"/>
      <c r="C261" s="186" t="s">
        <v>463</v>
      </c>
      <c r="D261" s="187"/>
      <c r="E261" s="188">
        <v>4.8</v>
      </c>
      <c r="F261" s="189"/>
      <c r="G261" s="190"/>
      <c r="M261" s="184" t="s">
        <v>463</v>
      </c>
      <c r="O261" s="175"/>
    </row>
    <row r="262" spans="1:104" ht="12.75">
      <c r="A262" s="176">
        <v>134</v>
      </c>
      <c r="B262" s="177" t="s">
        <v>464</v>
      </c>
      <c r="C262" s="178" t="s">
        <v>465</v>
      </c>
      <c r="D262" s="179" t="s">
        <v>104</v>
      </c>
      <c r="E262" s="180">
        <v>3</v>
      </c>
      <c r="F262" s="180">
        <v>0</v>
      </c>
      <c r="G262" s="181">
        <f>E262*F262</f>
        <v>0</v>
      </c>
      <c r="O262" s="175">
        <v>2</v>
      </c>
      <c r="AA262" s="152">
        <v>1</v>
      </c>
      <c r="AB262" s="152">
        <v>1</v>
      </c>
      <c r="AC262" s="152">
        <v>1</v>
      </c>
      <c r="AZ262" s="152">
        <v>1</v>
      </c>
      <c r="BA262" s="152">
        <f>IF(AZ262=1,G262,0)</f>
        <v>0</v>
      </c>
      <c r="BB262" s="152">
        <f>IF(AZ262=2,G262,0)</f>
        <v>0</v>
      </c>
      <c r="BC262" s="152">
        <f>IF(AZ262=3,G262,0)</f>
        <v>0</v>
      </c>
      <c r="BD262" s="152">
        <f>IF(AZ262=4,G262,0)</f>
        <v>0</v>
      </c>
      <c r="BE262" s="152">
        <f>IF(AZ262=5,G262,0)</f>
        <v>0</v>
      </c>
      <c r="CA262" s="182">
        <v>1</v>
      </c>
      <c r="CB262" s="182">
        <v>1</v>
      </c>
      <c r="CZ262" s="152">
        <v>0</v>
      </c>
    </row>
    <row r="263" spans="1:57" ht="12.75">
      <c r="A263" s="191"/>
      <c r="B263" s="192" t="s">
        <v>75</v>
      </c>
      <c r="C263" s="193" t="str">
        <f>CONCATENATE(B256," ",C256)</f>
        <v>96 Bourání konstrukcí</v>
      </c>
      <c r="D263" s="194"/>
      <c r="E263" s="195"/>
      <c r="F263" s="196"/>
      <c r="G263" s="197">
        <f>SUM(G256:G262)</f>
        <v>0</v>
      </c>
      <c r="O263" s="175">
        <v>4</v>
      </c>
      <c r="BA263" s="198">
        <f>SUM(BA256:BA262)</f>
        <v>0</v>
      </c>
      <c r="BB263" s="198">
        <f>SUM(BB256:BB262)</f>
        <v>0</v>
      </c>
      <c r="BC263" s="198">
        <f>SUM(BC256:BC262)</f>
        <v>0</v>
      </c>
      <c r="BD263" s="198">
        <f>SUM(BD256:BD262)</f>
        <v>0</v>
      </c>
      <c r="BE263" s="198">
        <f>SUM(BE256:BE262)</f>
        <v>0</v>
      </c>
    </row>
    <row r="264" spans="1:15" ht="12.75">
      <c r="A264" s="169" t="s">
        <v>72</v>
      </c>
      <c r="B264" s="170" t="s">
        <v>466</v>
      </c>
      <c r="C264" s="171" t="s">
        <v>467</v>
      </c>
      <c r="D264" s="172"/>
      <c r="E264" s="173"/>
      <c r="F264" s="173"/>
      <c r="G264" s="174"/>
      <c r="O264" s="175">
        <v>1</v>
      </c>
    </row>
    <row r="265" spans="1:104" ht="12.75">
      <c r="A265" s="176">
        <v>135</v>
      </c>
      <c r="B265" s="177" t="s">
        <v>468</v>
      </c>
      <c r="C265" s="178" t="s">
        <v>469</v>
      </c>
      <c r="D265" s="179" t="s">
        <v>373</v>
      </c>
      <c r="E265" s="180">
        <v>273.6398</v>
      </c>
      <c r="F265" s="180">
        <v>0</v>
      </c>
      <c r="G265" s="181">
        <f>E265*F265</f>
        <v>0</v>
      </c>
      <c r="O265" s="175">
        <v>2</v>
      </c>
      <c r="AA265" s="152">
        <v>1</v>
      </c>
      <c r="AB265" s="152">
        <v>1</v>
      </c>
      <c r="AC265" s="152">
        <v>1</v>
      </c>
      <c r="AZ265" s="152">
        <v>1</v>
      </c>
      <c r="BA265" s="152">
        <f>IF(AZ265=1,G265,0)</f>
        <v>0</v>
      </c>
      <c r="BB265" s="152">
        <f>IF(AZ265=2,G265,0)</f>
        <v>0</v>
      </c>
      <c r="BC265" s="152">
        <f>IF(AZ265=3,G265,0)</f>
        <v>0</v>
      </c>
      <c r="BD265" s="152">
        <f>IF(AZ265=4,G265,0)</f>
        <v>0</v>
      </c>
      <c r="BE265" s="152">
        <f>IF(AZ265=5,G265,0)</f>
        <v>0</v>
      </c>
      <c r="CA265" s="182">
        <v>1</v>
      </c>
      <c r="CB265" s="182">
        <v>1</v>
      </c>
      <c r="CZ265" s="152">
        <v>0</v>
      </c>
    </row>
    <row r="266" spans="1:15" ht="12.75">
      <c r="A266" s="183"/>
      <c r="B266" s="185"/>
      <c r="C266" s="186" t="s">
        <v>470</v>
      </c>
      <c r="D266" s="187"/>
      <c r="E266" s="188">
        <v>273.6398</v>
      </c>
      <c r="F266" s="189"/>
      <c r="G266" s="190"/>
      <c r="M266" s="184" t="s">
        <v>470</v>
      </c>
      <c r="O266" s="175"/>
    </row>
    <row r="267" spans="1:104" ht="12.75">
      <c r="A267" s="176">
        <v>136</v>
      </c>
      <c r="B267" s="177" t="s">
        <v>471</v>
      </c>
      <c r="C267" s="178" t="s">
        <v>472</v>
      </c>
      <c r="D267" s="179" t="s">
        <v>373</v>
      </c>
      <c r="E267" s="180">
        <v>17.9</v>
      </c>
      <c r="F267" s="180">
        <v>0</v>
      </c>
      <c r="G267" s="181">
        <f>E267*F267</f>
        <v>0</v>
      </c>
      <c r="O267" s="175">
        <v>2</v>
      </c>
      <c r="AA267" s="152">
        <v>1</v>
      </c>
      <c r="AB267" s="152">
        <v>1</v>
      </c>
      <c r="AC267" s="152">
        <v>1</v>
      </c>
      <c r="AZ267" s="152">
        <v>1</v>
      </c>
      <c r="BA267" s="152">
        <f>IF(AZ267=1,G267,0)</f>
        <v>0</v>
      </c>
      <c r="BB267" s="152">
        <f>IF(AZ267=2,G267,0)</f>
        <v>0</v>
      </c>
      <c r="BC267" s="152">
        <f>IF(AZ267=3,G267,0)</f>
        <v>0</v>
      </c>
      <c r="BD267" s="152">
        <f>IF(AZ267=4,G267,0)</f>
        <v>0</v>
      </c>
      <c r="BE267" s="152">
        <f>IF(AZ267=5,G267,0)</f>
        <v>0</v>
      </c>
      <c r="CA267" s="182">
        <v>1</v>
      </c>
      <c r="CB267" s="182">
        <v>1</v>
      </c>
      <c r="CZ267" s="152">
        <v>0</v>
      </c>
    </row>
    <row r="268" spans="1:15" ht="12.75">
      <c r="A268" s="183"/>
      <c r="B268" s="185"/>
      <c r="C268" s="186" t="s">
        <v>473</v>
      </c>
      <c r="D268" s="187"/>
      <c r="E268" s="188">
        <v>17.9</v>
      </c>
      <c r="F268" s="189"/>
      <c r="G268" s="190"/>
      <c r="M268" s="184" t="s">
        <v>473</v>
      </c>
      <c r="O268" s="175"/>
    </row>
    <row r="269" spans="1:57" ht="12.75">
      <c r="A269" s="191"/>
      <c r="B269" s="192" t="s">
        <v>75</v>
      </c>
      <c r="C269" s="193" t="str">
        <f>CONCATENATE(B264," ",C264)</f>
        <v>99 Staveništní přesun hmot</v>
      </c>
      <c r="D269" s="194"/>
      <c r="E269" s="195"/>
      <c r="F269" s="196"/>
      <c r="G269" s="197">
        <f>SUM(G264:G268)</f>
        <v>0</v>
      </c>
      <c r="O269" s="175">
        <v>4</v>
      </c>
      <c r="BA269" s="198">
        <f>SUM(BA264:BA268)</f>
        <v>0</v>
      </c>
      <c r="BB269" s="198">
        <f>SUM(BB264:BB268)</f>
        <v>0</v>
      </c>
      <c r="BC269" s="198">
        <f>SUM(BC264:BC268)</f>
        <v>0</v>
      </c>
      <c r="BD269" s="198">
        <f>SUM(BD264:BD268)</f>
        <v>0</v>
      </c>
      <c r="BE269" s="198">
        <f>SUM(BE264:BE268)</f>
        <v>0</v>
      </c>
    </row>
    <row r="270" spans="1:15" ht="12.75">
      <c r="A270" s="169" t="s">
        <v>72</v>
      </c>
      <c r="B270" s="170" t="s">
        <v>474</v>
      </c>
      <c r="C270" s="171" t="s">
        <v>475</v>
      </c>
      <c r="D270" s="172"/>
      <c r="E270" s="173"/>
      <c r="F270" s="173"/>
      <c r="G270" s="174"/>
      <c r="O270" s="175">
        <v>1</v>
      </c>
    </row>
    <row r="271" spans="1:104" ht="22.5">
      <c r="A271" s="176">
        <v>137</v>
      </c>
      <c r="B271" s="177" t="s">
        <v>476</v>
      </c>
      <c r="C271" s="178" t="s">
        <v>477</v>
      </c>
      <c r="D271" s="179" t="s">
        <v>130</v>
      </c>
      <c r="E271" s="180">
        <v>42.127</v>
      </c>
      <c r="F271" s="180">
        <v>0</v>
      </c>
      <c r="G271" s="181">
        <f>E271*F271</f>
        <v>0</v>
      </c>
      <c r="O271" s="175">
        <v>2</v>
      </c>
      <c r="AA271" s="152">
        <v>1</v>
      </c>
      <c r="AB271" s="152">
        <v>7</v>
      </c>
      <c r="AC271" s="152">
        <v>7</v>
      </c>
      <c r="AZ271" s="152">
        <v>2</v>
      </c>
      <c r="BA271" s="152">
        <f>IF(AZ271=1,G271,0)</f>
        <v>0</v>
      </c>
      <c r="BB271" s="152">
        <f>IF(AZ271=2,G271,0)</f>
        <v>0</v>
      </c>
      <c r="BC271" s="152">
        <f>IF(AZ271=3,G271,0)</f>
        <v>0</v>
      </c>
      <c r="BD271" s="152">
        <f>IF(AZ271=4,G271,0)</f>
        <v>0</v>
      </c>
      <c r="BE271" s="152">
        <f>IF(AZ271=5,G271,0)</f>
        <v>0</v>
      </c>
      <c r="CA271" s="182">
        <v>1</v>
      </c>
      <c r="CB271" s="182">
        <v>7</v>
      </c>
      <c r="CZ271" s="152">
        <v>0</v>
      </c>
    </row>
    <row r="272" spans="1:15" ht="12.75">
      <c r="A272" s="183"/>
      <c r="B272" s="185"/>
      <c r="C272" s="186" t="s">
        <v>478</v>
      </c>
      <c r="D272" s="187"/>
      <c r="E272" s="188">
        <v>4.326</v>
      </c>
      <c r="F272" s="189"/>
      <c r="G272" s="190"/>
      <c r="M272" s="184" t="s">
        <v>478</v>
      </c>
      <c r="O272" s="175"/>
    </row>
    <row r="273" spans="1:15" ht="12.75">
      <c r="A273" s="183"/>
      <c r="B273" s="185"/>
      <c r="C273" s="186" t="s">
        <v>479</v>
      </c>
      <c r="D273" s="187"/>
      <c r="E273" s="188">
        <v>0</v>
      </c>
      <c r="F273" s="189"/>
      <c r="G273" s="190"/>
      <c r="M273" s="184" t="s">
        <v>479</v>
      </c>
      <c r="O273" s="175"/>
    </row>
    <row r="274" spans="1:15" ht="12.75">
      <c r="A274" s="183"/>
      <c r="B274" s="185"/>
      <c r="C274" s="186" t="s">
        <v>480</v>
      </c>
      <c r="D274" s="187"/>
      <c r="E274" s="188">
        <v>37.801</v>
      </c>
      <c r="F274" s="189"/>
      <c r="G274" s="190"/>
      <c r="M274" s="184" t="s">
        <v>480</v>
      </c>
      <c r="O274" s="175"/>
    </row>
    <row r="275" spans="1:15" ht="12.75">
      <c r="A275" s="183"/>
      <c r="B275" s="185"/>
      <c r="C275" s="186" t="s">
        <v>481</v>
      </c>
      <c r="D275" s="187"/>
      <c r="E275" s="188">
        <v>0</v>
      </c>
      <c r="F275" s="189"/>
      <c r="G275" s="190"/>
      <c r="M275" s="184" t="s">
        <v>481</v>
      </c>
      <c r="O275" s="175"/>
    </row>
    <row r="276" spans="1:104" ht="12.75">
      <c r="A276" s="176">
        <v>138</v>
      </c>
      <c r="B276" s="177" t="s">
        <v>482</v>
      </c>
      <c r="C276" s="178" t="s">
        <v>483</v>
      </c>
      <c r="D276" s="179" t="s">
        <v>61</v>
      </c>
      <c r="E276" s="180">
        <v>275.9318</v>
      </c>
      <c r="F276" s="180">
        <v>0</v>
      </c>
      <c r="G276" s="181">
        <f>E276*F276</f>
        <v>0</v>
      </c>
      <c r="O276" s="175">
        <v>2</v>
      </c>
      <c r="AA276" s="152">
        <v>1</v>
      </c>
      <c r="AB276" s="152">
        <v>7</v>
      </c>
      <c r="AC276" s="152">
        <v>7</v>
      </c>
      <c r="AZ276" s="152">
        <v>2</v>
      </c>
      <c r="BA276" s="152">
        <f>IF(AZ276=1,G276,0)</f>
        <v>0</v>
      </c>
      <c r="BB276" s="152">
        <f>IF(AZ276=2,G276,0)</f>
        <v>0</v>
      </c>
      <c r="BC276" s="152">
        <f>IF(AZ276=3,G276,0)</f>
        <v>0</v>
      </c>
      <c r="BD276" s="152">
        <f>IF(AZ276=4,G276,0)</f>
        <v>0</v>
      </c>
      <c r="BE276" s="152">
        <f>IF(AZ276=5,G276,0)</f>
        <v>0</v>
      </c>
      <c r="CA276" s="182">
        <v>1</v>
      </c>
      <c r="CB276" s="182">
        <v>7</v>
      </c>
      <c r="CZ276" s="152">
        <v>0</v>
      </c>
    </row>
    <row r="277" spans="1:57" ht="12.75">
      <c r="A277" s="191"/>
      <c r="B277" s="192" t="s">
        <v>75</v>
      </c>
      <c r="C277" s="193" t="str">
        <f>CONCATENATE(B270," ",C270)</f>
        <v>766 Konstrukce truhlářské</v>
      </c>
      <c r="D277" s="194"/>
      <c r="E277" s="195"/>
      <c r="F277" s="196"/>
      <c r="G277" s="197">
        <f>SUM(G270:G276)</f>
        <v>0</v>
      </c>
      <c r="O277" s="175">
        <v>4</v>
      </c>
      <c r="BA277" s="198">
        <f>SUM(BA270:BA276)</f>
        <v>0</v>
      </c>
      <c r="BB277" s="198">
        <f>SUM(BB270:BB276)</f>
        <v>0</v>
      </c>
      <c r="BC277" s="198">
        <f>SUM(BC270:BC276)</f>
        <v>0</v>
      </c>
      <c r="BD277" s="198">
        <f>SUM(BD270:BD276)</f>
        <v>0</v>
      </c>
      <c r="BE277" s="198">
        <f>SUM(BE270:BE276)</f>
        <v>0</v>
      </c>
    </row>
    <row r="278" spans="1:15" ht="12.75">
      <c r="A278" s="169" t="s">
        <v>72</v>
      </c>
      <c r="B278" s="170" t="s">
        <v>484</v>
      </c>
      <c r="C278" s="171" t="s">
        <v>485</v>
      </c>
      <c r="D278" s="172"/>
      <c r="E278" s="173"/>
      <c r="F278" s="173"/>
      <c r="G278" s="174"/>
      <c r="O278" s="175">
        <v>1</v>
      </c>
    </row>
    <row r="279" spans="1:104" ht="22.5">
      <c r="A279" s="176">
        <v>139</v>
      </c>
      <c r="B279" s="177" t="s">
        <v>486</v>
      </c>
      <c r="C279" s="178" t="s">
        <v>487</v>
      </c>
      <c r="D279" s="179" t="s">
        <v>104</v>
      </c>
      <c r="E279" s="180">
        <v>2</v>
      </c>
      <c r="F279" s="180">
        <v>0</v>
      </c>
      <c r="G279" s="181">
        <f>E279*F279</f>
        <v>0</v>
      </c>
      <c r="O279" s="175">
        <v>2</v>
      </c>
      <c r="AA279" s="152">
        <v>12</v>
      </c>
      <c r="AB279" s="152">
        <v>0</v>
      </c>
      <c r="AC279" s="152">
        <v>138</v>
      </c>
      <c r="AZ279" s="152">
        <v>2</v>
      </c>
      <c r="BA279" s="152">
        <f>IF(AZ279=1,G279,0)</f>
        <v>0</v>
      </c>
      <c r="BB279" s="152">
        <f>IF(AZ279=2,G279,0)</f>
        <v>0</v>
      </c>
      <c r="BC279" s="152">
        <f>IF(AZ279=3,G279,0)</f>
        <v>0</v>
      </c>
      <c r="BD279" s="152">
        <f>IF(AZ279=4,G279,0)</f>
        <v>0</v>
      </c>
      <c r="BE279" s="152">
        <f>IF(AZ279=5,G279,0)</f>
        <v>0</v>
      </c>
      <c r="CA279" s="182">
        <v>12</v>
      </c>
      <c r="CB279" s="182">
        <v>0</v>
      </c>
      <c r="CZ279" s="152">
        <v>0</v>
      </c>
    </row>
    <row r="280" spans="1:104" ht="22.5">
      <c r="A280" s="176">
        <v>140</v>
      </c>
      <c r="B280" s="177" t="s">
        <v>488</v>
      </c>
      <c r="C280" s="178" t="s">
        <v>489</v>
      </c>
      <c r="D280" s="179" t="s">
        <v>104</v>
      </c>
      <c r="E280" s="180">
        <v>5</v>
      </c>
      <c r="F280" s="180">
        <v>0</v>
      </c>
      <c r="G280" s="181">
        <f>E280*F280</f>
        <v>0</v>
      </c>
      <c r="O280" s="175">
        <v>2</v>
      </c>
      <c r="AA280" s="152">
        <v>12</v>
      </c>
      <c r="AB280" s="152">
        <v>0</v>
      </c>
      <c r="AC280" s="152">
        <v>139</v>
      </c>
      <c r="AZ280" s="152">
        <v>2</v>
      </c>
      <c r="BA280" s="152">
        <f>IF(AZ280=1,G280,0)</f>
        <v>0</v>
      </c>
      <c r="BB280" s="152">
        <f>IF(AZ280=2,G280,0)</f>
        <v>0</v>
      </c>
      <c r="BC280" s="152">
        <f>IF(AZ280=3,G280,0)</f>
        <v>0</v>
      </c>
      <c r="BD280" s="152">
        <f>IF(AZ280=4,G280,0)</f>
        <v>0</v>
      </c>
      <c r="BE280" s="152">
        <f>IF(AZ280=5,G280,0)</f>
        <v>0</v>
      </c>
      <c r="CA280" s="182">
        <v>12</v>
      </c>
      <c r="CB280" s="182">
        <v>0</v>
      </c>
      <c r="CZ280" s="152">
        <v>0</v>
      </c>
    </row>
    <row r="281" spans="1:104" ht="22.5">
      <c r="A281" s="176">
        <v>141</v>
      </c>
      <c r="B281" s="177" t="s">
        <v>490</v>
      </c>
      <c r="C281" s="178" t="s">
        <v>491</v>
      </c>
      <c r="D281" s="179" t="s">
        <v>104</v>
      </c>
      <c r="E281" s="180">
        <v>3</v>
      </c>
      <c r="F281" s="180">
        <v>0</v>
      </c>
      <c r="G281" s="181">
        <f>E281*F281</f>
        <v>0</v>
      </c>
      <c r="O281" s="175">
        <v>2</v>
      </c>
      <c r="AA281" s="152">
        <v>12</v>
      </c>
      <c r="AB281" s="152">
        <v>0</v>
      </c>
      <c r="AC281" s="152">
        <v>140</v>
      </c>
      <c r="AZ281" s="152">
        <v>2</v>
      </c>
      <c r="BA281" s="152">
        <f>IF(AZ281=1,G281,0)</f>
        <v>0</v>
      </c>
      <c r="BB281" s="152">
        <f>IF(AZ281=2,G281,0)</f>
        <v>0</v>
      </c>
      <c r="BC281" s="152">
        <f>IF(AZ281=3,G281,0)</f>
        <v>0</v>
      </c>
      <c r="BD281" s="152">
        <f>IF(AZ281=4,G281,0)</f>
        <v>0</v>
      </c>
      <c r="BE281" s="152">
        <f>IF(AZ281=5,G281,0)</f>
        <v>0</v>
      </c>
      <c r="CA281" s="182">
        <v>12</v>
      </c>
      <c r="CB281" s="182">
        <v>0</v>
      </c>
      <c r="CZ281" s="152">
        <v>0</v>
      </c>
    </row>
    <row r="282" spans="1:104" ht="22.5">
      <c r="A282" s="176">
        <v>142</v>
      </c>
      <c r="B282" s="177" t="s">
        <v>492</v>
      </c>
      <c r="C282" s="178" t="s">
        <v>493</v>
      </c>
      <c r="D282" s="179" t="s">
        <v>104</v>
      </c>
      <c r="E282" s="180">
        <v>1</v>
      </c>
      <c r="F282" s="180">
        <v>0</v>
      </c>
      <c r="G282" s="181">
        <f>E282*F282</f>
        <v>0</v>
      </c>
      <c r="O282" s="175">
        <v>2</v>
      </c>
      <c r="AA282" s="152">
        <v>12</v>
      </c>
      <c r="AB282" s="152">
        <v>0</v>
      </c>
      <c r="AC282" s="152">
        <v>141</v>
      </c>
      <c r="AZ282" s="152">
        <v>2</v>
      </c>
      <c r="BA282" s="152">
        <f>IF(AZ282=1,G282,0)</f>
        <v>0</v>
      </c>
      <c r="BB282" s="152">
        <f>IF(AZ282=2,G282,0)</f>
        <v>0</v>
      </c>
      <c r="BC282" s="152">
        <f>IF(AZ282=3,G282,0)</f>
        <v>0</v>
      </c>
      <c r="BD282" s="152">
        <f>IF(AZ282=4,G282,0)</f>
        <v>0</v>
      </c>
      <c r="BE282" s="152">
        <f>IF(AZ282=5,G282,0)</f>
        <v>0</v>
      </c>
      <c r="CA282" s="182">
        <v>12</v>
      </c>
      <c r="CB282" s="182">
        <v>0</v>
      </c>
      <c r="CZ282" s="152">
        <v>0</v>
      </c>
    </row>
    <row r="283" spans="1:15" ht="12.75">
      <c r="A283" s="183"/>
      <c r="B283" s="185"/>
      <c r="C283" s="186" t="s">
        <v>73</v>
      </c>
      <c r="D283" s="187"/>
      <c r="E283" s="188">
        <v>1</v>
      </c>
      <c r="F283" s="189"/>
      <c r="G283" s="190"/>
      <c r="M283" s="184">
        <v>1</v>
      </c>
      <c r="O283" s="175"/>
    </row>
    <row r="284" spans="1:104" ht="22.5">
      <c r="A284" s="176">
        <v>143</v>
      </c>
      <c r="B284" s="177" t="s">
        <v>494</v>
      </c>
      <c r="C284" s="178" t="s">
        <v>495</v>
      </c>
      <c r="D284" s="179" t="s">
        <v>104</v>
      </c>
      <c r="E284" s="180">
        <v>1</v>
      </c>
      <c r="F284" s="180">
        <v>0</v>
      </c>
      <c r="G284" s="181">
        <f>E284*F284</f>
        <v>0</v>
      </c>
      <c r="O284" s="175">
        <v>2</v>
      </c>
      <c r="AA284" s="152">
        <v>12</v>
      </c>
      <c r="AB284" s="152">
        <v>0</v>
      </c>
      <c r="AC284" s="152">
        <v>142</v>
      </c>
      <c r="AZ284" s="152">
        <v>2</v>
      </c>
      <c r="BA284" s="152">
        <f>IF(AZ284=1,G284,0)</f>
        <v>0</v>
      </c>
      <c r="BB284" s="152">
        <f>IF(AZ284=2,G284,0)</f>
        <v>0</v>
      </c>
      <c r="BC284" s="152">
        <f>IF(AZ284=3,G284,0)</f>
        <v>0</v>
      </c>
      <c r="BD284" s="152">
        <f>IF(AZ284=4,G284,0)</f>
        <v>0</v>
      </c>
      <c r="BE284" s="152">
        <f>IF(AZ284=5,G284,0)</f>
        <v>0</v>
      </c>
      <c r="CA284" s="182">
        <v>12</v>
      </c>
      <c r="CB284" s="182">
        <v>0</v>
      </c>
      <c r="CZ284" s="152">
        <v>0</v>
      </c>
    </row>
    <row r="285" spans="1:104" ht="12.75">
      <c r="A285" s="176">
        <v>144</v>
      </c>
      <c r="B285" s="177" t="s">
        <v>496</v>
      </c>
      <c r="C285" s="178" t="s">
        <v>497</v>
      </c>
      <c r="D285" s="179" t="s">
        <v>87</v>
      </c>
      <c r="E285" s="180">
        <v>1</v>
      </c>
      <c r="F285" s="180">
        <v>0</v>
      </c>
      <c r="G285" s="181">
        <f>E285*F285</f>
        <v>0</v>
      </c>
      <c r="O285" s="175">
        <v>2</v>
      </c>
      <c r="AA285" s="152">
        <v>12</v>
      </c>
      <c r="AB285" s="152">
        <v>0</v>
      </c>
      <c r="AC285" s="152">
        <v>143</v>
      </c>
      <c r="AZ285" s="152">
        <v>2</v>
      </c>
      <c r="BA285" s="152">
        <f>IF(AZ285=1,G285,0)</f>
        <v>0</v>
      </c>
      <c r="BB285" s="152">
        <f>IF(AZ285=2,G285,0)</f>
        <v>0</v>
      </c>
      <c r="BC285" s="152">
        <f>IF(AZ285=3,G285,0)</f>
        <v>0</v>
      </c>
      <c r="BD285" s="152">
        <f>IF(AZ285=4,G285,0)</f>
        <v>0</v>
      </c>
      <c r="BE285" s="152">
        <f>IF(AZ285=5,G285,0)</f>
        <v>0</v>
      </c>
      <c r="CA285" s="182">
        <v>12</v>
      </c>
      <c r="CB285" s="182">
        <v>0</v>
      </c>
      <c r="CZ285" s="152">
        <v>0</v>
      </c>
    </row>
    <row r="286" spans="1:104" ht="22.5">
      <c r="A286" s="176">
        <v>145</v>
      </c>
      <c r="B286" s="177" t="s">
        <v>498</v>
      </c>
      <c r="C286" s="178" t="s">
        <v>499</v>
      </c>
      <c r="D286" s="179" t="s">
        <v>87</v>
      </c>
      <c r="E286" s="180">
        <v>1</v>
      </c>
      <c r="F286" s="180">
        <v>0</v>
      </c>
      <c r="G286" s="181">
        <f>E286*F286</f>
        <v>0</v>
      </c>
      <c r="O286" s="175">
        <v>2</v>
      </c>
      <c r="AA286" s="152">
        <v>12</v>
      </c>
      <c r="AB286" s="152">
        <v>0</v>
      </c>
      <c r="AC286" s="152">
        <v>144</v>
      </c>
      <c r="AZ286" s="152">
        <v>2</v>
      </c>
      <c r="BA286" s="152">
        <f>IF(AZ286=1,G286,0)</f>
        <v>0</v>
      </c>
      <c r="BB286" s="152">
        <f>IF(AZ286=2,G286,0)</f>
        <v>0</v>
      </c>
      <c r="BC286" s="152">
        <f>IF(AZ286=3,G286,0)</f>
        <v>0</v>
      </c>
      <c r="BD286" s="152">
        <f>IF(AZ286=4,G286,0)</f>
        <v>0</v>
      </c>
      <c r="BE286" s="152">
        <f>IF(AZ286=5,G286,0)</f>
        <v>0</v>
      </c>
      <c r="CA286" s="182">
        <v>12</v>
      </c>
      <c r="CB286" s="182">
        <v>0</v>
      </c>
      <c r="CZ286" s="152">
        <v>0</v>
      </c>
    </row>
    <row r="287" spans="1:104" ht="12.75">
      <c r="A287" s="176">
        <v>146</v>
      </c>
      <c r="B287" s="177" t="s">
        <v>500</v>
      </c>
      <c r="C287" s="178" t="s">
        <v>501</v>
      </c>
      <c r="D287" s="179" t="s">
        <v>87</v>
      </c>
      <c r="E287" s="180">
        <v>1</v>
      </c>
      <c r="F287" s="180">
        <v>0</v>
      </c>
      <c r="G287" s="181">
        <f>E287*F287</f>
        <v>0</v>
      </c>
      <c r="O287" s="175">
        <v>2</v>
      </c>
      <c r="AA287" s="152">
        <v>12</v>
      </c>
      <c r="AB287" s="152">
        <v>0</v>
      </c>
      <c r="AC287" s="152">
        <v>145</v>
      </c>
      <c r="AZ287" s="152">
        <v>2</v>
      </c>
      <c r="BA287" s="152">
        <f>IF(AZ287=1,G287,0)</f>
        <v>0</v>
      </c>
      <c r="BB287" s="152">
        <f>IF(AZ287=2,G287,0)</f>
        <v>0</v>
      </c>
      <c r="BC287" s="152">
        <f>IF(AZ287=3,G287,0)</f>
        <v>0</v>
      </c>
      <c r="BD287" s="152">
        <f>IF(AZ287=4,G287,0)</f>
        <v>0</v>
      </c>
      <c r="BE287" s="152">
        <f>IF(AZ287=5,G287,0)</f>
        <v>0</v>
      </c>
      <c r="CA287" s="182">
        <v>12</v>
      </c>
      <c r="CB287" s="182">
        <v>0</v>
      </c>
      <c r="CZ287" s="152">
        <v>0</v>
      </c>
    </row>
    <row r="288" spans="1:15" ht="12.75">
      <c r="A288" s="183"/>
      <c r="B288" s="185"/>
      <c r="C288" s="186" t="s">
        <v>502</v>
      </c>
      <c r="D288" s="187"/>
      <c r="E288" s="188">
        <v>1</v>
      </c>
      <c r="F288" s="189"/>
      <c r="G288" s="190"/>
      <c r="M288" s="184" t="s">
        <v>502</v>
      </c>
      <c r="O288" s="175"/>
    </row>
    <row r="289" spans="1:104" ht="12.75">
      <c r="A289" s="176">
        <v>147</v>
      </c>
      <c r="B289" s="177" t="s">
        <v>503</v>
      </c>
      <c r="C289" s="178" t="s">
        <v>504</v>
      </c>
      <c r="D289" s="179" t="s">
        <v>87</v>
      </c>
      <c r="E289" s="180">
        <v>1</v>
      </c>
      <c r="F289" s="180">
        <v>0</v>
      </c>
      <c r="G289" s="181">
        <f>E289*F289</f>
        <v>0</v>
      </c>
      <c r="O289" s="175">
        <v>2</v>
      </c>
      <c r="AA289" s="152">
        <v>12</v>
      </c>
      <c r="AB289" s="152">
        <v>0</v>
      </c>
      <c r="AC289" s="152">
        <v>146</v>
      </c>
      <c r="AZ289" s="152">
        <v>2</v>
      </c>
      <c r="BA289" s="152">
        <f>IF(AZ289=1,G289,0)</f>
        <v>0</v>
      </c>
      <c r="BB289" s="152">
        <f>IF(AZ289=2,G289,0)</f>
        <v>0</v>
      </c>
      <c r="BC289" s="152">
        <f>IF(AZ289=3,G289,0)</f>
        <v>0</v>
      </c>
      <c r="BD289" s="152">
        <f>IF(AZ289=4,G289,0)</f>
        <v>0</v>
      </c>
      <c r="BE289" s="152">
        <f>IF(AZ289=5,G289,0)</f>
        <v>0</v>
      </c>
      <c r="CA289" s="182">
        <v>12</v>
      </c>
      <c r="CB289" s="182">
        <v>0</v>
      </c>
      <c r="CZ289" s="152">
        <v>0</v>
      </c>
    </row>
    <row r="290" spans="1:104" ht="22.5">
      <c r="A290" s="176">
        <v>148</v>
      </c>
      <c r="B290" s="177" t="s">
        <v>505</v>
      </c>
      <c r="C290" s="178" t="s">
        <v>506</v>
      </c>
      <c r="D290" s="179" t="s">
        <v>226</v>
      </c>
      <c r="E290" s="180">
        <v>603.4606</v>
      </c>
      <c r="F290" s="180">
        <v>0</v>
      </c>
      <c r="G290" s="181">
        <f>E290*F290</f>
        <v>0</v>
      </c>
      <c r="O290" s="175">
        <v>2</v>
      </c>
      <c r="AA290" s="152">
        <v>1</v>
      </c>
      <c r="AB290" s="152">
        <v>7</v>
      </c>
      <c r="AC290" s="152">
        <v>7</v>
      </c>
      <c r="AZ290" s="152">
        <v>2</v>
      </c>
      <c r="BA290" s="152">
        <f>IF(AZ290=1,G290,0)</f>
        <v>0</v>
      </c>
      <c r="BB290" s="152">
        <f>IF(AZ290=2,G290,0)</f>
        <v>0</v>
      </c>
      <c r="BC290" s="152">
        <f>IF(AZ290=3,G290,0)</f>
        <v>0</v>
      </c>
      <c r="BD290" s="152">
        <f>IF(AZ290=4,G290,0)</f>
        <v>0</v>
      </c>
      <c r="BE290" s="152">
        <f>IF(AZ290=5,G290,0)</f>
        <v>0</v>
      </c>
      <c r="CA290" s="182">
        <v>1</v>
      </c>
      <c r="CB290" s="182">
        <v>7</v>
      </c>
      <c r="CZ290" s="152">
        <v>0</v>
      </c>
    </row>
    <row r="291" spans="1:15" ht="12.75">
      <c r="A291" s="183"/>
      <c r="B291" s="185"/>
      <c r="C291" s="186" t="s">
        <v>507</v>
      </c>
      <c r="D291" s="187"/>
      <c r="E291" s="188">
        <v>51.788</v>
      </c>
      <c r="F291" s="189"/>
      <c r="G291" s="190"/>
      <c r="M291" s="184" t="s">
        <v>507</v>
      </c>
      <c r="O291" s="175"/>
    </row>
    <row r="292" spans="1:15" ht="12.75">
      <c r="A292" s="183"/>
      <c r="B292" s="185"/>
      <c r="C292" s="186" t="s">
        <v>508</v>
      </c>
      <c r="D292" s="187"/>
      <c r="E292" s="188">
        <v>18.8727</v>
      </c>
      <c r="F292" s="189"/>
      <c r="G292" s="190"/>
      <c r="M292" s="184" t="s">
        <v>508</v>
      </c>
      <c r="O292" s="175"/>
    </row>
    <row r="293" spans="1:15" ht="12.75">
      <c r="A293" s="183"/>
      <c r="B293" s="185"/>
      <c r="C293" s="186" t="s">
        <v>509</v>
      </c>
      <c r="D293" s="187"/>
      <c r="E293" s="188">
        <v>5.8559</v>
      </c>
      <c r="F293" s="189"/>
      <c r="G293" s="190"/>
      <c r="M293" s="184" t="s">
        <v>509</v>
      </c>
      <c r="O293" s="175"/>
    </row>
    <row r="294" spans="1:15" ht="12.75">
      <c r="A294" s="183"/>
      <c r="B294" s="185"/>
      <c r="C294" s="186" t="s">
        <v>510</v>
      </c>
      <c r="D294" s="187"/>
      <c r="E294" s="188">
        <v>0</v>
      </c>
      <c r="F294" s="189"/>
      <c r="G294" s="190"/>
      <c r="M294" s="184" t="s">
        <v>510</v>
      </c>
      <c r="O294" s="175"/>
    </row>
    <row r="295" spans="1:15" ht="22.5">
      <c r="A295" s="183"/>
      <c r="B295" s="185"/>
      <c r="C295" s="186" t="s">
        <v>511</v>
      </c>
      <c r="D295" s="187"/>
      <c r="E295" s="188">
        <v>183.612</v>
      </c>
      <c r="F295" s="189"/>
      <c r="G295" s="190"/>
      <c r="M295" s="184" t="s">
        <v>511</v>
      </c>
      <c r="O295" s="175"/>
    </row>
    <row r="296" spans="1:15" ht="12.75">
      <c r="A296" s="183"/>
      <c r="B296" s="185"/>
      <c r="C296" s="186" t="s">
        <v>512</v>
      </c>
      <c r="D296" s="187"/>
      <c r="E296" s="188">
        <v>176.55</v>
      </c>
      <c r="F296" s="189"/>
      <c r="G296" s="190"/>
      <c r="M296" s="184" t="s">
        <v>512</v>
      </c>
      <c r="O296" s="175"/>
    </row>
    <row r="297" spans="1:15" ht="12.75">
      <c r="A297" s="183"/>
      <c r="B297" s="185"/>
      <c r="C297" s="186" t="s">
        <v>513</v>
      </c>
      <c r="D297" s="187"/>
      <c r="E297" s="188">
        <v>166.782</v>
      </c>
      <c r="F297" s="189"/>
      <c r="G297" s="190"/>
      <c r="M297" s="184" t="s">
        <v>513</v>
      </c>
      <c r="O297" s="175"/>
    </row>
    <row r="298" spans="1:15" ht="12.75">
      <c r="A298" s="183"/>
      <c r="B298" s="185"/>
      <c r="C298" s="186" t="s">
        <v>514</v>
      </c>
      <c r="D298" s="187"/>
      <c r="E298" s="188">
        <v>0</v>
      </c>
      <c r="F298" s="189"/>
      <c r="G298" s="190"/>
      <c r="M298" s="184" t="s">
        <v>514</v>
      </c>
      <c r="O298" s="175"/>
    </row>
    <row r="299" spans="1:15" ht="12.75">
      <c r="A299" s="183"/>
      <c r="B299" s="185"/>
      <c r="C299" s="186" t="s">
        <v>515</v>
      </c>
      <c r="D299" s="187"/>
      <c r="E299" s="188">
        <v>0</v>
      </c>
      <c r="F299" s="189"/>
      <c r="G299" s="190"/>
      <c r="M299" s="184" t="s">
        <v>515</v>
      </c>
      <c r="O299" s="175"/>
    </row>
    <row r="300" spans="1:104" ht="12.75">
      <c r="A300" s="176">
        <v>149</v>
      </c>
      <c r="B300" s="177" t="s">
        <v>516</v>
      </c>
      <c r="C300" s="178" t="s">
        <v>517</v>
      </c>
      <c r="D300" s="179" t="s">
        <v>104</v>
      </c>
      <c r="E300" s="180">
        <v>6</v>
      </c>
      <c r="F300" s="180">
        <v>0</v>
      </c>
      <c r="G300" s="181">
        <f>E300*F300</f>
        <v>0</v>
      </c>
      <c r="O300" s="175">
        <v>2</v>
      </c>
      <c r="AA300" s="152">
        <v>1</v>
      </c>
      <c r="AB300" s="152">
        <v>7</v>
      </c>
      <c r="AC300" s="152">
        <v>7</v>
      </c>
      <c r="AZ300" s="152">
        <v>2</v>
      </c>
      <c r="BA300" s="152">
        <f>IF(AZ300=1,G300,0)</f>
        <v>0</v>
      </c>
      <c r="BB300" s="152">
        <f>IF(AZ300=2,G300,0)</f>
        <v>0</v>
      </c>
      <c r="BC300" s="152">
        <f>IF(AZ300=3,G300,0)</f>
        <v>0</v>
      </c>
      <c r="BD300" s="152">
        <f>IF(AZ300=4,G300,0)</f>
        <v>0</v>
      </c>
      <c r="BE300" s="152">
        <f>IF(AZ300=5,G300,0)</f>
        <v>0</v>
      </c>
      <c r="CA300" s="182">
        <v>1</v>
      </c>
      <c r="CB300" s="182">
        <v>7</v>
      </c>
      <c r="CZ300" s="152">
        <v>0</v>
      </c>
    </row>
    <row r="301" spans="1:15" ht="12.75">
      <c r="A301" s="183"/>
      <c r="B301" s="185"/>
      <c r="C301" s="186" t="s">
        <v>518</v>
      </c>
      <c r="D301" s="187"/>
      <c r="E301" s="188">
        <v>6</v>
      </c>
      <c r="F301" s="189"/>
      <c r="G301" s="190"/>
      <c r="M301" s="184" t="s">
        <v>518</v>
      </c>
      <c r="O301" s="175"/>
    </row>
    <row r="302" spans="1:104" ht="22.5">
      <c r="A302" s="176">
        <v>150</v>
      </c>
      <c r="B302" s="177" t="s">
        <v>519</v>
      </c>
      <c r="C302" s="178" t="s">
        <v>520</v>
      </c>
      <c r="D302" s="179" t="s">
        <v>61</v>
      </c>
      <c r="E302" s="180">
        <v>2716.0017</v>
      </c>
      <c r="F302" s="180">
        <v>0</v>
      </c>
      <c r="G302" s="181">
        <f>E302*F302</f>
        <v>0</v>
      </c>
      <c r="O302" s="175">
        <v>2</v>
      </c>
      <c r="AA302" s="152">
        <v>1</v>
      </c>
      <c r="AB302" s="152">
        <v>7</v>
      </c>
      <c r="AC302" s="152">
        <v>7</v>
      </c>
      <c r="AZ302" s="152">
        <v>2</v>
      </c>
      <c r="BA302" s="152">
        <f>IF(AZ302=1,G302,0)</f>
        <v>0</v>
      </c>
      <c r="BB302" s="152">
        <f>IF(AZ302=2,G302,0)</f>
        <v>0</v>
      </c>
      <c r="BC302" s="152">
        <f>IF(AZ302=3,G302,0)</f>
        <v>0</v>
      </c>
      <c r="BD302" s="152">
        <f>IF(AZ302=4,G302,0)</f>
        <v>0</v>
      </c>
      <c r="BE302" s="152">
        <f>IF(AZ302=5,G302,0)</f>
        <v>0</v>
      </c>
      <c r="CA302" s="182">
        <v>1</v>
      </c>
      <c r="CB302" s="182">
        <v>7</v>
      </c>
      <c r="CZ302" s="152">
        <v>0</v>
      </c>
    </row>
    <row r="303" spans="1:57" ht="12.75">
      <c r="A303" s="191"/>
      <c r="B303" s="192" t="s">
        <v>75</v>
      </c>
      <c r="C303" s="193" t="str">
        <f>CONCATENATE(B278," ",C278)</f>
        <v>767 Konstrukce zámečnické-mobiliář</v>
      </c>
      <c r="D303" s="194"/>
      <c r="E303" s="195"/>
      <c r="F303" s="196"/>
      <c r="G303" s="197">
        <f>SUM(G278:G302)</f>
        <v>0</v>
      </c>
      <c r="O303" s="175">
        <v>4</v>
      </c>
      <c r="BA303" s="198">
        <f>SUM(BA278:BA302)</f>
        <v>0</v>
      </c>
      <c r="BB303" s="198">
        <f>SUM(BB278:BB302)</f>
        <v>0</v>
      </c>
      <c r="BC303" s="198">
        <f>SUM(BC278:BC302)</f>
        <v>0</v>
      </c>
      <c r="BD303" s="198">
        <f>SUM(BD278:BD302)</f>
        <v>0</v>
      </c>
      <c r="BE303" s="198">
        <f>SUM(BE278:BE302)</f>
        <v>0</v>
      </c>
    </row>
    <row r="304" spans="1:15" ht="12.75">
      <c r="A304" s="169" t="s">
        <v>72</v>
      </c>
      <c r="B304" s="170" t="s">
        <v>521</v>
      </c>
      <c r="C304" s="171" t="s">
        <v>522</v>
      </c>
      <c r="D304" s="172"/>
      <c r="E304" s="173"/>
      <c r="F304" s="173"/>
      <c r="G304" s="174"/>
      <c r="O304" s="175">
        <v>1</v>
      </c>
    </row>
    <row r="305" spans="1:104" ht="12.75">
      <c r="A305" s="176">
        <v>151</v>
      </c>
      <c r="B305" s="177" t="s">
        <v>523</v>
      </c>
      <c r="C305" s="178" t="s">
        <v>524</v>
      </c>
      <c r="D305" s="179" t="s">
        <v>373</v>
      </c>
      <c r="E305" s="180">
        <v>69.35</v>
      </c>
      <c r="F305" s="180">
        <v>0</v>
      </c>
      <c r="G305" s="181">
        <f>E305*F305</f>
        <v>0</v>
      </c>
      <c r="O305" s="175">
        <v>2</v>
      </c>
      <c r="AA305" s="152">
        <v>1</v>
      </c>
      <c r="AB305" s="152">
        <v>10</v>
      </c>
      <c r="AC305" s="152">
        <v>10</v>
      </c>
      <c r="AZ305" s="152">
        <v>1</v>
      </c>
      <c r="BA305" s="152">
        <f>IF(AZ305=1,G305,0)</f>
        <v>0</v>
      </c>
      <c r="BB305" s="152">
        <f>IF(AZ305=2,G305,0)</f>
        <v>0</v>
      </c>
      <c r="BC305" s="152">
        <f>IF(AZ305=3,G305,0)</f>
        <v>0</v>
      </c>
      <c r="BD305" s="152">
        <f>IF(AZ305=4,G305,0)</f>
        <v>0</v>
      </c>
      <c r="BE305" s="152">
        <f>IF(AZ305=5,G305,0)</f>
        <v>0</v>
      </c>
      <c r="CA305" s="182">
        <v>1</v>
      </c>
      <c r="CB305" s="182">
        <v>10</v>
      </c>
      <c r="CZ305" s="152">
        <v>0</v>
      </c>
    </row>
    <row r="306" spans="1:15" ht="12.75">
      <c r="A306" s="183"/>
      <c r="B306" s="185"/>
      <c r="C306" s="186" t="s">
        <v>525</v>
      </c>
      <c r="D306" s="187"/>
      <c r="E306" s="188">
        <v>69.35</v>
      </c>
      <c r="F306" s="189"/>
      <c r="G306" s="190"/>
      <c r="M306" s="208">
        <v>69350</v>
      </c>
      <c r="O306" s="175"/>
    </row>
    <row r="307" spans="1:104" ht="22.5">
      <c r="A307" s="176">
        <v>152</v>
      </c>
      <c r="B307" s="177" t="s">
        <v>526</v>
      </c>
      <c r="C307" s="178" t="s">
        <v>527</v>
      </c>
      <c r="D307" s="179" t="s">
        <v>373</v>
      </c>
      <c r="E307" s="180">
        <v>59.895</v>
      </c>
      <c r="F307" s="180">
        <v>0</v>
      </c>
      <c r="G307" s="181">
        <f>E307*F307</f>
        <v>0</v>
      </c>
      <c r="O307" s="175">
        <v>2</v>
      </c>
      <c r="AA307" s="152">
        <v>1</v>
      </c>
      <c r="AB307" s="152">
        <v>10</v>
      </c>
      <c r="AC307" s="152">
        <v>10</v>
      </c>
      <c r="AZ307" s="152">
        <v>1</v>
      </c>
      <c r="BA307" s="152">
        <f>IF(AZ307=1,G307,0)</f>
        <v>0</v>
      </c>
      <c r="BB307" s="152">
        <f>IF(AZ307=2,G307,0)</f>
        <v>0</v>
      </c>
      <c r="BC307" s="152">
        <f>IF(AZ307=3,G307,0)</f>
        <v>0</v>
      </c>
      <c r="BD307" s="152">
        <f>IF(AZ307=4,G307,0)</f>
        <v>0</v>
      </c>
      <c r="BE307" s="152">
        <f>IF(AZ307=5,G307,0)</f>
        <v>0</v>
      </c>
      <c r="CA307" s="182">
        <v>1</v>
      </c>
      <c r="CB307" s="182">
        <v>10</v>
      </c>
      <c r="CZ307" s="152">
        <v>0</v>
      </c>
    </row>
    <row r="308" spans="1:15" ht="12.75">
      <c r="A308" s="183"/>
      <c r="B308" s="185"/>
      <c r="C308" s="186" t="s">
        <v>528</v>
      </c>
      <c r="D308" s="187"/>
      <c r="E308" s="188">
        <v>59.895</v>
      </c>
      <c r="F308" s="189"/>
      <c r="G308" s="190"/>
      <c r="M308" s="208">
        <v>59895</v>
      </c>
      <c r="O308" s="175"/>
    </row>
    <row r="309" spans="1:104" ht="12.75">
      <c r="A309" s="176">
        <v>153</v>
      </c>
      <c r="B309" s="177" t="s">
        <v>529</v>
      </c>
      <c r="C309" s="178" t="s">
        <v>530</v>
      </c>
      <c r="D309" s="179" t="s">
        <v>373</v>
      </c>
      <c r="E309" s="180">
        <v>129.245</v>
      </c>
      <c r="F309" s="180">
        <v>0</v>
      </c>
      <c r="G309" s="181">
        <f>E309*F309</f>
        <v>0</v>
      </c>
      <c r="O309" s="175">
        <v>2</v>
      </c>
      <c r="AA309" s="152">
        <v>1</v>
      </c>
      <c r="AB309" s="152">
        <v>10</v>
      </c>
      <c r="AC309" s="152">
        <v>10</v>
      </c>
      <c r="AZ309" s="152">
        <v>1</v>
      </c>
      <c r="BA309" s="152">
        <f>IF(AZ309=1,G309,0)</f>
        <v>0</v>
      </c>
      <c r="BB309" s="152">
        <f>IF(AZ309=2,G309,0)</f>
        <v>0</v>
      </c>
      <c r="BC309" s="152">
        <f>IF(AZ309=3,G309,0)</f>
        <v>0</v>
      </c>
      <c r="BD309" s="152">
        <f>IF(AZ309=4,G309,0)</f>
        <v>0</v>
      </c>
      <c r="BE309" s="152">
        <f>IF(AZ309=5,G309,0)</f>
        <v>0</v>
      </c>
      <c r="CA309" s="182">
        <v>1</v>
      </c>
      <c r="CB309" s="182">
        <v>10</v>
      </c>
      <c r="CZ309" s="152">
        <v>0</v>
      </c>
    </row>
    <row r="310" spans="1:104" ht="12.75">
      <c r="A310" s="176">
        <v>154</v>
      </c>
      <c r="B310" s="177" t="s">
        <v>531</v>
      </c>
      <c r="C310" s="178" t="s">
        <v>532</v>
      </c>
      <c r="D310" s="179" t="s">
        <v>373</v>
      </c>
      <c r="E310" s="180">
        <v>1163.205</v>
      </c>
      <c r="F310" s="180">
        <v>0</v>
      </c>
      <c r="G310" s="181">
        <f>E310*F310</f>
        <v>0</v>
      </c>
      <c r="O310" s="175">
        <v>2</v>
      </c>
      <c r="AA310" s="152">
        <v>1</v>
      </c>
      <c r="AB310" s="152">
        <v>10</v>
      </c>
      <c r="AC310" s="152">
        <v>10</v>
      </c>
      <c r="AZ310" s="152">
        <v>1</v>
      </c>
      <c r="BA310" s="152">
        <f>IF(AZ310=1,G310,0)</f>
        <v>0</v>
      </c>
      <c r="BB310" s="152">
        <f>IF(AZ310=2,G310,0)</f>
        <v>0</v>
      </c>
      <c r="BC310" s="152">
        <f>IF(AZ310=3,G310,0)</f>
        <v>0</v>
      </c>
      <c r="BD310" s="152">
        <f>IF(AZ310=4,G310,0)</f>
        <v>0</v>
      </c>
      <c r="BE310" s="152">
        <f>IF(AZ310=5,G310,0)</f>
        <v>0</v>
      </c>
      <c r="CA310" s="182">
        <v>1</v>
      </c>
      <c r="CB310" s="182">
        <v>10</v>
      </c>
      <c r="CZ310" s="152">
        <v>0</v>
      </c>
    </row>
    <row r="311" spans="1:15" ht="12.75">
      <c r="A311" s="183"/>
      <c r="B311" s="185"/>
      <c r="C311" s="186" t="s">
        <v>533</v>
      </c>
      <c r="D311" s="187"/>
      <c r="E311" s="188">
        <v>1163.205</v>
      </c>
      <c r="F311" s="189"/>
      <c r="G311" s="190"/>
      <c r="M311" s="184" t="s">
        <v>533</v>
      </c>
      <c r="O311" s="175"/>
    </row>
    <row r="312" spans="1:104" ht="12.75">
      <c r="A312" s="176">
        <v>155</v>
      </c>
      <c r="B312" s="177" t="s">
        <v>534</v>
      </c>
      <c r="C312" s="178" t="s">
        <v>535</v>
      </c>
      <c r="D312" s="179" t="s">
        <v>373</v>
      </c>
      <c r="E312" s="180">
        <v>129.245</v>
      </c>
      <c r="F312" s="180">
        <v>0</v>
      </c>
      <c r="G312" s="181">
        <f>E312*F312</f>
        <v>0</v>
      </c>
      <c r="O312" s="175">
        <v>2</v>
      </c>
      <c r="AA312" s="152">
        <v>1</v>
      </c>
      <c r="AB312" s="152">
        <v>10</v>
      </c>
      <c r="AC312" s="152">
        <v>10</v>
      </c>
      <c r="AZ312" s="152">
        <v>1</v>
      </c>
      <c r="BA312" s="152">
        <f>IF(AZ312=1,G312,0)</f>
        <v>0</v>
      </c>
      <c r="BB312" s="152">
        <f>IF(AZ312=2,G312,0)</f>
        <v>0</v>
      </c>
      <c r="BC312" s="152">
        <f>IF(AZ312=3,G312,0)</f>
        <v>0</v>
      </c>
      <c r="BD312" s="152">
        <f>IF(AZ312=4,G312,0)</f>
        <v>0</v>
      </c>
      <c r="BE312" s="152">
        <f>IF(AZ312=5,G312,0)</f>
        <v>0</v>
      </c>
      <c r="CA312" s="182">
        <v>1</v>
      </c>
      <c r="CB312" s="182">
        <v>10</v>
      </c>
      <c r="CZ312" s="152">
        <v>0</v>
      </c>
    </row>
    <row r="313" spans="1:57" ht="12.75">
      <c r="A313" s="191"/>
      <c r="B313" s="192" t="s">
        <v>75</v>
      </c>
      <c r="C313" s="193" t="str">
        <f>CONCATENATE(B304," ",C304)</f>
        <v>D96 Přesuny suti a vybouraných hmot</v>
      </c>
      <c r="D313" s="194"/>
      <c r="E313" s="195"/>
      <c r="F313" s="196"/>
      <c r="G313" s="197">
        <f>SUM(G304:G312)</f>
        <v>0</v>
      </c>
      <c r="O313" s="175">
        <v>4</v>
      </c>
      <c r="BA313" s="198">
        <f>SUM(BA304:BA312)</f>
        <v>0</v>
      </c>
      <c r="BB313" s="198">
        <f>SUM(BB304:BB312)</f>
        <v>0</v>
      </c>
      <c r="BC313" s="198">
        <f>SUM(BC304:BC312)</f>
        <v>0</v>
      </c>
      <c r="BD313" s="198">
        <f>SUM(BD304:BD312)</f>
        <v>0</v>
      </c>
      <c r="BE313" s="198">
        <f>SUM(BE304:BE312)</f>
        <v>0</v>
      </c>
    </row>
    <row r="314" ht="12.75">
      <c r="E314" s="152"/>
    </row>
    <row r="315" ht="12.75">
      <c r="E315" s="152"/>
    </row>
    <row r="316" ht="12.75">
      <c r="E316" s="152"/>
    </row>
    <row r="317" ht="12.75">
      <c r="E317" s="152"/>
    </row>
    <row r="318" ht="12.75">
      <c r="E318" s="152"/>
    </row>
    <row r="319" ht="12.75">
      <c r="E319" s="152"/>
    </row>
    <row r="320" ht="12.75">
      <c r="E320" s="152"/>
    </row>
    <row r="321" ht="12.75">
      <c r="E321" s="152"/>
    </row>
    <row r="322" ht="12.75">
      <c r="E322" s="152"/>
    </row>
    <row r="323" ht="12.75">
      <c r="E323" s="152"/>
    </row>
    <row r="324" ht="12.75">
      <c r="E324" s="152"/>
    </row>
    <row r="325" ht="12.75">
      <c r="E325" s="152"/>
    </row>
    <row r="326" ht="12.75">
      <c r="E326" s="152"/>
    </row>
    <row r="327" ht="12.75">
      <c r="E327" s="152"/>
    </row>
    <row r="328" ht="12.75">
      <c r="E328" s="152"/>
    </row>
    <row r="329" ht="12.75">
      <c r="E329" s="152"/>
    </row>
    <row r="330" ht="12.75">
      <c r="E330" s="152"/>
    </row>
    <row r="331" ht="12.75">
      <c r="E331" s="152"/>
    </row>
    <row r="332" ht="12.75">
      <c r="E332" s="152"/>
    </row>
    <row r="333" ht="12.75">
      <c r="E333" s="152"/>
    </row>
    <row r="334" ht="12.75">
      <c r="E334" s="152"/>
    </row>
    <row r="335" ht="12.75">
      <c r="E335" s="152"/>
    </row>
    <row r="336" ht="12.75">
      <c r="E336" s="152"/>
    </row>
    <row r="337" ht="12.75">
      <c r="E337" s="152"/>
    </row>
    <row r="338" ht="12.75">
      <c r="E338" s="152"/>
    </row>
    <row r="339" ht="12.75">
      <c r="E339" s="152"/>
    </row>
    <row r="340" ht="12.75">
      <c r="E340" s="152"/>
    </row>
    <row r="341" ht="12.75">
      <c r="E341" s="152"/>
    </row>
    <row r="342" ht="12.75">
      <c r="E342" s="152"/>
    </row>
    <row r="343" ht="12.75">
      <c r="E343" s="152"/>
    </row>
    <row r="344" ht="12.75">
      <c r="E344" s="152"/>
    </row>
    <row r="345" ht="12.75">
      <c r="E345" s="152"/>
    </row>
    <row r="346" ht="12.75">
      <c r="E346" s="152"/>
    </row>
    <row r="347" ht="12.75">
      <c r="E347" s="152"/>
    </row>
    <row r="348" ht="12.75">
      <c r="E348" s="152"/>
    </row>
    <row r="349" ht="12.75">
      <c r="E349" s="152"/>
    </row>
    <row r="350" ht="12.75">
      <c r="E350" s="152"/>
    </row>
    <row r="351" ht="12.75">
      <c r="E351" s="152"/>
    </row>
    <row r="352" ht="12.75">
      <c r="E352" s="152"/>
    </row>
    <row r="353" ht="12.75">
      <c r="E353" s="152"/>
    </row>
    <row r="354" ht="12.75">
      <c r="E354" s="152"/>
    </row>
    <row r="355" ht="12.75">
      <c r="E355" s="152"/>
    </row>
    <row r="356" ht="12.75">
      <c r="E356" s="152"/>
    </row>
    <row r="357" ht="12.75">
      <c r="E357" s="152"/>
    </row>
    <row r="358" ht="12.75">
      <c r="E358" s="152"/>
    </row>
    <row r="359" ht="12.75">
      <c r="E359" s="152"/>
    </row>
    <row r="360" ht="12.75">
      <c r="E360" s="152"/>
    </row>
    <row r="361" ht="12.75">
      <c r="E361" s="152"/>
    </row>
    <row r="362" ht="12.75">
      <c r="E362" s="152"/>
    </row>
    <row r="363" ht="12.75">
      <c r="E363" s="152"/>
    </row>
    <row r="364" ht="12.75">
      <c r="E364" s="152"/>
    </row>
    <row r="365" ht="12.75">
      <c r="E365" s="152"/>
    </row>
    <row r="366" ht="12.75">
      <c r="E366" s="152"/>
    </row>
    <row r="367" ht="12.75">
      <c r="E367" s="152"/>
    </row>
    <row r="368" ht="12.75">
      <c r="E368" s="152"/>
    </row>
    <row r="369" ht="12.75">
      <c r="E369" s="152"/>
    </row>
    <row r="370" ht="12.75">
      <c r="E370" s="152"/>
    </row>
    <row r="371" ht="12.75">
      <c r="E371" s="152"/>
    </row>
    <row r="372" spans="1:2" ht="12.75">
      <c r="A372" s="199"/>
      <c r="B372" s="199"/>
    </row>
    <row r="373" spans="3:7" ht="12.75">
      <c r="C373" s="201"/>
      <c r="D373" s="201"/>
      <c r="E373" s="202"/>
      <c r="F373" s="201"/>
      <c r="G373" s="203"/>
    </row>
    <row r="374" spans="1:2" ht="12.75">
      <c r="A374" s="199"/>
      <c r="B374" s="199"/>
    </row>
  </sheetData>
  <mergeCells count="122">
    <mergeCell ref="C297:D297"/>
    <mergeCell ref="C298:D298"/>
    <mergeCell ref="C299:D299"/>
    <mergeCell ref="C301:D301"/>
    <mergeCell ref="C306:D306"/>
    <mergeCell ref="C308:D308"/>
    <mergeCell ref="C311:D311"/>
    <mergeCell ref="C283:D283"/>
    <mergeCell ref="C288:D288"/>
    <mergeCell ref="C291:D291"/>
    <mergeCell ref="C292:D292"/>
    <mergeCell ref="C293:D293"/>
    <mergeCell ref="C294:D294"/>
    <mergeCell ref="C295:D295"/>
    <mergeCell ref="C296:D296"/>
    <mergeCell ref="C266:D266"/>
    <mergeCell ref="C268:D268"/>
    <mergeCell ref="C272:D272"/>
    <mergeCell ref="C273:D273"/>
    <mergeCell ref="C274:D274"/>
    <mergeCell ref="C275:D275"/>
    <mergeCell ref="C254:D254"/>
    <mergeCell ref="C258:D258"/>
    <mergeCell ref="C261:D261"/>
    <mergeCell ref="C241:D241"/>
    <mergeCell ref="C242:D242"/>
    <mergeCell ref="C245:D245"/>
    <mergeCell ref="C246:D246"/>
    <mergeCell ref="C248:D248"/>
    <mergeCell ref="C250:D250"/>
    <mergeCell ref="C232:D232"/>
    <mergeCell ref="C234:D234"/>
    <mergeCell ref="C236:D236"/>
    <mergeCell ref="C237:D237"/>
    <mergeCell ref="C239:D239"/>
    <mergeCell ref="C240:D240"/>
    <mergeCell ref="C214:D214"/>
    <mergeCell ref="C215:D215"/>
    <mergeCell ref="C216:D216"/>
    <mergeCell ref="C217:D217"/>
    <mergeCell ref="C218:D218"/>
    <mergeCell ref="C219:D219"/>
    <mergeCell ref="C221:D221"/>
    <mergeCell ref="C222:D222"/>
    <mergeCell ref="C224:D224"/>
    <mergeCell ref="C202:D202"/>
    <mergeCell ref="C205:D205"/>
    <mergeCell ref="C209:D209"/>
    <mergeCell ref="C226:D226"/>
    <mergeCell ref="C227:D227"/>
    <mergeCell ref="C228:D228"/>
    <mergeCell ref="C230:D230"/>
    <mergeCell ref="C190:D190"/>
    <mergeCell ref="C193:D193"/>
    <mergeCell ref="C196:D196"/>
    <mergeCell ref="C198:D198"/>
    <mergeCell ref="C170:D170"/>
    <mergeCell ref="C175:D175"/>
    <mergeCell ref="C179:D179"/>
    <mergeCell ref="C181:D181"/>
    <mergeCell ref="C182:D182"/>
    <mergeCell ref="C186:D186"/>
    <mergeCell ref="C160:D160"/>
    <mergeCell ref="C162:D162"/>
    <mergeCell ref="C166:D166"/>
    <mergeCell ref="C124:D124"/>
    <mergeCell ref="C126:D126"/>
    <mergeCell ref="C128:D128"/>
    <mergeCell ref="C131:D131"/>
    <mergeCell ref="C133:D133"/>
    <mergeCell ref="C135:D135"/>
    <mergeCell ref="C150:D150"/>
    <mergeCell ref="C86:D86"/>
    <mergeCell ref="C88:D88"/>
    <mergeCell ref="C93:D93"/>
    <mergeCell ref="C96:D96"/>
    <mergeCell ref="C98:D98"/>
    <mergeCell ref="C100:D100"/>
    <mergeCell ref="C102:D102"/>
    <mergeCell ref="C112:D112"/>
    <mergeCell ref="C114:D114"/>
    <mergeCell ref="C70:D70"/>
    <mergeCell ref="C74:D74"/>
    <mergeCell ref="C75:D75"/>
    <mergeCell ref="C76:D76"/>
    <mergeCell ref="C77:D77"/>
    <mergeCell ref="C59:D59"/>
    <mergeCell ref="C61:D61"/>
    <mergeCell ref="C62:D62"/>
    <mergeCell ref="C66:D66"/>
    <mergeCell ref="C67:D67"/>
    <mergeCell ref="C69:D69"/>
    <mergeCell ref="C50:D50"/>
    <mergeCell ref="C51:D51"/>
    <mergeCell ref="C52:D52"/>
    <mergeCell ref="C53:D53"/>
    <mergeCell ref="C54:D54"/>
    <mergeCell ref="C56:D56"/>
    <mergeCell ref="C39:D39"/>
    <mergeCell ref="C41:D41"/>
    <mergeCell ref="C42:D42"/>
    <mergeCell ref="C43:D43"/>
    <mergeCell ref="C46:D46"/>
    <mergeCell ref="C48:D48"/>
    <mergeCell ref="C24:D24"/>
    <mergeCell ref="C27:D27"/>
    <mergeCell ref="C29:D29"/>
    <mergeCell ref="C31:D31"/>
    <mergeCell ref="C34:D34"/>
    <mergeCell ref="C37:D37"/>
    <mergeCell ref="C14:D14"/>
    <mergeCell ref="C15:D15"/>
    <mergeCell ref="C16:D16"/>
    <mergeCell ref="C18:D18"/>
    <mergeCell ref="C20:D20"/>
    <mergeCell ref="C21:D21"/>
    <mergeCell ref="C22:D22"/>
    <mergeCell ref="C23:D23"/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peta</dc:creator>
  <cp:keywords/>
  <dc:description/>
  <cp:lastModifiedBy>peta</cp:lastModifiedBy>
  <dcterms:created xsi:type="dcterms:W3CDTF">2023-02-23T08:49:28Z</dcterms:created>
  <dcterms:modified xsi:type="dcterms:W3CDTF">2023-02-23T08:50:25Z</dcterms:modified>
  <cp:category/>
  <cp:version/>
  <cp:contentType/>
  <cp:contentStatus/>
</cp:coreProperties>
</file>