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-46 - Jánská 16 , byt č. 6/"/>
    </mc:Choice>
  </mc:AlternateContent>
  <xr:revisionPtr revIDLastSave="0" documentId="8_{AB293F53-5DF8-4EE4-B39E-EE0953AAA5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46 22.46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'22.46 22.46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'22.46 22.46 Pol'!$A$1:$X$363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H40" i="1" s="1"/>
  <c r="I40" i="1" s="1"/>
  <c r="F40" i="1"/>
  <c r="G39" i="1"/>
  <c r="H39" i="1" s="1"/>
  <c r="I39" i="1" s="1"/>
  <c r="I42" i="1" s="1"/>
  <c r="F39" i="1"/>
  <c r="G353" i="12"/>
  <c r="BA351" i="12"/>
  <c r="BA346" i="12"/>
  <c r="BA341" i="12"/>
  <c r="BA292" i="12"/>
  <c r="BA289" i="12"/>
  <c r="BA195" i="12"/>
  <c r="BA192" i="12"/>
  <c r="BA189" i="12"/>
  <c r="BA126" i="12"/>
  <c r="BA124" i="12"/>
  <c r="BA121" i="12"/>
  <c r="BA119" i="12"/>
  <c r="BA63" i="12"/>
  <c r="BA37" i="12"/>
  <c r="BA20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3" i="12"/>
  <c r="I13" i="12"/>
  <c r="K13" i="12"/>
  <c r="M13" i="12"/>
  <c r="O13" i="12"/>
  <c r="Q13" i="12"/>
  <c r="V13" i="12"/>
  <c r="G18" i="12"/>
  <c r="G19" i="12"/>
  <c r="I19" i="12"/>
  <c r="I18" i="12" s="1"/>
  <c r="K19" i="12"/>
  <c r="M19" i="12"/>
  <c r="O19" i="12"/>
  <c r="O18" i="12" s="1"/>
  <c r="Q19" i="12"/>
  <c r="V19" i="12"/>
  <c r="V18" i="12" s="1"/>
  <c r="G23" i="12"/>
  <c r="I23" i="12"/>
  <c r="K23" i="12"/>
  <c r="K18" i="12" s="1"/>
  <c r="M23" i="12"/>
  <c r="O23" i="12"/>
  <c r="Q23" i="12"/>
  <c r="Q18" i="12" s="1"/>
  <c r="V23" i="12"/>
  <c r="G28" i="12"/>
  <c r="I28" i="12"/>
  <c r="K28" i="12"/>
  <c r="M28" i="12"/>
  <c r="O28" i="12"/>
  <c r="Q28" i="12"/>
  <c r="V28" i="12"/>
  <c r="G31" i="12"/>
  <c r="M31" i="12" s="1"/>
  <c r="I31" i="12"/>
  <c r="K31" i="12"/>
  <c r="O31" i="12"/>
  <c r="Q31" i="12"/>
  <c r="V31" i="12"/>
  <c r="G36" i="12"/>
  <c r="M36" i="12" s="1"/>
  <c r="I36" i="12"/>
  <c r="K36" i="12"/>
  <c r="O36" i="12"/>
  <c r="Q36" i="12"/>
  <c r="V36" i="12"/>
  <c r="G40" i="12"/>
  <c r="V40" i="12"/>
  <c r="G41" i="12"/>
  <c r="I41" i="12"/>
  <c r="I40" i="12" s="1"/>
  <c r="K41" i="12"/>
  <c r="K40" i="12" s="1"/>
  <c r="M41" i="12"/>
  <c r="O41" i="12"/>
  <c r="O40" i="12" s="1"/>
  <c r="Q41" i="12"/>
  <c r="V41" i="12"/>
  <c r="G44" i="12"/>
  <c r="M44" i="12" s="1"/>
  <c r="M40" i="12" s="1"/>
  <c r="I44" i="12"/>
  <c r="K44" i="12"/>
  <c r="O44" i="12"/>
  <c r="Q44" i="12"/>
  <c r="Q40" i="12" s="1"/>
  <c r="V44" i="12"/>
  <c r="G47" i="12"/>
  <c r="I47" i="12"/>
  <c r="M47" i="12"/>
  <c r="V47" i="12"/>
  <c r="G48" i="12"/>
  <c r="I48" i="12"/>
  <c r="K48" i="12"/>
  <c r="K47" i="12" s="1"/>
  <c r="M48" i="12"/>
  <c r="O48" i="12"/>
  <c r="O47" i="12" s="1"/>
  <c r="Q48" i="12"/>
  <c r="Q47" i="12" s="1"/>
  <c r="V48" i="12"/>
  <c r="G54" i="12"/>
  <c r="K54" i="12"/>
  <c r="M54" i="12"/>
  <c r="Q54" i="12"/>
  <c r="G55" i="12"/>
  <c r="I55" i="12"/>
  <c r="I54" i="12" s="1"/>
  <c r="K55" i="12"/>
  <c r="M55" i="12"/>
  <c r="O55" i="12"/>
  <c r="O54" i="12" s="1"/>
  <c r="Q55" i="12"/>
  <c r="V55" i="12"/>
  <c r="V54" i="12" s="1"/>
  <c r="K58" i="12"/>
  <c r="Q58" i="12"/>
  <c r="G59" i="12"/>
  <c r="M59" i="12" s="1"/>
  <c r="M58" i="12" s="1"/>
  <c r="I59" i="12"/>
  <c r="I58" i="12" s="1"/>
  <c r="K59" i="12"/>
  <c r="O59" i="12"/>
  <c r="Q59" i="12"/>
  <c r="V59" i="12"/>
  <c r="V58" i="12" s="1"/>
  <c r="G62" i="12"/>
  <c r="I62" i="12"/>
  <c r="K62" i="12"/>
  <c r="M62" i="12"/>
  <c r="O62" i="12"/>
  <c r="O58" i="12" s="1"/>
  <c r="Q62" i="12"/>
  <c r="V62" i="12"/>
  <c r="G68" i="12"/>
  <c r="G69" i="12"/>
  <c r="I69" i="12"/>
  <c r="I68" i="12" s="1"/>
  <c r="K69" i="12"/>
  <c r="M69" i="12"/>
  <c r="O69" i="12"/>
  <c r="O68" i="12" s="1"/>
  <c r="Q69" i="12"/>
  <c r="V69" i="12"/>
  <c r="V68" i="12" s="1"/>
  <c r="G73" i="12"/>
  <c r="I73" i="12"/>
  <c r="K73" i="12"/>
  <c r="K68" i="12" s="1"/>
  <c r="M73" i="12"/>
  <c r="O73" i="12"/>
  <c r="Q73" i="12"/>
  <c r="V73" i="12"/>
  <c r="G77" i="12"/>
  <c r="I77" i="12"/>
  <c r="K77" i="12"/>
  <c r="M77" i="12"/>
  <c r="O77" i="12"/>
  <c r="Q77" i="12"/>
  <c r="Q68" i="12" s="1"/>
  <c r="V77" i="12"/>
  <c r="G80" i="12"/>
  <c r="I80" i="12"/>
  <c r="K80" i="12"/>
  <c r="M80" i="12"/>
  <c r="O80" i="12"/>
  <c r="Q80" i="12"/>
  <c r="V80" i="12"/>
  <c r="G83" i="12"/>
  <c r="M83" i="12" s="1"/>
  <c r="I83" i="12"/>
  <c r="K83" i="12"/>
  <c r="O83" i="12"/>
  <c r="Q83" i="12"/>
  <c r="V83" i="12"/>
  <c r="G86" i="12"/>
  <c r="M86" i="12"/>
  <c r="Q86" i="12"/>
  <c r="V86" i="12"/>
  <c r="G87" i="12"/>
  <c r="I87" i="12"/>
  <c r="I86" i="12" s="1"/>
  <c r="K87" i="12"/>
  <c r="K86" i="12" s="1"/>
  <c r="M87" i="12"/>
  <c r="O87" i="12"/>
  <c r="O86" i="12" s="1"/>
  <c r="Q87" i="12"/>
  <c r="V87" i="12"/>
  <c r="G88" i="12"/>
  <c r="G89" i="12"/>
  <c r="I89" i="12"/>
  <c r="I88" i="12" s="1"/>
  <c r="K89" i="12"/>
  <c r="M89" i="12"/>
  <c r="O89" i="12"/>
  <c r="O88" i="12" s="1"/>
  <c r="Q89" i="12"/>
  <c r="V89" i="12"/>
  <c r="V88" i="12" s="1"/>
  <c r="G96" i="12"/>
  <c r="I96" i="12"/>
  <c r="K96" i="12"/>
  <c r="K88" i="12" s="1"/>
  <c r="M96" i="12"/>
  <c r="O96" i="12"/>
  <c r="Q96" i="12"/>
  <c r="V96" i="12"/>
  <c r="G103" i="12"/>
  <c r="I103" i="12"/>
  <c r="K103" i="12"/>
  <c r="M103" i="12"/>
  <c r="O103" i="12"/>
  <c r="Q103" i="12"/>
  <c r="Q88" i="12" s="1"/>
  <c r="V103" i="12"/>
  <c r="G110" i="12"/>
  <c r="I110" i="12"/>
  <c r="K110" i="12"/>
  <c r="M110" i="12"/>
  <c r="O110" i="12"/>
  <c r="Q110" i="12"/>
  <c r="V110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O117" i="12"/>
  <c r="G118" i="12"/>
  <c r="G117" i="12" s="1"/>
  <c r="I118" i="12"/>
  <c r="K118" i="12"/>
  <c r="K117" i="12" s="1"/>
  <c r="O118" i="12"/>
  <c r="Q118" i="12"/>
  <c r="Q117" i="12" s="1"/>
  <c r="V118" i="12"/>
  <c r="G120" i="12"/>
  <c r="I120" i="12"/>
  <c r="I117" i="12" s="1"/>
  <c r="K120" i="12"/>
  <c r="M120" i="12"/>
  <c r="O120" i="12"/>
  <c r="Q120" i="12"/>
  <c r="V120" i="12"/>
  <c r="V117" i="12" s="1"/>
  <c r="K122" i="12"/>
  <c r="G123" i="12"/>
  <c r="G122" i="12" s="1"/>
  <c r="I123" i="12"/>
  <c r="K123" i="12"/>
  <c r="M123" i="12"/>
  <c r="M122" i="12" s="1"/>
  <c r="O123" i="12"/>
  <c r="Q123" i="12"/>
  <c r="Q122" i="12" s="1"/>
  <c r="V123" i="12"/>
  <c r="V122" i="12" s="1"/>
  <c r="G125" i="12"/>
  <c r="I125" i="12"/>
  <c r="I122" i="12" s="1"/>
  <c r="K125" i="12"/>
  <c r="M125" i="12"/>
  <c r="O125" i="12"/>
  <c r="O122" i="12" s="1"/>
  <c r="Q125" i="12"/>
  <c r="V125" i="12"/>
  <c r="G128" i="12"/>
  <c r="M128" i="12" s="1"/>
  <c r="I128" i="12"/>
  <c r="I127" i="12" s="1"/>
  <c r="K128" i="12"/>
  <c r="O128" i="12"/>
  <c r="Q128" i="12"/>
  <c r="V128" i="12"/>
  <c r="V127" i="12" s="1"/>
  <c r="G132" i="12"/>
  <c r="I132" i="12"/>
  <c r="K132" i="12"/>
  <c r="M132" i="12"/>
  <c r="O132" i="12"/>
  <c r="O127" i="12" s="1"/>
  <c r="Q132" i="12"/>
  <c r="V132" i="12"/>
  <c r="G136" i="12"/>
  <c r="M136" i="12" s="1"/>
  <c r="I136" i="12"/>
  <c r="K136" i="12"/>
  <c r="K127" i="12" s="1"/>
  <c r="O136" i="12"/>
  <c r="Q136" i="12"/>
  <c r="V136" i="12"/>
  <c r="G140" i="12"/>
  <c r="I140" i="12"/>
  <c r="K140" i="12"/>
  <c r="M140" i="12"/>
  <c r="O140" i="12"/>
  <c r="Q140" i="12"/>
  <c r="V140" i="12"/>
  <c r="G144" i="12"/>
  <c r="I144" i="12"/>
  <c r="K144" i="12"/>
  <c r="M144" i="12"/>
  <c r="O144" i="12"/>
  <c r="Q144" i="12"/>
  <c r="V144" i="12"/>
  <c r="G149" i="12"/>
  <c r="I149" i="12"/>
  <c r="K149" i="12"/>
  <c r="M149" i="12"/>
  <c r="O149" i="12"/>
  <c r="Q149" i="12"/>
  <c r="V149" i="12"/>
  <c r="G153" i="12"/>
  <c r="I153" i="12"/>
  <c r="K153" i="12"/>
  <c r="M153" i="12"/>
  <c r="O153" i="12"/>
  <c r="Q153" i="12"/>
  <c r="V153" i="12"/>
  <c r="G157" i="12"/>
  <c r="M157" i="12" s="1"/>
  <c r="I157" i="12"/>
  <c r="K157" i="12"/>
  <c r="O157" i="12"/>
  <c r="Q157" i="12"/>
  <c r="Q127" i="12" s="1"/>
  <c r="V157" i="12"/>
  <c r="G161" i="12"/>
  <c r="M161" i="12" s="1"/>
  <c r="I161" i="12"/>
  <c r="K161" i="12"/>
  <c r="O161" i="12"/>
  <c r="Q161" i="12"/>
  <c r="V161" i="12"/>
  <c r="G165" i="12"/>
  <c r="I165" i="12"/>
  <c r="K165" i="12"/>
  <c r="M165" i="12"/>
  <c r="O165" i="12"/>
  <c r="Q165" i="12"/>
  <c r="V165" i="12"/>
  <c r="G169" i="12"/>
  <c r="M169" i="12" s="1"/>
  <c r="I169" i="12"/>
  <c r="K169" i="12"/>
  <c r="O169" i="12"/>
  <c r="Q169" i="12"/>
  <c r="V169" i="12"/>
  <c r="G173" i="12"/>
  <c r="I173" i="12"/>
  <c r="K173" i="12"/>
  <c r="M173" i="12"/>
  <c r="O173" i="12"/>
  <c r="Q173" i="12"/>
  <c r="V173" i="12"/>
  <c r="G178" i="12"/>
  <c r="I178" i="12"/>
  <c r="K178" i="12"/>
  <c r="M178" i="12"/>
  <c r="O178" i="12"/>
  <c r="Q178" i="12"/>
  <c r="V178" i="12"/>
  <c r="G182" i="12"/>
  <c r="I182" i="12"/>
  <c r="K182" i="12"/>
  <c r="M182" i="12"/>
  <c r="O182" i="12"/>
  <c r="Q182" i="12"/>
  <c r="V182" i="12"/>
  <c r="G186" i="12"/>
  <c r="M186" i="12" s="1"/>
  <c r="I186" i="12"/>
  <c r="K186" i="12"/>
  <c r="O186" i="12"/>
  <c r="Q186" i="12"/>
  <c r="V186" i="12"/>
  <c r="K187" i="12"/>
  <c r="O187" i="12"/>
  <c r="Q187" i="12"/>
  <c r="G188" i="12"/>
  <c r="M188" i="12" s="1"/>
  <c r="M187" i="12" s="1"/>
  <c r="I188" i="12"/>
  <c r="I187" i="12" s="1"/>
  <c r="K188" i="12"/>
  <c r="O188" i="12"/>
  <c r="Q188" i="12"/>
  <c r="V188" i="12"/>
  <c r="V187" i="12" s="1"/>
  <c r="I190" i="12"/>
  <c r="O190" i="12"/>
  <c r="V190" i="12"/>
  <c r="G191" i="12"/>
  <c r="G190" i="12" s="1"/>
  <c r="I191" i="12"/>
  <c r="K191" i="12"/>
  <c r="K190" i="12" s="1"/>
  <c r="O191" i="12"/>
  <c r="Q191" i="12"/>
  <c r="Q190" i="12" s="1"/>
  <c r="V191" i="12"/>
  <c r="G193" i="12"/>
  <c r="I193" i="12"/>
  <c r="M193" i="12"/>
  <c r="V193" i="12"/>
  <c r="G194" i="12"/>
  <c r="I194" i="12"/>
  <c r="K194" i="12"/>
  <c r="K193" i="12" s="1"/>
  <c r="M194" i="12"/>
  <c r="O194" i="12"/>
  <c r="O193" i="12" s="1"/>
  <c r="Q194" i="12"/>
  <c r="Q193" i="12" s="1"/>
  <c r="V194" i="12"/>
  <c r="G197" i="12"/>
  <c r="I197" i="12"/>
  <c r="I196" i="12" s="1"/>
  <c r="K197" i="12"/>
  <c r="M197" i="12"/>
  <c r="O197" i="12"/>
  <c r="O196" i="12" s="1"/>
  <c r="Q197" i="12"/>
  <c r="V197" i="12"/>
  <c r="V196" i="12" s="1"/>
  <c r="G200" i="12"/>
  <c r="M200" i="12" s="1"/>
  <c r="I200" i="12"/>
  <c r="K200" i="12"/>
  <c r="K196" i="12" s="1"/>
  <c r="O200" i="12"/>
  <c r="Q200" i="12"/>
  <c r="Q196" i="12" s="1"/>
  <c r="V200" i="12"/>
  <c r="G204" i="12"/>
  <c r="G196" i="12" s="1"/>
  <c r="I204" i="12"/>
  <c r="K204" i="12"/>
  <c r="O204" i="12"/>
  <c r="Q204" i="12"/>
  <c r="V204" i="12"/>
  <c r="G207" i="12"/>
  <c r="I207" i="12"/>
  <c r="K207" i="12"/>
  <c r="M207" i="12"/>
  <c r="O207" i="12"/>
  <c r="Q207" i="12"/>
  <c r="V207" i="12"/>
  <c r="G212" i="12"/>
  <c r="M212" i="12" s="1"/>
  <c r="I212" i="12"/>
  <c r="K212" i="12"/>
  <c r="O212" i="12"/>
  <c r="Q212" i="12"/>
  <c r="V212" i="12"/>
  <c r="G216" i="12"/>
  <c r="I216" i="12"/>
  <c r="K216" i="12"/>
  <c r="M216" i="12"/>
  <c r="O216" i="12"/>
  <c r="Q216" i="12"/>
  <c r="V216" i="12"/>
  <c r="K217" i="12"/>
  <c r="G218" i="12"/>
  <c r="G217" i="12" s="1"/>
  <c r="I218" i="12"/>
  <c r="K218" i="12"/>
  <c r="M218" i="12"/>
  <c r="O218" i="12"/>
  <c r="Q218" i="12"/>
  <c r="Q217" i="12" s="1"/>
  <c r="V218" i="12"/>
  <c r="V217" i="12" s="1"/>
  <c r="G222" i="12"/>
  <c r="I222" i="12"/>
  <c r="I217" i="12" s="1"/>
  <c r="K222" i="12"/>
  <c r="M222" i="12"/>
  <c r="O222" i="12"/>
  <c r="O217" i="12" s="1"/>
  <c r="Q222" i="12"/>
  <c r="V222" i="12"/>
  <c r="G225" i="12"/>
  <c r="M225" i="12" s="1"/>
  <c r="I225" i="12"/>
  <c r="K225" i="12"/>
  <c r="O225" i="12"/>
  <c r="Q225" i="12"/>
  <c r="V225" i="12"/>
  <c r="G230" i="12"/>
  <c r="I230" i="12"/>
  <c r="K230" i="12"/>
  <c r="M230" i="12"/>
  <c r="O230" i="12"/>
  <c r="Q230" i="12"/>
  <c r="V230" i="12"/>
  <c r="G234" i="12"/>
  <c r="I234" i="12"/>
  <c r="K234" i="12"/>
  <c r="M234" i="12"/>
  <c r="O234" i="12"/>
  <c r="Q234" i="12"/>
  <c r="V234" i="12"/>
  <c r="G238" i="12"/>
  <c r="M238" i="12" s="1"/>
  <c r="I238" i="12"/>
  <c r="K238" i="12"/>
  <c r="O238" i="12"/>
  <c r="Q238" i="12"/>
  <c r="V238" i="12"/>
  <c r="G242" i="12"/>
  <c r="I242" i="12"/>
  <c r="K242" i="12"/>
  <c r="M242" i="12"/>
  <c r="O242" i="12"/>
  <c r="Q242" i="12"/>
  <c r="V242" i="12"/>
  <c r="K243" i="12"/>
  <c r="G244" i="12"/>
  <c r="G243" i="12" s="1"/>
  <c r="I244" i="12"/>
  <c r="K244" i="12"/>
  <c r="M244" i="12"/>
  <c r="O244" i="12"/>
  <c r="Q244" i="12"/>
  <c r="Q243" i="12" s="1"/>
  <c r="V244" i="12"/>
  <c r="V243" i="12" s="1"/>
  <c r="G249" i="12"/>
  <c r="I249" i="12"/>
  <c r="I243" i="12" s="1"/>
  <c r="K249" i="12"/>
  <c r="M249" i="12"/>
  <c r="O249" i="12"/>
  <c r="O243" i="12" s="1"/>
  <c r="Q249" i="12"/>
  <c r="V249" i="12"/>
  <c r="G258" i="12"/>
  <c r="M258" i="12" s="1"/>
  <c r="I258" i="12"/>
  <c r="K258" i="12"/>
  <c r="O258" i="12"/>
  <c r="Q258" i="12"/>
  <c r="V258" i="12"/>
  <c r="G267" i="12"/>
  <c r="I267" i="12"/>
  <c r="K267" i="12"/>
  <c r="M267" i="12"/>
  <c r="O267" i="12"/>
  <c r="Q267" i="12"/>
  <c r="V267" i="12"/>
  <c r="G277" i="12"/>
  <c r="I277" i="12"/>
  <c r="K277" i="12"/>
  <c r="M277" i="12"/>
  <c r="O277" i="12"/>
  <c r="Q277" i="12"/>
  <c r="V277" i="12"/>
  <c r="G287" i="12"/>
  <c r="K287" i="12"/>
  <c r="Q287" i="12"/>
  <c r="G288" i="12"/>
  <c r="I288" i="12"/>
  <c r="I287" i="12" s="1"/>
  <c r="K288" i="12"/>
  <c r="M288" i="12"/>
  <c r="M287" i="12" s="1"/>
  <c r="O288" i="12"/>
  <c r="O287" i="12" s="1"/>
  <c r="Q288" i="12"/>
  <c r="V288" i="12"/>
  <c r="V287" i="12" s="1"/>
  <c r="K334" i="12"/>
  <c r="G335" i="12"/>
  <c r="G334" i="12" s="1"/>
  <c r="I335" i="12"/>
  <c r="K335" i="12"/>
  <c r="M335" i="12"/>
  <c r="M334" i="12" s="1"/>
  <c r="O335" i="12"/>
  <c r="Q335" i="12"/>
  <c r="Q334" i="12" s="1"/>
  <c r="V335" i="12"/>
  <c r="V334" i="12" s="1"/>
  <c r="G336" i="12"/>
  <c r="I336" i="12"/>
  <c r="I334" i="12" s="1"/>
  <c r="K336" i="12"/>
  <c r="M336" i="12"/>
  <c r="O336" i="12"/>
  <c r="O334" i="12" s="1"/>
  <c r="Q336" i="12"/>
  <c r="V336" i="12"/>
  <c r="G337" i="12"/>
  <c r="M337" i="12" s="1"/>
  <c r="I337" i="12"/>
  <c r="K337" i="12"/>
  <c r="O337" i="12"/>
  <c r="Q337" i="12"/>
  <c r="V337" i="12"/>
  <c r="G339" i="12"/>
  <c r="I339" i="12"/>
  <c r="K339" i="12"/>
  <c r="M339" i="12"/>
  <c r="O339" i="12"/>
  <c r="Q339" i="12"/>
  <c r="V339" i="12"/>
  <c r="G340" i="12"/>
  <c r="I340" i="12"/>
  <c r="K340" i="12"/>
  <c r="M340" i="12"/>
  <c r="O340" i="12"/>
  <c r="Q340" i="12"/>
  <c r="V340" i="12"/>
  <c r="G342" i="12"/>
  <c r="M342" i="12" s="1"/>
  <c r="I342" i="12"/>
  <c r="K342" i="12"/>
  <c r="O342" i="12"/>
  <c r="Q342" i="12"/>
  <c r="V342" i="12"/>
  <c r="G343" i="12"/>
  <c r="I343" i="12"/>
  <c r="K343" i="12"/>
  <c r="M343" i="12"/>
  <c r="O343" i="12"/>
  <c r="Q343" i="12"/>
  <c r="V343" i="12"/>
  <c r="K344" i="12"/>
  <c r="G345" i="12"/>
  <c r="G344" i="12" s="1"/>
  <c r="I345" i="12"/>
  <c r="I344" i="12" s="1"/>
  <c r="K345" i="12"/>
  <c r="M345" i="12"/>
  <c r="M344" i="12" s="1"/>
  <c r="O345" i="12"/>
  <c r="Q345" i="12"/>
  <c r="Q344" i="12" s="1"/>
  <c r="V345" i="12"/>
  <c r="V344" i="12" s="1"/>
  <c r="G350" i="12"/>
  <c r="I350" i="12"/>
  <c r="K350" i="12"/>
  <c r="M350" i="12"/>
  <c r="O350" i="12"/>
  <c r="O344" i="12" s="1"/>
  <c r="Q350" i="12"/>
  <c r="V350" i="12"/>
  <c r="AE353" i="12"/>
  <c r="AF353" i="12"/>
  <c r="I20" i="1"/>
  <c r="I19" i="1"/>
  <c r="I18" i="1"/>
  <c r="I17" i="1"/>
  <c r="AZ52" i="1"/>
  <c r="AZ50" i="1"/>
  <c r="AZ48" i="1"/>
  <c r="AZ46" i="1"/>
  <c r="AZ45" i="1"/>
  <c r="F42" i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9" i="1"/>
  <c r="J77" i="1" s="1"/>
  <c r="J71" i="1"/>
  <c r="J78" i="1"/>
  <c r="J58" i="1"/>
  <c r="J63" i="1"/>
  <c r="J74" i="1"/>
  <c r="G26" i="1"/>
  <c r="A26" i="1"/>
  <c r="G28" i="1"/>
  <c r="G23" i="1"/>
  <c r="M88" i="12"/>
  <c r="M243" i="12"/>
  <c r="M217" i="12"/>
  <c r="M127" i="12"/>
  <c r="M68" i="12"/>
  <c r="M18" i="12"/>
  <c r="M191" i="12"/>
  <c r="M190" i="12" s="1"/>
  <c r="G187" i="12"/>
  <c r="G127" i="12"/>
  <c r="M118" i="12"/>
  <c r="M117" i="12" s="1"/>
  <c r="G58" i="12"/>
  <c r="M204" i="12"/>
  <c r="M196" i="12" s="1"/>
  <c r="J75" i="1"/>
  <c r="J60" i="1"/>
  <c r="J64" i="1"/>
  <c r="J68" i="1"/>
  <c r="J72" i="1"/>
  <c r="J76" i="1"/>
  <c r="J61" i="1"/>
  <c r="J65" i="1"/>
  <c r="J69" i="1"/>
  <c r="J73" i="1"/>
  <c r="H42" i="1"/>
  <c r="J39" i="1"/>
  <c r="J42" i="1" s="1"/>
  <c r="J41" i="1"/>
  <c r="J40" i="1"/>
  <c r="J66" i="1" l="1"/>
  <c r="J70" i="1"/>
  <c r="J62" i="1"/>
  <c r="J59" i="1"/>
  <c r="J67" i="1"/>
  <c r="J79" i="1" s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C8A0A6FB-3BD3-42AF-9506-6291C13ED7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1C0E1C-B771-4D1E-8547-D501D1CAB4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<sst xmlns="http://schemas.openxmlformats.org/spreadsheetml/2006/main" count="1304" uniqueCount="397">
  <si>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</si>
  <si>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</si>
  <si>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</si>
  <si>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</si>
  <si>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</si>
  <si>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</si>
  <si>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</si>
  <si>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</si>
  <si>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</si>
  <si>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</si>
  <si>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</si>
  <si>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</si>
  <si>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</si>
  <si>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</si>
  <si>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</si>
  <si>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</si>
  <si>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</si>
  <si>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</si>
  <si>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</si>
  <si>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</si>
  <si>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</si>
  <si>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</si>
  <si>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</si>
  <si>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</si>
  <si>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</si>
  <si>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</si>
  <si>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</si>
  <si>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</si>
  <si>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</si>
  <si>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</si>
  <si>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</si>
  <si>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</si>
  <si>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</si>
  <si>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</si>
  <si>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</si>
  <si>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</si>
  <si>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</si>
  <si>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</si>
  <si>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</si>
  <si>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</si>
  <si>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</si>
  <si>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</si>
  <si>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</si>
  <si>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22.46</t>
  </si>
  <si>
    <t>Stavební úpravy</t>
  </si>
  <si>
    <t>Jánská 25 , byt č. 6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</si>
  <si>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</si>
  <si>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</si>
  <si>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</si>
  <si>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</si>
  <si>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</si>
  <si>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</si>
  <si>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</si>
  <si>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</si>
  <si>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</si>
  <si>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</si>
  <si>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</si>
  <si>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</si>
  <si>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</si>
  <si>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</si>
  <si>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</si>
  <si>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</si>
  <si>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</si>
  <si>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</si>
  <si>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</si>
  <si>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</si>
  <si>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</si>
  <si>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</si>
  <si>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</si>
  <si>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</si>
  <si>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</si>
  <si>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</si>
  <si>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</si>
  <si>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</si>
  <si>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</si>
  <si>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</si>
  <si>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</si>
  <si>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</si>
  <si>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</si>
  <si>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</si>
  <si>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</si>
  <si>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</si>
  <si>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</si>
  <si>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</si>
  <si>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</si>
  <si>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</si>
  <si>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</si>
  <si>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</si>
  <si>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731</t>
  </si>
  <si>
    <t>Kotelny</t>
  </si>
  <si>
    <t>735</t>
  </si>
  <si>
    <t>Otopná tělesa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</si>
  <si>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</si>
  <si>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</si>
  <si>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</si>
  <si>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</si>
  <si>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</si>
  <si>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</si>
  <si>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</si>
  <si>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</si>
  <si>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</si>
  <si>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</si>
  <si>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</si>
  <si>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</si>
  <si>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</si>
  <si>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</si>
  <si>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</si>
  <si>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</si>
  <si>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</si>
  <si>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</si>
  <si>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</si>
  <si>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</si>
  <si>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</si>
  <si>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</si>
  <si>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</si>
  <si>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</si>
  <si>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</si>
  <si>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</si>
  <si>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</si>
  <si>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</si>
  <si>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</si>
  <si>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</si>
  <si>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</si>
  <si>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</si>
  <si>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</si>
  <si>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</si>
  <si>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</si>
  <si>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</si>
  <si>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</si>
  <si>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</si>
  <si>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</si>
  <si>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</si>
  <si>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342255024R00</t>
  </si>
  <si>
    <t>Příčky z desek porobetonových tl. 100 mm</t>
  </si>
  <si>
    <t>m2</t>
  </si>
  <si>
    <t>RTS 23/ I</t>
  </si>
  <si>
    <t>RTS 22/ II</t>
  </si>
  <si>
    <t>Práce</t>
  </si>
  <si>
    <t>POL1_</t>
  </si>
  <si>
    <t xml:space="preserve">Jánská 25 , byt č. 6 : </t>
  </si>
  <si>
    <t>VV</t>
  </si>
  <si>
    <t xml:space="preserve">4.006.01 - ZÁDVEŘÍ, CHODBA : </t>
  </si>
  <si>
    <t>vyzdívka místo luxferů : 1,0*1,0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</si>
  <si>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</si>
  <si>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</si>
  <si>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</si>
  <si>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</si>
  <si>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</si>
  <si>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vyzdívka místo luxferů : 4*1,0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</si>
  <si>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</si>
  <si>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</si>
  <si>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</si>
  <si>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</si>
  <si>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4.006.02 - KOUPELNA : 0,70*2,0</t>
  </si>
  <si>
    <t>612421331R00</t>
  </si>
  <si>
    <t>Oprava vápen.omítek stěn do 30 % pl. - štukových</t>
  </si>
  <si>
    <t>Včetně pomocného pracovního lešení o výšce podlahy do 1900 mm a pro zatížení do 1,5 kPa.</t>
  </si>
  <si>
    <t>4.006.01 - ZÁDVEŘÍ, CHODBA : 7,6*3,1</t>
  </si>
  <si>
    <t>- dveře : -1*0,7*2,0</t>
  </si>
  <si>
    <t>602011141RT3</t>
  </si>
  <si>
    <t>Štuk na stěnách vnitřní, ručně tloušťka vrstvy 4 mm</t>
  </si>
  <si>
    <t>4.006.01 - ZÁDVEŘÍ, CHODBA : 7,6*(3,1-2,0)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</si>
  <si>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</si>
  <si>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</si>
  <si>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</si>
  <si>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>vyzdívka místo luxferů : 1,0*1,0*2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</si>
  <si>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</si>
  <si>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</si>
  <si>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</si>
  <si>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</si>
  <si>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4.006.01 - ZÁDVEŘÍ, CHODBA : 5</t>
  </si>
  <si>
    <t>632411110RT1</t>
  </si>
  <si>
    <t>Potěr ze suchých směsí samonivelační polymercementová stěrka, pevnost v tlaku 20 MPa, tloušťky 10 mm</t>
  </si>
  <si>
    <t>4.006.01 - ZÁDVEŘÍ, CHODBA : 3,17</t>
  </si>
  <si>
    <t>632411904R00</t>
  </si>
  <si>
    <t>Penetrace savých podkladů 0,25 l/m2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</si>
  <si>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</si>
  <si>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</si>
  <si>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</si>
  <si>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</si>
  <si>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</si>
  <si>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4.006.01 - ZÁDVEŘÍ, CHODBA : 2</t>
  </si>
  <si>
    <t>Mezisoučet</t>
  </si>
  <si>
    <t>941955002R00</t>
  </si>
  <si>
    <t>Lešení lehké pomocné, výška podlahy do 1,9 m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</si>
  <si>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</si>
  <si>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</si>
  <si>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</si>
  <si>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</si>
  <si>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</si>
  <si>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4.006.01 - ZÁDVEŘÍ, CHODBA : 12,26</t>
  </si>
  <si>
    <t>4.006.02 - KOUPELNA : 3,17</t>
  </si>
  <si>
    <t>4.006.09 : 2,40</t>
  </si>
  <si>
    <t>978013141R00</t>
  </si>
  <si>
    <t>Otlučení omítek vnitřních stěn v rozsahu do 30 %</t>
  </si>
  <si>
    <t>978059531R00</t>
  </si>
  <si>
    <t>Odsekání vnitřních obkladů stěn nad 2 m2</t>
  </si>
  <si>
    <t>4.006.01 - ZÁDVEŘÍ, CHODBA : 7,6*2,0</t>
  </si>
  <si>
    <t>965081713R00</t>
  </si>
  <si>
    <t>Bourání dlažeb keramických tl.10 mm, nad 1 m2</t>
  </si>
  <si>
    <t>965048515R00</t>
  </si>
  <si>
    <t>Broušení betonových povrchů do tl. 5 mm</t>
  </si>
  <si>
    <t>962081131R00</t>
  </si>
  <si>
    <t>Bourání příček ze skleněných tvárnic tl. 10 cm</t>
  </si>
  <si>
    <t>4.006.01 - ZÁDVEŘÍ, CHODBA : 1,0*1,0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</si>
  <si>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</si>
  <si>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</si>
  <si>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</si>
  <si>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</si>
  <si>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</si>
  <si>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</si>
  <si>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</si>
  <si>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 xml:space="preserve">stěny : </t>
  </si>
  <si>
    <t xml:space="preserve">podlahy : 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</si>
  <si>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</si>
  <si>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</si>
  <si>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</si>
  <si>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</si>
  <si>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</si>
  <si>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</si>
  <si>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4.006.01 - ZÁDVEŘÍ, CHODBA : 7,6</t>
  </si>
  <si>
    <t>711212611R00</t>
  </si>
  <si>
    <t>Těsnicí pás do svislých koutů</t>
  </si>
  <si>
    <t>4.006.01 - ZÁDVEŘÍ, CHODBA : 2,0*8</t>
  </si>
  <si>
    <t>998711103R00</t>
  </si>
  <si>
    <t>Přesun hmot pro izolace proti vodě, výšky do 24 m</t>
  </si>
  <si>
    <t>721170000x01</t>
  </si>
  <si>
    <t>Příprava pro AP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</si>
  <si>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</si>
  <si>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</si>
  <si>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</si>
  <si>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</si>
  <si>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</si>
  <si>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Nové rozvody pro nové umístění umyvadla, sprchy/vany, automatické pračky s ohledem na stáří objektu a stav stávajících rozvodů</t>
  </si>
  <si>
    <t>722131000x01</t>
  </si>
  <si>
    <t>722131000x02</t>
  </si>
  <si>
    <t>725820802R00</t>
  </si>
  <si>
    <t>Demontáž baterie stojánkové do 1otvoru</t>
  </si>
  <si>
    <t>nová dispozice : 1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</si>
  <si>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</si>
  <si>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</si>
  <si>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</si>
  <si>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</si>
  <si>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SPCM</t>
  </si>
  <si>
    <t>Specifikace</t>
  </si>
  <si>
    <t>POL3_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</si>
  <si>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</si>
  <si>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</si>
  <si>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</si>
  <si>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</si>
  <si>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</si>
  <si>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</si>
  <si>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</si>
  <si>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725220851R00</t>
  </si>
  <si>
    <t>Demontáž van včetně vybourání obezdezdívky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</si>
  <si>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</si>
  <si>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</si>
  <si>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</si>
  <si>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</si>
  <si>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</si>
  <si>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</si>
  <si>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725249103R00</t>
  </si>
  <si>
    <t>Montáž sprchových koutů</t>
  </si>
  <si>
    <t>642938000R</t>
  </si>
  <si>
    <t>Vanička sprch. čtverec; l = 900 mm, š = 900 mm, hl. = 60 mm bílá, průměr odpadu 90 mm</t>
  </si>
  <si>
    <t>Umístění při stěně, v rohu, včetně čela vaničky.</t>
  </si>
  <si>
    <t>725229107R00</t>
  </si>
  <si>
    <t>Montáž zástěn oboustranně upevněných</t>
  </si>
  <si>
    <t>55428100.AR</t>
  </si>
  <si>
    <t>Sprchová zástěna čtvrtkruhová 90x90x185 cm</t>
  </si>
  <si>
    <t>998725103R00</t>
  </si>
  <si>
    <t>Přesun hmot pro zařizovací předměty, výšky do 24 m</t>
  </si>
  <si>
    <t>728131000x01</t>
  </si>
  <si>
    <t>D+M: mřížka pro odvětrání koupelny do místnosti 4.006.09 včetně zapravení</t>
  </si>
  <si>
    <t>731131000x01</t>
  </si>
  <si>
    <t>D+M: revize stávajícího kotle, napojení nových rozvodů</t>
  </si>
  <si>
    <t>735000000x04</t>
  </si>
  <si>
    <t>D+M: topný žebřík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</si>
  <si>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</si>
  <si>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</si>
  <si>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</si>
  <si>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</si>
  <si>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</si>
  <si>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</si>
  <si>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</si>
  <si>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</si>
  <si>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</si>
  <si>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Koeficient ztratné: 0,1</t>
  </si>
  <si>
    <t>771578011R00</t>
  </si>
  <si>
    <t>Spára podlaha - stěna, silikonem</t>
  </si>
  <si>
    <t>vč. dodávky a montáže silikonu.</t>
  </si>
  <si>
    <t>998771103R00</t>
  </si>
  <si>
    <t>Přesun hmot pro podlahy z dlaždic, výšky do 24 m</t>
  </si>
  <si>
    <t>781101210R00</t>
  </si>
  <si>
    <t>Penetrace podkladu pod obklady</t>
  </si>
  <si>
    <t>včetně dodávky materiálu.</t>
  </si>
  <si>
    <t>4.006.01 - ZÁDVEŘÍ, CHODBA : 7,0*2,0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</si>
  <si>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</si>
  <si>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</si>
  <si>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</si>
  <si>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</si>
  <si>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</si>
  <si>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</si>
  <si>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</si>
  <si>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4.006.01 - ZÁDVEŘÍ, CHODBA : 7,0</t>
  </si>
  <si>
    <t>781000000Rx02</t>
  </si>
  <si>
    <t>Lišta rohová k obkladům - vnější roh uzavřená obloučková lišta z PVC</t>
  </si>
  <si>
    <t>4.006.01 - ZÁDVEŘÍ, CHODBA : 2*2,0</t>
  </si>
  <si>
    <t>781000000x03</t>
  </si>
  <si>
    <t>Lišta koutová k obkladům - vnitřní roh obloučková lišta z PVC</t>
  </si>
  <si>
    <t>4.006.01 - ZÁDVEŘÍ, CHODBA : 4*2,0</t>
  </si>
  <si>
    <t>998781103R00</t>
  </si>
  <si>
    <t>Přesun hmot pro obklady keramické, výšky do 24 m</t>
  </si>
  <si>
    <t>784011222RT2</t>
  </si>
  <si>
    <t>Zakrytí podlah včetně papírové lepenky</t>
  </si>
  <si>
    <t>784011111R00</t>
  </si>
  <si>
    <t>Oprášení/ometení podkladu</t>
  </si>
  <si>
    <t>vyzdívka místo luxferů : 2*1,0*1,0</t>
  </si>
  <si>
    <t>3,1*6,2</t>
  </si>
  <si>
    <t>-1*0,7*2,0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</si>
  <si>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</si>
  <si>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</si>
  <si>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</si>
  <si>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</si>
  <si>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</si>
  <si>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</si>
  <si>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</si>
  <si>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</si>
  <si>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</si>
  <si>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koupelna</t>
  </si>
  <si>
    <t/>
  </si>
  <si>
    <t>Nové nové zásuvky, vypínače. Nová svitidla do koupelny 2 kusy (do středu místnosti a nad umyvadlo) + na WC, dle standadu investora.</t>
  </si>
  <si>
    <t>Případná úprava stávajícího rozvadeče včetně vystrojení a oživení.</t>
  </si>
  <si>
    <t>Rozvaděč obsahuje hlavní vypínač, přepěťovou ochranu, proudový chránič a jističe dle počtu okruhů.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</si>
  <si>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</si>
  <si>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</si>
  <si>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</si>
  <si>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</si>
  <si>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</si>
  <si>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</si>
  <si>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</si>
  <si>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</si>
  <si>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</si>
  <si>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</si>
  <si>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</si>
  <si>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</si>
  <si>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</si>
  <si>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</si>
  <si>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</si>
  <si>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</si>
  <si>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</si>
  <si>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</si>
  <si>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</si>
  <si>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</si>
  <si>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</si>
  <si>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</si>
  <si>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</si>
  <si>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</si>
  <si>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</si>
  <si>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	IP44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</si>
  <si>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</si>
  <si>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</si>
  <si>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</si>
  <si>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</si>
  <si>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</si>
  <si>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</si>
  <si>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</si>
  <si>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</si>
  <si>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</si>
  <si>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</si>
  <si>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</si>
  <si>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</si>
  <si>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</si>
  <si>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</si>
  <si>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</si>
  <si>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</si>
  <si>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</si>
  <si>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</si>
  <si>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</si>
  <si>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</si>
  <si>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</si>
  <si>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</si>
  <si>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</si>
  <si>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</si>
  <si>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</si>
  <si>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</si>
  <si>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</si>
  <si>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</si>
  <si>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</si>
  <si>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</si>
  <si>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</si>
  <si>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</si>
  <si>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</si>
  <si>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stávajících, světel, vypínačů, zásuvek.</t>
  </si>
  <si>
    <t>Níže uvedený standard je navržen jako minimální a muže být dodavatelem zaměněn za standard vyšší.</t>
  </si>
  <si>
    <t>Stadard svítidel: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</si>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</sst>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26" sqref="L26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6298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SUMIF(F58:F78,A16,I58:I78)+SUMIF(F58:F78,"PSU",I58:I78)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SUMIF(F58:F78,A17,I58:I78)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SUMIF(F58:F78,A18,I58:I78)</f>
        <v>0</v>
      </c>
      <c r="J18" s="85"/>
    </row>
    <row r="19" spans="1:10" ht="23.25" customHeight="1" x14ac:dyDescent="0.2">
      <c r="A19" s="198" t="s">
        <v>104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SUMIF(F58:F78,A19,I58:I78)</f>
        <v>0</v>
      </c>
      <c r="J19" s="85"/>
    </row>
    <row r="20" spans="1:10" ht="23.25" customHeight="1" x14ac:dyDescent="0.2">
      <c r="A20" s="198" t="s">
        <v>103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SUMIF(F58:F78,A20,I58:I78)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'22.46 22.46 Pol'!AE353</f>
        <v>0</v>
      </c>
      <c r="G39" s="150">
        <f>'22.46 22.46 Pol'!AF353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'22.46 22.46 Pol'!AE353</f>
        <v>0</v>
      </c>
      <c r="G40" s="156">
        <f>'22.46 22.46 Pol'!AF353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'22.46 22.46 Pol'!AE353</f>
        <v>0</v>
      </c>
      <c r="G41" s="151">
        <f>'22.46 22.46 Pol'!AF353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'22.46 22.46 Pol'!G8</f>
        <v>0</v>
      </c>
      <c r="J58" s="192" t="str">
        <f>IF(I79=0,"",I58/I79*100)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'22.46 22.46 Pol'!G18</f>
        <v>0</v>
      </c>
      <c r="J59" s="192" t="str">
        <f>IF(I79=0,"",I59/I79*100)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'22.46 22.46 Pol'!G40</f>
        <v>0</v>
      </c>
      <c r="J60" s="192" t="str">
        <f>IF(I79=0,"",I60/I79*100)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'22.46 22.46 Pol'!G47</f>
        <v>0</v>
      </c>
      <c r="J61" s="192" t="str">
        <f>IF(I79=0,"",I61/I79*100)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'22.46 22.46 Pol'!G54</f>
        <v>0</v>
      </c>
      <c r="J62" s="192" t="str">
        <f>IF(I79=0,"",I62/I79*100)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'22.46 22.46 Pol'!G58</f>
        <v>0</v>
      </c>
      <c r="J63" s="192" t="str">
        <f>IF(I79=0,"",I63/I79*100)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'22.46 22.46 Pol'!G68</f>
        <v>0</v>
      </c>
      <c r="J64" s="192" t="str">
        <f>IF(I79=0,"",I64/I79*100)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'22.46 22.46 Pol'!G86</f>
        <v>0</v>
      </c>
      <c r="J65" s="192" t="str">
        <f>IF(I79=0,"",I65/I79*100)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'22.46 22.46 Pol'!G88</f>
        <v>0</v>
      </c>
      <c r="J66" s="192" t="str">
        <f>IF(I79=0,"",I66/I79*100)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'22.46 22.46 Pol'!G117</f>
        <v>0</v>
      </c>
      <c r="J67" s="192" t="str">
        <f>IF(I79=0,"",I67/I79*100)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'22.46 22.46 Pol'!G122</f>
        <v>0</v>
      </c>
      <c r="J68" s="192" t="str">
        <f>IF(I79=0,"",I68/I79*100)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'22.46 22.46 Pol'!G127</f>
        <v>0</v>
      </c>
      <c r="J69" s="192" t="str">
        <f>IF(I79=0,"",I69/I79*100)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'22.46 22.46 Pol'!G187</f>
        <v>0</v>
      </c>
      <c r="J70" s="192" t="str">
        <f>IF(I79=0,"",I70/I79*100)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'22.46 22.46 Pol'!G190</f>
        <v>0</v>
      </c>
      <c r="J71" s="192" t="str">
        <f>IF(I79=0,"",I71/I79*100)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'22.46 22.46 Pol'!G193</f>
        <v>0</v>
      </c>
      <c r="J72" s="192" t="str">
        <f>IF(I79=0,"",I72/I79*100)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'22.46 22.46 Pol'!G196</f>
        <v>0</v>
      </c>
      <c r="J73" s="192" t="str">
        <f>IF(I79=0,"",I73/I79*100)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'22.46 22.46 Pol'!G217</f>
        <v>0</v>
      </c>
      <c r="J74" s="192" t="str">
        <f>IF(I79=0,"",I74/I79*100)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'22.46 22.46 Pol'!G243</f>
        <v>0</v>
      </c>
      <c r="J75" s="192" t="str">
        <f>IF(I79=0,"",I75/I79*100)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28</v>
      </c>
      <c r="G76" s="195"/>
      <c r="H76" s="195"/>
      <c r="I76" s="195">
        <f>'22.46 22.46 Pol'!G287</f>
        <v>0</v>
      </c>
      <c r="J76" s="192" t="str">
        <f>IF(I79=0,"",I76/I79*100)</f>
        <v/>
      </c>
    </row>
    <row r="77" spans="1:10" ht="36.75" customHeight="1" x14ac:dyDescent="0.2">
      <c r="A77" s="181"/>
      <c r="B77" s="186" t="s">
        <v>100</v>
      </c>
      <c r="C77" s="187" t="s">
        <v>101</v>
      </c>
      <c r="D77" s="188"/>
      <c r="E77" s="188"/>
      <c r="F77" s="194" t="s">
        <v>102</v>
      </c>
      <c r="G77" s="195"/>
      <c r="H77" s="195"/>
      <c r="I77" s="195">
        <f>'22.46 22.46 Pol'!G334</f>
        <v>0</v>
      </c>
      <c r="J77" s="192" t="str">
        <f>IF(I79=0,"",I77/I79*100)</f>
        <v/>
      </c>
    </row>
    <row r="78" spans="1:10" ht="36.75" customHeight="1" x14ac:dyDescent="0.2">
      <c r="A78" s="181"/>
      <c r="B78" s="186" t="s">
        <v>103</v>
      </c>
      <c r="C78" s="187" t="s">
        <v>30</v>
      </c>
      <c r="D78" s="188"/>
      <c r="E78" s="188"/>
      <c r="F78" s="194" t="s">
        <v>103</v>
      </c>
      <c r="G78" s="195"/>
      <c r="H78" s="195"/>
      <c r="I78" s="195">
        <f>'22.46 22.46 Pol'!G344</f>
        <v>0</v>
      </c>
      <c r="J78" s="192" t="str">
        <f>IF(I79=0,"",I78/I79*100)</f>
        <v/>
      </c>
    </row>
    <row r="79" spans="1:10" ht="25.5" customHeight="1" x14ac:dyDescent="0.2">
      <c r="A79" s="182"/>
      <c r="B79" s="189" t="s">
        <v>1</v>
      </c>
      <c r="C79" s="190"/>
      <c r="D79" s="191"/>
      <c r="E79" s="191"/>
      <c r="F79" s="196"/>
      <c r="G79" s="197"/>
      <c r="H79" s="197"/>
      <c r="I79" s="197">
        <f>SUM(I58:I78)</f>
        <v>0</v>
      </c>
      <c r="J79" s="193">
        <f>SUM(J58:J78)</f>
        <v>0</v>
      </c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565A-5AD7-43EC-8118-AAE473165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105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106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106</v>
      </c>
      <c r="AG3" t="s">
        <v>107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108</v>
      </c>
    </row>
    <row r="5" spans="1:60" x14ac:dyDescent="0.2">
      <c r="D5" s="10"/>
    </row>
    <row r="6" spans="1:60" ht="38.25" x14ac:dyDescent="0.2">
      <c r="A6" s="210" t="s">
        <v>109</v>
      </c>
      <c r="B6" s="212" t="s">
        <v>110</v>
      </c>
      <c r="C6" s="212" t="s">
        <v>111</v>
      </c>
      <c r="D6" s="211" t="s">
        <v>112</v>
      </c>
      <c r="E6" s="210" t="s">
        <v>113</v>
      </c>
      <c r="F6" s="209" t="s">
        <v>114</v>
      </c>
      <c r="G6" s="210" t="s">
        <v>31</v>
      </c>
      <c r="H6" s="213" t="s">
        <v>32</v>
      </c>
      <c r="I6" s="213" t="s">
        <v>115</v>
      </c>
      <c r="J6" s="213" t="s">
        <v>33</v>
      </c>
      <c r="K6" s="213" t="s">
        <v>116</v>
      </c>
      <c r="L6" s="213" t="s">
        <v>117</v>
      </c>
      <c r="M6" s="213" t="s">
        <v>118</v>
      </c>
      <c r="N6" s="213" t="s">
        <v>119</v>
      </c>
      <c r="O6" s="213" t="s">
        <v>120</v>
      </c>
      <c r="P6" s="213" t="s">
        <v>121</v>
      </c>
      <c r="Q6" s="213" t="s">
        <v>122</v>
      </c>
      <c r="R6" s="213" t="s">
        <v>123</v>
      </c>
      <c r="S6" s="213" t="s">
        <v>124</v>
      </c>
      <c r="T6" s="213" t="s">
        <v>125</v>
      </c>
      <c r="U6" s="213" t="s">
        <v>126</v>
      </c>
      <c r="V6" s="213" t="s">
        <v>127</v>
      </c>
      <c r="W6" s="213" t="s">
        <v>128</v>
      </c>
      <c r="X6" s="213" t="s">
        <v>129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130</v>
      </c>
      <c r="B8" s="245" t="s">
        <v>62</v>
      </c>
      <c r="C8" s="268" t="s">
        <v>63</v>
      </c>
      <c r="D8" s="246"/>
      <c r="E8" s="247"/>
      <c r="F8" s="248"/>
      <c r="G8" s="248">
        <f>SUMIF(AG9:AG17,"&lt;&gt;NOR",G9:G17)</f>
        <v>0</v>
      </c>
      <c r="H8" s="248"/>
      <c r="I8" s="248">
        <f>SUM(I9:I17)</f>
        <v>0</v>
      </c>
      <c r="J8" s="248"/>
      <c r="K8" s="248">
        <f>SUM(K9:K17)</f>
        <v>0</v>
      </c>
      <c r="L8" s="248"/>
      <c r="M8" s="248">
        <f>SUM(M9:M17)</f>
        <v>0</v>
      </c>
      <c r="N8" s="248"/>
      <c r="O8" s="248">
        <f>SUM(O9:O17)</f>
        <v>7.0000000000000007E-2</v>
      </c>
      <c r="P8" s="248"/>
      <c r="Q8" s="248">
        <f>SUM(Q9:Q17)</f>
        <v>0</v>
      </c>
      <c r="R8" s="248"/>
      <c r="S8" s="248"/>
      <c r="T8" s="249"/>
      <c r="U8" s="243"/>
      <c r="V8" s="243">
        <f>SUM(V9:V17)</f>
        <v>1.42</v>
      </c>
      <c r="W8" s="243"/>
      <c r="X8" s="243"/>
      <c r="AG8" t="s">
        <v>131</v>
      </c>
    </row>
    <row r="9" spans="1:60" outlineLevel="1" x14ac:dyDescent="0.2">
      <c r="A9" s="250">
        <v>1</v>
      </c>
      <c r="B9" s="251" t="s">
        <v>132</v>
      </c>
      <c r="C9" s="269" t="s">
        <v>133</v>
      </c>
      <c r="D9" s="252" t="s">
        <v>134</v>
      </c>
      <c r="E9" s="253">
        <v>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7.4709999999999999E-2</v>
      </c>
      <c r="O9" s="255">
        <f>ROUND(E9*N9,2)</f>
        <v>7.0000000000000007E-2</v>
      </c>
      <c r="P9" s="255">
        <v>0</v>
      </c>
      <c r="Q9" s="255">
        <f>ROUND(E9*P9,2)</f>
        <v>0</v>
      </c>
      <c r="R9" s="255"/>
      <c r="S9" s="255" t="s">
        <v>135</v>
      </c>
      <c r="T9" s="256" t="s">
        <v>136</v>
      </c>
      <c r="U9" s="233">
        <v>0.52915000000000001</v>
      </c>
      <c r="V9" s="233">
        <f>ROUND(E9*U9,2)</f>
        <v>0.53</v>
      </c>
      <c r="W9" s="233"/>
      <c r="X9" s="233" t="s">
        <v>137</v>
      </c>
      <c r="Y9" s="214"/>
      <c r="Z9" s="214"/>
      <c r="AA9" s="214"/>
      <c r="AB9" s="214"/>
      <c r="AC9" s="214"/>
      <c r="AD9" s="214"/>
      <c r="AE9" s="214"/>
      <c r="AF9" s="214"/>
      <c r="AG9" s="214" t="s">
        <v>138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139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140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141</v>
      </c>
      <c r="D11" s="234"/>
      <c r="E11" s="235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140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0" t="s">
        <v>142</v>
      </c>
      <c r="D12" s="234"/>
      <c r="E12" s="235">
        <v>1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140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50">
        <v>2</v>
      </c>
      <c r="B13" s="251" t="s">
        <v>143</v>
      </c>
      <c r="C13" s="269" t="s">
        <v>144</v>
      </c>
      <c r="D13" s="252" t="s">
        <v>145</v>
      </c>
      <c r="E13" s="253">
        <v>4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15</v>
      </c>
      <c r="M13" s="255">
        <f>G13*(1+L13/100)</f>
        <v>0</v>
      </c>
      <c r="N13" s="255">
        <v>1.0200000000000001E-3</v>
      </c>
      <c r="O13" s="255">
        <f>ROUND(E13*N13,2)</f>
        <v>0</v>
      </c>
      <c r="P13" s="255">
        <v>0</v>
      </c>
      <c r="Q13" s="255">
        <f>ROUND(E13*P13,2)</f>
        <v>0</v>
      </c>
      <c r="R13" s="255"/>
      <c r="S13" s="255" t="s">
        <v>135</v>
      </c>
      <c r="T13" s="256" t="s">
        <v>136</v>
      </c>
      <c r="U13" s="233">
        <v>0.223</v>
      </c>
      <c r="V13" s="233">
        <f>ROUND(E13*U13,2)</f>
        <v>0.89</v>
      </c>
      <c r="W13" s="233"/>
      <c r="X13" s="233" t="s">
        <v>137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138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146</v>
      </c>
      <c r="D14" s="257"/>
      <c r="E14" s="257"/>
      <c r="F14" s="257"/>
      <c r="G14" s="257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147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0" t="s">
        <v>139</v>
      </c>
      <c r="D15" s="234"/>
      <c r="E15" s="235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140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0" t="s">
        <v>141</v>
      </c>
      <c r="D16" s="234"/>
      <c r="E16" s="235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140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0" t="s">
        <v>148</v>
      </c>
      <c r="D17" s="234"/>
      <c r="E17" s="235">
        <v>4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140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44" t="s">
        <v>130</v>
      </c>
      <c r="B18" s="245" t="s">
        <v>64</v>
      </c>
      <c r="C18" s="268" t="s">
        <v>65</v>
      </c>
      <c r="D18" s="246"/>
      <c r="E18" s="247"/>
      <c r="F18" s="248"/>
      <c r="G18" s="248">
        <f>SUMIF(AG19:AG39,"&lt;&gt;NOR",G19:G39)</f>
        <v>0</v>
      </c>
      <c r="H18" s="248"/>
      <c r="I18" s="248">
        <f>SUM(I19:I39)</f>
        <v>0</v>
      </c>
      <c r="J18" s="248"/>
      <c r="K18" s="248">
        <f>SUM(K19:K39)</f>
        <v>0</v>
      </c>
      <c r="L18" s="248"/>
      <c r="M18" s="248">
        <f>SUM(M19:M39)</f>
        <v>0</v>
      </c>
      <c r="N18" s="248"/>
      <c r="O18" s="248">
        <f>SUM(O19:O39)</f>
        <v>0.5</v>
      </c>
      <c r="P18" s="248"/>
      <c r="Q18" s="248">
        <f>SUM(Q19:Q39)</f>
        <v>0</v>
      </c>
      <c r="R18" s="248"/>
      <c r="S18" s="248"/>
      <c r="T18" s="249"/>
      <c r="U18" s="243"/>
      <c r="V18" s="243">
        <f>SUM(V19:V39)</f>
        <v>12.030000000000001</v>
      </c>
      <c r="W18" s="243"/>
      <c r="X18" s="243"/>
      <c r="AG18" t="s">
        <v>131</v>
      </c>
    </row>
    <row r="19" spans="1:60" outlineLevel="1" x14ac:dyDescent="0.2">
      <c r="A19" s="250">
        <v>3</v>
      </c>
      <c r="B19" s="251" t="s">
        <v>149</v>
      </c>
      <c r="C19" s="269" t="s">
        <v>150</v>
      </c>
      <c r="D19" s="252" t="s">
        <v>134</v>
      </c>
      <c r="E19" s="253">
        <v>1.4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15</v>
      </c>
      <c r="M19" s="255">
        <f>G19*(1+L19/100)</f>
        <v>0</v>
      </c>
      <c r="N19" s="255">
        <v>4.0000000000000003E-5</v>
      </c>
      <c r="O19" s="255">
        <f>ROUND(E19*N19,2)</f>
        <v>0</v>
      </c>
      <c r="P19" s="255">
        <v>0</v>
      </c>
      <c r="Q19" s="255">
        <f>ROUND(E19*P19,2)</f>
        <v>0</v>
      </c>
      <c r="R19" s="255"/>
      <c r="S19" s="255" t="s">
        <v>135</v>
      </c>
      <c r="T19" s="256" t="s">
        <v>136</v>
      </c>
      <c r="U19" s="233">
        <v>7.8E-2</v>
      </c>
      <c r="V19" s="233">
        <f>ROUND(E19*U19,2)</f>
        <v>0.11</v>
      </c>
      <c r="W19" s="233"/>
      <c r="X19" s="233" t="s">
        <v>137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151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31"/>
      <c r="B20" s="232"/>
      <c r="C20" s="271" t="s">
        <v>152</v>
      </c>
      <c r="D20" s="257"/>
      <c r="E20" s="257"/>
      <c r="F20" s="257"/>
      <c r="G20" s="257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8" t="str">
        <f>C20</f>
        <v>fólií Pe 0,05-0,2 mm, které se zřizují před úpravami povrchu, a obalení osazených dveřních zárubní před znečištěním při úpravách povrchu nástřikem plastických maltovin včetně pozdějšího odkrytí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0" t="s">
        <v>139</v>
      </c>
      <c r="D21" s="234"/>
      <c r="E21" s="235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140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0" t="s">
        <v>153</v>
      </c>
      <c r="D22" s="234"/>
      <c r="E22" s="235">
        <v>1.4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140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50">
        <v>4</v>
      </c>
      <c r="B23" s="251" t="s">
        <v>154</v>
      </c>
      <c r="C23" s="269" t="s">
        <v>155</v>
      </c>
      <c r="D23" s="252" t="s">
        <v>134</v>
      </c>
      <c r="E23" s="253">
        <v>22.16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15</v>
      </c>
      <c r="M23" s="255">
        <f>G23*(1+L23/100)</f>
        <v>0</v>
      </c>
      <c r="N23" s="255">
        <v>1.5740000000000001E-2</v>
      </c>
      <c r="O23" s="255">
        <f>ROUND(E23*N23,2)</f>
        <v>0.35</v>
      </c>
      <c r="P23" s="255">
        <v>0</v>
      </c>
      <c r="Q23" s="255">
        <f>ROUND(E23*P23,2)</f>
        <v>0</v>
      </c>
      <c r="R23" s="255"/>
      <c r="S23" s="255" t="s">
        <v>135</v>
      </c>
      <c r="T23" s="256" t="s">
        <v>136</v>
      </c>
      <c r="U23" s="233">
        <v>0.33481</v>
      </c>
      <c r="V23" s="233">
        <f>ROUND(E23*U23,2)</f>
        <v>7.42</v>
      </c>
      <c r="W23" s="233"/>
      <c r="X23" s="233" t="s">
        <v>137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138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156</v>
      </c>
      <c r="D24" s="257"/>
      <c r="E24" s="257"/>
      <c r="F24" s="257"/>
      <c r="G24" s="257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0" t="s">
        <v>139</v>
      </c>
      <c r="D25" s="234"/>
      <c r="E25" s="235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140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0" t="s">
        <v>157</v>
      </c>
      <c r="D26" s="234"/>
      <c r="E26" s="235">
        <v>23.56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140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0" t="s">
        <v>158</v>
      </c>
      <c r="D27" s="234"/>
      <c r="E27" s="235">
        <v>-1.4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140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50">
        <v>5</v>
      </c>
      <c r="B28" s="251" t="s">
        <v>159</v>
      </c>
      <c r="C28" s="269" t="s">
        <v>160</v>
      </c>
      <c r="D28" s="252" t="s">
        <v>134</v>
      </c>
      <c r="E28" s="253">
        <v>8.36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15</v>
      </c>
      <c r="M28" s="255">
        <f>G28*(1+L28/100)</f>
        <v>0</v>
      </c>
      <c r="N28" s="255">
        <v>4.8999999999999998E-3</v>
      </c>
      <c r="O28" s="255">
        <f>ROUND(E28*N28,2)</f>
        <v>0.04</v>
      </c>
      <c r="P28" s="255">
        <v>0</v>
      </c>
      <c r="Q28" s="255">
        <f>ROUND(E28*P28,2)</f>
        <v>0</v>
      </c>
      <c r="R28" s="255"/>
      <c r="S28" s="255" t="s">
        <v>135</v>
      </c>
      <c r="T28" s="256" t="s">
        <v>136</v>
      </c>
      <c r="U28" s="233">
        <v>0.25</v>
      </c>
      <c r="V28" s="233">
        <f>ROUND(E28*U28,2)</f>
        <v>2.09</v>
      </c>
      <c r="W28" s="233"/>
      <c r="X28" s="233" t="s">
        <v>137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138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0" t="s">
        <v>139</v>
      </c>
      <c r="D29" s="234"/>
      <c r="E29" s="23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140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161</v>
      </c>
      <c r="D30" s="234"/>
      <c r="E30" s="235">
        <v>8.36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140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33.75" outlineLevel="1" x14ac:dyDescent="0.2">
      <c r="A31" s="250">
        <v>6</v>
      </c>
      <c r="B31" s="251" t="s">
        <v>162</v>
      </c>
      <c r="C31" s="269" t="s">
        <v>163</v>
      </c>
      <c r="D31" s="252" t="s">
        <v>134</v>
      </c>
      <c r="E31" s="253">
        <v>2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15</v>
      </c>
      <c r="M31" s="255">
        <f>G31*(1+L31/100)</f>
        <v>0</v>
      </c>
      <c r="N31" s="255">
        <v>4.7660000000000001E-2</v>
      </c>
      <c r="O31" s="255">
        <f>ROUND(E31*N31,2)</f>
        <v>0.1</v>
      </c>
      <c r="P31" s="255">
        <v>0</v>
      </c>
      <c r="Q31" s="255">
        <f>ROUND(E31*P31,2)</f>
        <v>0</v>
      </c>
      <c r="R31" s="255"/>
      <c r="S31" s="255" t="s">
        <v>135</v>
      </c>
      <c r="T31" s="256" t="s">
        <v>136</v>
      </c>
      <c r="U31" s="233">
        <v>0.84</v>
      </c>
      <c r="V31" s="233">
        <f>ROUND(E31*U31,2)</f>
        <v>1.68</v>
      </c>
      <c r="W31" s="233"/>
      <c r="X31" s="233" t="s">
        <v>137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138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164</v>
      </c>
      <c r="D32" s="257"/>
      <c r="E32" s="257"/>
      <c r="F32" s="257"/>
      <c r="G32" s="257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147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0" t="s">
        <v>139</v>
      </c>
      <c r="D33" s="234"/>
      <c r="E33" s="235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140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0" t="s">
        <v>141</v>
      </c>
      <c r="D34" s="234"/>
      <c r="E34" s="235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140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165</v>
      </c>
      <c r="D35" s="234"/>
      <c r="E35" s="235">
        <v>2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140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50">
        <v>7</v>
      </c>
      <c r="B36" s="251" t="s">
        <v>166</v>
      </c>
      <c r="C36" s="269" t="s">
        <v>167</v>
      </c>
      <c r="D36" s="252" t="s">
        <v>168</v>
      </c>
      <c r="E36" s="253">
        <v>5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15</v>
      </c>
      <c r="M36" s="255">
        <f>G36*(1+L36/100)</f>
        <v>0</v>
      </c>
      <c r="N36" s="255">
        <v>2.49E-3</v>
      </c>
      <c r="O36" s="255">
        <f>ROUND(E36*N36,2)</f>
        <v>0.01</v>
      </c>
      <c r="P36" s="255">
        <v>0</v>
      </c>
      <c r="Q36" s="255">
        <f>ROUND(E36*P36,2)</f>
        <v>0</v>
      </c>
      <c r="R36" s="255"/>
      <c r="S36" s="255" t="s">
        <v>135</v>
      </c>
      <c r="T36" s="256" t="s">
        <v>136</v>
      </c>
      <c r="U36" s="233">
        <v>0.14499999999999999</v>
      </c>
      <c r="V36" s="233">
        <f>ROUND(E36*U36,2)</f>
        <v>0.73</v>
      </c>
      <c r="W36" s="233"/>
      <c r="X36" s="233" t="s">
        <v>137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138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31"/>
      <c r="B37" s="232"/>
      <c r="C37" s="271" t="s">
        <v>169</v>
      </c>
      <c r="D37" s="257"/>
      <c r="E37" s="257"/>
      <c r="F37" s="257"/>
      <c r="G37" s="257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58" t="str">
        <f>C37</f>
        <v>V položce jsou zakalkulovány náklady na pomocné pracovní lešení o výšce podlahy do 1900 mm a pro zatížení do 1,5 kPa. Položka obsahuje penetraci podkladu a sádrovou omítku tl. 15 mm.</v>
      </c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139</v>
      </c>
      <c r="D38" s="234"/>
      <c r="E38" s="235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140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0" t="s">
        <v>170</v>
      </c>
      <c r="D39" s="234"/>
      <c r="E39" s="235">
        <v>5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140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44" t="s">
        <v>130</v>
      </c>
      <c r="B40" s="245" t="s">
        <v>66</v>
      </c>
      <c r="C40" s="268" t="s">
        <v>67</v>
      </c>
      <c r="D40" s="246"/>
      <c r="E40" s="247"/>
      <c r="F40" s="248"/>
      <c r="G40" s="248">
        <f>SUMIF(AG41:AG46,"&lt;&gt;NOR",G41:G46)</f>
        <v>0</v>
      </c>
      <c r="H40" s="248"/>
      <c r="I40" s="248">
        <f>SUM(I41:I46)</f>
        <v>0</v>
      </c>
      <c r="J40" s="248"/>
      <c r="K40" s="248">
        <f>SUM(K41:K46)</f>
        <v>0</v>
      </c>
      <c r="L40" s="248"/>
      <c r="M40" s="248">
        <f>SUM(M41:M46)</f>
        <v>0</v>
      </c>
      <c r="N40" s="248"/>
      <c r="O40" s="248">
        <f>SUM(O41:O46)</f>
        <v>0.06</v>
      </c>
      <c r="P40" s="248"/>
      <c r="Q40" s="248">
        <f>SUM(Q41:Q46)</f>
        <v>0</v>
      </c>
      <c r="R40" s="248"/>
      <c r="S40" s="248"/>
      <c r="T40" s="249"/>
      <c r="U40" s="243"/>
      <c r="V40" s="243">
        <f>SUM(V41:V46)</f>
        <v>1.18</v>
      </c>
      <c r="W40" s="243"/>
      <c r="X40" s="243"/>
      <c r="AG40" t="s">
        <v>131</v>
      </c>
    </row>
    <row r="41" spans="1:60" ht="33.75" outlineLevel="1" x14ac:dyDescent="0.2">
      <c r="A41" s="250">
        <v>8</v>
      </c>
      <c r="B41" s="251" t="s">
        <v>171</v>
      </c>
      <c r="C41" s="269" t="s">
        <v>172</v>
      </c>
      <c r="D41" s="252" t="s">
        <v>134</v>
      </c>
      <c r="E41" s="253">
        <v>3.17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15</v>
      </c>
      <c r="M41" s="255">
        <f>G41*(1+L41/100)</f>
        <v>0</v>
      </c>
      <c r="N41" s="255">
        <v>1.7850000000000001E-2</v>
      </c>
      <c r="O41" s="255">
        <f>ROUND(E41*N41,2)</f>
        <v>0.06</v>
      </c>
      <c r="P41" s="255">
        <v>0</v>
      </c>
      <c r="Q41" s="255">
        <f>ROUND(E41*P41,2)</f>
        <v>0</v>
      </c>
      <c r="R41" s="255"/>
      <c r="S41" s="255" t="s">
        <v>135</v>
      </c>
      <c r="T41" s="256" t="s">
        <v>136</v>
      </c>
      <c r="U41" s="233">
        <v>0.28199999999999997</v>
      </c>
      <c r="V41" s="233">
        <f>ROUND(E41*U41,2)</f>
        <v>0.89</v>
      </c>
      <c r="W41" s="233"/>
      <c r="X41" s="233" t="s">
        <v>137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138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0" t="s">
        <v>139</v>
      </c>
      <c r="D42" s="234"/>
      <c r="E42" s="23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140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0" t="s">
        <v>173</v>
      </c>
      <c r="D43" s="234"/>
      <c r="E43" s="235">
        <v>3.17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140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0">
        <v>9</v>
      </c>
      <c r="B44" s="251" t="s">
        <v>174</v>
      </c>
      <c r="C44" s="269" t="s">
        <v>175</v>
      </c>
      <c r="D44" s="252" t="s">
        <v>134</v>
      </c>
      <c r="E44" s="253">
        <v>3.17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15</v>
      </c>
      <c r="M44" s="255">
        <f>G44*(1+L44/100)</f>
        <v>0</v>
      </c>
      <c r="N44" s="255">
        <v>2.5999999999999998E-4</v>
      </c>
      <c r="O44" s="255">
        <f>ROUND(E44*N44,2)</f>
        <v>0</v>
      </c>
      <c r="P44" s="255">
        <v>0</v>
      </c>
      <c r="Q44" s="255">
        <f>ROUND(E44*P44,2)</f>
        <v>0</v>
      </c>
      <c r="R44" s="255"/>
      <c r="S44" s="255" t="s">
        <v>135</v>
      </c>
      <c r="T44" s="256" t="s">
        <v>136</v>
      </c>
      <c r="U44" s="233">
        <v>0.09</v>
      </c>
      <c r="V44" s="233">
        <f>ROUND(E44*U44,2)</f>
        <v>0.28999999999999998</v>
      </c>
      <c r="W44" s="233"/>
      <c r="X44" s="233" t="s">
        <v>137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138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0" t="s">
        <v>139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140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0" t="s">
        <v>173</v>
      </c>
      <c r="D46" s="234"/>
      <c r="E46" s="235">
        <v>3.17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140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244" t="s">
        <v>130</v>
      </c>
      <c r="B47" s="245" t="s">
        <v>68</v>
      </c>
      <c r="C47" s="268" t="s">
        <v>69</v>
      </c>
      <c r="D47" s="246"/>
      <c r="E47" s="247"/>
      <c r="F47" s="248"/>
      <c r="G47" s="248">
        <f>SUMIF(AG48:AG53,"&lt;&gt;NOR",G48:G53)</f>
        <v>0</v>
      </c>
      <c r="H47" s="248"/>
      <c r="I47" s="248">
        <f>SUM(I48:I53)</f>
        <v>0</v>
      </c>
      <c r="J47" s="248"/>
      <c r="K47" s="248">
        <f>SUM(K48:K53)</f>
        <v>0</v>
      </c>
      <c r="L47" s="248"/>
      <c r="M47" s="248">
        <f>SUM(M48:M53)</f>
        <v>0</v>
      </c>
      <c r="N47" s="248"/>
      <c r="O47" s="248">
        <f>SUM(O48:O53)</f>
        <v>0</v>
      </c>
      <c r="P47" s="248"/>
      <c r="Q47" s="248">
        <f>SUM(Q48:Q53)</f>
        <v>0</v>
      </c>
      <c r="R47" s="248"/>
      <c r="S47" s="248"/>
      <c r="T47" s="249"/>
      <c r="U47" s="243"/>
      <c r="V47" s="243">
        <f>SUM(V48:V53)</f>
        <v>2</v>
      </c>
      <c r="W47" s="243"/>
      <c r="X47" s="243"/>
      <c r="AG47" t="s">
        <v>131</v>
      </c>
    </row>
    <row r="48" spans="1:60" outlineLevel="1" x14ac:dyDescent="0.2">
      <c r="A48" s="250">
        <v>10</v>
      </c>
      <c r="B48" s="251" t="s">
        <v>176</v>
      </c>
      <c r="C48" s="269" t="s">
        <v>177</v>
      </c>
      <c r="D48" s="252" t="s">
        <v>178</v>
      </c>
      <c r="E48" s="253">
        <v>2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15</v>
      </c>
      <c r="M48" s="255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5"/>
      <c r="S48" s="255" t="s">
        <v>135</v>
      </c>
      <c r="T48" s="256" t="s">
        <v>136</v>
      </c>
      <c r="U48" s="233">
        <v>1</v>
      </c>
      <c r="V48" s="233">
        <f>ROUND(E48*U48,2)</f>
        <v>2</v>
      </c>
      <c r="W48" s="233"/>
      <c r="X48" s="233" t="s">
        <v>137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179</v>
      </c>
      <c r="D49" s="257"/>
      <c r="E49" s="257"/>
      <c r="F49" s="257"/>
      <c r="G49" s="257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2" t="s">
        <v>180</v>
      </c>
      <c r="D50" s="259"/>
      <c r="E50" s="259"/>
      <c r="F50" s="259"/>
      <c r="G50" s="259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147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0" t="s">
        <v>139</v>
      </c>
      <c r="D51" s="234"/>
      <c r="E51" s="235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140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0" t="s">
        <v>181</v>
      </c>
      <c r="D52" s="234"/>
      <c r="E52" s="235">
        <v>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140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3" t="s">
        <v>182</v>
      </c>
      <c r="D53" s="239"/>
      <c r="E53" s="240">
        <v>2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140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44" t="s">
        <v>130</v>
      </c>
      <c r="B54" s="245" t="s">
        <v>70</v>
      </c>
      <c r="C54" s="268" t="s">
        <v>71</v>
      </c>
      <c r="D54" s="246"/>
      <c r="E54" s="247"/>
      <c r="F54" s="248"/>
      <c r="G54" s="248">
        <f>SUMIF(AG55:AG57,"&lt;&gt;NOR",G55:G57)</f>
        <v>0</v>
      </c>
      <c r="H54" s="248"/>
      <c r="I54" s="248">
        <f>SUM(I55:I57)</f>
        <v>0</v>
      </c>
      <c r="J54" s="248"/>
      <c r="K54" s="248">
        <f>SUM(K55:K57)</f>
        <v>0</v>
      </c>
      <c r="L54" s="248"/>
      <c r="M54" s="248">
        <f>SUM(M55:M57)</f>
        <v>0</v>
      </c>
      <c r="N54" s="248"/>
      <c r="O54" s="248">
        <f>SUM(O55:O57)</f>
        <v>0.01</v>
      </c>
      <c r="P54" s="248"/>
      <c r="Q54" s="248">
        <f>SUM(Q55:Q57)</f>
        <v>0</v>
      </c>
      <c r="R54" s="248"/>
      <c r="S54" s="248"/>
      <c r="T54" s="249"/>
      <c r="U54" s="243"/>
      <c r="V54" s="243">
        <f>SUM(V55:V57)</f>
        <v>0.68</v>
      </c>
      <c r="W54" s="243"/>
      <c r="X54" s="243"/>
      <c r="AG54" t="s">
        <v>131</v>
      </c>
    </row>
    <row r="55" spans="1:60" outlineLevel="1" x14ac:dyDescent="0.2">
      <c r="A55" s="250">
        <v>11</v>
      </c>
      <c r="B55" s="251" t="s">
        <v>183</v>
      </c>
      <c r="C55" s="269" t="s">
        <v>184</v>
      </c>
      <c r="D55" s="252" t="s">
        <v>134</v>
      </c>
      <c r="E55" s="253">
        <v>3.17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15</v>
      </c>
      <c r="M55" s="255">
        <f>G55*(1+L55/100)</f>
        <v>0</v>
      </c>
      <c r="N55" s="255">
        <v>1.58E-3</v>
      </c>
      <c r="O55" s="255">
        <f>ROUND(E55*N55,2)</f>
        <v>0.01</v>
      </c>
      <c r="P55" s="255">
        <v>0</v>
      </c>
      <c r="Q55" s="255">
        <f>ROUND(E55*P55,2)</f>
        <v>0</v>
      </c>
      <c r="R55" s="255"/>
      <c r="S55" s="255" t="s">
        <v>135</v>
      </c>
      <c r="T55" s="256" t="s">
        <v>136</v>
      </c>
      <c r="U55" s="233">
        <v>0.214</v>
      </c>
      <c r="V55" s="233">
        <f>ROUND(E55*U55,2)</f>
        <v>0.68</v>
      </c>
      <c r="W55" s="233"/>
      <c r="X55" s="233" t="s">
        <v>137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151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139</v>
      </c>
      <c r="D56" s="234"/>
      <c r="E56" s="235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140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173</v>
      </c>
      <c r="D57" s="234"/>
      <c r="E57" s="235">
        <v>3.17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140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5.5" x14ac:dyDescent="0.2">
      <c r="A58" s="244" t="s">
        <v>130</v>
      </c>
      <c r="B58" s="245" t="s">
        <v>72</v>
      </c>
      <c r="C58" s="268" t="s">
        <v>73</v>
      </c>
      <c r="D58" s="246"/>
      <c r="E58" s="247"/>
      <c r="F58" s="248"/>
      <c r="G58" s="248">
        <f>SUMIF(AG59:AG67,"&lt;&gt;NOR",G59:G67)</f>
        <v>0</v>
      </c>
      <c r="H58" s="248"/>
      <c r="I58" s="248">
        <f>SUM(I59:I67)</f>
        <v>0</v>
      </c>
      <c r="J58" s="248"/>
      <c r="K58" s="248">
        <f>SUM(K59:K67)</f>
        <v>0</v>
      </c>
      <c r="L58" s="248"/>
      <c r="M58" s="248">
        <f>SUM(M59:M67)</f>
        <v>0</v>
      </c>
      <c r="N58" s="248"/>
      <c r="O58" s="248">
        <f>SUM(O59:O67)</f>
        <v>0</v>
      </c>
      <c r="P58" s="248"/>
      <c r="Q58" s="248">
        <f>SUM(Q59:Q67)</f>
        <v>0</v>
      </c>
      <c r="R58" s="248"/>
      <c r="S58" s="248"/>
      <c r="T58" s="249"/>
      <c r="U58" s="243"/>
      <c r="V58" s="243">
        <f>SUM(V59:V67)</f>
        <v>5.67</v>
      </c>
      <c r="W58" s="243"/>
      <c r="X58" s="243"/>
      <c r="AG58" t="s">
        <v>131</v>
      </c>
    </row>
    <row r="59" spans="1:60" outlineLevel="1" x14ac:dyDescent="0.2">
      <c r="A59" s="250">
        <v>12</v>
      </c>
      <c r="B59" s="251" t="s">
        <v>185</v>
      </c>
      <c r="C59" s="269" t="s">
        <v>186</v>
      </c>
      <c r="D59" s="252" t="s">
        <v>134</v>
      </c>
      <c r="E59" s="253">
        <v>1.4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15</v>
      </c>
      <c r="M59" s="255">
        <f>G59*(1+L59/100)</f>
        <v>0</v>
      </c>
      <c r="N59" s="255">
        <v>1.0000000000000001E-5</v>
      </c>
      <c r="O59" s="255">
        <f>ROUND(E59*N59,2)</f>
        <v>0</v>
      </c>
      <c r="P59" s="255">
        <v>0</v>
      </c>
      <c r="Q59" s="255">
        <f>ROUND(E59*P59,2)</f>
        <v>0</v>
      </c>
      <c r="R59" s="255"/>
      <c r="S59" s="255" t="s">
        <v>135</v>
      </c>
      <c r="T59" s="256" t="s">
        <v>136</v>
      </c>
      <c r="U59" s="233">
        <v>0.13</v>
      </c>
      <c r="V59" s="233">
        <f>ROUND(E59*U59,2)</f>
        <v>0.18</v>
      </c>
      <c r="W59" s="233"/>
      <c r="X59" s="233" t="s">
        <v>137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0" t="s">
        <v>139</v>
      </c>
      <c r="D60" s="234"/>
      <c r="E60" s="235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140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0" t="s">
        <v>153</v>
      </c>
      <c r="D61" s="234"/>
      <c r="E61" s="235">
        <v>1.4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140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50">
        <v>13</v>
      </c>
      <c r="B62" s="251" t="s">
        <v>187</v>
      </c>
      <c r="C62" s="269" t="s">
        <v>188</v>
      </c>
      <c r="D62" s="252" t="s">
        <v>134</v>
      </c>
      <c r="E62" s="253">
        <v>17.829999999999998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15</v>
      </c>
      <c r="M62" s="255">
        <f>G62*(1+L62/100)</f>
        <v>0</v>
      </c>
      <c r="N62" s="255">
        <v>4.0000000000000003E-5</v>
      </c>
      <c r="O62" s="255">
        <f>ROUND(E62*N62,2)</f>
        <v>0</v>
      </c>
      <c r="P62" s="255">
        <v>0</v>
      </c>
      <c r="Q62" s="255">
        <f>ROUND(E62*P62,2)</f>
        <v>0</v>
      </c>
      <c r="R62" s="255"/>
      <c r="S62" s="255" t="s">
        <v>135</v>
      </c>
      <c r="T62" s="256" t="s">
        <v>136</v>
      </c>
      <c r="U62" s="233">
        <v>0.308</v>
      </c>
      <c r="V62" s="233">
        <f>ROUND(E62*U62,2)</f>
        <v>5.49</v>
      </c>
      <c r="W62" s="233"/>
      <c r="X62" s="233" t="s">
        <v>137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151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33.75" outlineLevel="1" x14ac:dyDescent="0.2">
      <c r="A63" s="231"/>
      <c r="B63" s="232"/>
      <c r="C63" s="271" t="s">
        <v>189</v>
      </c>
      <c r="D63" s="257"/>
      <c r="E63" s="257"/>
      <c r="F63" s="257"/>
      <c r="G63" s="257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58" t="str">
        <f>C63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0" t="s">
        <v>139</v>
      </c>
      <c r="D64" s="234"/>
      <c r="E64" s="235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140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0" t="s">
        <v>190</v>
      </c>
      <c r="D65" s="234"/>
      <c r="E65" s="235">
        <v>12.26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140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0" t="s">
        <v>191</v>
      </c>
      <c r="D66" s="234"/>
      <c r="E66" s="235">
        <v>3.17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140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0" t="s">
        <v>192</v>
      </c>
      <c r="D67" s="234"/>
      <c r="E67" s="235">
        <v>2.4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140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44" t="s">
        <v>130</v>
      </c>
      <c r="B68" s="245" t="s">
        <v>74</v>
      </c>
      <c r="C68" s="268" t="s">
        <v>75</v>
      </c>
      <c r="D68" s="246"/>
      <c r="E68" s="247"/>
      <c r="F68" s="248"/>
      <c r="G68" s="248">
        <f>SUMIF(AG69:AG85,"&lt;&gt;NOR",G69:G85)</f>
        <v>0</v>
      </c>
      <c r="H68" s="248"/>
      <c r="I68" s="248">
        <f>SUM(I69:I85)</f>
        <v>0</v>
      </c>
      <c r="J68" s="248"/>
      <c r="K68" s="248">
        <f>SUM(K69:K85)</f>
        <v>0</v>
      </c>
      <c r="L68" s="248"/>
      <c r="M68" s="248">
        <f>SUM(M69:M85)</f>
        <v>0</v>
      </c>
      <c r="N68" s="248"/>
      <c r="O68" s="248">
        <f>SUM(O69:O85)</f>
        <v>0</v>
      </c>
      <c r="P68" s="248"/>
      <c r="Q68" s="248">
        <f>SUM(Q69:Q85)</f>
        <v>1.32</v>
      </c>
      <c r="R68" s="248"/>
      <c r="S68" s="248"/>
      <c r="T68" s="249"/>
      <c r="U68" s="243"/>
      <c r="V68" s="243">
        <f>SUM(V69:V85)</f>
        <v>7.81</v>
      </c>
      <c r="W68" s="243"/>
      <c r="X68" s="243"/>
      <c r="AG68" t="s">
        <v>131</v>
      </c>
    </row>
    <row r="69" spans="1:60" outlineLevel="1" x14ac:dyDescent="0.2">
      <c r="A69" s="250">
        <v>14</v>
      </c>
      <c r="B69" s="251" t="s">
        <v>193</v>
      </c>
      <c r="C69" s="269" t="s">
        <v>194</v>
      </c>
      <c r="D69" s="252" t="s">
        <v>134</v>
      </c>
      <c r="E69" s="253">
        <v>22.16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15</v>
      </c>
      <c r="M69" s="255">
        <f>G69*(1+L69/100)</f>
        <v>0</v>
      </c>
      <c r="N69" s="255">
        <v>0</v>
      </c>
      <c r="O69" s="255">
        <f>ROUND(E69*N69,2)</f>
        <v>0</v>
      </c>
      <c r="P69" s="255">
        <v>0.01</v>
      </c>
      <c r="Q69" s="255">
        <f>ROUND(E69*P69,2)</f>
        <v>0.22</v>
      </c>
      <c r="R69" s="255"/>
      <c r="S69" s="255" t="s">
        <v>135</v>
      </c>
      <c r="T69" s="256" t="s">
        <v>136</v>
      </c>
      <c r="U69" s="233">
        <v>0.08</v>
      </c>
      <c r="V69" s="233">
        <f>ROUND(E69*U69,2)</f>
        <v>1.77</v>
      </c>
      <c r="W69" s="233"/>
      <c r="X69" s="233" t="s">
        <v>137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138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139</v>
      </c>
      <c r="D70" s="234"/>
      <c r="E70" s="235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140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157</v>
      </c>
      <c r="D71" s="234"/>
      <c r="E71" s="235">
        <v>23.56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140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0" t="s">
        <v>158</v>
      </c>
      <c r="D72" s="234"/>
      <c r="E72" s="235">
        <v>-1.4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140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50">
        <v>15</v>
      </c>
      <c r="B73" s="251" t="s">
        <v>195</v>
      </c>
      <c r="C73" s="269" t="s">
        <v>196</v>
      </c>
      <c r="D73" s="252" t="s">
        <v>134</v>
      </c>
      <c r="E73" s="253">
        <v>13.8</v>
      </c>
      <c r="F73" s="254"/>
      <c r="G73" s="255">
        <f>ROUND(E73*F73,2)</f>
        <v>0</v>
      </c>
      <c r="H73" s="254"/>
      <c r="I73" s="255">
        <f>ROUND(E73*H73,2)</f>
        <v>0</v>
      </c>
      <c r="J73" s="254"/>
      <c r="K73" s="255">
        <f>ROUND(E73*J73,2)</f>
        <v>0</v>
      </c>
      <c r="L73" s="255">
        <v>15</v>
      </c>
      <c r="M73" s="255">
        <f>G73*(1+L73/100)</f>
        <v>0</v>
      </c>
      <c r="N73" s="255">
        <v>0</v>
      </c>
      <c r="O73" s="255">
        <f>ROUND(E73*N73,2)</f>
        <v>0</v>
      </c>
      <c r="P73" s="255">
        <v>6.8000000000000005E-2</v>
      </c>
      <c r="Q73" s="255">
        <f>ROUND(E73*P73,2)</f>
        <v>0.94</v>
      </c>
      <c r="R73" s="255"/>
      <c r="S73" s="255" t="s">
        <v>135</v>
      </c>
      <c r="T73" s="256" t="s">
        <v>136</v>
      </c>
      <c r="U73" s="233">
        <v>0.3</v>
      </c>
      <c r="V73" s="233">
        <f>ROUND(E73*U73,2)</f>
        <v>4.1399999999999997</v>
      </c>
      <c r="W73" s="233"/>
      <c r="X73" s="233" t="s">
        <v>137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138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0" t="s">
        <v>139</v>
      </c>
      <c r="D74" s="234"/>
      <c r="E74" s="235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140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197</v>
      </c>
      <c r="D75" s="234"/>
      <c r="E75" s="235">
        <v>15.2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140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158</v>
      </c>
      <c r="D76" s="234"/>
      <c r="E76" s="235">
        <v>-1.4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140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50">
        <v>16</v>
      </c>
      <c r="B77" s="251" t="s">
        <v>198</v>
      </c>
      <c r="C77" s="269" t="s">
        <v>199</v>
      </c>
      <c r="D77" s="252" t="s">
        <v>134</v>
      </c>
      <c r="E77" s="253">
        <v>3.17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15</v>
      </c>
      <c r="M77" s="255">
        <f>G77*(1+L77/100)</f>
        <v>0</v>
      </c>
      <c r="N77" s="255">
        <v>0</v>
      </c>
      <c r="O77" s="255">
        <f>ROUND(E77*N77,2)</f>
        <v>0</v>
      </c>
      <c r="P77" s="255">
        <v>0.02</v>
      </c>
      <c r="Q77" s="255">
        <f>ROUND(E77*P77,2)</f>
        <v>0.06</v>
      </c>
      <c r="R77" s="255"/>
      <c r="S77" s="255" t="s">
        <v>135</v>
      </c>
      <c r="T77" s="256" t="s">
        <v>136</v>
      </c>
      <c r="U77" s="233">
        <v>0.14699999999999999</v>
      </c>
      <c r="V77" s="233">
        <f>ROUND(E77*U77,2)</f>
        <v>0.47</v>
      </c>
      <c r="W77" s="233"/>
      <c r="X77" s="233" t="s">
        <v>137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0" t="s">
        <v>139</v>
      </c>
      <c r="D78" s="234"/>
      <c r="E78" s="235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140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0" t="s">
        <v>173</v>
      </c>
      <c r="D79" s="234"/>
      <c r="E79" s="235">
        <v>3.17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140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0">
        <v>17</v>
      </c>
      <c r="B80" s="251" t="s">
        <v>200</v>
      </c>
      <c r="C80" s="269" t="s">
        <v>201</v>
      </c>
      <c r="D80" s="252" t="s">
        <v>134</v>
      </c>
      <c r="E80" s="253">
        <v>3.17</v>
      </c>
      <c r="F80" s="254"/>
      <c r="G80" s="255">
        <f>ROUND(E80*F80,2)</f>
        <v>0</v>
      </c>
      <c r="H80" s="254"/>
      <c r="I80" s="255">
        <f>ROUND(E80*H80,2)</f>
        <v>0</v>
      </c>
      <c r="J80" s="254"/>
      <c r="K80" s="255">
        <f>ROUND(E80*J80,2)</f>
        <v>0</v>
      </c>
      <c r="L80" s="255">
        <v>15</v>
      </c>
      <c r="M80" s="255">
        <f>G80*(1+L80/100)</f>
        <v>0</v>
      </c>
      <c r="N80" s="255">
        <v>0</v>
      </c>
      <c r="O80" s="255">
        <f>ROUND(E80*N80,2)</f>
        <v>0</v>
      </c>
      <c r="P80" s="255">
        <v>1.26E-2</v>
      </c>
      <c r="Q80" s="255">
        <f>ROUND(E80*P80,2)</f>
        <v>0.04</v>
      </c>
      <c r="R80" s="255"/>
      <c r="S80" s="255" t="s">
        <v>135</v>
      </c>
      <c r="T80" s="256" t="s">
        <v>136</v>
      </c>
      <c r="U80" s="233">
        <v>0.33</v>
      </c>
      <c r="V80" s="233">
        <f>ROUND(E80*U80,2)</f>
        <v>1.05</v>
      </c>
      <c r="W80" s="233"/>
      <c r="X80" s="233" t="s">
        <v>137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138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0" t="s">
        <v>139</v>
      </c>
      <c r="D81" s="234"/>
      <c r="E81" s="235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140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173</v>
      </c>
      <c r="D82" s="234"/>
      <c r="E82" s="235">
        <v>3.17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140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50">
        <v>18</v>
      </c>
      <c r="B83" s="251" t="s">
        <v>202</v>
      </c>
      <c r="C83" s="269" t="s">
        <v>203</v>
      </c>
      <c r="D83" s="252" t="s">
        <v>134</v>
      </c>
      <c r="E83" s="253">
        <v>1</v>
      </c>
      <c r="F83" s="254"/>
      <c r="G83" s="255">
        <f>ROUND(E83*F83,2)</f>
        <v>0</v>
      </c>
      <c r="H83" s="254"/>
      <c r="I83" s="255">
        <f>ROUND(E83*H83,2)</f>
        <v>0</v>
      </c>
      <c r="J83" s="254"/>
      <c r="K83" s="255">
        <f>ROUND(E83*J83,2)</f>
        <v>0</v>
      </c>
      <c r="L83" s="255">
        <v>15</v>
      </c>
      <c r="M83" s="255">
        <f>G83*(1+L83/100)</f>
        <v>0</v>
      </c>
      <c r="N83" s="255">
        <v>6.7000000000000002E-4</v>
      </c>
      <c r="O83" s="255">
        <f>ROUND(E83*N83,2)</f>
        <v>0</v>
      </c>
      <c r="P83" s="255">
        <v>5.5E-2</v>
      </c>
      <c r="Q83" s="255">
        <f>ROUND(E83*P83,2)</f>
        <v>0.06</v>
      </c>
      <c r="R83" s="255"/>
      <c r="S83" s="255" t="s">
        <v>135</v>
      </c>
      <c r="T83" s="256" t="s">
        <v>136</v>
      </c>
      <c r="U83" s="233">
        <v>0.38100000000000001</v>
      </c>
      <c r="V83" s="233">
        <f>ROUND(E83*U83,2)</f>
        <v>0.38</v>
      </c>
      <c r="W83" s="233"/>
      <c r="X83" s="233" t="s">
        <v>137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138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0" t="s">
        <v>139</v>
      </c>
      <c r="D84" s="234"/>
      <c r="E84" s="235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140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0" t="s">
        <v>204</v>
      </c>
      <c r="D85" s="234"/>
      <c r="E85" s="235">
        <v>1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140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44" t="s">
        <v>130</v>
      </c>
      <c r="B86" s="245" t="s">
        <v>76</v>
      </c>
      <c r="C86" s="268" t="s">
        <v>77</v>
      </c>
      <c r="D86" s="246"/>
      <c r="E86" s="247"/>
      <c r="F86" s="248"/>
      <c r="G86" s="248">
        <f>SUMIF(AG87:AG87,"&lt;&gt;NOR",G87:G87)</f>
        <v>0</v>
      </c>
      <c r="H86" s="248"/>
      <c r="I86" s="248">
        <f>SUM(I87:I87)</f>
        <v>0</v>
      </c>
      <c r="J86" s="248"/>
      <c r="K86" s="248">
        <f>SUM(K87:K87)</f>
        <v>0</v>
      </c>
      <c r="L86" s="248"/>
      <c r="M86" s="248">
        <f>SUM(M87:M87)</f>
        <v>0</v>
      </c>
      <c r="N86" s="248"/>
      <c r="O86" s="248">
        <f>SUM(O87:O87)</f>
        <v>0</v>
      </c>
      <c r="P86" s="248"/>
      <c r="Q86" s="248">
        <f>SUM(Q87:Q87)</f>
        <v>0</v>
      </c>
      <c r="R86" s="248"/>
      <c r="S86" s="248"/>
      <c r="T86" s="249"/>
      <c r="U86" s="243"/>
      <c r="V86" s="243">
        <f>SUM(V87:V87)</f>
        <v>3.52</v>
      </c>
      <c r="W86" s="243"/>
      <c r="X86" s="243"/>
      <c r="AG86" t="s">
        <v>131</v>
      </c>
    </row>
    <row r="87" spans="1:60" ht="22.5" outlineLevel="1" x14ac:dyDescent="0.2">
      <c r="A87" s="260">
        <v>19</v>
      </c>
      <c r="B87" s="261" t="s">
        <v>205</v>
      </c>
      <c r="C87" s="274" t="s">
        <v>206</v>
      </c>
      <c r="D87" s="262" t="s">
        <v>207</v>
      </c>
      <c r="E87" s="263">
        <v>0.64019000000000004</v>
      </c>
      <c r="F87" s="264"/>
      <c r="G87" s="265">
        <f>ROUND(E87*F87,2)</f>
        <v>0</v>
      </c>
      <c r="H87" s="264"/>
      <c r="I87" s="265">
        <f>ROUND(E87*H87,2)</f>
        <v>0</v>
      </c>
      <c r="J87" s="264"/>
      <c r="K87" s="265">
        <f>ROUND(E87*J87,2)</f>
        <v>0</v>
      </c>
      <c r="L87" s="265">
        <v>15</v>
      </c>
      <c r="M87" s="265">
        <f>G87*(1+L87/100)</f>
        <v>0</v>
      </c>
      <c r="N87" s="265">
        <v>0</v>
      </c>
      <c r="O87" s="265">
        <f>ROUND(E87*N87,2)</f>
        <v>0</v>
      </c>
      <c r="P87" s="265">
        <v>0</v>
      </c>
      <c r="Q87" s="265">
        <f>ROUND(E87*P87,2)</f>
        <v>0</v>
      </c>
      <c r="R87" s="265"/>
      <c r="S87" s="265" t="s">
        <v>135</v>
      </c>
      <c r="T87" s="266" t="s">
        <v>136</v>
      </c>
      <c r="U87" s="233">
        <v>5.5</v>
      </c>
      <c r="V87" s="233">
        <f>ROUND(E87*U87,2)</f>
        <v>3.52</v>
      </c>
      <c r="W87" s="233"/>
      <c r="X87" s="233" t="s">
        <v>208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209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x14ac:dyDescent="0.2">
      <c r="A88" s="244" t="s">
        <v>130</v>
      </c>
      <c r="B88" s="245" t="s">
        <v>78</v>
      </c>
      <c r="C88" s="268" t="s">
        <v>79</v>
      </c>
      <c r="D88" s="246"/>
      <c r="E88" s="247"/>
      <c r="F88" s="248"/>
      <c r="G88" s="248">
        <f>SUMIF(AG89:AG116,"&lt;&gt;NOR",G89:G116)</f>
        <v>0</v>
      </c>
      <c r="H88" s="248"/>
      <c r="I88" s="248">
        <f>SUM(I89:I116)</f>
        <v>0</v>
      </c>
      <c r="J88" s="248"/>
      <c r="K88" s="248">
        <f>SUM(K89:K116)</f>
        <v>0</v>
      </c>
      <c r="L88" s="248"/>
      <c r="M88" s="248">
        <f>SUM(M89:M116)</f>
        <v>0</v>
      </c>
      <c r="N88" s="248"/>
      <c r="O88" s="248">
        <f>SUM(O89:O116)</f>
        <v>0.03</v>
      </c>
      <c r="P88" s="248"/>
      <c r="Q88" s="248">
        <f>SUM(Q89:Q116)</f>
        <v>0.03</v>
      </c>
      <c r="R88" s="248"/>
      <c r="S88" s="248"/>
      <c r="T88" s="249"/>
      <c r="U88" s="243"/>
      <c r="V88" s="243">
        <f>SUM(V89:V116)</f>
        <v>18.429999999999996</v>
      </c>
      <c r="W88" s="243"/>
      <c r="X88" s="243"/>
      <c r="AG88" t="s">
        <v>131</v>
      </c>
    </row>
    <row r="89" spans="1:60" outlineLevel="1" x14ac:dyDescent="0.2">
      <c r="A89" s="250">
        <v>20</v>
      </c>
      <c r="B89" s="251" t="s">
        <v>210</v>
      </c>
      <c r="C89" s="269" t="s">
        <v>211</v>
      </c>
      <c r="D89" s="252" t="s">
        <v>134</v>
      </c>
      <c r="E89" s="253">
        <v>16.97</v>
      </c>
      <c r="F89" s="254"/>
      <c r="G89" s="255">
        <f>ROUND(E89*F89,2)</f>
        <v>0</v>
      </c>
      <c r="H89" s="254"/>
      <c r="I89" s="255">
        <f>ROUND(E89*H89,2)</f>
        <v>0</v>
      </c>
      <c r="J89" s="254"/>
      <c r="K89" s="255">
        <f>ROUND(E89*J89,2)</f>
        <v>0</v>
      </c>
      <c r="L89" s="255">
        <v>15</v>
      </c>
      <c r="M89" s="255">
        <f>G89*(1+L89/100)</f>
        <v>0</v>
      </c>
      <c r="N89" s="255">
        <v>1.2E-4</v>
      </c>
      <c r="O89" s="255">
        <f>ROUND(E89*N89,2)</f>
        <v>0</v>
      </c>
      <c r="P89" s="255">
        <v>2E-3</v>
      </c>
      <c r="Q89" s="255">
        <f>ROUND(E89*P89,2)</f>
        <v>0.03</v>
      </c>
      <c r="R89" s="255"/>
      <c r="S89" s="255" t="s">
        <v>135</v>
      </c>
      <c r="T89" s="256" t="s">
        <v>136</v>
      </c>
      <c r="U89" s="233">
        <v>0.56599999999999995</v>
      </c>
      <c r="V89" s="233">
        <f>ROUND(E89*U89,2)</f>
        <v>9.61</v>
      </c>
      <c r="W89" s="233"/>
      <c r="X89" s="233" t="s">
        <v>137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138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139</v>
      </c>
      <c r="D90" s="234"/>
      <c r="E90" s="235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140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0" t="s">
        <v>212</v>
      </c>
      <c r="D91" s="234"/>
      <c r="E91" s="235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140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197</v>
      </c>
      <c r="D92" s="234"/>
      <c r="E92" s="235">
        <v>15.2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140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0" t="s">
        <v>158</v>
      </c>
      <c r="D93" s="234"/>
      <c r="E93" s="235">
        <v>-1.4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140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0" t="s">
        <v>213</v>
      </c>
      <c r="D94" s="234"/>
      <c r="E94" s="235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140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0" t="s">
        <v>173</v>
      </c>
      <c r="D95" s="234"/>
      <c r="E95" s="235">
        <v>3.17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140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50">
        <v>21</v>
      </c>
      <c r="B96" s="251" t="s">
        <v>214</v>
      </c>
      <c r="C96" s="269" t="s">
        <v>215</v>
      </c>
      <c r="D96" s="252" t="s">
        <v>134</v>
      </c>
      <c r="E96" s="253">
        <v>16.97</v>
      </c>
      <c r="F96" s="254"/>
      <c r="G96" s="255">
        <f>ROUND(E96*F96,2)</f>
        <v>0</v>
      </c>
      <c r="H96" s="254"/>
      <c r="I96" s="255">
        <f>ROUND(E96*H96,2)</f>
        <v>0</v>
      </c>
      <c r="J96" s="254"/>
      <c r="K96" s="255">
        <f>ROUND(E96*J96,2)</f>
        <v>0</v>
      </c>
      <c r="L96" s="255">
        <v>15</v>
      </c>
      <c r="M96" s="255">
        <f>G96*(1+L96/100)</f>
        <v>0</v>
      </c>
      <c r="N96" s="255">
        <v>2.1000000000000001E-4</v>
      </c>
      <c r="O96" s="255">
        <f>ROUND(E96*N96,2)</f>
        <v>0</v>
      </c>
      <c r="P96" s="255">
        <v>0</v>
      </c>
      <c r="Q96" s="255">
        <f>ROUND(E96*P96,2)</f>
        <v>0</v>
      </c>
      <c r="R96" s="255"/>
      <c r="S96" s="255" t="s">
        <v>135</v>
      </c>
      <c r="T96" s="256" t="s">
        <v>136</v>
      </c>
      <c r="U96" s="233">
        <v>9.5000000000000001E-2</v>
      </c>
      <c r="V96" s="233">
        <f>ROUND(E96*U96,2)</f>
        <v>1.61</v>
      </c>
      <c r="W96" s="233"/>
      <c r="X96" s="233" t="s">
        <v>137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138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0" t="s">
        <v>139</v>
      </c>
      <c r="D97" s="234"/>
      <c r="E97" s="235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140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0" t="s">
        <v>212</v>
      </c>
      <c r="D98" s="234"/>
      <c r="E98" s="235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140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0" t="s">
        <v>197</v>
      </c>
      <c r="D99" s="234"/>
      <c r="E99" s="235">
        <v>15.2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140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158</v>
      </c>
      <c r="D100" s="234"/>
      <c r="E100" s="235">
        <v>-1.4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140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213</v>
      </c>
      <c r="D101" s="234"/>
      <c r="E101" s="235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140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0" t="s">
        <v>173</v>
      </c>
      <c r="D102" s="234"/>
      <c r="E102" s="235">
        <v>3.17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140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50">
        <v>22</v>
      </c>
      <c r="B103" s="251" t="s">
        <v>216</v>
      </c>
      <c r="C103" s="269" t="s">
        <v>217</v>
      </c>
      <c r="D103" s="252" t="s">
        <v>134</v>
      </c>
      <c r="E103" s="253">
        <v>16.97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15</v>
      </c>
      <c r="M103" s="255">
        <f>G103*(1+L103/100)</f>
        <v>0</v>
      </c>
      <c r="N103" s="255">
        <v>1.2600000000000001E-3</v>
      </c>
      <c r="O103" s="255">
        <f>ROUND(E103*N103,2)</f>
        <v>0.02</v>
      </c>
      <c r="P103" s="255">
        <v>0</v>
      </c>
      <c r="Q103" s="255">
        <f>ROUND(E103*P103,2)</f>
        <v>0</v>
      </c>
      <c r="R103" s="255"/>
      <c r="S103" s="255" t="s">
        <v>135</v>
      </c>
      <c r="T103" s="256" t="s">
        <v>136</v>
      </c>
      <c r="U103" s="233">
        <v>0.24</v>
      </c>
      <c r="V103" s="233">
        <f>ROUND(E103*U103,2)</f>
        <v>4.07</v>
      </c>
      <c r="W103" s="233"/>
      <c r="X103" s="233" t="s">
        <v>137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0" t="s">
        <v>139</v>
      </c>
      <c r="D104" s="234"/>
      <c r="E104" s="235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140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0" t="s">
        <v>212</v>
      </c>
      <c r="D105" s="234"/>
      <c r="E105" s="235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140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0" t="s">
        <v>197</v>
      </c>
      <c r="D106" s="234"/>
      <c r="E106" s="235">
        <v>15.2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140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0" t="s">
        <v>158</v>
      </c>
      <c r="D107" s="234"/>
      <c r="E107" s="235">
        <v>-1.4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140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213</v>
      </c>
      <c r="D108" s="234"/>
      <c r="E108" s="235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140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173</v>
      </c>
      <c r="D109" s="234"/>
      <c r="E109" s="235">
        <v>3.17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140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50">
        <v>23</v>
      </c>
      <c r="B110" s="251" t="s">
        <v>218</v>
      </c>
      <c r="C110" s="269" t="s">
        <v>219</v>
      </c>
      <c r="D110" s="252" t="s">
        <v>145</v>
      </c>
      <c r="E110" s="253">
        <v>7.6</v>
      </c>
      <c r="F110" s="254"/>
      <c r="G110" s="255">
        <f>ROUND(E110*F110,2)</f>
        <v>0</v>
      </c>
      <c r="H110" s="254"/>
      <c r="I110" s="255">
        <f>ROUND(E110*H110,2)</f>
        <v>0</v>
      </c>
      <c r="J110" s="254"/>
      <c r="K110" s="255">
        <f>ROUND(E110*J110,2)</f>
        <v>0</v>
      </c>
      <c r="L110" s="255">
        <v>15</v>
      </c>
      <c r="M110" s="255">
        <f>G110*(1+L110/100)</f>
        <v>0</v>
      </c>
      <c r="N110" s="255">
        <v>3.2000000000000003E-4</v>
      </c>
      <c r="O110" s="255">
        <f>ROUND(E110*N110,2)</f>
        <v>0</v>
      </c>
      <c r="P110" s="255">
        <v>0</v>
      </c>
      <c r="Q110" s="255">
        <f>ROUND(E110*P110,2)</f>
        <v>0</v>
      </c>
      <c r="R110" s="255"/>
      <c r="S110" s="255" t="s">
        <v>135</v>
      </c>
      <c r="T110" s="256" t="s">
        <v>136</v>
      </c>
      <c r="U110" s="233">
        <v>0.11</v>
      </c>
      <c r="V110" s="233">
        <f>ROUND(E110*U110,2)</f>
        <v>0.84</v>
      </c>
      <c r="W110" s="233"/>
      <c r="X110" s="233" t="s">
        <v>137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138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0" t="s">
        <v>139</v>
      </c>
      <c r="D111" s="234"/>
      <c r="E111" s="235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140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0" t="s">
        <v>220</v>
      </c>
      <c r="D112" s="234"/>
      <c r="E112" s="235">
        <v>7.6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140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50">
        <v>24</v>
      </c>
      <c r="B113" s="251" t="s">
        <v>221</v>
      </c>
      <c r="C113" s="269" t="s">
        <v>222</v>
      </c>
      <c r="D113" s="252" t="s">
        <v>145</v>
      </c>
      <c r="E113" s="253">
        <v>16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15</v>
      </c>
      <c r="M113" s="255">
        <f>G113*(1+L113/100)</f>
        <v>0</v>
      </c>
      <c r="N113" s="255">
        <v>3.2000000000000003E-4</v>
      </c>
      <c r="O113" s="255">
        <f>ROUND(E113*N113,2)</f>
        <v>0.01</v>
      </c>
      <c r="P113" s="255">
        <v>0</v>
      </c>
      <c r="Q113" s="255">
        <f>ROUND(E113*P113,2)</f>
        <v>0</v>
      </c>
      <c r="R113" s="255"/>
      <c r="S113" s="255" t="s">
        <v>135</v>
      </c>
      <c r="T113" s="256" t="s">
        <v>136</v>
      </c>
      <c r="U113" s="233">
        <v>0.14000000000000001</v>
      </c>
      <c r="V113" s="233">
        <f>ROUND(E113*U113,2)</f>
        <v>2.2400000000000002</v>
      </c>
      <c r="W113" s="233"/>
      <c r="X113" s="233" t="s">
        <v>137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138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139</v>
      </c>
      <c r="D114" s="234"/>
      <c r="E114" s="235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140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0" t="s">
        <v>223</v>
      </c>
      <c r="D115" s="234"/>
      <c r="E115" s="235">
        <v>16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140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60">
        <v>25</v>
      </c>
      <c r="B116" s="261" t="s">
        <v>224</v>
      </c>
      <c r="C116" s="274" t="s">
        <v>225</v>
      </c>
      <c r="D116" s="262" t="s">
        <v>207</v>
      </c>
      <c r="E116" s="263">
        <v>3.4529999999999998E-2</v>
      </c>
      <c r="F116" s="264"/>
      <c r="G116" s="265">
        <f>ROUND(E116*F116,2)</f>
        <v>0</v>
      </c>
      <c r="H116" s="264"/>
      <c r="I116" s="265">
        <f>ROUND(E116*H116,2)</f>
        <v>0</v>
      </c>
      <c r="J116" s="264"/>
      <c r="K116" s="265">
        <f>ROUND(E116*J116,2)</f>
        <v>0</v>
      </c>
      <c r="L116" s="265">
        <v>15</v>
      </c>
      <c r="M116" s="265">
        <f>G116*(1+L116/100)</f>
        <v>0</v>
      </c>
      <c r="N116" s="265">
        <v>0</v>
      </c>
      <c r="O116" s="265">
        <f>ROUND(E116*N116,2)</f>
        <v>0</v>
      </c>
      <c r="P116" s="265">
        <v>0</v>
      </c>
      <c r="Q116" s="265">
        <f>ROUND(E116*P116,2)</f>
        <v>0</v>
      </c>
      <c r="R116" s="265"/>
      <c r="S116" s="265" t="s">
        <v>135</v>
      </c>
      <c r="T116" s="266" t="s">
        <v>136</v>
      </c>
      <c r="U116" s="233">
        <v>1.637</v>
      </c>
      <c r="V116" s="233">
        <f>ROUND(E116*U116,2)</f>
        <v>0.06</v>
      </c>
      <c r="W116" s="233"/>
      <c r="X116" s="233" t="s">
        <v>208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209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4" t="s">
        <v>130</v>
      </c>
      <c r="B117" s="245" t="s">
        <v>80</v>
      </c>
      <c r="C117" s="268" t="s">
        <v>81</v>
      </c>
      <c r="D117" s="246"/>
      <c r="E117" s="247"/>
      <c r="F117" s="248"/>
      <c r="G117" s="248">
        <f>SUMIF(AG118:AG121,"&lt;&gt;NOR",G118:G121)</f>
        <v>0</v>
      </c>
      <c r="H117" s="248"/>
      <c r="I117" s="248">
        <f>SUM(I118:I121)</f>
        <v>0</v>
      </c>
      <c r="J117" s="248"/>
      <c r="K117" s="248">
        <f>SUM(K118:K121)</f>
        <v>0</v>
      </c>
      <c r="L117" s="248"/>
      <c r="M117" s="248">
        <f>SUM(M118:M121)</f>
        <v>0</v>
      </c>
      <c r="N117" s="248"/>
      <c r="O117" s="248">
        <f>SUM(O118:O121)</f>
        <v>0.02</v>
      </c>
      <c r="P117" s="248"/>
      <c r="Q117" s="248">
        <f>SUM(Q118:Q121)</f>
        <v>0</v>
      </c>
      <c r="R117" s="248"/>
      <c r="S117" s="248"/>
      <c r="T117" s="249"/>
      <c r="U117" s="243"/>
      <c r="V117" s="243">
        <f>SUM(V118:V121)</f>
        <v>1.42</v>
      </c>
      <c r="W117" s="243"/>
      <c r="X117" s="243"/>
      <c r="AG117" t="s">
        <v>131</v>
      </c>
    </row>
    <row r="118" spans="1:60" ht="22.5" outlineLevel="1" x14ac:dyDescent="0.2">
      <c r="A118" s="250">
        <v>26</v>
      </c>
      <c r="B118" s="251" t="s">
        <v>226</v>
      </c>
      <c r="C118" s="269" t="s">
        <v>227</v>
      </c>
      <c r="D118" s="252" t="s">
        <v>228</v>
      </c>
      <c r="E118" s="253">
        <v>1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15</v>
      </c>
      <c r="M118" s="255">
        <f>G118*(1+L118/100)</f>
        <v>0</v>
      </c>
      <c r="N118" s="255">
        <v>6.7499999999999999E-3</v>
      </c>
      <c r="O118" s="255">
        <f>ROUND(E118*N118,2)</f>
        <v>0.01</v>
      </c>
      <c r="P118" s="255">
        <v>0</v>
      </c>
      <c r="Q118" s="255">
        <f>ROUND(E118*P118,2)</f>
        <v>0</v>
      </c>
      <c r="R118" s="255"/>
      <c r="S118" s="255" t="s">
        <v>229</v>
      </c>
      <c r="T118" s="256" t="s">
        <v>230</v>
      </c>
      <c r="U118" s="233">
        <v>0.70899999999999996</v>
      </c>
      <c r="V118" s="233">
        <f>ROUND(E118*U118,2)</f>
        <v>0.71</v>
      </c>
      <c r="W118" s="233"/>
      <c r="X118" s="233" t="s">
        <v>137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138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31"/>
      <c r="B119" s="232"/>
      <c r="C119" s="271" t="s">
        <v>231</v>
      </c>
      <c r="D119" s="257"/>
      <c r="E119" s="257"/>
      <c r="F119" s="257"/>
      <c r="G119" s="257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58" t="str">
        <f>C119</f>
        <v>Kompletní dodávka a montáž včetně uvedení do provozu, prostupů, zaškolení, seřízení, zkoušek dle příslušných ČSN a dalších pomocných prací a zednických přípomocí</v>
      </c>
      <c r="BB119" s="214"/>
      <c r="BC119" s="214"/>
      <c r="BD119" s="214"/>
      <c r="BE119" s="214"/>
      <c r="BF119" s="214"/>
      <c r="BG119" s="214"/>
      <c r="BH119" s="214"/>
    </row>
    <row r="120" spans="1:60" ht="33.75" outlineLevel="1" x14ac:dyDescent="0.2">
      <c r="A120" s="250">
        <v>27</v>
      </c>
      <c r="B120" s="251" t="s">
        <v>232</v>
      </c>
      <c r="C120" s="269" t="s">
        <v>233</v>
      </c>
      <c r="D120" s="252" t="s">
        <v>228</v>
      </c>
      <c r="E120" s="253">
        <v>1</v>
      </c>
      <c r="F120" s="254"/>
      <c r="G120" s="255">
        <f>ROUND(E120*F120,2)</f>
        <v>0</v>
      </c>
      <c r="H120" s="254"/>
      <c r="I120" s="255">
        <f>ROUND(E120*H120,2)</f>
        <v>0</v>
      </c>
      <c r="J120" s="254"/>
      <c r="K120" s="255">
        <f>ROUND(E120*J120,2)</f>
        <v>0</v>
      </c>
      <c r="L120" s="255">
        <v>15</v>
      </c>
      <c r="M120" s="255">
        <f>G120*(1+L120/100)</f>
        <v>0</v>
      </c>
      <c r="N120" s="255">
        <v>6.7499999999999999E-3</v>
      </c>
      <c r="O120" s="255">
        <f>ROUND(E120*N120,2)</f>
        <v>0.01</v>
      </c>
      <c r="P120" s="255">
        <v>0</v>
      </c>
      <c r="Q120" s="255">
        <f>ROUND(E120*P120,2)</f>
        <v>0</v>
      </c>
      <c r="R120" s="255"/>
      <c r="S120" s="255" t="s">
        <v>229</v>
      </c>
      <c r="T120" s="256" t="s">
        <v>230</v>
      </c>
      <c r="U120" s="233">
        <v>0.70899999999999996</v>
      </c>
      <c r="V120" s="233">
        <f>ROUND(E120*U120,2)</f>
        <v>0.71</v>
      </c>
      <c r="W120" s="233"/>
      <c r="X120" s="233" t="s">
        <v>137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138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1" x14ac:dyDescent="0.2">
      <c r="A121" s="231"/>
      <c r="B121" s="232"/>
      <c r="C121" s="271" t="s">
        <v>231</v>
      </c>
      <c r="D121" s="257"/>
      <c r="E121" s="257"/>
      <c r="F121" s="257"/>
      <c r="G121" s="257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58" t="str">
        <f>C121</f>
        <v>Kompletní dodávka a montáž včetně uvedení do provozu, prostupů, zaškolení, seřízení, zkoušek dle příslušných ČSN a dalších pomocných prací a zednických přípomocí</v>
      </c>
      <c r="BB121" s="214"/>
      <c r="BC121" s="214"/>
      <c r="BD121" s="214"/>
      <c r="BE121" s="214"/>
      <c r="BF121" s="214"/>
      <c r="BG121" s="214"/>
      <c r="BH121" s="214"/>
    </row>
    <row r="122" spans="1:60" x14ac:dyDescent="0.2">
      <c r="A122" s="244" t="s">
        <v>130</v>
      </c>
      <c r="B122" s="245" t="s">
        <v>82</v>
      </c>
      <c r="C122" s="268" t="s">
        <v>83</v>
      </c>
      <c r="D122" s="246"/>
      <c r="E122" s="247"/>
      <c r="F122" s="248"/>
      <c r="G122" s="248">
        <f>SUMIF(AG123:AG126,"&lt;&gt;NOR",G123:G126)</f>
        <v>0</v>
      </c>
      <c r="H122" s="248"/>
      <c r="I122" s="248">
        <f>SUM(I123:I126)</f>
        <v>0</v>
      </c>
      <c r="J122" s="248"/>
      <c r="K122" s="248">
        <f>SUM(K123:K126)</f>
        <v>0</v>
      </c>
      <c r="L122" s="248"/>
      <c r="M122" s="248">
        <f>SUM(M123:M126)</f>
        <v>0</v>
      </c>
      <c r="N122" s="248"/>
      <c r="O122" s="248">
        <f>SUM(O123:O126)</f>
        <v>0</v>
      </c>
      <c r="P122" s="248"/>
      <c r="Q122" s="248">
        <f>SUM(Q123:Q126)</f>
        <v>0</v>
      </c>
      <c r="R122" s="248"/>
      <c r="S122" s="248"/>
      <c r="T122" s="249"/>
      <c r="U122" s="243"/>
      <c r="V122" s="243">
        <f>SUM(V123:V126)</f>
        <v>1.18</v>
      </c>
      <c r="W122" s="243"/>
      <c r="X122" s="243"/>
      <c r="AG122" t="s">
        <v>131</v>
      </c>
    </row>
    <row r="123" spans="1:60" ht="22.5" outlineLevel="1" x14ac:dyDescent="0.2">
      <c r="A123" s="250">
        <v>28</v>
      </c>
      <c r="B123" s="251" t="s">
        <v>234</v>
      </c>
      <c r="C123" s="269" t="s">
        <v>227</v>
      </c>
      <c r="D123" s="252" t="s">
        <v>228</v>
      </c>
      <c r="E123" s="253">
        <v>1</v>
      </c>
      <c r="F123" s="254"/>
      <c r="G123" s="255">
        <f>ROUND(E123*F123,2)</f>
        <v>0</v>
      </c>
      <c r="H123" s="254"/>
      <c r="I123" s="255">
        <f>ROUND(E123*H123,2)</f>
        <v>0</v>
      </c>
      <c r="J123" s="254"/>
      <c r="K123" s="255">
        <f>ROUND(E123*J123,2)</f>
        <v>0</v>
      </c>
      <c r="L123" s="255">
        <v>15</v>
      </c>
      <c r="M123" s="255">
        <f>G123*(1+L123/100)</f>
        <v>0</v>
      </c>
      <c r="N123" s="255">
        <v>8.0000000000000004E-4</v>
      </c>
      <c r="O123" s="255">
        <f>ROUND(E123*N123,2)</f>
        <v>0</v>
      </c>
      <c r="P123" s="255">
        <v>0</v>
      </c>
      <c r="Q123" s="255">
        <f>ROUND(E123*P123,2)</f>
        <v>0</v>
      </c>
      <c r="R123" s="255"/>
      <c r="S123" s="255" t="s">
        <v>229</v>
      </c>
      <c r="T123" s="256" t="s">
        <v>230</v>
      </c>
      <c r="U123" s="233">
        <v>0.59399999999999997</v>
      </c>
      <c r="V123" s="233">
        <f>ROUND(E123*U123,2)</f>
        <v>0.59</v>
      </c>
      <c r="W123" s="233"/>
      <c r="X123" s="233" t="s">
        <v>137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31"/>
      <c r="B124" s="232"/>
      <c r="C124" s="271" t="s">
        <v>231</v>
      </c>
      <c r="D124" s="257"/>
      <c r="E124" s="257"/>
      <c r="F124" s="257"/>
      <c r="G124" s="257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147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58" t="str">
        <f>C124</f>
        <v>Kompletní dodávka a montáž včetně uvedení do provozu, prostupů, zaškolení, seřízení, zkoušek dle příslušných ČSN a dalších pomocných prací a zednických přípomocí</v>
      </c>
      <c r="BB124" s="214"/>
      <c r="BC124" s="214"/>
      <c r="BD124" s="214"/>
      <c r="BE124" s="214"/>
      <c r="BF124" s="214"/>
      <c r="BG124" s="214"/>
      <c r="BH124" s="214"/>
    </row>
    <row r="125" spans="1:60" ht="33.75" outlineLevel="1" x14ac:dyDescent="0.2">
      <c r="A125" s="250">
        <v>29</v>
      </c>
      <c r="B125" s="251" t="s">
        <v>235</v>
      </c>
      <c r="C125" s="269" t="s">
        <v>233</v>
      </c>
      <c r="D125" s="252" t="s">
        <v>228</v>
      </c>
      <c r="E125" s="253">
        <v>1</v>
      </c>
      <c r="F125" s="254"/>
      <c r="G125" s="255">
        <f>ROUND(E125*F125,2)</f>
        <v>0</v>
      </c>
      <c r="H125" s="254"/>
      <c r="I125" s="255">
        <f>ROUND(E125*H125,2)</f>
        <v>0</v>
      </c>
      <c r="J125" s="254"/>
      <c r="K125" s="255">
        <f>ROUND(E125*J125,2)</f>
        <v>0</v>
      </c>
      <c r="L125" s="255">
        <v>15</v>
      </c>
      <c r="M125" s="255">
        <f>G125*(1+L125/100)</f>
        <v>0</v>
      </c>
      <c r="N125" s="255">
        <v>8.0000000000000004E-4</v>
      </c>
      <c r="O125" s="255">
        <f>ROUND(E125*N125,2)</f>
        <v>0</v>
      </c>
      <c r="P125" s="255">
        <v>0</v>
      </c>
      <c r="Q125" s="255">
        <f>ROUND(E125*P125,2)</f>
        <v>0</v>
      </c>
      <c r="R125" s="255"/>
      <c r="S125" s="255" t="s">
        <v>229</v>
      </c>
      <c r="T125" s="256" t="s">
        <v>230</v>
      </c>
      <c r="U125" s="233">
        <v>0.59399999999999997</v>
      </c>
      <c r="V125" s="233">
        <f>ROUND(E125*U125,2)</f>
        <v>0.59</v>
      </c>
      <c r="W125" s="233"/>
      <c r="X125" s="233" t="s">
        <v>137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138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2.5" outlineLevel="1" x14ac:dyDescent="0.2">
      <c r="A126" s="231"/>
      <c r="B126" s="232"/>
      <c r="C126" s="271" t="s">
        <v>231</v>
      </c>
      <c r="D126" s="257"/>
      <c r="E126" s="257"/>
      <c r="F126" s="257"/>
      <c r="G126" s="257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58" t="str">
        <f>C126</f>
        <v>Kompletní dodávka a montáž včetně uvedení do provozu, prostupů, zaškolení, seřízení, zkoušek dle příslušných ČSN a dalších pomocných prací a zednických přípomocí</v>
      </c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44" t="s">
        <v>130</v>
      </c>
      <c r="B127" s="245" t="s">
        <v>84</v>
      </c>
      <c r="C127" s="268" t="s">
        <v>85</v>
      </c>
      <c r="D127" s="246"/>
      <c r="E127" s="247"/>
      <c r="F127" s="248"/>
      <c r="G127" s="248">
        <f>SUMIF(AG128:AG186,"&lt;&gt;NOR",G128:G186)</f>
        <v>0</v>
      </c>
      <c r="H127" s="248"/>
      <c r="I127" s="248">
        <f>SUM(I128:I186)</f>
        <v>0</v>
      </c>
      <c r="J127" s="248"/>
      <c r="K127" s="248">
        <f>SUM(K128:K186)</f>
        <v>0</v>
      </c>
      <c r="L127" s="248"/>
      <c r="M127" s="248">
        <f>SUM(M128:M186)</f>
        <v>0</v>
      </c>
      <c r="N127" s="248"/>
      <c r="O127" s="248">
        <f>SUM(O128:O186)</f>
        <v>0.08</v>
      </c>
      <c r="P127" s="248"/>
      <c r="Q127" s="248">
        <f>SUM(Q128:Q186)</f>
        <v>0.15</v>
      </c>
      <c r="R127" s="248"/>
      <c r="S127" s="248"/>
      <c r="T127" s="249"/>
      <c r="U127" s="243"/>
      <c r="V127" s="243">
        <f>SUM(V128:V186)</f>
        <v>11.89</v>
      </c>
      <c r="W127" s="243"/>
      <c r="X127" s="243"/>
      <c r="AG127" t="s">
        <v>131</v>
      </c>
    </row>
    <row r="128" spans="1:60" outlineLevel="1" x14ac:dyDescent="0.2">
      <c r="A128" s="250">
        <v>30</v>
      </c>
      <c r="B128" s="251" t="s">
        <v>236</v>
      </c>
      <c r="C128" s="269" t="s">
        <v>237</v>
      </c>
      <c r="D128" s="252" t="s">
        <v>228</v>
      </c>
      <c r="E128" s="253">
        <v>1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0</v>
      </c>
      <c r="O128" s="255">
        <f>ROUND(E128*N128,2)</f>
        <v>0</v>
      </c>
      <c r="P128" s="255">
        <v>8.5999999999999998E-4</v>
      </c>
      <c r="Q128" s="255">
        <f>ROUND(E128*P128,2)</f>
        <v>0</v>
      </c>
      <c r="R128" s="255"/>
      <c r="S128" s="255" t="s">
        <v>135</v>
      </c>
      <c r="T128" s="256" t="s">
        <v>136</v>
      </c>
      <c r="U128" s="233">
        <v>0.222</v>
      </c>
      <c r="V128" s="233">
        <f>ROUND(E128*U128,2)</f>
        <v>0.22</v>
      </c>
      <c r="W128" s="233"/>
      <c r="X128" s="233" t="s">
        <v>137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138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139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140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0" t="s">
        <v>238</v>
      </c>
      <c r="D130" s="234"/>
      <c r="E130" s="235">
        <v>1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140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3" t="s">
        <v>182</v>
      </c>
      <c r="D131" s="239"/>
      <c r="E131" s="240">
        <v>1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140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50">
        <v>31</v>
      </c>
      <c r="B132" s="251" t="s">
        <v>239</v>
      </c>
      <c r="C132" s="269" t="s">
        <v>240</v>
      </c>
      <c r="D132" s="252" t="s">
        <v>168</v>
      </c>
      <c r="E132" s="253">
        <v>1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4.0000000000000003E-5</v>
      </c>
      <c r="O132" s="255">
        <f>ROUND(E132*N132,2)</f>
        <v>0</v>
      </c>
      <c r="P132" s="255">
        <v>0</v>
      </c>
      <c r="Q132" s="255">
        <f>ROUND(E132*P132,2)</f>
        <v>0</v>
      </c>
      <c r="R132" s="255"/>
      <c r="S132" s="255" t="s">
        <v>135</v>
      </c>
      <c r="T132" s="256" t="s">
        <v>136</v>
      </c>
      <c r="U132" s="233">
        <v>0.44500000000000001</v>
      </c>
      <c r="V132" s="233">
        <f>ROUND(E132*U132,2)</f>
        <v>0.45</v>
      </c>
      <c r="W132" s="233"/>
      <c r="X132" s="233" t="s">
        <v>137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138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0" t="s">
        <v>139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140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0" t="s">
        <v>238</v>
      </c>
      <c r="D134" s="234"/>
      <c r="E134" s="235">
        <v>1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140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3" t="s">
        <v>182</v>
      </c>
      <c r="D135" s="239"/>
      <c r="E135" s="240">
        <v>1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140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33.75" outlineLevel="1" x14ac:dyDescent="0.2">
      <c r="A136" s="250">
        <v>32</v>
      </c>
      <c r="B136" s="251" t="s">
        <v>241</v>
      </c>
      <c r="C136" s="269" t="s">
        <v>242</v>
      </c>
      <c r="D136" s="252" t="s">
        <v>168</v>
      </c>
      <c r="E136" s="253">
        <v>1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15</v>
      </c>
      <c r="M136" s="255">
        <f>G136*(1+L136/100)</f>
        <v>0</v>
      </c>
      <c r="N136" s="255">
        <v>1.2999999999999999E-3</v>
      </c>
      <c r="O136" s="255">
        <f>ROUND(E136*N136,2)</f>
        <v>0</v>
      </c>
      <c r="P136" s="255">
        <v>0</v>
      </c>
      <c r="Q136" s="255">
        <f>ROUND(E136*P136,2)</f>
        <v>0</v>
      </c>
      <c r="R136" s="255" t="s">
        <v>243</v>
      </c>
      <c r="S136" s="255" t="s">
        <v>135</v>
      </c>
      <c r="T136" s="256" t="s">
        <v>136</v>
      </c>
      <c r="U136" s="233">
        <v>0</v>
      </c>
      <c r="V136" s="233">
        <f>ROUND(E136*U136,2)</f>
        <v>0</v>
      </c>
      <c r="W136" s="233"/>
      <c r="X136" s="233" t="s">
        <v>244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245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0" t="s">
        <v>139</v>
      </c>
      <c r="D137" s="234"/>
      <c r="E137" s="235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140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0" t="s">
        <v>238</v>
      </c>
      <c r="D138" s="234"/>
      <c r="E138" s="235">
        <v>1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140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3" t="s">
        <v>182</v>
      </c>
      <c r="D139" s="239"/>
      <c r="E139" s="240">
        <v>1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140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50">
        <v>33</v>
      </c>
      <c r="B140" s="251" t="s">
        <v>246</v>
      </c>
      <c r="C140" s="269" t="s">
        <v>247</v>
      </c>
      <c r="D140" s="252" t="s">
        <v>228</v>
      </c>
      <c r="E140" s="253">
        <v>1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15</v>
      </c>
      <c r="M140" s="255">
        <f>G140*(1+L140/100)</f>
        <v>0</v>
      </c>
      <c r="N140" s="255">
        <v>0</v>
      </c>
      <c r="O140" s="255">
        <f>ROUND(E140*N140,2)</f>
        <v>0</v>
      </c>
      <c r="P140" s="255">
        <v>1.9460000000000002E-2</v>
      </c>
      <c r="Q140" s="255">
        <f>ROUND(E140*P140,2)</f>
        <v>0.02</v>
      </c>
      <c r="R140" s="255"/>
      <c r="S140" s="255" t="s">
        <v>135</v>
      </c>
      <c r="T140" s="256" t="s">
        <v>136</v>
      </c>
      <c r="U140" s="233">
        <v>0.38200000000000001</v>
      </c>
      <c r="V140" s="233">
        <f>ROUND(E140*U140,2)</f>
        <v>0.38</v>
      </c>
      <c r="W140" s="233"/>
      <c r="X140" s="233" t="s">
        <v>137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138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0" t="s">
        <v>139</v>
      </c>
      <c r="D141" s="234"/>
      <c r="E141" s="235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140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0" t="s">
        <v>238</v>
      </c>
      <c r="D142" s="234"/>
      <c r="E142" s="235">
        <v>1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140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3" t="s">
        <v>182</v>
      </c>
      <c r="D143" s="239"/>
      <c r="E143" s="240">
        <v>1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140</v>
      </c>
      <c r="AH143" s="214">
        <v>1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50">
        <v>34</v>
      </c>
      <c r="B144" s="251" t="s">
        <v>248</v>
      </c>
      <c r="C144" s="269" t="s">
        <v>249</v>
      </c>
      <c r="D144" s="252" t="s">
        <v>228</v>
      </c>
      <c r="E144" s="253">
        <v>1</v>
      </c>
      <c r="F144" s="254"/>
      <c r="G144" s="255">
        <f>ROUND(E144*F144,2)</f>
        <v>0</v>
      </c>
      <c r="H144" s="254"/>
      <c r="I144" s="255">
        <f>ROUND(E144*H144,2)</f>
        <v>0</v>
      </c>
      <c r="J144" s="254"/>
      <c r="K144" s="255">
        <f>ROUND(E144*J144,2)</f>
        <v>0</v>
      </c>
      <c r="L144" s="255">
        <v>15</v>
      </c>
      <c r="M144" s="255">
        <f>G144*(1+L144/100)</f>
        <v>0</v>
      </c>
      <c r="N144" s="255">
        <v>1.41E-3</v>
      </c>
      <c r="O144" s="255">
        <f>ROUND(E144*N144,2)</f>
        <v>0</v>
      </c>
      <c r="P144" s="255">
        <v>0</v>
      </c>
      <c r="Q144" s="255">
        <f>ROUND(E144*P144,2)</f>
        <v>0</v>
      </c>
      <c r="R144" s="255"/>
      <c r="S144" s="255" t="s">
        <v>135</v>
      </c>
      <c r="T144" s="256" t="s">
        <v>136</v>
      </c>
      <c r="U144" s="233">
        <v>1.575</v>
      </c>
      <c r="V144" s="233">
        <f>ROUND(E144*U144,2)</f>
        <v>1.58</v>
      </c>
      <c r="W144" s="233"/>
      <c r="X144" s="233" t="s">
        <v>137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138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1" t="s">
        <v>250</v>
      </c>
      <c r="D145" s="257"/>
      <c r="E145" s="257"/>
      <c r="F145" s="257"/>
      <c r="G145" s="257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147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0" t="s">
        <v>139</v>
      </c>
      <c r="D146" s="234"/>
      <c r="E146" s="235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140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0" t="s">
        <v>238</v>
      </c>
      <c r="D147" s="234"/>
      <c r="E147" s="235">
        <v>1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140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3" t="s">
        <v>182</v>
      </c>
      <c r="D148" s="239"/>
      <c r="E148" s="240">
        <v>1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140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50">
        <v>35</v>
      </c>
      <c r="B149" s="251" t="s">
        <v>251</v>
      </c>
      <c r="C149" s="269" t="s">
        <v>252</v>
      </c>
      <c r="D149" s="252" t="s">
        <v>168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15</v>
      </c>
      <c r="M149" s="255">
        <f>G149*(1+L149/100)</f>
        <v>0</v>
      </c>
      <c r="N149" s="255">
        <v>0.02</v>
      </c>
      <c r="O149" s="255">
        <f>ROUND(E149*N149,2)</f>
        <v>0.02</v>
      </c>
      <c r="P149" s="255">
        <v>0</v>
      </c>
      <c r="Q149" s="255">
        <f>ROUND(E149*P149,2)</f>
        <v>0</v>
      </c>
      <c r="R149" s="255" t="s">
        <v>243</v>
      </c>
      <c r="S149" s="255" t="s">
        <v>135</v>
      </c>
      <c r="T149" s="256" t="s">
        <v>136</v>
      </c>
      <c r="U149" s="233">
        <v>0</v>
      </c>
      <c r="V149" s="233">
        <f>ROUND(E149*U149,2)</f>
        <v>0</v>
      </c>
      <c r="W149" s="233"/>
      <c r="X149" s="233" t="s">
        <v>244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245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0" t="s">
        <v>139</v>
      </c>
      <c r="D150" s="234"/>
      <c r="E150" s="235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140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0" t="s">
        <v>238</v>
      </c>
      <c r="D151" s="234"/>
      <c r="E151" s="235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140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3" t="s">
        <v>182</v>
      </c>
      <c r="D152" s="239"/>
      <c r="E152" s="240">
        <v>1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140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36</v>
      </c>
      <c r="B153" s="251" t="s">
        <v>253</v>
      </c>
      <c r="C153" s="269" t="s">
        <v>254</v>
      </c>
      <c r="D153" s="252" t="s">
        <v>228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0</v>
      </c>
      <c r="O153" s="255">
        <f>ROUND(E153*N153,2)</f>
        <v>0</v>
      </c>
      <c r="P153" s="255">
        <v>0.125</v>
      </c>
      <c r="Q153" s="255">
        <f>ROUND(E153*P153,2)</f>
        <v>0.13</v>
      </c>
      <c r="R153" s="255"/>
      <c r="S153" s="255" t="s">
        <v>135</v>
      </c>
      <c r="T153" s="256" t="s">
        <v>136</v>
      </c>
      <c r="U153" s="233">
        <v>1.1499999999999999</v>
      </c>
      <c r="V153" s="233">
        <f>ROUND(E153*U153,2)</f>
        <v>1.1499999999999999</v>
      </c>
      <c r="W153" s="233"/>
      <c r="X153" s="233" t="s">
        <v>137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0" t="s">
        <v>139</v>
      </c>
      <c r="D154" s="234"/>
      <c r="E154" s="235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140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238</v>
      </c>
      <c r="D155" s="234"/>
      <c r="E155" s="235">
        <v>1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140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3" t="s">
        <v>182</v>
      </c>
      <c r="D156" s="239"/>
      <c r="E156" s="240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140</v>
      </c>
      <c r="AH156" s="214">
        <v>1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0">
        <v>37</v>
      </c>
      <c r="B157" s="251" t="s">
        <v>255</v>
      </c>
      <c r="C157" s="269" t="s">
        <v>256</v>
      </c>
      <c r="D157" s="252" t="s">
        <v>168</v>
      </c>
      <c r="E157" s="253">
        <v>1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15</v>
      </c>
      <c r="M157" s="255">
        <f>G157*(1+L157/100)</f>
        <v>0</v>
      </c>
      <c r="N157" s="255">
        <v>0</v>
      </c>
      <c r="O157" s="255">
        <f>ROUND(E157*N157,2)</f>
        <v>0</v>
      </c>
      <c r="P157" s="255">
        <v>2.2499999999999998E-3</v>
      </c>
      <c r="Q157" s="255">
        <f>ROUND(E157*P157,2)</f>
        <v>0</v>
      </c>
      <c r="R157" s="255"/>
      <c r="S157" s="255" t="s">
        <v>135</v>
      </c>
      <c r="T157" s="256" t="s">
        <v>136</v>
      </c>
      <c r="U157" s="233">
        <v>0.40699999999999997</v>
      </c>
      <c r="V157" s="233">
        <f>ROUND(E157*U157,2)</f>
        <v>0.41</v>
      </c>
      <c r="W157" s="233"/>
      <c r="X157" s="233" t="s">
        <v>137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138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0" t="s">
        <v>139</v>
      </c>
      <c r="D158" s="234"/>
      <c r="E158" s="235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140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0" t="s">
        <v>238</v>
      </c>
      <c r="D159" s="234"/>
      <c r="E159" s="235">
        <v>1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140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3" t="s">
        <v>182</v>
      </c>
      <c r="D160" s="239"/>
      <c r="E160" s="240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140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50">
        <v>38</v>
      </c>
      <c r="B161" s="251" t="s">
        <v>257</v>
      </c>
      <c r="C161" s="269" t="s">
        <v>258</v>
      </c>
      <c r="D161" s="252" t="s">
        <v>168</v>
      </c>
      <c r="E161" s="253">
        <v>1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15</v>
      </c>
      <c r="M161" s="255">
        <f>G161*(1+L161/100)</f>
        <v>0</v>
      </c>
      <c r="N161" s="255">
        <v>2.0000000000000002E-5</v>
      </c>
      <c r="O161" s="255">
        <f>ROUND(E161*N161,2)</f>
        <v>0</v>
      </c>
      <c r="P161" s="255">
        <v>0</v>
      </c>
      <c r="Q161" s="255">
        <f>ROUND(E161*P161,2)</f>
        <v>0</v>
      </c>
      <c r="R161" s="255"/>
      <c r="S161" s="255" t="s">
        <v>135</v>
      </c>
      <c r="T161" s="256" t="s">
        <v>136</v>
      </c>
      <c r="U161" s="233">
        <v>0.16800000000000001</v>
      </c>
      <c r="V161" s="233">
        <f>ROUND(E161*U161,2)</f>
        <v>0.17</v>
      </c>
      <c r="W161" s="233"/>
      <c r="X161" s="233" t="s">
        <v>137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138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0" t="s">
        <v>139</v>
      </c>
      <c r="D162" s="234"/>
      <c r="E162" s="235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140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238</v>
      </c>
      <c r="D163" s="234"/>
      <c r="E163" s="235">
        <v>1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140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3" t="s">
        <v>182</v>
      </c>
      <c r="D164" s="239"/>
      <c r="E164" s="240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140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50">
        <v>39</v>
      </c>
      <c r="B165" s="251" t="s">
        <v>259</v>
      </c>
      <c r="C165" s="269" t="s">
        <v>260</v>
      </c>
      <c r="D165" s="252" t="s">
        <v>168</v>
      </c>
      <c r="E165" s="253">
        <v>1</v>
      </c>
      <c r="F165" s="254"/>
      <c r="G165" s="255">
        <f>ROUND(E165*F165,2)</f>
        <v>0</v>
      </c>
      <c r="H165" s="254"/>
      <c r="I165" s="255">
        <f>ROUND(E165*H165,2)</f>
        <v>0</v>
      </c>
      <c r="J165" s="254"/>
      <c r="K165" s="255">
        <f>ROUND(E165*J165,2)</f>
        <v>0</v>
      </c>
      <c r="L165" s="255">
        <v>15</v>
      </c>
      <c r="M165" s="255">
        <f>G165*(1+L165/100)</f>
        <v>0</v>
      </c>
      <c r="N165" s="255">
        <v>8.0000000000000004E-4</v>
      </c>
      <c r="O165" s="255">
        <f>ROUND(E165*N165,2)</f>
        <v>0</v>
      </c>
      <c r="P165" s="255">
        <v>0</v>
      </c>
      <c r="Q165" s="255">
        <f>ROUND(E165*P165,2)</f>
        <v>0</v>
      </c>
      <c r="R165" s="255" t="s">
        <v>243</v>
      </c>
      <c r="S165" s="255" t="s">
        <v>135</v>
      </c>
      <c r="T165" s="256" t="s">
        <v>136</v>
      </c>
      <c r="U165" s="233">
        <v>0</v>
      </c>
      <c r="V165" s="233">
        <f>ROUND(E165*U165,2)</f>
        <v>0</v>
      </c>
      <c r="W165" s="233"/>
      <c r="X165" s="233" t="s">
        <v>244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245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0" t="s">
        <v>139</v>
      </c>
      <c r="D166" s="234"/>
      <c r="E166" s="235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140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238</v>
      </c>
      <c r="D167" s="234"/>
      <c r="E167" s="235">
        <v>1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140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3" t="s">
        <v>182</v>
      </c>
      <c r="D168" s="239"/>
      <c r="E168" s="240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140</v>
      </c>
      <c r="AH168" s="214">
        <v>1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50">
        <v>40</v>
      </c>
      <c r="B169" s="251" t="s">
        <v>261</v>
      </c>
      <c r="C169" s="269" t="s">
        <v>262</v>
      </c>
      <c r="D169" s="252" t="s">
        <v>228</v>
      </c>
      <c r="E169" s="253">
        <v>1</v>
      </c>
      <c r="F169" s="254"/>
      <c r="G169" s="255">
        <f>ROUND(E169*F169,2)</f>
        <v>0</v>
      </c>
      <c r="H169" s="254"/>
      <c r="I169" s="255">
        <f>ROUND(E169*H169,2)</f>
        <v>0</v>
      </c>
      <c r="J169" s="254"/>
      <c r="K169" s="255">
        <f>ROUND(E169*J169,2)</f>
        <v>0</v>
      </c>
      <c r="L169" s="255">
        <v>15</v>
      </c>
      <c r="M169" s="255">
        <f>G169*(1+L169/100)</f>
        <v>0</v>
      </c>
      <c r="N169" s="255">
        <v>1.7000000000000001E-4</v>
      </c>
      <c r="O169" s="255">
        <f>ROUND(E169*N169,2)</f>
        <v>0</v>
      </c>
      <c r="P169" s="255">
        <v>0</v>
      </c>
      <c r="Q169" s="255">
        <f>ROUND(E169*P169,2)</f>
        <v>0</v>
      </c>
      <c r="R169" s="255"/>
      <c r="S169" s="255" t="s">
        <v>135</v>
      </c>
      <c r="T169" s="256" t="s">
        <v>136</v>
      </c>
      <c r="U169" s="233">
        <v>2.9</v>
      </c>
      <c r="V169" s="233">
        <f>ROUND(E169*U169,2)</f>
        <v>2.9</v>
      </c>
      <c r="W169" s="233"/>
      <c r="X169" s="233" t="s">
        <v>137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138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0" t="s">
        <v>139</v>
      </c>
      <c r="D170" s="234"/>
      <c r="E170" s="235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140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0" t="s">
        <v>238</v>
      </c>
      <c r="D171" s="234"/>
      <c r="E171" s="235">
        <v>1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140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3" t="s">
        <v>182</v>
      </c>
      <c r="D172" s="239"/>
      <c r="E172" s="240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140</v>
      </c>
      <c r="AH172" s="214">
        <v>1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1" x14ac:dyDescent="0.2">
      <c r="A173" s="250">
        <v>41</v>
      </c>
      <c r="B173" s="251" t="s">
        <v>263</v>
      </c>
      <c r="C173" s="269" t="s">
        <v>264</v>
      </c>
      <c r="D173" s="252" t="s">
        <v>168</v>
      </c>
      <c r="E173" s="253">
        <v>1</v>
      </c>
      <c r="F173" s="254"/>
      <c r="G173" s="255">
        <f>ROUND(E173*F173,2)</f>
        <v>0</v>
      </c>
      <c r="H173" s="254"/>
      <c r="I173" s="255">
        <f>ROUND(E173*H173,2)</f>
        <v>0</v>
      </c>
      <c r="J173" s="254"/>
      <c r="K173" s="255">
        <f>ROUND(E173*J173,2)</f>
        <v>0</v>
      </c>
      <c r="L173" s="255">
        <v>15</v>
      </c>
      <c r="M173" s="255">
        <f>G173*(1+L173/100)</f>
        <v>0</v>
      </c>
      <c r="N173" s="255">
        <v>3.7499999999999999E-2</v>
      </c>
      <c r="O173" s="255">
        <f>ROUND(E173*N173,2)</f>
        <v>0.04</v>
      </c>
      <c r="P173" s="255">
        <v>0</v>
      </c>
      <c r="Q173" s="255">
        <f>ROUND(E173*P173,2)</f>
        <v>0</v>
      </c>
      <c r="R173" s="255" t="s">
        <v>243</v>
      </c>
      <c r="S173" s="255" t="s">
        <v>135</v>
      </c>
      <c r="T173" s="256" t="s">
        <v>136</v>
      </c>
      <c r="U173" s="233">
        <v>0</v>
      </c>
      <c r="V173" s="233">
        <f>ROUND(E173*U173,2)</f>
        <v>0</v>
      </c>
      <c r="W173" s="233"/>
      <c r="X173" s="233" t="s">
        <v>244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245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265</v>
      </c>
      <c r="D174" s="257"/>
      <c r="E174" s="257"/>
      <c r="F174" s="257"/>
      <c r="G174" s="257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147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0" t="s">
        <v>139</v>
      </c>
      <c r="D175" s="234"/>
      <c r="E175" s="235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140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0" t="s">
        <v>238</v>
      </c>
      <c r="D176" s="234"/>
      <c r="E176" s="235">
        <v>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140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3" t="s">
        <v>182</v>
      </c>
      <c r="D177" s="239"/>
      <c r="E177" s="240">
        <v>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140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0">
        <v>42</v>
      </c>
      <c r="B178" s="251" t="s">
        <v>266</v>
      </c>
      <c r="C178" s="269" t="s">
        <v>267</v>
      </c>
      <c r="D178" s="252" t="s">
        <v>228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2.0000000000000001E-4</v>
      </c>
      <c r="O178" s="255">
        <f>ROUND(E178*N178,2)</f>
        <v>0</v>
      </c>
      <c r="P178" s="255">
        <v>0</v>
      </c>
      <c r="Q178" s="255">
        <f>ROUND(E178*P178,2)</f>
        <v>0</v>
      </c>
      <c r="R178" s="255"/>
      <c r="S178" s="255" t="s">
        <v>135</v>
      </c>
      <c r="T178" s="256" t="s">
        <v>136</v>
      </c>
      <c r="U178" s="233">
        <v>4.5</v>
      </c>
      <c r="V178" s="233">
        <f>ROUND(E178*U178,2)</f>
        <v>4.5</v>
      </c>
      <c r="W178" s="233"/>
      <c r="X178" s="233" t="s">
        <v>137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138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0" t="s">
        <v>139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140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0" t="s">
        <v>238</v>
      </c>
      <c r="D180" s="234"/>
      <c r="E180" s="235">
        <v>1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140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3" t="s">
        <v>182</v>
      </c>
      <c r="D181" s="239"/>
      <c r="E181" s="240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140</v>
      </c>
      <c r="AH181" s="214">
        <v>1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50">
        <v>43</v>
      </c>
      <c r="B182" s="251" t="s">
        <v>268</v>
      </c>
      <c r="C182" s="269" t="s">
        <v>269</v>
      </c>
      <c r="D182" s="252" t="s">
        <v>168</v>
      </c>
      <c r="E182" s="253">
        <v>1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15</v>
      </c>
      <c r="M182" s="255">
        <f>G182*(1+L182/100)</f>
        <v>0</v>
      </c>
      <c r="N182" s="255">
        <v>1.6E-2</v>
      </c>
      <c r="O182" s="255">
        <f>ROUND(E182*N182,2)</f>
        <v>0.02</v>
      </c>
      <c r="P182" s="255">
        <v>0</v>
      </c>
      <c r="Q182" s="255">
        <f>ROUND(E182*P182,2)</f>
        <v>0</v>
      </c>
      <c r="R182" s="255" t="s">
        <v>243</v>
      </c>
      <c r="S182" s="255" t="s">
        <v>135</v>
      </c>
      <c r="T182" s="256" t="s">
        <v>136</v>
      </c>
      <c r="U182" s="233">
        <v>0</v>
      </c>
      <c r="V182" s="233">
        <f>ROUND(E182*U182,2)</f>
        <v>0</v>
      </c>
      <c r="W182" s="233"/>
      <c r="X182" s="233" t="s">
        <v>244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245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0" t="s">
        <v>139</v>
      </c>
      <c r="D183" s="234"/>
      <c r="E183" s="235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140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238</v>
      </c>
      <c r="D184" s="234"/>
      <c r="E184" s="235">
        <v>1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140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3" t="s">
        <v>182</v>
      </c>
      <c r="D185" s="239"/>
      <c r="E185" s="240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140</v>
      </c>
      <c r="AH185" s="214">
        <v>1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1" x14ac:dyDescent="0.2">
      <c r="A186" s="260">
        <v>44</v>
      </c>
      <c r="B186" s="261" t="s">
        <v>270</v>
      </c>
      <c r="C186" s="274" t="s">
        <v>271</v>
      </c>
      <c r="D186" s="262" t="s">
        <v>207</v>
      </c>
      <c r="E186" s="263">
        <v>7.7439999999999995E-2</v>
      </c>
      <c r="F186" s="264"/>
      <c r="G186" s="265">
        <f>ROUND(E186*F186,2)</f>
        <v>0</v>
      </c>
      <c r="H186" s="264"/>
      <c r="I186" s="265">
        <f>ROUND(E186*H186,2)</f>
        <v>0</v>
      </c>
      <c r="J186" s="264"/>
      <c r="K186" s="265">
        <f>ROUND(E186*J186,2)</f>
        <v>0</v>
      </c>
      <c r="L186" s="265">
        <v>15</v>
      </c>
      <c r="M186" s="265">
        <f>G186*(1+L186/100)</f>
        <v>0</v>
      </c>
      <c r="N186" s="265">
        <v>0</v>
      </c>
      <c r="O186" s="265">
        <f>ROUND(E186*N186,2)</f>
        <v>0</v>
      </c>
      <c r="P186" s="265">
        <v>0</v>
      </c>
      <c r="Q186" s="265">
        <f>ROUND(E186*P186,2)</f>
        <v>0</v>
      </c>
      <c r="R186" s="265"/>
      <c r="S186" s="265" t="s">
        <v>135</v>
      </c>
      <c r="T186" s="266" t="s">
        <v>136</v>
      </c>
      <c r="U186" s="233">
        <v>1.629</v>
      </c>
      <c r="V186" s="233">
        <f>ROUND(E186*U186,2)</f>
        <v>0.13</v>
      </c>
      <c r="W186" s="233"/>
      <c r="X186" s="233" t="s">
        <v>208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209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x14ac:dyDescent="0.2">
      <c r="A187" s="244" t="s">
        <v>130</v>
      </c>
      <c r="B187" s="245" t="s">
        <v>86</v>
      </c>
      <c r="C187" s="268" t="s">
        <v>87</v>
      </c>
      <c r="D187" s="246"/>
      <c r="E187" s="247"/>
      <c r="F187" s="248"/>
      <c r="G187" s="248">
        <f>SUMIF(AG188:AG189,"&lt;&gt;NOR",G188:G189)</f>
        <v>0</v>
      </c>
      <c r="H187" s="248"/>
      <c r="I187" s="248">
        <f>SUM(I188:I189)</f>
        <v>0</v>
      </c>
      <c r="J187" s="248"/>
      <c r="K187" s="248">
        <f>SUM(K188:K189)</f>
        <v>0</v>
      </c>
      <c r="L187" s="248"/>
      <c r="M187" s="248">
        <f>SUM(M188:M189)</f>
        <v>0</v>
      </c>
      <c r="N187" s="248"/>
      <c r="O187" s="248">
        <f>SUM(O188:O189)</f>
        <v>0</v>
      </c>
      <c r="P187" s="248"/>
      <c r="Q187" s="248">
        <f>SUM(Q188:Q189)</f>
        <v>0</v>
      </c>
      <c r="R187" s="248"/>
      <c r="S187" s="248"/>
      <c r="T187" s="249"/>
      <c r="U187" s="243"/>
      <c r="V187" s="243">
        <f>SUM(V188:V189)</f>
        <v>0.59</v>
      </c>
      <c r="W187" s="243"/>
      <c r="X187" s="243"/>
      <c r="AG187" t="s">
        <v>131</v>
      </c>
    </row>
    <row r="188" spans="1:60" ht="22.5" outlineLevel="1" x14ac:dyDescent="0.2">
      <c r="A188" s="250">
        <v>45</v>
      </c>
      <c r="B188" s="251" t="s">
        <v>272</v>
      </c>
      <c r="C188" s="269" t="s">
        <v>273</v>
      </c>
      <c r="D188" s="252" t="s">
        <v>228</v>
      </c>
      <c r="E188" s="253">
        <v>1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15</v>
      </c>
      <c r="M188" s="255">
        <f>G188*(1+L188/100)</f>
        <v>0</v>
      </c>
      <c r="N188" s="255">
        <v>8.0000000000000004E-4</v>
      </c>
      <c r="O188" s="255">
        <f>ROUND(E188*N188,2)</f>
        <v>0</v>
      </c>
      <c r="P188" s="255">
        <v>0</v>
      </c>
      <c r="Q188" s="255">
        <f>ROUND(E188*P188,2)</f>
        <v>0</v>
      </c>
      <c r="R188" s="255"/>
      <c r="S188" s="255" t="s">
        <v>229</v>
      </c>
      <c r="T188" s="256" t="s">
        <v>230</v>
      </c>
      <c r="U188" s="233">
        <v>0.59399999999999997</v>
      </c>
      <c r="V188" s="233">
        <f>ROUND(E188*U188,2)</f>
        <v>0.59</v>
      </c>
      <c r="W188" s="233"/>
      <c r="X188" s="233" t="s">
        <v>137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138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2.5" outlineLevel="1" x14ac:dyDescent="0.2">
      <c r="A189" s="231"/>
      <c r="B189" s="232"/>
      <c r="C189" s="271" t="s">
        <v>231</v>
      </c>
      <c r="D189" s="257"/>
      <c r="E189" s="257"/>
      <c r="F189" s="257"/>
      <c r="G189" s="257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147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58" t="str">
        <f>C189</f>
        <v>Kompletní dodávka a montáž včetně uvedení do provozu, prostupů, zaškolení, seřízení, zkoušek dle příslušných ČSN a dalších pomocných prací a zednických přípomocí</v>
      </c>
      <c r="BB189" s="214"/>
      <c r="BC189" s="214"/>
      <c r="BD189" s="214"/>
      <c r="BE189" s="214"/>
      <c r="BF189" s="214"/>
      <c r="BG189" s="214"/>
      <c r="BH189" s="214"/>
    </row>
    <row r="190" spans="1:60" x14ac:dyDescent="0.2">
      <c r="A190" s="244" t="s">
        <v>130</v>
      </c>
      <c r="B190" s="245" t="s">
        <v>88</v>
      </c>
      <c r="C190" s="268" t="s">
        <v>89</v>
      </c>
      <c r="D190" s="246"/>
      <c r="E190" s="247"/>
      <c r="F190" s="248"/>
      <c r="G190" s="248">
        <f>SUMIF(AG191:AG192,"&lt;&gt;NOR",G191:G192)</f>
        <v>0</v>
      </c>
      <c r="H190" s="248"/>
      <c r="I190" s="248">
        <f>SUM(I191:I192)</f>
        <v>0</v>
      </c>
      <c r="J190" s="248"/>
      <c r="K190" s="248">
        <f>SUM(K191:K192)</f>
        <v>0</v>
      </c>
      <c r="L190" s="248"/>
      <c r="M190" s="248">
        <f>SUM(M191:M192)</f>
        <v>0</v>
      </c>
      <c r="N190" s="248"/>
      <c r="O190" s="248">
        <f>SUM(O191:O192)</f>
        <v>0</v>
      </c>
      <c r="P190" s="248"/>
      <c r="Q190" s="248">
        <f>SUM(Q191:Q192)</f>
        <v>0</v>
      </c>
      <c r="R190" s="248"/>
      <c r="S190" s="248"/>
      <c r="T190" s="249"/>
      <c r="U190" s="243"/>
      <c r="V190" s="243">
        <f>SUM(V191:V192)</f>
        <v>0.59</v>
      </c>
      <c r="W190" s="243"/>
      <c r="X190" s="243"/>
      <c r="AG190" t="s">
        <v>131</v>
      </c>
    </row>
    <row r="191" spans="1:60" ht="22.5" outlineLevel="1" x14ac:dyDescent="0.2">
      <c r="A191" s="250">
        <v>46</v>
      </c>
      <c r="B191" s="251" t="s">
        <v>274</v>
      </c>
      <c r="C191" s="269" t="s">
        <v>275</v>
      </c>
      <c r="D191" s="252" t="s">
        <v>228</v>
      </c>
      <c r="E191" s="253">
        <v>1</v>
      </c>
      <c r="F191" s="254"/>
      <c r="G191" s="255">
        <f>ROUND(E191*F191,2)</f>
        <v>0</v>
      </c>
      <c r="H191" s="254"/>
      <c r="I191" s="255">
        <f>ROUND(E191*H191,2)</f>
        <v>0</v>
      </c>
      <c r="J191" s="254"/>
      <c r="K191" s="255">
        <f>ROUND(E191*J191,2)</f>
        <v>0</v>
      </c>
      <c r="L191" s="255">
        <v>15</v>
      </c>
      <c r="M191" s="255">
        <f>G191*(1+L191/100)</f>
        <v>0</v>
      </c>
      <c r="N191" s="255">
        <v>8.0000000000000004E-4</v>
      </c>
      <c r="O191" s="255">
        <f>ROUND(E191*N191,2)</f>
        <v>0</v>
      </c>
      <c r="P191" s="255">
        <v>0</v>
      </c>
      <c r="Q191" s="255">
        <f>ROUND(E191*P191,2)</f>
        <v>0</v>
      </c>
      <c r="R191" s="255"/>
      <c r="S191" s="255" t="s">
        <v>229</v>
      </c>
      <c r="T191" s="256" t="s">
        <v>230</v>
      </c>
      <c r="U191" s="233">
        <v>0.59399999999999997</v>
      </c>
      <c r="V191" s="233">
        <f>ROUND(E191*U191,2)</f>
        <v>0.59</v>
      </c>
      <c r="W191" s="233"/>
      <c r="X191" s="233" t="s">
        <v>137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138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31"/>
      <c r="B192" s="232"/>
      <c r="C192" s="271" t="s">
        <v>231</v>
      </c>
      <c r="D192" s="257"/>
      <c r="E192" s="257"/>
      <c r="F192" s="257"/>
      <c r="G192" s="257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147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58" t="str">
        <f>C192</f>
        <v>Kompletní dodávka a montáž včetně uvedení do provozu, prostupů, zaškolení, seřízení, zkoušek dle příslušných ČSN a dalších pomocných prací a zednických přípomocí</v>
      </c>
      <c r="BB192" s="214"/>
      <c r="BC192" s="214"/>
      <c r="BD192" s="214"/>
      <c r="BE192" s="214"/>
      <c r="BF192" s="214"/>
      <c r="BG192" s="214"/>
      <c r="BH192" s="214"/>
    </row>
    <row r="193" spans="1:60" x14ac:dyDescent="0.2">
      <c r="A193" s="244" t="s">
        <v>130</v>
      </c>
      <c r="B193" s="245" t="s">
        <v>90</v>
      </c>
      <c r="C193" s="268" t="s">
        <v>91</v>
      </c>
      <c r="D193" s="246"/>
      <c r="E193" s="247"/>
      <c r="F193" s="248"/>
      <c r="G193" s="248">
        <f>SUMIF(AG194:AG195,"&lt;&gt;NOR",G194:G195)</f>
        <v>0</v>
      </c>
      <c r="H193" s="248"/>
      <c r="I193" s="248">
        <f>SUM(I194:I195)</f>
        <v>0</v>
      </c>
      <c r="J193" s="248"/>
      <c r="K193" s="248">
        <f>SUM(K194:K195)</f>
        <v>0</v>
      </c>
      <c r="L193" s="248"/>
      <c r="M193" s="248">
        <f>SUM(M194:M195)</f>
        <v>0</v>
      </c>
      <c r="N193" s="248"/>
      <c r="O193" s="248">
        <f>SUM(O194:O195)</f>
        <v>0</v>
      </c>
      <c r="P193" s="248"/>
      <c r="Q193" s="248">
        <f>SUM(Q194:Q195)</f>
        <v>0</v>
      </c>
      <c r="R193" s="248"/>
      <c r="S193" s="248"/>
      <c r="T193" s="249"/>
      <c r="U193" s="243"/>
      <c r="V193" s="243">
        <f>SUM(V194:V195)</f>
        <v>0</v>
      </c>
      <c r="W193" s="243"/>
      <c r="X193" s="243"/>
      <c r="AG193" t="s">
        <v>131</v>
      </c>
    </row>
    <row r="194" spans="1:60" outlineLevel="1" x14ac:dyDescent="0.2">
      <c r="A194" s="250">
        <v>47</v>
      </c>
      <c r="B194" s="251" t="s">
        <v>276</v>
      </c>
      <c r="C194" s="269" t="s">
        <v>277</v>
      </c>
      <c r="D194" s="252" t="s">
        <v>228</v>
      </c>
      <c r="E194" s="253">
        <v>1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0</v>
      </c>
      <c r="O194" s="255">
        <f>ROUND(E194*N194,2)</f>
        <v>0</v>
      </c>
      <c r="P194" s="255">
        <v>0</v>
      </c>
      <c r="Q194" s="255">
        <f>ROUND(E194*P194,2)</f>
        <v>0</v>
      </c>
      <c r="R194" s="255"/>
      <c r="S194" s="255" t="s">
        <v>229</v>
      </c>
      <c r="T194" s="256" t="s">
        <v>230</v>
      </c>
      <c r="U194" s="233">
        <v>0</v>
      </c>
      <c r="V194" s="233">
        <f>ROUND(E194*U194,2)</f>
        <v>0</v>
      </c>
      <c r="W194" s="233"/>
      <c r="X194" s="233" t="s">
        <v>137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138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 x14ac:dyDescent="0.2">
      <c r="A195" s="231"/>
      <c r="B195" s="232"/>
      <c r="C195" s="271" t="s">
        <v>231</v>
      </c>
      <c r="D195" s="257"/>
      <c r="E195" s="257"/>
      <c r="F195" s="257"/>
      <c r="G195" s="257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147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58" t="str">
        <f>C195</f>
        <v>Kompletní dodávka a montáž včetně uvedení do provozu, prostupů, zaškolení, seřízení, zkoušek dle příslušných ČSN a dalších pomocných prací a zednických přípomocí</v>
      </c>
      <c r="BB195" s="214"/>
      <c r="BC195" s="214"/>
      <c r="BD195" s="214"/>
      <c r="BE195" s="214"/>
      <c r="BF195" s="214"/>
      <c r="BG195" s="214"/>
      <c r="BH195" s="214"/>
    </row>
    <row r="196" spans="1:60" x14ac:dyDescent="0.2">
      <c r="A196" s="244" t="s">
        <v>130</v>
      </c>
      <c r="B196" s="245" t="s">
        <v>92</v>
      </c>
      <c r="C196" s="268" t="s">
        <v>93</v>
      </c>
      <c r="D196" s="246"/>
      <c r="E196" s="247"/>
      <c r="F196" s="248"/>
      <c r="G196" s="248">
        <f>SUMIF(AG197:AG216,"&lt;&gt;NOR",G197:G216)</f>
        <v>0</v>
      </c>
      <c r="H196" s="248"/>
      <c r="I196" s="248">
        <f>SUM(I197:I216)</f>
        <v>0</v>
      </c>
      <c r="J196" s="248"/>
      <c r="K196" s="248">
        <f>SUM(K197:K216)</f>
        <v>0</v>
      </c>
      <c r="L196" s="248"/>
      <c r="M196" s="248">
        <f>SUM(M197:M216)</f>
        <v>0</v>
      </c>
      <c r="N196" s="248"/>
      <c r="O196" s="248">
        <f>SUM(O197:O216)</f>
        <v>9.0000000000000011E-2</v>
      </c>
      <c r="P196" s="248"/>
      <c r="Q196" s="248">
        <f>SUM(Q197:Q216)</f>
        <v>0</v>
      </c>
      <c r="R196" s="248"/>
      <c r="S196" s="248"/>
      <c r="T196" s="249"/>
      <c r="U196" s="243"/>
      <c r="V196" s="243">
        <f>SUM(V197:V216)</f>
        <v>3.9499999999999997</v>
      </c>
      <c r="W196" s="243"/>
      <c r="X196" s="243"/>
      <c r="AG196" t="s">
        <v>131</v>
      </c>
    </row>
    <row r="197" spans="1:60" ht="22.5" outlineLevel="1" x14ac:dyDescent="0.2">
      <c r="A197" s="250">
        <v>48</v>
      </c>
      <c r="B197" s="251" t="s">
        <v>278</v>
      </c>
      <c r="C197" s="269" t="s">
        <v>279</v>
      </c>
      <c r="D197" s="252" t="s">
        <v>134</v>
      </c>
      <c r="E197" s="253">
        <v>3.17</v>
      </c>
      <c r="F197" s="254"/>
      <c r="G197" s="255">
        <f>ROUND(E197*F197,2)</f>
        <v>0</v>
      </c>
      <c r="H197" s="254"/>
      <c r="I197" s="255">
        <f>ROUND(E197*H197,2)</f>
        <v>0</v>
      </c>
      <c r="J197" s="254"/>
      <c r="K197" s="255">
        <f>ROUND(E197*J197,2)</f>
        <v>0</v>
      </c>
      <c r="L197" s="255">
        <v>15</v>
      </c>
      <c r="M197" s="255">
        <f>G197*(1+L197/100)</f>
        <v>0</v>
      </c>
      <c r="N197" s="255">
        <v>0</v>
      </c>
      <c r="O197" s="255">
        <f>ROUND(E197*N197,2)</f>
        <v>0</v>
      </c>
      <c r="P197" s="255">
        <v>0</v>
      </c>
      <c r="Q197" s="255">
        <f>ROUND(E197*P197,2)</f>
        <v>0</v>
      </c>
      <c r="R197" s="255"/>
      <c r="S197" s="255" t="s">
        <v>135</v>
      </c>
      <c r="T197" s="256" t="s">
        <v>136</v>
      </c>
      <c r="U197" s="233">
        <v>1.6E-2</v>
      </c>
      <c r="V197" s="233">
        <f>ROUND(E197*U197,2)</f>
        <v>0.05</v>
      </c>
      <c r="W197" s="233"/>
      <c r="X197" s="233" t="s">
        <v>137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138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0" t="s">
        <v>139</v>
      </c>
      <c r="D198" s="234"/>
      <c r="E198" s="235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140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0" t="s">
        <v>173</v>
      </c>
      <c r="D199" s="234"/>
      <c r="E199" s="235">
        <v>3.17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140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50">
        <v>49</v>
      </c>
      <c r="B200" s="251" t="s">
        <v>280</v>
      </c>
      <c r="C200" s="269" t="s">
        <v>281</v>
      </c>
      <c r="D200" s="252" t="s">
        <v>134</v>
      </c>
      <c r="E200" s="253">
        <v>3.17</v>
      </c>
      <c r="F200" s="254"/>
      <c r="G200" s="255">
        <f>ROUND(E200*F200,2)</f>
        <v>0</v>
      </c>
      <c r="H200" s="254"/>
      <c r="I200" s="255">
        <f>ROUND(E200*H200,2)</f>
        <v>0</v>
      </c>
      <c r="J200" s="254"/>
      <c r="K200" s="255">
        <f>ROUND(E200*J200,2)</f>
        <v>0</v>
      </c>
      <c r="L200" s="255">
        <v>15</v>
      </c>
      <c r="M200" s="255">
        <f>G200*(1+L200/100)</f>
        <v>0</v>
      </c>
      <c r="N200" s="255">
        <v>2.1000000000000001E-4</v>
      </c>
      <c r="O200" s="255">
        <f>ROUND(E200*N200,2)</f>
        <v>0</v>
      </c>
      <c r="P200" s="255">
        <v>0</v>
      </c>
      <c r="Q200" s="255">
        <f>ROUND(E200*P200,2)</f>
        <v>0</v>
      </c>
      <c r="R200" s="255"/>
      <c r="S200" s="255" t="s">
        <v>135</v>
      </c>
      <c r="T200" s="256" t="s">
        <v>136</v>
      </c>
      <c r="U200" s="233">
        <v>0.05</v>
      </c>
      <c r="V200" s="233">
        <f>ROUND(E200*U200,2)</f>
        <v>0.16</v>
      </c>
      <c r="W200" s="233"/>
      <c r="X200" s="233" t="s">
        <v>137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138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1" t="s">
        <v>282</v>
      </c>
      <c r="D201" s="257"/>
      <c r="E201" s="257"/>
      <c r="F201" s="257"/>
      <c r="G201" s="257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147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0" t="s">
        <v>139</v>
      </c>
      <c r="D202" s="234"/>
      <c r="E202" s="235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140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0" t="s">
        <v>173</v>
      </c>
      <c r="D203" s="234"/>
      <c r="E203" s="235">
        <v>3.17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140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2.5" outlineLevel="1" x14ac:dyDescent="0.2">
      <c r="A204" s="250">
        <v>50</v>
      </c>
      <c r="B204" s="251" t="s">
        <v>283</v>
      </c>
      <c r="C204" s="269" t="s">
        <v>284</v>
      </c>
      <c r="D204" s="252" t="s">
        <v>134</v>
      </c>
      <c r="E204" s="253">
        <v>3.17</v>
      </c>
      <c r="F204" s="254"/>
      <c r="G204" s="255">
        <f>ROUND(E204*F204,2)</f>
        <v>0</v>
      </c>
      <c r="H204" s="254"/>
      <c r="I204" s="255">
        <f>ROUND(E204*H204,2)</f>
        <v>0</v>
      </c>
      <c r="J204" s="254"/>
      <c r="K204" s="255">
        <f>ROUND(E204*J204,2)</f>
        <v>0</v>
      </c>
      <c r="L204" s="255">
        <v>15</v>
      </c>
      <c r="M204" s="255">
        <f>G204*(1+L204/100)</f>
        <v>0</v>
      </c>
      <c r="N204" s="255">
        <v>5.0400000000000002E-3</v>
      </c>
      <c r="O204" s="255">
        <f>ROUND(E204*N204,2)</f>
        <v>0.02</v>
      </c>
      <c r="P204" s="255">
        <v>0</v>
      </c>
      <c r="Q204" s="255">
        <f>ROUND(E204*P204,2)</f>
        <v>0</v>
      </c>
      <c r="R204" s="255"/>
      <c r="S204" s="255" t="s">
        <v>135</v>
      </c>
      <c r="T204" s="256" t="s">
        <v>136</v>
      </c>
      <c r="U204" s="233">
        <v>0.97799999999999998</v>
      </c>
      <c r="V204" s="233">
        <f>ROUND(E204*U204,2)</f>
        <v>3.1</v>
      </c>
      <c r="W204" s="233"/>
      <c r="X204" s="233" t="s">
        <v>137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138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0" t="s">
        <v>139</v>
      </c>
      <c r="D205" s="234"/>
      <c r="E205" s="235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140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0" t="s">
        <v>173</v>
      </c>
      <c r="D206" s="234"/>
      <c r="E206" s="235">
        <v>3.17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140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50">
        <v>51</v>
      </c>
      <c r="B207" s="251" t="s">
        <v>285</v>
      </c>
      <c r="C207" s="269" t="s">
        <v>286</v>
      </c>
      <c r="D207" s="252" t="s">
        <v>134</v>
      </c>
      <c r="E207" s="253">
        <v>3.4870000000000001</v>
      </c>
      <c r="F207" s="254"/>
      <c r="G207" s="255">
        <f>ROUND(E207*F207,2)</f>
        <v>0</v>
      </c>
      <c r="H207" s="254"/>
      <c r="I207" s="255">
        <f>ROUND(E207*H207,2)</f>
        <v>0</v>
      </c>
      <c r="J207" s="254"/>
      <c r="K207" s="255">
        <f>ROUND(E207*J207,2)</f>
        <v>0</v>
      </c>
      <c r="L207" s="255">
        <v>15</v>
      </c>
      <c r="M207" s="255">
        <f>G207*(1+L207/100)</f>
        <v>0</v>
      </c>
      <c r="N207" s="255">
        <v>1.9199999999999998E-2</v>
      </c>
      <c r="O207" s="255">
        <f>ROUND(E207*N207,2)</f>
        <v>7.0000000000000007E-2</v>
      </c>
      <c r="P207" s="255">
        <v>0</v>
      </c>
      <c r="Q207" s="255">
        <f>ROUND(E207*P207,2)</f>
        <v>0</v>
      </c>
      <c r="R207" s="255" t="s">
        <v>243</v>
      </c>
      <c r="S207" s="255" t="s">
        <v>135</v>
      </c>
      <c r="T207" s="256" t="s">
        <v>136</v>
      </c>
      <c r="U207" s="233">
        <v>0</v>
      </c>
      <c r="V207" s="233">
        <f>ROUND(E207*U207,2)</f>
        <v>0</v>
      </c>
      <c r="W207" s="233"/>
      <c r="X207" s="233" t="s">
        <v>244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245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0" t="s">
        <v>139</v>
      </c>
      <c r="D208" s="234"/>
      <c r="E208" s="235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140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0" t="s">
        <v>173</v>
      </c>
      <c r="D209" s="234"/>
      <c r="E209" s="235">
        <v>3.17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140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3" t="s">
        <v>182</v>
      </c>
      <c r="D210" s="239"/>
      <c r="E210" s="240">
        <v>3.17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140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5" t="s">
        <v>287</v>
      </c>
      <c r="D211" s="241"/>
      <c r="E211" s="242">
        <v>0.317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140</v>
      </c>
      <c r="AH211" s="214">
        <v>4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50">
        <v>52</v>
      </c>
      <c r="B212" s="251" t="s">
        <v>288</v>
      </c>
      <c r="C212" s="269" t="s">
        <v>289</v>
      </c>
      <c r="D212" s="252" t="s">
        <v>145</v>
      </c>
      <c r="E212" s="253">
        <v>7.6</v>
      </c>
      <c r="F212" s="254"/>
      <c r="G212" s="255">
        <f>ROUND(E212*F212,2)</f>
        <v>0</v>
      </c>
      <c r="H212" s="254"/>
      <c r="I212" s="255">
        <f>ROUND(E212*H212,2)</f>
        <v>0</v>
      </c>
      <c r="J212" s="254"/>
      <c r="K212" s="255">
        <f>ROUND(E212*J212,2)</f>
        <v>0</v>
      </c>
      <c r="L212" s="255">
        <v>15</v>
      </c>
      <c r="M212" s="255">
        <f>G212*(1+L212/100)</f>
        <v>0</v>
      </c>
      <c r="N212" s="255">
        <v>4.0000000000000003E-5</v>
      </c>
      <c r="O212" s="255">
        <f>ROUND(E212*N212,2)</f>
        <v>0</v>
      </c>
      <c r="P212" s="255">
        <v>0</v>
      </c>
      <c r="Q212" s="255">
        <f>ROUND(E212*P212,2)</f>
        <v>0</v>
      </c>
      <c r="R212" s="255"/>
      <c r="S212" s="255" t="s">
        <v>135</v>
      </c>
      <c r="T212" s="256" t="s">
        <v>136</v>
      </c>
      <c r="U212" s="233">
        <v>7.0000000000000007E-2</v>
      </c>
      <c r="V212" s="233">
        <f>ROUND(E212*U212,2)</f>
        <v>0.53</v>
      </c>
      <c r="W212" s="233"/>
      <c r="X212" s="233" t="s">
        <v>137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138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290</v>
      </c>
      <c r="D213" s="257"/>
      <c r="E213" s="257"/>
      <c r="F213" s="257"/>
      <c r="G213" s="257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147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0" t="s">
        <v>139</v>
      </c>
      <c r="D214" s="234"/>
      <c r="E214" s="235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140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0" t="s">
        <v>220</v>
      </c>
      <c r="D215" s="234"/>
      <c r="E215" s="235">
        <v>7.6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140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60">
        <v>53</v>
      </c>
      <c r="B216" s="261" t="s">
        <v>291</v>
      </c>
      <c r="C216" s="274" t="s">
        <v>292</v>
      </c>
      <c r="D216" s="262" t="s">
        <v>207</v>
      </c>
      <c r="E216" s="263">
        <v>8.3900000000000002E-2</v>
      </c>
      <c r="F216" s="264"/>
      <c r="G216" s="265">
        <f>ROUND(E216*F216,2)</f>
        <v>0</v>
      </c>
      <c r="H216" s="264"/>
      <c r="I216" s="265">
        <f>ROUND(E216*H216,2)</f>
        <v>0</v>
      </c>
      <c r="J216" s="264"/>
      <c r="K216" s="265">
        <f>ROUND(E216*J216,2)</f>
        <v>0</v>
      </c>
      <c r="L216" s="265">
        <v>15</v>
      </c>
      <c r="M216" s="265">
        <f>G216*(1+L216/100)</f>
        <v>0</v>
      </c>
      <c r="N216" s="265">
        <v>0</v>
      </c>
      <c r="O216" s="265">
        <f>ROUND(E216*N216,2)</f>
        <v>0</v>
      </c>
      <c r="P216" s="265">
        <v>0</v>
      </c>
      <c r="Q216" s="265">
        <f>ROUND(E216*P216,2)</f>
        <v>0</v>
      </c>
      <c r="R216" s="265"/>
      <c r="S216" s="265" t="s">
        <v>135</v>
      </c>
      <c r="T216" s="266" t="s">
        <v>136</v>
      </c>
      <c r="U216" s="233">
        <v>1.3049999999999999</v>
      </c>
      <c r="V216" s="233">
        <f>ROUND(E216*U216,2)</f>
        <v>0.11</v>
      </c>
      <c r="W216" s="233"/>
      <c r="X216" s="233" t="s">
        <v>208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209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x14ac:dyDescent="0.2">
      <c r="A217" s="244" t="s">
        <v>130</v>
      </c>
      <c r="B217" s="245" t="s">
        <v>94</v>
      </c>
      <c r="C217" s="268" t="s">
        <v>95</v>
      </c>
      <c r="D217" s="246"/>
      <c r="E217" s="247"/>
      <c r="F217" s="248"/>
      <c r="G217" s="248">
        <f>SUMIF(AG218:AG242,"&lt;&gt;NOR",G218:G242)</f>
        <v>0</v>
      </c>
      <c r="H217" s="248"/>
      <c r="I217" s="248">
        <f>SUM(I218:I242)</f>
        <v>0</v>
      </c>
      <c r="J217" s="248"/>
      <c r="K217" s="248">
        <f>SUM(K218:K242)</f>
        <v>0</v>
      </c>
      <c r="L217" s="248"/>
      <c r="M217" s="248">
        <f>SUM(M218:M242)</f>
        <v>0</v>
      </c>
      <c r="N217" s="248"/>
      <c r="O217" s="248">
        <f>SUM(O218:O242)</f>
        <v>0.26</v>
      </c>
      <c r="P217" s="248"/>
      <c r="Q217" s="248">
        <f>SUM(Q218:Q242)</f>
        <v>0</v>
      </c>
      <c r="R217" s="248"/>
      <c r="S217" s="248"/>
      <c r="T217" s="249"/>
      <c r="U217" s="243"/>
      <c r="V217" s="243">
        <f>SUM(V218:V242)</f>
        <v>16.75</v>
      </c>
      <c r="W217" s="243"/>
      <c r="X217" s="243"/>
      <c r="AG217" t="s">
        <v>131</v>
      </c>
    </row>
    <row r="218" spans="1:60" outlineLevel="1" x14ac:dyDescent="0.2">
      <c r="A218" s="250">
        <v>54</v>
      </c>
      <c r="B218" s="251" t="s">
        <v>293</v>
      </c>
      <c r="C218" s="269" t="s">
        <v>294</v>
      </c>
      <c r="D218" s="252" t="s">
        <v>134</v>
      </c>
      <c r="E218" s="253">
        <v>14</v>
      </c>
      <c r="F218" s="254"/>
      <c r="G218" s="255">
        <f>ROUND(E218*F218,2)</f>
        <v>0</v>
      </c>
      <c r="H218" s="254"/>
      <c r="I218" s="255">
        <f>ROUND(E218*H218,2)</f>
        <v>0</v>
      </c>
      <c r="J218" s="254"/>
      <c r="K218" s="255">
        <f>ROUND(E218*J218,2)</f>
        <v>0</v>
      </c>
      <c r="L218" s="255">
        <v>15</v>
      </c>
      <c r="M218" s="255">
        <f>G218*(1+L218/100)</f>
        <v>0</v>
      </c>
      <c r="N218" s="255">
        <v>2.1000000000000001E-4</v>
      </c>
      <c r="O218" s="255">
        <f>ROUND(E218*N218,2)</f>
        <v>0</v>
      </c>
      <c r="P218" s="255">
        <v>0</v>
      </c>
      <c r="Q218" s="255">
        <f>ROUND(E218*P218,2)</f>
        <v>0</v>
      </c>
      <c r="R218" s="255"/>
      <c r="S218" s="255" t="s">
        <v>135</v>
      </c>
      <c r="T218" s="256" t="s">
        <v>136</v>
      </c>
      <c r="U218" s="233">
        <v>0.05</v>
      </c>
      <c r="V218" s="233">
        <f>ROUND(E218*U218,2)</f>
        <v>0.7</v>
      </c>
      <c r="W218" s="233"/>
      <c r="X218" s="233" t="s">
        <v>137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138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295</v>
      </c>
      <c r="D219" s="257"/>
      <c r="E219" s="257"/>
      <c r="F219" s="257"/>
      <c r="G219" s="257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147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0" t="s">
        <v>139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140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0" t="s">
        <v>296</v>
      </c>
      <c r="D221" s="234"/>
      <c r="E221" s="235">
        <v>14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140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50">
        <v>55</v>
      </c>
      <c r="B222" s="251" t="s">
        <v>297</v>
      </c>
      <c r="C222" s="269" t="s">
        <v>298</v>
      </c>
      <c r="D222" s="252" t="s">
        <v>134</v>
      </c>
      <c r="E222" s="253">
        <v>14</v>
      </c>
      <c r="F222" s="254"/>
      <c r="G222" s="255">
        <f>ROUND(E222*F222,2)</f>
        <v>0</v>
      </c>
      <c r="H222" s="254"/>
      <c r="I222" s="255">
        <f>ROUND(E222*H222,2)</f>
        <v>0</v>
      </c>
      <c r="J222" s="254"/>
      <c r="K222" s="255">
        <f>ROUND(E222*J222,2)</f>
        <v>0</v>
      </c>
      <c r="L222" s="255">
        <v>15</v>
      </c>
      <c r="M222" s="255">
        <f>G222*(1+L222/100)</f>
        <v>0</v>
      </c>
      <c r="N222" s="255">
        <v>5.2399999999999999E-3</v>
      </c>
      <c r="O222" s="255">
        <f>ROUND(E222*N222,2)</f>
        <v>7.0000000000000007E-2</v>
      </c>
      <c r="P222" s="255">
        <v>0</v>
      </c>
      <c r="Q222" s="255">
        <f>ROUND(E222*P222,2)</f>
        <v>0</v>
      </c>
      <c r="R222" s="255"/>
      <c r="S222" s="255" t="s">
        <v>135</v>
      </c>
      <c r="T222" s="256" t="s">
        <v>136</v>
      </c>
      <c r="U222" s="233">
        <v>0.95840000000000003</v>
      </c>
      <c r="V222" s="233">
        <f>ROUND(E222*U222,2)</f>
        <v>13.42</v>
      </c>
      <c r="W222" s="233"/>
      <c r="X222" s="233" t="s">
        <v>137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138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0" t="s">
        <v>139</v>
      </c>
      <c r="D223" s="234"/>
      <c r="E223" s="235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140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0" t="s">
        <v>296</v>
      </c>
      <c r="D224" s="234"/>
      <c r="E224" s="235">
        <v>14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140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50">
        <v>56</v>
      </c>
      <c r="B225" s="251" t="s">
        <v>299</v>
      </c>
      <c r="C225" s="269" t="s">
        <v>300</v>
      </c>
      <c r="D225" s="252" t="s">
        <v>134</v>
      </c>
      <c r="E225" s="253">
        <v>15.4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15</v>
      </c>
      <c r="M225" s="255">
        <f>G225*(1+L225/100)</f>
        <v>0</v>
      </c>
      <c r="N225" s="255">
        <v>1.2200000000000001E-2</v>
      </c>
      <c r="O225" s="255">
        <f>ROUND(E225*N225,2)</f>
        <v>0.19</v>
      </c>
      <c r="P225" s="255">
        <v>0</v>
      </c>
      <c r="Q225" s="255">
        <f>ROUND(E225*P225,2)</f>
        <v>0</v>
      </c>
      <c r="R225" s="255" t="s">
        <v>243</v>
      </c>
      <c r="S225" s="255" t="s">
        <v>135</v>
      </c>
      <c r="T225" s="256" t="s">
        <v>136</v>
      </c>
      <c r="U225" s="233">
        <v>0</v>
      </c>
      <c r="V225" s="233">
        <f>ROUND(E225*U225,2)</f>
        <v>0</v>
      </c>
      <c r="W225" s="233"/>
      <c r="X225" s="233" t="s">
        <v>244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245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0" t="s">
        <v>139</v>
      </c>
      <c r="D226" s="234"/>
      <c r="E226" s="235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140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0" t="s">
        <v>296</v>
      </c>
      <c r="D227" s="234"/>
      <c r="E227" s="235">
        <v>14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140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3" t="s">
        <v>182</v>
      </c>
      <c r="D228" s="239"/>
      <c r="E228" s="240">
        <v>14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140</v>
      </c>
      <c r="AH228" s="214">
        <v>1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5" t="s">
        <v>287</v>
      </c>
      <c r="D229" s="241"/>
      <c r="E229" s="242">
        <v>1.4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140</v>
      </c>
      <c r="AH229" s="214">
        <v>4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2.5" outlineLevel="1" x14ac:dyDescent="0.2">
      <c r="A230" s="250">
        <v>57</v>
      </c>
      <c r="B230" s="251" t="s">
        <v>301</v>
      </c>
      <c r="C230" s="269" t="s">
        <v>302</v>
      </c>
      <c r="D230" s="252" t="s">
        <v>145</v>
      </c>
      <c r="E230" s="253">
        <v>7</v>
      </c>
      <c r="F230" s="254"/>
      <c r="G230" s="255">
        <f>ROUND(E230*F230,2)</f>
        <v>0</v>
      </c>
      <c r="H230" s="254"/>
      <c r="I230" s="255">
        <f>ROUND(E230*H230,2)</f>
        <v>0</v>
      </c>
      <c r="J230" s="254"/>
      <c r="K230" s="255">
        <f>ROUND(E230*J230,2)</f>
        <v>0</v>
      </c>
      <c r="L230" s="255">
        <v>15</v>
      </c>
      <c r="M230" s="255">
        <f>G230*(1+L230/100)</f>
        <v>0</v>
      </c>
      <c r="N230" s="255">
        <v>1E-4</v>
      </c>
      <c r="O230" s="255">
        <f>ROUND(E230*N230,2)</f>
        <v>0</v>
      </c>
      <c r="P230" s="255">
        <v>0</v>
      </c>
      <c r="Q230" s="255">
        <f>ROUND(E230*P230,2)</f>
        <v>0</v>
      </c>
      <c r="R230" s="255"/>
      <c r="S230" s="255" t="s">
        <v>229</v>
      </c>
      <c r="T230" s="256" t="s">
        <v>230</v>
      </c>
      <c r="U230" s="233">
        <v>0.12</v>
      </c>
      <c r="V230" s="233">
        <f>ROUND(E230*U230,2)</f>
        <v>0.84</v>
      </c>
      <c r="W230" s="233"/>
      <c r="X230" s="233" t="s">
        <v>137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138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1" t="s">
        <v>303</v>
      </c>
      <c r="D231" s="257"/>
      <c r="E231" s="257"/>
      <c r="F231" s="257"/>
      <c r="G231" s="257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147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0" t="s">
        <v>139</v>
      </c>
      <c r="D232" s="234"/>
      <c r="E232" s="235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140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304</v>
      </c>
      <c r="D233" s="234"/>
      <c r="E233" s="235">
        <v>7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140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22.5" outlineLevel="1" x14ac:dyDescent="0.2">
      <c r="A234" s="250">
        <v>58</v>
      </c>
      <c r="B234" s="251" t="s">
        <v>305</v>
      </c>
      <c r="C234" s="269" t="s">
        <v>306</v>
      </c>
      <c r="D234" s="252" t="s">
        <v>145</v>
      </c>
      <c r="E234" s="253">
        <v>4</v>
      </c>
      <c r="F234" s="254"/>
      <c r="G234" s="255">
        <f>ROUND(E234*F234,2)</f>
        <v>0</v>
      </c>
      <c r="H234" s="254"/>
      <c r="I234" s="255">
        <f>ROUND(E234*H234,2)</f>
        <v>0</v>
      </c>
      <c r="J234" s="254"/>
      <c r="K234" s="255">
        <f>ROUND(E234*J234,2)</f>
        <v>0</v>
      </c>
      <c r="L234" s="255">
        <v>15</v>
      </c>
      <c r="M234" s="255">
        <f>G234*(1+L234/100)</f>
        <v>0</v>
      </c>
      <c r="N234" s="255">
        <v>1E-4</v>
      </c>
      <c r="O234" s="255">
        <f>ROUND(E234*N234,2)</f>
        <v>0</v>
      </c>
      <c r="P234" s="255">
        <v>0</v>
      </c>
      <c r="Q234" s="255">
        <f>ROUND(E234*P234,2)</f>
        <v>0</v>
      </c>
      <c r="R234" s="255"/>
      <c r="S234" s="255" t="s">
        <v>229</v>
      </c>
      <c r="T234" s="256" t="s">
        <v>230</v>
      </c>
      <c r="U234" s="233">
        <v>0.12</v>
      </c>
      <c r="V234" s="233">
        <f>ROUND(E234*U234,2)</f>
        <v>0.48</v>
      </c>
      <c r="W234" s="233"/>
      <c r="X234" s="233" t="s">
        <v>137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138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1" t="s">
        <v>303</v>
      </c>
      <c r="D235" s="257"/>
      <c r="E235" s="257"/>
      <c r="F235" s="257"/>
      <c r="G235" s="257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147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0" t="s">
        <v>139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140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0" t="s">
        <v>307</v>
      </c>
      <c r="D237" s="234"/>
      <c r="E237" s="235">
        <v>4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140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ht="22.5" outlineLevel="1" x14ac:dyDescent="0.2">
      <c r="A238" s="250">
        <v>59</v>
      </c>
      <c r="B238" s="251" t="s">
        <v>308</v>
      </c>
      <c r="C238" s="269" t="s">
        <v>309</v>
      </c>
      <c r="D238" s="252" t="s">
        <v>145</v>
      </c>
      <c r="E238" s="253">
        <v>8</v>
      </c>
      <c r="F238" s="254"/>
      <c r="G238" s="255">
        <f>ROUND(E238*F238,2)</f>
        <v>0</v>
      </c>
      <c r="H238" s="254"/>
      <c r="I238" s="255">
        <f>ROUND(E238*H238,2)</f>
        <v>0</v>
      </c>
      <c r="J238" s="254"/>
      <c r="K238" s="255">
        <f>ROUND(E238*J238,2)</f>
        <v>0</v>
      </c>
      <c r="L238" s="255">
        <v>15</v>
      </c>
      <c r="M238" s="255">
        <f>G238*(1+L238/100)</f>
        <v>0</v>
      </c>
      <c r="N238" s="255">
        <v>2.3000000000000001E-4</v>
      </c>
      <c r="O238" s="255">
        <f>ROUND(E238*N238,2)</f>
        <v>0</v>
      </c>
      <c r="P238" s="255">
        <v>0</v>
      </c>
      <c r="Q238" s="255">
        <f>ROUND(E238*P238,2)</f>
        <v>0</v>
      </c>
      <c r="R238" s="255"/>
      <c r="S238" s="255" t="s">
        <v>229</v>
      </c>
      <c r="T238" s="256" t="s">
        <v>230</v>
      </c>
      <c r="U238" s="233">
        <v>0.12</v>
      </c>
      <c r="V238" s="233">
        <f>ROUND(E238*U238,2)</f>
        <v>0.96</v>
      </c>
      <c r="W238" s="233"/>
      <c r="X238" s="233" t="s">
        <v>137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138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303</v>
      </c>
      <c r="D239" s="257"/>
      <c r="E239" s="257"/>
      <c r="F239" s="257"/>
      <c r="G239" s="257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147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0" t="s">
        <v>139</v>
      </c>
      <c r="D240" s="234"/>
      <c r="E240" s="235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140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310</v>
      </c>
      <c r="D241" s="234"/>
      <c r="E241" s="235">
        <v>8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140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60">
        <v>60</v>
      </c>
      <c r="B242" s="261" t="s">
        <v>311</v>
      </c>
      <c r="C242" s="274" t="s">
        <v>312</v>
      </c>
      <c r="D242" s="262" t="s">
        <v>207</v>
      </c>
      <c r="E242" s="263">
        <v>0.26712000000000002</v>
      </c>
      <c r="F242" s="264"/>
      <c r="G242" s="265">
        <f>ROUND(E242*F242,2)</f>
        <v>0</v>
      </c>
      <c r="H242" s="264"/>
      <c r="I242" s="265">
        <f>ROUND(E242*H242,2)</f>
        <v>0</v>
      </c>
      <c r="J242" s="264"/>
      <c r="K242" s="265">
        <f>ROUND(E242*J242,2)</f>
        <v>0</v>
      </c>
      <c r="L242" s="265">
        <v>15</v>
      </c>
      <c r="M242" s="265">
        <f>G242*(1+L242/100)</f>
        <v>0</v>
      </c>
      <c r="N242" s="265">
        <v>0</v>
      </c>
      <c r="O242" s="265">
        <f>ROUND(E242*N242,2)</f>
        <v>0</v>
      </c>
      <c r="P242" s="265">
        <v>0</v>
      </c>
      <c r="Q242" s="265">
        <f>ROUND(E242*P242,2)</f>
        <v>0</v>
      </c>
      <c r="R242" s="265"/>
      <c r="S242" s="265" t="s">
        <v>135</v>
      </c>
      <c r="T242" s="266" t="s">
        <v>136</v>
      </c>
      <c r="U242" s="233">
        <v>1.3049999999999999</v>
      </c>
      <c r="V242" s="233">
        <f>ROUND(E242*U242,2)</f>
        <v>0.35</v>
      </c>
      <c r="W242" s="233"/>
      <c r="X242" s="233" t="s">
        <v>208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209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x14ac:dyDescent="0.2">
      <c r="A243" s="244" t="s">
        <v>130</v>
      </c>
      <c r="B243" s="245" t="s">
        <v>96</v>
      </c>
      <c r="C243" s="268" t="s">
        <v>97</v>
      </c>
      <c r="D243" s="246"/>
      <c r="E243" s="247"/>
      <c r="F243" s="248"/>
      <c r="G243" s="248">
        <f>SUMIF(AG244:AG286,"&lt;&gt;NOR",G244:G286)</f>
        <v>0</v>
      </c>
      <c r="H243" s="248"/>
      <c r="I243" s="248">
        <f>SUM(I244:I286)</f>
        <v>0</v>
      </c>
      <c r="J243" s="248"/>
      <c r="K243" s="248">
        <f>SUM(K244:K286)</f>
        <v>0</v>
      </c>
      <c r="L243" s="248"/>
      <c r="M243" s="248">
        <f>SUM(M244:M286)</f>
        <v>0</v>
      </c>
      <c r="N243" s="248"/>
      <c r="O243" s="248">
        <f>SUM(O244:O286)</f>
        <v>0.02</v>
      </c>
      <c r="P243" s="248"/>
      <c r="Q243" s="248">
        <f>SUM(Q244:Q286)</f>
        <v>0</v>
      </c>
      <c r="R243" s="248"/>
      <c r="S243" s="248"/>
      <c r="T243" s="249"/>
      <c r="U243" s="243"/>
      <c r="V243" s="243">
        <f>SUM(V244:V286)</f>
        <v>9.0399999999999991</v>
      </c>
      <c r="W243" s="243"/>
      <c r="X243" s="243"/>
      <c r="AG243" t="s">
        <v>131</v>
      </c>
    </row>
    <row r="244" spans="1:60" outlineLevel="1" x14ac:dyDescent="0.2">
      <c r="A244" s="250">
        <v>61</v>
      </c>
      <c r="B244" s="251" t="s">
        <v>313</v>
      </c>
      <c r="C244" s="269" t="s">
        <v>314</v>
      </c>
      <c r="D244" s="252" t="s">
        <v>134</v>
      </c>
      <c r="E244" s="253">
        <v>17.829999999999998</v>
      </c>
      <c r="F244" s="254"/>
      <c r="G244" s="255">
        <f>ROUND(E244*F244,2)</f>
        <v>0</v>
      </c>
      <c r="H244" s="254"/>
      <c r="I244" s="255">
        <f>ROUND(E244*H244,2)</f>
        <v>0</v>
      </c>
      <c r="J244" s="254"/>
      <c r="K244" s="255">
        <f>ROUND(E244*J244,2)</f>
        <v>0</v>
      </c>
      <c r="L244" s="255">
        <v>15</v>
      </c>
      <c r="M244" s="255">
        <f>G244*(1+L244/100)</f>
        <v>0</v>
      </c>
      <c r="N244" s="255">
        <v>3.5E-4</v>
      </c>
      <c r="O244" s="255">
        <f>ROUND(E244*N244,2)</f>
        <v>0.01</v>
      </c>
      <c r="P244" s="255">
        <v>0</v>
      </c>
      <c r="Q244" s="255">
        <f>ROUND(E244*P244,2)</f>
        <v>0</v>
      </c>
      <c r="R244" s="255"/>
      <c r="S244" s="255" t="s">
        <v>135</v>
      </c>
      <c r="T244" s="256" t="s">
        <v>136</v>
      </c>
      <c r="U244" s="233">
        <v>1.35E-2</v>
      </c>
      <c r="V244" s="233">
        <f>ROUND(E244*U244,2)</f>
        <v>0.24</v>
      </c>
      <c r="W244" s="233"/>
      <c r="X244" s="233" t="s">
        <v>137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138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0" t="s">
        <v>139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140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190</v>
      </c>
      <c r="D246" s="234"/>
      <c r="E246" s="235">
        <v>12.26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140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0" t="s">
        <v>191</v>
      </c>
      <c r="D247" s="234"/>
      <c r="E247" s="235">
        <v>3.17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140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0" t="s">
        <v>192</v>
      </c>
      <c r="D248" s="234"/>
      <c r="E248" s="235">
        <v>2.4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140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50">
        <v>62</v>
      </c>
      <c r="B249" s="251" t="s">
        <v>315</v>
      </c>
      <c r="C249" s="269" t="s">
        <v>316</v>
      </c>
      <c r="D249" s="252" t="s">
        <v>134</v>
      </c>
      <c r="E249" s="253">
        <v>30.58</v>
      </c>
      <c r="F249" s="254"/>
      <c r="G249" s="255">
        <f>ROUND(E249*F249,2)</f>
        <v>0</v>
      </c>
      <c r="H249" s="254"/>
      <c r="I249" s="255">
        <f>ROUND(E249*H249,2)</f>
        <v>0</v>
      </c>
      <c r="J249" s="254"/>
      <c r="K249" s="255">
        <f>ROUND(E249*J249,2)</f>
        <v>0</v>
      </c>
      <c r="L249" s="255">
        <v>15</v>
      </c>
      <c r="M249" s="255">
        <f>G249*(1+L249/100)</f>
        <v>0</v>
      </c>
      <c r="N249" s="255">
        <v>0</v>
      </c>
      <c r="O249" s="255">
        <f>ROUND(E249*N249,2)</f>
        <v>0</v>
      </c>
      <c r="P249" s="255">
        <v>0</v>
      </c>
      <c r="Q249" s="255">
        <f>ROUND(E249*P249,2)</f>
        <v>0</v>
      </c>
      <c r="R249" s="255"/>
      <c r="S249" s="255" t="s">
        <v>135</v>
      </c>
      <c r="T249" s="256" t="s">
        <v>136</v>
      </c>
      <c r="U249" s="233">
        <v>7.0000000000000001E-3</v>
      </c>
      <c r="V249" s="233">
        <f>ROUND(E249*U249,2)</f>
        <v>0.21</v>
      </c>
      <c r="W249" s="233"/>
      <c r="X249" s="233" t="s">
        <v>137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138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139</v>
      </c>
      <c r="D250" s="234"/>
      <c r="E250" s="235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140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0" t="s">
        <v>161</v>
      </c>
      <c r="D251" s="234"/>
      <c r="E251" s="235">
        <v>8.36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140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0" t="s">
        <v>317</v>
      </c>
      <c r="D252" s="234"/>
      <c r="E252" s="235">
        <v>2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140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3" t="s">
        <v>182</v>
      </c>
      <c r="D253" s="239"/>
      <c r="E253" s="240">
        <v>10.36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140</v>
      </c>
      <c r="AH253" s="214">
        <v>1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0" t="s">
        <v>192</v>
      </c>
      <c r="D254" s="234"/>
      <c r="E254" s="235">
        <v>2.4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140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0" t="s">
        <v>318</v>
      </c>
      <c r="D255" s="234"/>
      <c r="E255" s="235">
        <v>19.22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140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0" t="s">
        <v>319</v>
      </c>
      <c r="D256" s="234"/>
      <c r="E256" s="235">
        <v>-1.4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140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3" t="s">
        <v>182</v>
      </c>
      <c r="D257" s="239"/>
      <c r="E257" s="240">
        <v>20.22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140</v>
      </c>
      <c r="AH257" s="214">
        <v>1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50">
        <v>63</v>
      </c>
      <c r="B258" s="251" t="s">
        <v>320</v>
      </c>
      <c r="C258" s="269" t="s">
        <v>321</v>
      </c>
      <c r="D258" s="252" t="s">
        <v>134</v>
      </c>
      <c r="E258" s="253">
        <v>30.58</v>
      </c>
      <c r="F258" s="254"/>
      <c r="G258" s="255">
        <f>ROUND(E258*F258,2)</f>
        <v>0</v>
      </c>
      <c r="H258" s="254"/>
      <c r="I258" s="255">
        <f>ROUND(E258*H258,2)</f>
        <v>0</v>
      </c>
      <c r="J258" s="254"/>
      <c r="K258" s="255">
        <f>ROUND(E258*J258,2)</f>
        <v>0</v>
      </c>
      <c r="L258" s="255">
        <v>15</v>
      </c>
      <c r="M258" s="255">
        <f>G258*(1+L258/100)</f>
        <v>0</v>
      </c>
      <c r="N258" s="255">
        <v>0</v>
      </c>
      <c r="O258" s="255">
        <f>ROUND(E258*N258,2)</f>
        <v>0</v>
      </c>
      <c r="P258" s="255">
        <v>0</v>
      </c>
      <c r="Q258" s="255">
        <f>ROUND(E258*P258,2)</f>
        <v>0</v>
      </c>
      <c r="R258" s="255"/>
      <c r="S258" s="255" t="s">
        <v>135</v>
      </c>
      <c r="T258" s="256" t="s">
        <v>136</v>
      </c>
      <c r="U258" s="233">
        <v>2.1000000000000001E-2</v>
      </c>
      <c r="V258" s="233">
        <f>ROUND(E258*U258,2)</f>
        <v>0.64</v>
      </c>
      <c r="W258" s="233"/>
      <c r="X258" s="233" t="s">
        <v>137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138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0" t="s">
        <v>139</v>
      </c>
      <c r="D259" s="234"/>
      <c r="E259" s="235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140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0" t="s">
        <v>161</v>
      </c>
      <c r="D260" s="234"/>
      <c r="E260" s="235">
        <v>8.36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140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317</v>
      </c>
      <c r="D261" s="234"/>
      <c r="E261" s="235">
        <v>2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140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3" t="s">
        <v>182</v>
      </c>
      <c r="D262" s="239"/>
      <c r="E262" s="240">
        <v>10.36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140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0" t="s">
        <v>192</v>
      </c>
      <c r="D263" s="234"/>
      <c r="E263" s="235">
        <v>2.4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140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0" t="s">
        <v>318</v>
      </c>
      <c r="D264" s="234"/>
      <c r="E264" s="235">
        <v>19.22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140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0" t="s">
        <v>319</v>
      </c>
      <c r="D265" s="234"/>
      <c r="E265" s="235">
        <v>-1.4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140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3" t="s">
        <v>182</v>
      </c>
      <c r="D266" s="239"/>
      <c r="E266" s="240">
        <v>20.22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140</v>
      </c>
      <c r="AH266" s="214">
        <v>1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50">
        <v>64</v>
      </c>
      <c r="B267" s="251" t="s">
        <v>322</v>
      </c>
      <c r="C267" s="269" t="s">
        <v>323</v>
      </c>
      <c r="D267" s="252" t="s">
        <v>134</v>
      </c>
      <c r="E267" s="253">
        <v>30.58</v>
      </c>
      <c r="F267" s="254"/>
      <c r="G267" s="255">
        <f>ROUND(E267*F267,2)</f>
        <v>0</v>
      </c>
      <c r="H267" s="254"/>
      <c r="I267" s="255">
        <f>ROUND(E267*H267,2)</f>
        <v>0</v>
      </c>
      <c r="J267" s="254"/>
      <c r="K267" s="255">
        <f>ROUND(E267*J267,2)</f>
        <v>0</v>
      </c>
      <c r="L267" s="255">
        <v>15</v>
      </c>
      <c r="M267" s="255">
        <f>G267*(1+L267/100)</f>
        <v>0</v>
      </c>
      <c r="N267" s="255">
        <v>6.9999999999999994E-5</v>
      </c>
      <c r="O267" s="255">
        <f>ROUND(E267*N267,2)</f>
        <v>0</v>
      </c>
      <c r="P267" s="255">
        <v>0</v>
      </c>
      <c r="Q267" s="255">
        <f>ROUND(E267*P267,2)</f>
        <v>0</v>
      </c>
      <c r="R267" s="255"/>
      <c r="S267" s="255" t="s">
        <v>135</v>
      </c>
      <c r="T267" s="256" t="s">
        <v>136</v>
      </c>
      <c r="U267" s="233">
        <v>6.4960000000000004E-2</v>
      </c>
      <c r="V267" s="233">
        <f>ROUND(E267*U267,2)</f>
        <v>1.99</v>
      </c>
      <c r="W267" s="233"/>
      <c r="X267" s="233" t="s">
        <v>137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138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1" t="s">
        <v>324</v>
      </c>
      <c r="D268" s="257"/>
      <c r="E268" s="257"/>
      <c r="F268" s="257"/>
      <c r="G268" s="257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147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139</v>
      </c>
      <c r="D269" s="234"/>
      <c r="E269" s="235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140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0" t="s">
        <v>161</v>
      </c>
      <c r="D270" s="234"/>
      <c r="E270" s="235">
        <v>8.36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140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0" t="s">
        <v>317</v>
      </c>
      <c r="D271" s="234"/>
      <c r="E271" s="235">
        <v>2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140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3" t="s">
        <v>182</v>
      </c>
      <c r="D272" s="239"/>
      <c r="E272" s="240">
        <v>10.36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140</v>
      </c>
      <c r="AH272" s="214">
        <v>1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192</v>
      </c>
      <c r="D273" s="234"/>
      <c r="E273" s="235">
        <v>2.4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140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318</v>
      </c>
      <c r="D274" s="234"/>
      <c r="E274" s="235">
        <v>19.22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0" t="s">
        <v>319</v>
      </c>
      <c r="D275" s="234"/>
      <c r="E275" s="235">
        <v>-1.4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140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3" t="s">
        <v>182</v>
      </c>
      <c r="D276" s="239"/>
      <c r="E276" s="240">
        <v>20.22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140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50">
        <v>65</v>
      </c>
      <c r="B277" s="251" t="s">
        <v>325</v>
      </c>
      <c r="C277" s="269" t="s">
        <v>326</v>
      </c>
      <c r="D277" s="252" t="s">
        <v>134</v>
      </c>
      <c r="E277" s="253">
        <v>30.58</v>
      </c>
      <c r="F277" s="254"/>
      <c r="G277" s="255">
        <f>ROUND(E277*F277,2)</f>
        <v>0</v>
      </c>
      <c r="H277" s="254"/>
      <c r="I277" s="255">
        <f>ROUND(E277*H277,2)</f>
        <v>0</v>
      </c>
      <c r="J277" s="254"/>
      <c r="K277" s="255">
        <f>ROUND(E277*J277,2)</f>
        <v>0</v>
      </c>
      <c r="L277" s="255">
        <v>15</v>
      </c>
      <c r="M277" s="255">
        <f>G277*(1+L277/100)</f>
        <v>0</v>
      </c>
      <c r="N277" s="255">
        <v>3.6000000000000002E-4</v>
      </c>
      <c r="O277" s="255">
        <f>ROUND(E277*N277,2)</f>
        <v>0.01</v>
      </c>
      <c r="P277" s="255">
        <v>0</v>
      </c>
      <c r="Q277" s="255">
        <f>ROUND(E277*P277,2)</f>
        <v>0</v>
      </c>
      <c r="R277" s="255"/>
      <c r="S277" s="255" t="s">
        <v>135</v>
      </c>
      <c r="T277" s="256" t="s">
        <v>136</v>
      </c>
      <c r="U277" s="233">
        <v>0.19503999999999999</v>
      </c>
      <c r="V277" s="233">
        <f>ROUND(E277*U277,2)</f>
        <v>5.96</v>
      </c>
      <c r="W277" s="233"/>
      <c r="X277" s="233" t="s">
        <v>137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138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1" t="s">
        <v>327</v>
      </c>
      <c r="D278" s="257"/>
      <c r="E278" s="257"/>
      <c r="F278" s="257"/>
      <c r="G278" s="257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147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0" t="s">
        <v>139</v>
      </c>
      <c r="D279" s="234"/>
      <c r="E279" s="235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140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0" t="s">
        <v>161</v>
      </c>
      <c r="D280" s="234"/>
      <c r="E280" s="235">
        <v>8.36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140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0" t="s">
        <v>317</v>
      </c>
      <c r="D281" s="234"/>
      <c r="E281" s="235">
        <v>2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140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3" t="s">
        <v>182</v>
      </c>
      <c r="D282" s="239"/>
      <c r="E282" s="240">
        <v>10.36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140</v>
      </c>
      <c r="AH282" s="214">
        <v>1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0" t="s">
        <v>192</v>
      </c>
      <c r="D283" s="234"/>
      <c r="E283" s="235">
        <v>2.4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140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0" t="s">
        <v>318</v>
      </c>
      <c r="D284" s="234"/>
      <c r="E284" s="235">
        <v>19.22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140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0" t="s">
        <v>319</v>
      </c>
      <c r="D285" s="234"/>
      <c r="E285" s="235">
        <v>-1.4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140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3" t="s">
        <v>182</v>
      </c>
      <c r="D286" s="239"/>
      <c r="E286" s="240">
        <v>20.22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140</v>
      </c>
      <c r="AH286" s="214">
        <v>1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x14ac:dyDescent="0.2">
      <c r="A287" s="244" t="s">
        <v>130</v>
      </c>
      <c r="B287" s="245" t="s">
        <v>98</v>
      </c>
      <c r="C287" s="268" t="s">
        <v>99</v>
      </c>
      <c r="D287" s="246"/>
      <c r="E287" s="247"/>
      <c r="F287" s="248"/>
      <c r="G287" s="248">
        <f>SUMIF(AG288:AG333,"&lt;&gt;NOR",G288:G333)</f>
        <v>0</v>
      </c>
      <c r="H287" s="248"/>
      <c r="I287" s="248">
        <f>SUM(I288:I333)</f>
        <v>0</v>
      </c>
      <c r="J287" s="248"/>
      <c r="K287" s="248">
        <f>SUM(K288:K333)</f>
        <v>0</v>
      </c>
      <c r="L287" s="248"/>
      <c r="M287" s="248">
        <f>SUM(M288:M333)</f>
        <v>0</v>
      </c>
      <c r="N287" s="248"/>
      <c r="O287" s="248">
        <f>SUM(O288:O333)</f>
        <v>0</v>
      </c>
      <c r="P287" s="248"/>
      <c r="Q287" s="248">
        <f>SUM(Q288:Q333)</f>
        <v>0</v>
      </c>
      <c r="R287" s="248"/>
      <c r="S287" s="248"/>
      <c r="T287" s="249"/>
      <c r="U287" s="243"/>
      <c r="V287" s="243">
        <f>SUM(V288:V333)</f>
        <v>0.1</v>
      </c>
      <c r="W287" s="243"/>
      <c r="X287" s="243"/>
      <c r="AG287" t="s">
        <v>131</v>
      </c>
    </row>
    <row r="288" spans="1:60" outlineLevel="1" x14ac:dyDescent="0.2">
      <c r="A288" s="250">
        <v>66</v>
      </c>
      <c r="B288" s="251" t="s">
        <v>328</v>
      </c>
      <c r="C288" s="269" t="s">
        <v>329</v>
      </c>
      <c r="D288" s="252" t="s">
        <v>228</v>
      </c>
      <c r="E288" s="253">
        <v>1</v>
      </c>
      <c r="F288" s="254"/>
      <c r="G288" s="255">
        <f>ROUND(E288*F288,2)</f>
        <v>0</v>
      </c>
      <c r="H288" s="254"/>
      <c r="I288" s="255">
        <f>ROUND(E288*H288,2)</f>
        <v>0</v>
      </c>
      <c r="J288" s="254"/>
      <c r="K288" s="255">
        <f>ROUND(E288*J288,2)</f>
        <v>0</v>
      </c>
      <c r="L288" s="255">
        <v>15</v>
      </c>
      <c r="M288" s="255">
        <f>G288*(1+L288/100)</f>
        <v>0</v>
      </c>
      <c r="N288" s="255">
        <v>1.6000000000000001E-4</v>
      </c>
      <c r="O288" s="255">
        <f>ROUND(E288*N288,2)</f>
        <v>0</v>
      </c>
      <c r="P288" s="255">
        <v>0</v>
      </c>
      <c r="Q288" s="255">
        <f>ROUND(E288*P288,2)</f>
        <v>0</v>
      </c>
      <c r="R288" s="255"/>
      <c r="S288" s="255" t="s">
        <v>229</v>
      </c>
      <c r="T288" s="256" t="s">
        <v>230</v>
      </c>
      <c r="U288" s="233">
        <v>9.955E-2</v>
      </c>
      <c r="V288" s="233">
        <f>ROUND(E288*U288,2)</f>
        <v>0.1</v>
      </c>
      <c r="W288" s="233"/>
      <c r="X288" s="233" t="s">
        <v>137</v>
      </c>
      <c r="Y288" s="214"/>
      <c r="Z288" s="214"/>
      <c r="AA288" s="214"/>
      <c r="AB288" s="214"/>
      <c r="AC288" s="214"/>
      <c r="AD288" s="214"/>
      <c r="AE288" s="214"/>
      <c r="AF288" s="214"/>
      <c r="AG288" s="214" t="s">
        <v>151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22.5" outlineLevel="1" x14ac:dyDescent="0.2">
      <c r="A289" s="231"/>
      <c r="B289" s="232"/>
      <c r="C289" s="271" t="s">
        <v>231</v>
      </c>
      <c r="D289" s="257"/>
      <c r="E289" s="257"/>
      <c r="F289" s="257"/>
      <c r="G289" s="257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147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58" t="str">
        <f>C289</f>
        <v>Kompletní dodávka a montáž včetně uvedení do provozu, prostupů, zaškolení, seřízení, zkoušek dle příslušných ČSN a dalších pomocných prací a zednických přípomocí</v>
      </c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6" t="s">
        <v>330</v>
      </c>
      <c r="D290" s="236"/>
      <c r="E290" s="237"/>
      <c r="F290" s="238"/>
      <c r="G290" s="238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147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2" t="s">
        <v>393</v>
      </c>
      <c r="D291" s="259"/>
      <c r="E291" s="259"/>
      <c r="F291" s="259"/>
      <c r="G291" s="259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147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22.5" outlineLevel="1" x14ac:dyDescent="0.2">
      <c r="A292" s="231"/>
      <c r="B292" s="232"/>
      <c r="C292" s="272" t="s">
        <v>331</v>
      </c>
      <c r="D292" s="259"/>
      <c r="E292" s="259"/>
      <c r="F292" s="259"/>
      <c r="G292" s="259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147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58" t="str">
        <f>C292</f>
        <v>Nové nové zásuvky, vypínače. Nová svitidla do koupelny 2 kusy (do středu místnosti a nad umyvadlo) + na WC, dle standadu investora.</v>
      </c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6" t="s">
        <v>330</v>
      </c>
      <c r="D293" s="236"/>
      <c r="E293" s="237"/>
      <c r="F293" s="238"/>
      <c r="G293" s="238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147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2" t="s">
        <v>332</v>
      </c>
      <c r="D294" s="259"/>
      <c r="E294" s="259"/>
      <c r="F294" s="259"/>
      <c r="G294" s="259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147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2" t="s">
        <v>333</v>
      </c>
      <c r="D295" s="259"/>
      <c r="E295" s="259"/>
      <c r="F295" s="259"/>
      <c r="G295" s="259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147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2" t="s">
        <v>394</v>
      </c>
      <c r="D296" s="259"/>
      <c r="E296" s="259"/>
      <c r="F296" s="259"/>
      <c r="G296" s="259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147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6" t="s">
        <v>330</v>
      </c>
      <c r="D297" s="236"/>
      <c r="E297" s="237"/>
      <c r="F297" s="238"/>
      <c r="G297" s="238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147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2" t="s">
        <v>395</v>
      </c>
      <c r="D298" s="259"/>
      <c r="E298" s="259"/>
      <c r="F298" s="259"/>
      <c r="G298" s="259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147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2" t="s">
        <v>334</v>
      </c>
      <c r="D299" s="259"/>
      <c r="E299" s="259"/>
      <c r="F299" s="259"/>
      <c r="G299" s="259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147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2" t="s">
        <v>335</v>
      </c>
      <c r="D300" s="259"/>
      <c r="E300" s="259"/>
      <c r="F300" s="259"/>
      <c r="G300" s="259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147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2" t="s">
        <v>336</v>
      </c>
      <c r="D301" s="259"/>
      <c r="E301" s="259"/>
      <c r="F301" s="259"/>
      <c r="G301" s="259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147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2" t="s">
        <v>337</v>
      </c>
      <c r="D302" s="259"/>
      <c r="E302" s="259"/>
      <c r="F302" s="259"/>
      <c r="G302" s="259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147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2" t="s">
        <v>338</v>
      </c>
      <c r="D303" s="259"/>
      <c r="E303" s="259"/>
      <c r="F303" s="259"/>
      <c r="G303" s="259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147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2" t="s">
        <v>339</v>
      </c>
      <c r="D304" s="259"/>
      <c r="E304" s="259"/>
      <c r="F304" s="259"/>
      <c r="G304" s="259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147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2" t="s">
        <v>340</v>
      </c>
      <c r="D305" s="259"/>
      <c r="E305" s="259"/>
      <c r="F305" s="259"/>
      <c r="G305" s="259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147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6" t="s">
        <v>330</v>
      </c>
      <c r="D306" s="236"/>
      <c r="E306" s="237"/>
      <c r="F306" s="238"/>
      <c r="G306" s="238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147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2" t="s">
        <v>341</v>
      </c>
      <c r="D307" s="259"/>
      <c r="E307" s="259"/>
      <c r="F307" s="259"/>
      <c r="G307" s="259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147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2" t="s">
        <v>342</v>
      </c>
      <c r="D308" s="259"/>
      <c r="E308" s="259"/>
      <c r="F308" s="259"/>
      <c r="G308" s="259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147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2" t="s">
        <v>343</v>
      </c>
      <c r="D309" s="259"/>
      <c r="E309" s="259"/>
      <c r="F309" s="259"/>
      <c r="G309" s="259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147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2" t="s">
        <v>344</v>
      </c>
      <c r="D310" s="259"/>
      <c r="E310" s="259"/>
      <c r="F310" s="259"/>
      <c r="G310" s="259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147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2" t="s">
        <v>345</v>
      </c>
      <c r="D311" s="259"/>
      <c r="E311" s="259"/>
      <c r="F311" s="259"/>
      <c r="G311" s="259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147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2" t="s">
        <v>346</v>
      </c>
      <c r="D312" s="259"/>
      <c r="E312" s="259"/>
      <c r="F312" s="259"/>
      <c r="G312" s="259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147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2" t="s">
        <v>347</v>
      </c>
      <c r="D313" s="259"/>
      <c r="E313" s="259"/>
      <c r="F313" s="259"/>
      <c r="G313" s="259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147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2" t="s">
        <v>348</v>
      </c>
      <c r="D314" s="259"/>
      <c r="E314" s="259"/>
      <c r="F314" s="259"/>
      <c r="G314" s="259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147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2" t="s">
        <v>349</v>
      </c>
      <c r="D315" s="259"/>
      <c r="E315" s="259"/>
      <c r="F315" s="259"/>
      <c r="G315" s="259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147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2" t="s">
        <v>350</v>
      </c>
      <c r="D316" s="259"/>
      <c r="E316" s="259"/>
      <c r="F316" s="259"/>
      <c r="G316" s="259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147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2" t="s">
        <v>351</v>
      </c>
      <c r="D317" s="259"/>
      <c r="E317" s="259"/>
      <c r="F317" s="259"/>
      <c r="G317" s="259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147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2" t="s">
        <v>352</v>
      </c>
      <c r="D318" s="259"/>
      <c r="E318" s="259"/>
      <c r="F318" s="259"/>
      <c r="G318" s="259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147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2" t="s">
        <v>353</v>
      </c>
      <c r="D319" s="259"/>
      <c r="E319" s="259"/>
      <c r="F319" s="259"/>
      <c r="G319" s="259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147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2" t="s">
        <v>354</v>
      </c>
      <c r="D320" s="259"/>
      <c r="E320" s="259"/>
      <c r="F320" s="259"/>
      <c r="G320" s="259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147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2" t="s">
        <v>355</v>
      </c>
      <c r="D321" s="259"/>
      <c r="E321" s="259"/>
      <c r="F321" s="259"/>
      <c r="G321" s="259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147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2" t="s">
        <v>356</v>
      </c>
      <c r="D322" s="259"/>
      <c r="E322" s="259"/>
      <c r="F322" s="259"/>
      <c r="G322" s="259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147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2" t="s">
        <v>357</v>
      </c>
      <c r="D323" s="259"/>
      <c r="E323" s="259"/>
      <c r="F323" s="259"/>
      <c r="G323" s="259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147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6" t="s">
        <v>330</v>
      </c>
      <c r="D324" s="236"/>
      <c r="E324" s="237"/>
      <c r="F324" s="238"/>
      <c r="G324" s="238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147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2" t="s">
        <v>358</v>
      </c>
      <c r="D325" s="259"/>
      <c r="E325" s="259"/>
      <c r="F325" s="259"/>
      <c r="G325" s="259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147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2" t="s">
        <v>342</v>
      </c>
      <c r="D326" s="259"/>
      <c r="E326" s="259"/>
      <c r="F326" s="259"/>
      <c r="G326" s="259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147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2" t="s">
        <v>343</v>
      </c>
      <c r="D327" s="259"/>
      <c r="E327" s="259"/>
      <c r="F327" s="259"/>
      <c r="G327" s="259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147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2" t="s">
        <v>345</v>
      </c>
      <c r="D328" s="259"/>
      <c r="E328" s="259"/>
      <c r="F328" s="259"/>
      <c r="G328" s="259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147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2" t="s">
        <v>346</v>
      </c>
      <c r="D329" s="259"/>
      <c r="E329" s="259"/>
      <c r="F329" s="259"/>
      <c r="G329" s="259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147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2" t="s">
        <v>347</v>
      </c>
      <c r="D330" s="259"/>
      <c r="E330" s="259"/>
      <c r="F330" s="259"/>
      <c r="G330" s="259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147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2" t="s">
        <v>348</v>
      </c>
      <c r="D331" s="259"/>
      <c r="E331" s="259"/>
      <c r="F331" s="259"/>
      <c r="G331" s="259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147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2" t="s">
        <v>359</v>
      </c>
      <c r="D332" s="259"/>
      <c r="E332" s="259"/>
      <c r="F332" s="259"/>
      <c r="G332" s="259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147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2" t="s">
        <v>360</v>
      </c>
      <c r="D333" s="259"/>
      <c r="E333" s="259"/>
      <c r="F333" s="259"/>
      <c r="G333" s="259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147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x14ac:dyDescent="0.2">
      <c r="A334" s="244" t="s">
        <v>130</v>
      </c>
      <c r="B334" s="245" t="s">
        <v>100</v>
      </c>
      <c r="C334" s="268" t="s">
        <v>101</v>
      </c>
      <c r="D334" s="246"/>
      <c r="E334" s="247"/>
      <c r="F334" s="248"/>
      <c r="G334" s="248">
        <f>SUMIF(AG335:AG343,"&lt;&gt;NOR",G335:G343)</f>
        <v>0</v>
      </c>
      <c r="H334" s="248"/>
      <c r="I334" s="248">
        <f>SUM(I335:I343)</f>
        <v>0</v>
      </c>
      <c r="J334" s="248"/>
      <c r="K334" s="248">
        <f>SUM(K335:K343)</f>
        <v>0</v>
      </c>
      <c r="L334" s="248"/>
      <c r="M334" s="248">
        <f>SUM(M335:M343)</f>
        <v>0</v>
      </c>
      <c r="N334" s="248"/>
      <c r="O334" s="248">
        <f>SUM(O335:O343)</f>
        <v>0</v>
      </c>
      <c r="P334" s="248"/>
      <c r="Q334" s="248">
        <f>SUM(Q335:Q343)</f>
        <v>0</v>
      </c>
      <c r="R334" s="248"/>
      <c r="S334" s="248"/>
      <c r="T334" s="249"/>
      <c r="U334" s="243"/>
      <c r="V334" s="243">
        <f>SUM(V335:V343)</f>
        <v>9.73</v>
      </c>
      <c r="W334" s="243"/>
      <c r="X334" s="243"/>
      <c r="AG334" t="s">
        <v>131</v>
      </c>
    </row>
    <row r="335" spans="1:60" outlineLevel="1" x14ac:dyDescent="0.2">
      <c r="A335" s="260">
        <v>67</v>
      </c>
      <c r="B335" s="261" t="s">
        <v>361</v>
      </c>
      <c r="C335" s="274" t="s">
        <v>362</v>
      </c>
      <c r="D335" s="262" t="s">
        <v>207</v>
      </c>
      <c r="E335" s="263">
        <v>1.4998499999999999</v>
      </c>
      <c r="F335" s="264"/>
      <c r="G335" s="265">
        <f>ROUND(E335*F335,2)</f>
        <v>0</v>
      </c>
      <c r="H335" s="264"/>
      <c r="I335" s="265">
        <f>ROUND(E335*H335,2)</f>
        <v>0</v>
      </c>
      <c r="J335" s="264"/>
      <c r="K335" s="265">
        <f>ROUND(E335*J335,2)</f>
        <v>0</v>
      </c>
      <c r="L335" s="265">
        <v>15</v>
      </c>
      <c r="M335" s="265">
        <f>G335*(1+L335/100)</f>
        <v>0</v>
      </c>
      <c r="N335" s="265">
        <v>0</v>
      </c>
      <c r="O335" s="265">
        <f>ROUND(E335*N335,2)</f>
        <v>0</v>
      </c>
      <c r="P335" s="265">
        <v>0</v>
      </c>
      <c r="Q335" s="265">
        <f>ROUND(E335*P335,2)</f>
        <v>0</v>
      </c>
      <c r="R335" s="265"/>
      <c r="S335" s="265" t="s">
        <v>135</v>
      </c>
      <c r="T335" s="266" t="s">
        <v>136</v>
      </c>
      <c r="U335" s="233">
        <v>2.0089999999999999</v>
      </c>
      <c r="V335" s="233">
        <f>ROUND(E335*U335,2)</f>
        <v>3.01</v>
      </c>
      <c r="W335" s="233"/>
      <c r="X335" s="233" t="s">
        <v>363</v>
      </c>
      <c r="Y335" s="214"/>
      <c r="Z335" s="214"/>
      <c r="AA335" s="214"/>
      <c r="AB335" s="214"/>
      <c r="AC335" s="214"/>
      <c r="AD335" s="214"/>
      <c r="AE335" s="214"/>
      <c r="AF335" s="214"/>
      <c r="AG335" s="214" t="s">
        <v>364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60">
        <v>68</v>
      </c>
      <c r="B336" s="261" t="s">
        <v>365</v>
      </c>
      <c r="C336" s="274" t="s">
        <v>366</v>
      </c>
      <c r="D336" s="262" t="s">
        <v>207</v>
      </c>
      <c r="E336" s="263">
        <v>4.4995599999999998</v>
      </c>
      <c r="F336" s="264"/>
      <c r="G336" s="265">
        <f>ROUND(E336*F336,2)</f>
        <v>0</v>
      </c>
      <c r="H336" s="264"/>
      <c r="I336" s="265">
        <f>ROUND(E336*H336,2)</f>
        <v>0</v>
      </c>
      <c r="J336" s="264"/>
      <c r="K336" s="265">
        <f>ROUND(E336*J336,2)</f>
        <v>0</v>
      </c>
      <c r="L336" s="265">
        <v>15</v>
      </c>
      <c r="M336" s="265">
        <f>G336*(1+L336/100)</f>
        <v>0</v>
      </c>
      <c r="N336" s="265">
        <v>0</v>
      </c>
      <c r="O336" s="265">
        <f>ROUND(E336*N336,2)</f>
        <v>0</v>
      </c>
      <c r="P336" s="265">
        <v>0</v>
      </c>
      <c r="Q336" s="265">
        <f>ROUND(E336*P336,2)</f>
        <v>0</v>
      </c>
      <c r="R336" s="265"/>
      <c r="S336" s="265" t="s">
        <v>135</v>
      </c>
      <c r="T336" s="266" t="s">
        <v>136</v>
      </c>
      <c r="U336" s="233">
        <v>0.95899999999999996</v>
      </c>
      <c r="V336" s="233">
        <f>ROUND(E336*U336,2)</f>
        <v>4.32</v>
      </c>
      <c r="W336" s="233"/>
      <c r="X336" s="233" t="s">
        <v>363</v>
      </c>
      <c r="Y336" s="214"/>
      <c r="Z336" s="214"/>
      <c r="AA336" s="214"/>
      <c r="AB336" s="214"/>
      <c r="AC336" s="214"/>
      <c r="AD336" s="214"/>
      <c r="AE336" s="214"/>
      <c r="AF336" s="214"/>
      <c r="AG336" s="214" t="s">
        <v>364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50">
        <v>69</v>
      </c>
      <c r="B337" s="251" t="s">
        <v>367</v>
      </c>
      <c r="C337" s="269" t="s">
        <v>368</v>
      </c>
      <c r="D337" s="252" t="s">
        <v>207</v>
      </c>
      <c r="E337" s="253">
        <v>1.4998499999999999</v>
      </c>
      <c r="F337" s="254"/>
      <c r="G337" s="255">
        <f>ROUND(E337*F337,2)</f>
        <v>0</v>
      </c>
      <c r="H337" s="254"/>
      <c r="I337" s="255">
        <f>ROUND(E337*H337,2)</f>
        <v>0</v>
      </c>
      <c r="J337" s="254"/>
      <c r="K337" s="255">
        <f>ROUND(E337*J337,2)</f>
        <v>0</v>
      </c>
      <c r="L337" s="255">
        <v>15</v>
      </c>
      <c r="M337" s="255">
        <f>G337*(1+L337/100)</f>
        <v>0</v>
      </c>
      <c r="N337" s="255">
        <v>0</v>
      </c>
      <c r="O337" s="255">
        <f>ROUND(E337*N337,2)</f>
        <v>0</v>
      </c>
      <c r="P337" s="255">
        <v>0</v>
      </c>
      <c r="Q337" s="255">
        <f>ROUND(E337*P337,2)</f>
        <v>0</v>
      </c>
      <c r="R337" s="255"/>
      <c r="S337" s="255" t="s">
        <v>135</v>
      </c>
      <c r="T337" s="256" t="s">
        <v>136</v>
      </c>
      <c r="U337" s="233">
        <v>0.49</v>
      </c>
      <c r="V337" s="233">
        <f>ROUND(E337*U337,2)</f>
        <v>0.73</v>
      </c>
      <c r="W337" s="233"/>
      <c r="X337" s="233" t="s">
        <v>363</v>
      </c>
      <c r="Y337" s="214"/>
      <c r="Z337" s="214"/>
      <c r="AA337" s="214"/>
      <c r="AB337" s="214"/>
      <c r="AC337" s="214"/>
      <c r="AD337" s="214"/>
      <c r="AE337" s="214"/>
      <c r="AF337" s="214"/>
      <c r="AG337" s="214" t="s">
        <v>364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1" t="s">
        <v>369</v>
      </c>
      <c r="D338" s="257"/>
      <c r="E338" s="257"/>
      <c r="F338" s="257"/>
      <c r="G338" s="257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147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60">
        <v>70</v>
      </c>
      <c r="B339" s="261" t="s">
        <v>370</v>
      </c>
      <c r="C339" s="274" t="s">
        <v>371</v>
      </c>
      <c r="D339" s="262" t="s">
        <v>207</v>
      </c>
      <c r="E339" s="263">
        <v>28.49719</v>
      </c>
      <c r="F339" s="264"/>
      <c r="G339" s="265">
        <f>ROUND(E339*F339,2)</f>
        <v>0</v>
      </c>
      <c r="H339" s="264"/>
      <c r="I339" s="265">
        <f>ROUND(E339*H339,2)</f>
        <v>0</v>
      </c>
      <c r="J339" s="264"/>
      <c r="K339" s="265">
        <f>ROUND(E339*J339,2)</f>
        <v>0</v>
      </c>
      <c r="L339" s="265">
        <v>15</v>
      </c>
      <c r="M339" s="265">
        <f>G339*(1+L339/100)</f>
        <v>0</v>
      </c>
      <c r="N339" s="265">
        <v>0</v>
      </c>
      <c r="O339" s="265">
        <f>ROUND(E339*N339,2)</f>
        <v>0</v>
      </c>
      <c r="P339" s="265">
        <v>0</v>
      </c>
      <c r="Q339" s="265">
        <f>ROUND(E339*P339,2)</f>
        <v>0</v>
      </c>
      <c r="R339" s="265"/>
      <c r="S339" s="265" t="s">
        <v>135</v>
      </c>
      <c r="T339" s="266" t="s">
        <v>136</v>
      </c>
      <c r="U339" s="233">
        <v>0</v>
      </c>
      <c r="V339" s="233">
        <f>ROUND(E339*U339,2)</f>
        <v>0</v>
      </c>
      <c r="W339" s="233"/>
      <c r="X339" s="233" t="s">
        <v>363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364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50">
        <v>71</v>
      </c>
      <c r="B340" s="251" t="s">
        <v>372</v>
      </c>
      <c r="C340" s="269" t="s">
        <v>373</v>
      </c>
      <c r="D340" s="252" t="s">
        <v>207</v>
      </c>
      <c r="E340" s="253">
        <v>1.4998499999999999</v>
      </c>
      <c r="F340" s="254"/>
      <c r="G340" s="255">
        <f>ROUND(E340*F340,2)</f>
        <v>0</v>
      </c>
      <c r="H340" s="254"/>
      <c r="I340" s="255">
        <f>ROUND(E340*H340,2)</f>
        <v>0</v>
      </c>
      <c r="J340" s="254"/>
      <c r="K340" s="255">
        <f>ROUND(E340*J340,2)</f>
        <v>0</v>
      </c>
      <c r="L340" s="255">
        <v>15</v>
      </c>
      <c r="M340" s="255">
        <f>G340*(1+L340/100)</f>
        <v>0</v>
      </c>
      <c r="N340" s="255">
        <v>0</v>
      </c>
      <c r="O340" s="255">
        <f>ROUND(E340*N340,2)</f>
        <v>0</v>
      </c>
      <c r="P340" s="255">
        <v>0</v>
      </c>
      <c r="Q340" s="255">
        <f>ROUND(E340*P340,2)</f>
        <v>0</v>
      </c>
      <c r="R340" s="255"/>
      <c r="S340" s="255" t="s">
        <v>135</v>
      </c>
      <c r="T340" s="256" t="s">
        <v>136</v>
      </c>
      <c r="U340" s="233">
        <v>0.752</v>
      </c>
      <c r="V340" s="233">
        <f>ROUND(E340*U340,2)</f>
        <v>1.1299999999999999</v>
      </c>
      <c r="W340" s="233"/>
      <c r="X340" s="233" t="s">
        <v>363</v>
      </c>
      <c r="Y340" s="214"/>
      <c r="Z340" s="214"/>
      <c r="AA340" s="214"/>
      <c r="AB340" s="214"/>
      <c r="AC340" s="214"/>
      <c r="AD340" s="214"/>
      <c r="AE340" s="214"/>
      <c r="AF340" s="214"/>
      <c r="AG340" s="214" t="s">
        <v>364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ht="22.5" outlineLevel="1" x14ac:dyDescent="0.2">
      <c r="A341" s="231"/>
      <c r="B341" s="232"/>
      <c r="C341" s="271" t="s">
        <v>374</v>
      </c>
      <c r="D341" s="257"/>
      <c r="E341" s="257"/>
      <c r="F341" s="257"/>
      <c r="G341" s="257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147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58" t="str">
        <f>C341</f>
        <v>S naložením suti nebo vybouraných hmot do dopravního prostředku a na jejich vyložením, popřípadě přeložením na normální dopravní prostředek.</v>
      </c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60">
        <v>72</v>
      </c>
      <c r="B342" s="261" t="s">
        <v>375</v>
      </c>
      <c r="C342" s="274" t="s">
        <v>376</v>
      </c>
      <c r="D342" s="262" t="s">
        <v>207</v>
      </c>
      <c r="E342" s="263">
        <v>1.4998499999999999</v>
      </c>
      <c r="F342" s="264"/>
      <c r="G342" s="265">
        <f>ROUND(E342*F342,2)</f>
        <v>0</v>
      </c>
      <c r="H342" s="264"/>
      <c r="I342" s="265">
        <f>ROUND(E342*H342,2)</f>
        <v>0</v>
      </c>
      <c r="J342" s="264"/>
      <c r="K342" s="265">
        <f>ROUND(E342*J342,2)</f>
        <v>0</v>
      </c>
      <c r="L342" s="265">
        <v>15</v>
      </c>
      <c r="M342" s="265">
        <f>G342*(1+L342/100)</f>
        <v>0</v>
      </c>
      <c r="N342" s="265">
        <v>0</v>
      </c>
      <c r="O342" s="265">
        <f>ROUND(E342*N342,2)</f>
        <v>0</v>
      </c>
      <c r="P342" s="265">
        <v>0</v>
      </c>
      <c r="Q342" s="265">
        <f>ROUND(E342*P342,2)</f>
        <v>0</v>
      </c>
      <c r="R342" s="265"/>
      <c r="S342" s="265" t="s">
        <v>135</v>
      </c>
      <c r="T342" s="266" t="s">
        <v>136</v>
      </c>
      <c r="U342" s="233">
        <v>0.36</v>
      </c>
      <c r="V342" s="233">
        <f>ROUND(E342*U342,2)</f>
        <v>0.54</v>
      </c>
      <c r="W342" s="233"/>
      <c r="X342" s="233" t="s">
        <v>363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364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60">
        <v>73</v>
      </c>
      <c r="B343" s="261" t="s">
        <v>377</v>
      </c>
      <c r="C343" s="274" t="s">
        <v>378</v>
      </c>
      <c r="D343" s="262" t="s">
        <v>207</v>
      </c>
      <c r="E343" s="263">
        <v>1.4998499999999999</v>
      </c>
      <c r="F343" s="264"/>
      <c r="G343" s="265">
        <f>ROUND(E343*F343,2)</f>
        <v>0</v>
      </c>
      <c r="H343" s="264"/>
      <c r="I343" s="265">
        <f>ROUND(E343*H343,2)</f>
        <v>0</v>
      </c>
      <c r="J343" s="264"/>
      <c r="K343" s="265">
        <f>ROUND(E343*J343,2)</f>
        <v>0</v>
      </c>
      <c r="L343" s="265">
        <v>15</v>
      </c>
      <c r="M343" s="265">
        <f>G343*(1+L343/100)</f>
        <v>0</v>
      </c>
      <c r="N343" s="265">
        <v>0</v>
      </c>
      <c r="O343" s="265">
        <f>ROUND(E343*N343,2)</f>
        <v>0</v>
      </c>
      <c r="P343" s="265">
        <v>0</v>
      </c>
      <c r="Q343" s="265">
        <f>ROUND(E343*P343,2)</f>
        <v>0</v>
      </c>
      <c r="R343" s="265"/>
      <c r="S343" s="265" t="s">
        <v>135</v>
      </c>
      <c r="T343" s="266" t="s">
        <v>136</v>
      </c>
      <c r="U343" s="233">
        <v>0</v>
      </c>
      <c r="V343" s="233">
        <f>ROUND(E343*U343,2)</f>
        <v>0</v>
      </c>
      <c r="W343" s="233"/>
      <c r="X343" s="233" t="s">
        <v>363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364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x14ac:dyDescent="0.2">
      <c r="A344" s="244" t="s">
        <v>130</v>
      </c>
      <c r="B344" s="245" t="s">
        <v>103</v>
      </c>
      <c r="C344" s="268" t="s">
        <v>30</v>
      </c>
      <c r="D344" s="246"/>
      <c r="E344" s="247"/>
      <c r="F344" s="248"/>
      <c r="G344" s="248">
        <f>SUMIF(AG345:AG351,"&lt;&gt;NOR",G345:G351)</f>
        <v>0</v>
      </c>
      <c r="H344" s="248"/>
      <c r="I344" s="248">
        <f>SUM(I345:I351)</f>
        <v>0</v>
      </c>
      <c r="J344" s="248"/>
      <c r="K344" s="248">
        <f>SUM(K345:K351)</f>
        <v>0</v>
      </c>
      <c r="L344" s="248"/>
      <c r="M344" s="248">
        <f>SUM(M345:M351)</f>
        <v>0</v>
      </c>
      <c r="N344" s="248"/>
      <c r="O344" s="248">
        <f>SUM(O345:O351)</f>
        <v>0</v>
      </c>
      <c r="P344" s="248"/>
      <c r="Q344" s="248">
        <f>SUM(Q345:Q351)</f>
        <v>0</v>
      </c>
      <c r="R344" s="248"/>
      <c r="S344" s="248"/>
      <c r="T344" s="249"/>
      <c r="U344" s="243"/>
      <c r="V344" s="243">
        <f>SUM(V345:V351)</f>
        <v>0</v>
      </c>
      <c r="W344" s="243"/>
      <c r="X344" s="243"/>
      <c r="AG344" t="s">
        <v>131</v>
      </c>
    </row>
    <row r="345" spans="1:60" outlineLevel="1" x14ac:dyDescent="0.2">
      <c r="A345" s="250">
        <v>74</v>
      </c>
      <c r="B345" s="251" t="s">
        <v>379</v>
      </c>
      <c r="C345" s="269" t="s">
        <v>380</v>
      </c>
      <c r="D345" s="252" t="s">
        <v>381</v>
      </c>
      <c r="E345" s="253">
        <v>1</v>
      </c>
      <c r="F345" s="254"/>
      <c r="G345" s="255">
        <f>ROUND(E345*F345,2)</f>
        <v>0</v>
      </c>
      <c r="H345" s="254"/>
      <c r="I345" s="255">
        <f>ROUND(E345*H345,2)</f>
        <v>0</v>
      </c>
      <c r="J345" s="254"/>
      <c r="K345" s="255">
        <f>ROUND(E345*J345,2)</f>
        <v>0</v>
      </c>
      <c r="L345" s="255">
        <v>15</v>
      </c>
      <c r="M345" s="255">
        <f>G345*(1+L345/100)</f>
        <v>0</v>
      </c>
      <c r="N345" s="255">
        <v>0</v>
      </c>
      <c r="O345" s="255">
        <f>ROUND(E345*N345,2)</f>
        <v>0</v>
      </c>
      <c r="P345" s="255">
        <v>0</v>
      </c>
      <c r="Q345" s="255">
        <f>ROUND(E345*P345,2)</f>
        <v>0</v>
      </c>
      <c r="R345" s="255"/>
      <c r="S345" s="255" t="s">
        <v>135</v>
      </c>
      <c r="T345" s="256" t="s">
        <v>230</v>
      </c>
      <c r="U345" s="233">
        <v>0</v>
      </c>
      <c r="V345" s="233">
        <f>ROUND(E345*U345,2)</f>
        <v>0</v>
      </c>
      <c r="W345" s="233"/>
      <c r="X345" s="233" t="s">
        <v>382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383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2.5" outlineLevel="1" x14ac:dyDescent="0.2">
      <c r="A346" s="231"/>
      <c r="B346" s="232"/>
      <c r="C346" s="271" t="s">
        <v>384</v>
      </c>
      <c r="D346" s="257"/>
      <c r="E346" s="257"/>
      <c r="F346" s="257"/>
      <c r="G346" s="257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147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58" t="str">
        <f>C346</f>
        <v>Náklady zhotovitele, související s prováděním zkoušek a revizí předepsaných technickými normami nebo objednatelem a které jsou pro provedení díla nezbytné.</v>
      </c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6" t="s">
        <v>330</v>
      </c>
      <c r="D347" s="236"/>
      <c r="E347" s="237"/>
      <c r="F347" s="238"/>
      <c r="G347" s="238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147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2" t="s">
        <v>385</v>
      </c>
      <c r="D348" s="259"/>
      <c r="E348" s="259"/>
      <c r="F348" s="259"/>
      <c r="G348" s="259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147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386</v>
      </c>
      <c r="D349" s="259"/>
      <c r="E349" s="259"/>
      <c r="F349" s="259"/>
      <c r="G349" s="259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147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ht="22.5" outlineLevel="1" x14ac:dyDescent="0.2">
      <c r="A350" s="250">
        <v>75</v>
      </c>
      <c r="B350" s="251" t="s">
        <v>387</v>
      </c>
      <c r="C350" s="269" t="s">
        <v>388</v>
      </c>
      <c r="D350" s="252" t="s">
        <v>381</v>
      </c>
      <c r="E350" s="253">
        <v>1</v>
      </c>
      <c r="F350" s="254"/>
      <c r="G350" s="255">
        <f>ROUND(E350*F350,2)</f>
        <v>0</v>
      </c>
      <c r="H350" s="254"/>
      <c r="I350" s="255">
        <f>ROUND(E350*H350,2)</f>
        <v>0</v>
      </c>
      <c r="J350" s="254"/>
      <c r="K350" s="255">
        <f>ROUND(E350*J350,2)</f>
        <v>0</v>
      </c>
      <c r="L350" s="255">
        <v>15</v>
      </c>
      <c r="M350" s="255">
        <f>G350*(1+L350/100)</f>
        <v>0</v>
      </c>
      <c r="N350" s="255">
        <v>0</v>
      </c>
      <c r="O350" s="255">
        <f>ROUND(E350*N350,2)</f>
        <v>0</v>
      </c>
      <c r="P350" s="255">
        <v>0</v>
      </c>
      <c r="Q350" s="255">
        <f>ROUND(E350*P350,2)</f>
        <v>0</v>
      </c>
      <c r="R350" s="255"/>
      <c r="S350" s="255" t="s">
        <v>135</v>
      </c>
      <c r="T350" s="256" t="s">
        <v>230</v>
      </c>
      <c r="U350" s="233">
        <v>0</v>
      </c>
      <c r="V350" s="233">
        <f>ROUND(E350*U350,2)</f>
        <v>0</v>
      </c>
      <c r="W350" s="233"/>
      <c r="X350" s="233" t="s">
        <v>382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383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ht="22.5" outlineLevel="1" x14ac:dyDescent="0.2">
      <c r="A351" s="231"/>
      <c r="B351" s="232"/>
      <c r="C351" s="271" t="s">
        <v>389</v>
      </c>
      <c r="D351" s="257"/>
      <c r="E351" s="257"/>
      <c r="F351" s="257"/>
      <c r="G351" s="257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147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58" t="str">
        <f>C351</f>
        <v>Náklady na vyhotovení dokumentace skutečného provedení stavby a její předání objednateli v požadované formě a požadovaném počtu.</v>
      </c>
      <c r="BB351" s="214"/>
      <c r="BC351" s="214"/>
      <c r="BD351" s="214"/>
      <c r="BE351" s="214"/>
      <c r="BF351" s="214"/>
      <c r="BG351" s="214"/>
      <c r="BH351" s="214"/>
    </row>
    <row r="352" spans="1:60" x14ac:dyDescent="0.2">
      <c r="A352" s="3"/>
      <c r="B352" s="4"/>
      <c r="C352" s="277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AE352">
        <v>15</v>
      </c>
      <c r="AF352">
        <v>21</v>
      </c>
      <c r="AG352" t="s">
        <v>117</v>
      </c>
    </row>
    <row r="353" spans="1:33" x14ac:dyDescent="0.2">
      <c r="A353" s="217"/>
      <c r="B353" s="218" t="s">
        <v>31</v>
      </c>
      <c r="C353" s="278"/>
      <c r="D353" s="219"/>
      <c r="E353" s="220"/>
      <c r="F353" s="220"/>
      <c r="G353" s="267">
        <f>G8+G18+G40+G47+G54+G58+G68+G86+G88+G117+G122+G127+G187+G190+G193+G196+G217+G243+G287+G334+G344</f>
        <v>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AE353">
        <f>SUMIF(L7:L351,AE352,G7:G351)</f>
        <v>0</v>
      </c>
      <c r="AF353">
        <f>SUMIF(L7:L351,AF352,G7:G351)</f>
        <v>0</v>
      </c>
      <c r="AG353" t="s">
        <v>390</v>
      </c>
    </row>
    <row r="354" spans="1:33" x14ac:dyDescent="0.2">
      <c r="A354" s="3"/>
      <c r="B354" s="4"/>
      <c r="C354" s="277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33" x14ac:dyDescent="0.2">
      <c r="A355" s="3"/>
      <c r="B355" s="4"/>
      <c r="C355" s="277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33" x14ac:dyDescent="0.2">
      <c r="A356" s="221" t="s">
        <v>391</v>
      </c>
      <c r="B356" s="221"/>
      <c r="C356" s="279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33" x14ac:dyDescent="0.2">
      <c r="A357" s="222"/>
      <c r="B357" s="223"/>
      <c r="C357" s="280"/>
      <c r="D357" s="223"/>
      <c r="E357" s="223"/>
      <c r="F357" s="223"/>
      <c r="G357" s="22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AG357" t="s">
        <v>392</v>
      </c>
    </row>
    <row r="358" spans="1:33" x14ac:dyDescent="0.2">
      <c r="A358" s="225"/>
      <c r="B358" s="226"/>
      <c r="C358" s="281"/>
      <c r="D358" s="226"/>
      <c r="E358" s="226"/>
      <c r="F358" s="226"/>
      <c r="G358" s="22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33" x14ac:dyDescent="0.2">
      <c r="A359" s="225"/>
      <c r="B359" s="226"/>
      <c r="C359" s="281"/>
      <c r="D359" s="226"/>
      <c r="E359" s="226"/>
      <c r="F359" s="226"/>
      <c r="G359" s="22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33" x14ac:dyDescent="0.2">
      <c r="A360" s="225"/>
      <c r="B360" s="226"/>
      <c r="C360" s="281"/>
      <c r="D360" s="226"/>
      <c r="E360" s="226"/>
      <c r="F360" s="226"/>
      <c r="G360" s="22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33" x14ac:dyDescent="0.2">
      <c r="A361" s="228"/>
      <c r="B361" s="229"/>
      <c r="C361" s="282"/>
      <c r="D361" s="229"/>
      <c r="E361" s="229"/>
      <c r="F361" s="229"/>
      <c r="G361" s="23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33" x14ac:dyDescent="0.2">
      <c r="A362" s="3"/>
      <c r="B362" s="4"/>
      <c r="C362" s="27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33" x14ac:dyDescent="0.2">
      <c r="C363" s="283"/>
      <c r="D363" s="10"/>
      <c r="AG363" t="s">
        <v>396</v>
      </c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7">
    <mergeCell ref="C351:G351"/>
    <mergeCell ref="C333:G333"/>
    <mergeCell ref="C338:G338"/>
    <mergeCell ref="C341:G341"/>
    <mergeCell ref="C346:G346"/>
    <mergeCell ref="C348:G348"/>
    <mergeCell ref="C349:G349"/>
    <mergeCell ref="C327:G327"/>
    <mergeCell ref="C328:G328"/>
    <mergeCell ref="C329:G329"/>
    <mergeCell ref="C330:G330"/>
    <mergeCell ref="C331:G331"/>
    <mergeCell ref="C332:G332"/>
    <mergeCell ref="C320:G320"/>
    <mergeCell ref="C321:G321"/>
    <mergeCell ref="C322:G322"/>
    <mergeCell ref="C323:G323"/>
    <mergeCell ref="C325:G325"/>
    <mergeCell ref="C326:G326"/>
    <mergeCell ref="C314:G314"/>
    <mergeCell ref="C315:G315"/>
    <mergeCell ref="C316:G316"/>
    <mergeCell ref="C317:G317"/>
    <mergeCell ref="C318:G318"/>
    <mergeCell ref="C319:G319"/>
    <mergeCell ref="C308:G308"/>
    <mergeCell ref="C309:G309"/>
    <mergeCell ref="C310:G310"/>
    <mergeCell ref="C311:G311"/>
    <mergeCell ref="C312:G312"/>
    <mergeCell ref="C313:G313"/>
    <mergeCell ref="C301:G301"/>
    <mergeCell ref="C302:G302"/>
    <mergeCell ref="C303:G303"/>
    <mergeCell ref="C304:G304"/>
    <mergeCell ref="C305:G305"/>
    <mergeCell ref="C307:G307"/>
    <mergeCell ref="C294:G294"/>
    <mergeCell ref="C295:G295"/>
    <mergeCell ref="C296:G296"/>
    <mergeCell ref="C298:G298"/>
    <mergeCell ref="C299:G299"/>
    <mergeCell ref="C300:G300"/>
    <mergeCell ref="C239:G239"/>
    <mergeCell ref="C268:G268"/>
    <mergeCell ref="C278:G278"/>
    <mergeCell ref="C289:G289"/>
    <mergeCell ref="C291:G291"/>
    <mergeCell ref="C292:G292"/>
    <mergeCell ref="C195:G195"/>
    <mergeCell ref="C201:G201"/>
    <mergeCell ref="C213:G213"/>
    <mergeCell ref="C219:G219"/>
    <mergeCell ref="C231:G231"/>
    <mergeCell ref="C235:G235"/>
    <mergeCell ref="C124:G124"/>
    <mergeCell ref="C126:G126"/>
    <mergeCell ref="C145:G145"/>
    <mergeCell ref="C174:G174"/>
    <mergeCell ref="C189:G189"/>
    <mergeCell ref="C192:G192"/>
    <mergeCell ref="C37:G37"/>
    <mergeCell ref="C49:G49"/>
    <mergeCell ref="C50:G50"/>
    <mergeCell ref="C63:G63"/>
    <mergeCell ref="C119:G119"/>
    <mergeCell ref="C121:G121"/>
    <mergeCell ref="A1:G1"/>
    <mergeCell ref="C2:G2"/>
    <mergeCell ref="C3:G3"/>
    <mergeCell ref="C4:G4"/>
    <mergeCell ref="A356:C356"/>
    <mergeCell ref="A357:G361"/>
    <mergeCell ref="C14:G14"/>
    <mergeCell ref="C20:G20"/>
    <mergeCell ref="C24:G24"/>
    <mergeCell ref="C32:G3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22.46 22.46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'22.46 22.46 Pol'!Názvy_tisku</vt:lpstr>
      <vt:lpstr>oadresa</vt:lpstr>
      <vt:lpstr>Stavba!Objednatel</vt:lpstr>
      <vt:lpstr>Stavba!Objekt</vt:lpstr>
      <vt:lpstr>'22.46 22.46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2023-04-17T06:02:53Z</dcterms:modified>
</cp:coreProperties>
</file>