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4"/>
  </bookViews>
  <sheets>
    <sheet name="Pokyny pro vyplnění" sheetId="11" r:id="rId1"/>
    <sheet name="Stavba" sheetId="1" r:id="rId2"/>
    <sheet name="VzorPolozky" sheetId="10" state="hidden" r:id="rId3"/>
    <sheet name="1 C01 Pol" sheetId="12" r:id="rId4"/>
    <sheet name="1 VON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C01 Pol'!$1:$7</definedName>
    <definedName name="_xlnm.Print_Titles" localSheetId="4">'1 VON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C01 Pol'!$A$1:$X$325</definedName>
    <definedName name="_xlnm.Print_Area" localSheetId="4">'1 VON Pol'!$A$1:$X$46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G42" i="1"/>
  <c r="F42" i="1"/>
  <c r="G41" i="1"/>
  <c r="F41" i="1"/>
  <c r="G40" i="1"/>
  <c r="F40" i="1"/>
  <c r="G39" i="1"/>
  <c r="F39" i="1"/>
  <c r="G36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G8" i="13" s="1"/>
  <c r="I14" i="13"/>
  <c r="K14" i="13"/>
  <c r="O14" i="13"/>
  <c r="O8" i="13" s="1"/>
  <c r="Q14" i="13"/>
  <c r="V14" i="13"/>
  <c r="G16" i="13"/>
  <c r="I16" i="13"/>
  <c r="I15" i="13" s="1"/>
  <c r="K16" i="13"/>
  <c r="K15" i="13" s="1"/>
  <c r="M16" i="13"/>
  <c r="O16" i="13"/>
  <c r="Q16" i="13"/>
  <c r="Q15" i="13" s="1"/>
  <c r="V16" i="13"/>
  <c r="V15" i="13" s="1"/>
  <c r="G17" i="13"/>
  <c r="I17" i="13"/>
  <c r="K17" i="13"/>
  <c r="M17" i="13"/>
  <c r="O17" i="13"/>
  <c r="Q17" i="13"/>
  <c r="V17" i="13"/>
  <c r="G21" i="13"/>
  <c r="G15" i="13" s="1"/>
  <c r="I21" i="13"/>
  <c r="K21" i="13"/>
  <c r="M21" i="13"/>
  <c r="O21" i="13"/>
  <c r="O15" i="13" s="1"/>
  <c r="Q21" i="13"/>
  <c r="V21" i="13"/>
  <c r="G25" i="13"/>
  <c r="M25" i="13" s="1"/>
  <c r="I25" i="13"/>
  <c r="K25" i="13"/>
  <c r="O25" i="13"/>
  <c r="Q25" i="13"/>
  <c r="V25" i="13"/>
  <c r="G31" i="13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G33" i="13"/>
  <c r="I33" i="13"/>
  <c r="K33" i="13"/>
  <c r="M33" i="13"/>
  <c r="O33" i="13"/>
  <c r="Q33" i="13"/>
  <c r="V33" i="13"/>
  <c r="AE36" i="13"/>
  <c r="AF36" i="13"/>
  <c r="G315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7" i="12"/>
  <c r="I17" i="12"/>
  <c r="K17" i="12"/>
  <c r="M17" i="12"/>
  <c r="O17" i="12"/>
  <c r="Q17" i="12"/>
  <c r="V17" i="12"/>
  <c r="G45" i="12"/>
  <c r="I45" i="12"/>
  <c r="K45" i="12"/>
  <c r="M45" i="12"/>
  <c r="O45" i="12"/>
  <c r="Q45" i="12"/>
  <c r="V45" i="12"/>
  <c r="G46" i="12"/>
  <c r="G8" i="12" s="1"/>
  <c r="I46" i="12"/>
  <c r="K46" i="12"/>
  <c r="O46" i="12"/>
  <c r="O8" i="12" s="1"/>
  <c r="Q46" i="12"/>
  <c r="V46" i="12"/>
  <c r="G51" i="12"/>
  <c r="M51" i="12" s="1"/>
  <c r="I51" i="12"/>
  <c r="K51" i="12"/>
  <c r="O51" i="12"/>
  <c r="Q51" i="12"/>
  <c r="V51" i="12"/>
  <c r="G61" i="12"/>
  <c r="I61" i="12"/>
  <c r="K61" i="12"/>
  <c r="M61" i="12"/>
  <c r="O61" i="12"/>
  <c r="Q61" i="12"/>
  <c r="V61" i="12"/>
  <c r="G67" i="12"/>
  <c r="I67" i="12"/>
  <c r="K67" i="12"/>
  <c r="M67" i="12"/>
  <c r="O67" i="12"/>
  <c r="Q67" i="12"/>
  <c r="V67" i="12"/>
  <c r="G73" i="12"/>
  <c r="M73" i="12" s="1"/>
  <c r="I73" i="12"/>
  <c r="K73" i="12"/>
  <c r="O73" i="12"/>
  <c r="Q73" i="12"/>
  <c r="V73" i="12"/>
  <c r="G111" i="12"/>
  <c r="M111" i="12" s="1"/>
  <c r="I111" i="12"/>
  <c r="K111" i="12"/>
  <c r="O111" i="12"/>
  <c r="Q111" i="12"/>
  <c r="V111" i="12"/>
  <c r="G135" i="12"/>
  <c r="I135" i="12"/>
  <c r="K135" i="12"/>
  <c r="M135" i="12"/>
  <c r="O135" i="12"/>
  <c r="Q135" i="12"/>
  <c r="V135" i="12"/>
  <c r="G149" i="12"/>
  <c r="I149" i="12"/>
  <c r="K149" i="12"/>
  <c r="M149" i="12"/>
  <c r="O149" i="12"/>
  <c r="Q149" i="12"/>
  <c r="V149" i="12"/>
  <c r="G172" i="12"/>
  <c r="M172" i="12" s="1"/>
  <c r="I172" i="12"/>
  <c r="K172" i="12"/>
  <c r="O172" i="12"/>
  <c r="Q172" i="12"/>
  <c r="V172" i="12"/>
  <c r="G202" i="12"/>
  <c r="I202" i="12"/>
  <c r="K202" i="12"/>
  <c r="M202" i="12"/>
  <c r="O202" i="12"/>
  <c r="Q202" i="12"/>
  <c r="V202" i="12"/>
  <c r="G227" i="12"/>
  <c r="I227" i="12"/>
  <c r="I226" i="12" s="1"/>
  <c r="K227" i="12"/>
  <c r="M227" i="12"/>
  <c r="O227" i="12"/>
  <c r="Q227" i="12"/>
  <c r="Q226" i="12" s="1"/>
  <c r="V227" i="12"/>
  <c r="G228" i="12"/>
  <c r="G226" i="12" s="1"/>
  <c r="I228" i="12"/>
  <c r="K228" i="12"/>
  <c r="O228" i="12"/>
  <c r="O226" i="12" s="1"/>
  <c r="Q228" i="12"/>
  <c r="V228" i="12"/>
  <c r="G230" i="12"/>
  <c r="I230" i="12"/>
  <c r="K230" i="12"/>
  <c r="M230" i="12"/>
  <c r="O230" i="12"/>
  <c r="Q230" i="12"/>
  <c r="V230" i="12"/>
  <c r="G231" i="12"/>
  <c r="M231" i="12" s="1"/>
  <c r="I231" i="12"/>
  <c r="K231" i="12"/>
  <c r="K226" i="12" s="1"/>
  <c r="O231" i="12"/>
  <c r="Q231" i="12"/>
  <c r="V231" i="12"/>
  <c r="V226" i="12" s="1"/>
  <c r="G232" i="12"/>
  <c r="I232" i="12"/>
  <c r="K232" i="12"/>
  <c r="M232" i="12"/>
  <c r="O232" i="12"/>
  <c r="Q232" i="12"/>
  <c r="V232" i="12"/>
  <c r="G234" i="12"/>
  <c r="M234" i="12" s="1"/>
  <c r="I234" i="12"/>
  <c r="K234" i="12"/>
  <c r="O234" i="12"/>
  <c r="Q234" i="12"/>
  <c r="V234" i="12"/>
  <c r="G236" i="12"/>
  <c r="M236" i="12" s="1"/>
  <c r="M235" i="12" s="1"/>
  <c r="I236" i="12"/>
  <c r="K236" i="12"/>
  <c r="K235" i="12" s="1"/>
  <c r="O236" i="12"/>
  <c r="O235" i="12" s="1"/>
  <c r="Q236" i="12"/>
  <c r="V236" i="12"/>
  <c r="V235" i="12" s="1"/>
  <c r="G241" i="12"/>
  <c r="I241" i="12"/>
  <c r="K241" i="12"/>
  <c r="M241" i="12"/>
  <c r="O241" i="12"/>
  <c r="Q241" i="12"/>
  <c r="V241" i="12"/>
  <c r="G246" i="12"/>
  <c r="M246" i="12" s="1"/>
  <c r="I246" i="12"/>
  <c r="K246" i="12"/>
  <c r="O246" i="12"/>
  <c r="Q246" i="12"/>
  <c r="V246" i="12"/>
  <c r="G259" i="12"/>
  <c r="M259" i="12" s="1"/>
  <c r="I259" i="12"/>
  <c r="I235" i="12" s="1"/>
  <c r="K259" i="12"/>
  <c r="O259" i="12"/>
  <c r="Q259" i="12"/>
  <c r="Q235" i="12" s="1"/>
  <c r="V259" i="12"/>
  <c r="G262" i="12"/>
  <c r="K262" i="12"/>
  <c r="O262" i="12"/>
  <c r="V262" i="12"/>
  <c r="G263" i="12"/>
  <c r="I263" i="12"/>
  <c r="I262" i="12" s="1"/>
  <c r="K263" i="12"/>
  <c r="M263" i="12"/>
  <c r="M262" i="12" s="1"/>
  <c r="O263" i="12"/>
  <c r="Q263" i="12"/>
  <c r="Q262" i="12" s="1"/>
  <c r="V263" i="12"/>
  <c r="G265" i="12"/>
  <c r="I265" i="12"/>
  <c r="I264" i="12" s="1"/>
  <c r="K265" i="12"/>
  <c r="M265" i="12"/>
  <c r="O265" i="12"/>
  <c r="Q265" i="12"/>
  <c r="Q264" i="12" s="1"/>
  <c r="V265" i="12"/>
  <c r="G267" i="12"/>
  <c r="M267" i="12" s="1"/>
  <c r="I267" i="12"/>
  <c r="K267" i="12"/>
  <c r="K264" i="12" s="1"/>
  <c r="O267" i="12"/>
  <c r="Q267" i="12"/>
  <c r="V267" i="12"/>
  <c r="V264" i="12" s="1"/>
  <c r="G269" i="12"/>
  <c r="I269" i="12"/>
  <c r="K269" i="12"/>
  <c r="M269" i="12"/>
  <c r="O269" i="12"/>
  <c r="Q269" i="12"/>
  <c r="V269" i="12"/>
  <c r="G271" i="12"/>
  <c r="G264" i="12" s="1"/>
  <c r="I271" i="12"/>
  <c r="K271" i="12"/>
  <c r="O271" i="12"/>
  <c r="O264" i="12" s="1"/>
  <c r="Q271" i="12"/>
  <c r="V271" i="12"/>
  <c r="G273" i="12"/>
  <c r="I273" i="12"/>
  <c r="K273" i="12"/>
  <c r="M273" i="12"/>
  <c r="O273" i="12"/>
  <c r="Q273" i="12"/>
  <c r="V273" i="12"/>
  <c r="G275" i="12"/>
  <c r="M275" i="12" s="1"/>
  <c r="I275" i="12"/>
  <c r="K275" i="12"/>
  <c r="O275" i="12"/>
  <c r="Q275" i="12"/>
  <c r="V275" i="12"/>
  <c r="G276" i="12"/>
  <c r="I276" i="12"/>
  <c r="K276" i="12"/>
  <c r="M276" i="12"/>
  <c r="O276" i="12"/>
  <c r="Q276" i="12"/>
  <c r="V276" i="12"/>
  <c r="G277" i="12"/>
  <c r="M277" i="12" s="1"/>
  <c r="I277" i="12"/>
  <c r="K277" i="12"/>
  <c r="O277" i="12"/>
  <c r="Q277" i="12"/>
  <c r="V277" i="12"/>
  <c r="G278" i="12"/>
  <c r="I278" i="12"/>
  <c r="K278" i="12"/>
  <c r="M278" i="12"/>
  <c r="O278" i="12"/>
  <c r="Q278" i="12"/>
  <c r="V278" i="12"/>
  <c r="G279" i="12"/>
  <c r="M279" i="12" s="1"/>
  <c r="I279" i="12"/>
  <c r="K279" i="12"/>
  <c r="O279" i="12"/>
  <c r="Q279" i="12"/>
  <c r="V279" i="12"/>
  <c r="G280" i="12"/>
  <c r="I280" i="12"/>
  <c r="K280" i="12"/>
  <c r="M280" i="12"/>
  <c r="O280" i="12"/>
  <c r="Q280" i="12"/>
  <c r="V280" i="12"/>
  <c r="G281" i="12"/>
  <c r="O281" i="12"/>
  <c r="G282" i="12"/>
  <c r="I282" i="12"/>
  <c r="I281" i="12" s="1"/>
  <c r="K282" i="12"/>
  <c r="M282" i="12"/>
  <c r="O282" i="12"/>
  <c r="Q282" i="12"/>
  <c r="Q281" i="12" s="1"/>
  <c r="V282" i="12"/>
  <c r="G287" i="12"/>
  <c r="M287" i="12" s="1"/>
  <c r="I287" i="12"/>
  <c r="K287" i="12"/>
  <c r="K281" i="12" s="1"/>
  <c r="O287" i="12"/>
  <c r="Q287" i="12"/>
  <c r="V287" i="12"/>
  <c r="V281" i="12" s="1"/>
  <c r="G293" i="12"/>
  <c r="G292" i="12" s="1"/>
  <c r="I293" i="12"/>
  <c r="K293" i="12"/>
  <c r="K292" i="12" s="1"/>
  <c r="O293" i="12"/>
  <c r="O292" i="12" s="1"/>
  <c r="Q293" i="12"/>
  <c r="V293" i="12"/>
  <c r="V292" i="12" s="1"/>
  <c r="G294" i="12"/>
  <c r="I294" i="12"/>
  <c r="I292" i="12" s="1"/>
  <c r="K294" i="12"/>
  <c r="M294" i="12"/>
  <c r="O294" i="12"/>
  <c r="Q294" i="12"/>
  <c r="Q292" i="12" s="1"/>
  <c r="V294" i="12"/>
  <c r="G295" i="12"/>
  <c r="M295" i="12" s="1"/>
  <c r="I295" i="12"/>
  <c r="K295" i="12"/>
  <c r="O295" i="12"/>
  <c r="Q295" i="12"/>
  <c r="V295" i="12"/>
  <c r="G302" i="12"/>
  <c r="G301" i="12" s="1"/>
  <c r="I302" i="12"/>
  <c r="K302" i="12"/>
  <c r="K301" i="12" s="1"/>
  <c r="O302" i="12"/>
  <c r="O301" i="12" s="1"/>
  <c r="Q302" i="12"/>
  <c r="V302" i="12"/>
  <c r="V301" i="12" s="1"/>
  <c r="G303" i="12"/>
  <c r="I303" i="12"/>
  <c r="I301" i="12" s="1"/>
  <c r="K303" i="12"/>
  <c r="M303" i="12"/>
  <c r="O303" i="12"/>
  <c r="Q303" i="12"/>
  <c r="Q301" i="12" s="1"/>
  <c r="V303" i="12"/>
  <c r="G304" i="12"/>
  <c r="M304" i="12" s="1"/>
  <c r="I304" i="12"/>
  <c r="K304" i="12"/>
  <c r="O304" i="12"/>
  <c r="Q304" i="12"/>
  <c r="V304" i="12"/>
  <c r="G305" i="12"/>
  <c r="I305" i="12"/>
  <c r="K305" i="12"/>
  <c r="M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I307" i="12"/>
  <c r="K307" i="12"/>
  <c r="M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I309" i="12"/>
  <c r="K309" i="12"/>
  <c r="M309" i="12"/>
  <c r="O309" i="12"/>
  <c r="Q309" i="12"/>
  <c r="V309" i="12"/>
  <c r="G310" i="12"/>
  <c r="K310" i="12"/>
  <c r="O310" i="12"/>
  <c r="V310" i="12"/>
  <c r="G311" i="12"/>
  <c r="I311" i="12"/>
  <c r="I310" i="12" s="1"/>
  <c r="K311" i="12"/>
  <c r="M311" i="12"/>
  <c r="M310" i="12" s="1"/>
  <c r="O311" i="12"/>
  <c r="Q311" i="12"/>
  <c r="Q310" i="12" s="1"/>
  <c r="V311" i="12"/>
  <c r="AE315" i="12"/>
  <c r="AF315" i="12"/>
  <c r="I20" i="1"/>
  <c r="I19" i="1"/>
  <c r="I18" i="1"/>
  <c r="I17" i="1"/>
  <c r="I16" i="1"/>
  <c r="AZ48" i="1"/>
  <c r="AZ47" i="1"/>
  <c r="AZ46" i="1"/>
  <c r="F43" i="1"/>
  <c r="G43" i="1"/>
  <c r="G25" i="1" s="1"/>
  <c r="A25" i="1" s="1"/>
  <c r="H42" i="1"/>
  <c r="I42" i="1" s="1"/>
  <c r="H40" i="1"/>
  <c r="I40" i="1" s="1"/>
  <c r="H39" i="1"/>
  <c r="H43" i="1" s="1"/>
  <c r="I64" i="1" l="1"/>
  <c r="J63" i="1" s="1"/>
  <c r="J59" i="1"/>
  <c r="J55" i="1"/>
  <c r="J60" i="1"/>
  <c r="J58" i="1"/>
  <c r="J56" i="1"/>
  <c r="J54" i="1"/>
  <c r="J57" i="1"/>
  <c r="H41" i="1"/>
  <c r="I41" i="1" s="1"/>
  <c r="G26" i="1"/>
  <c r="A26" i="1"/>
  <c r="G28" i="1"/>
  <c r="G23" i="1"/>
  <c r="M15" i="13"/>
  <c r="M14" i="13"/>
  <c r="M8" i="13" s="1"/>
  <c r="M281" i="12"/>
  <c r="M8" i="12"/>
  <c r="M302" i="12"/>
  <c r="M301" i="12" s="1"/>
  <c r="M293" i="12"/>
  <c r="M292" i="12" s="1"/>
  <c r="M271" i="12"/>
  <c r="M264" i="12" s="1"/>
  <c r="G235" i="12"/>
  <c r="M228" i="12"/>
  <c r="M226" i="12" s="1"/>
  <c r="M46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61" i="1" l="1"/>
  <c r="J62" i="1"/>
  <c r="J64" i="1"/>
  <c r="A23" i="1"/>
  <c r="J42" i="1"/>
  <c r="J39" i="1"/>
  <c r="J43" i="1" s="1"/>
  <c r="J41" i="1"/>
  <c r="J40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Aigel Petr (9768)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Aigel Petr (9768)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<sst xmlns="http://schemas.openxmlformats.org/spreadsheetml/2006/main" count="1186" uniqueCount="362">
  <si>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</si>
  <si>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</si>
  <si>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</si>
  <si>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</si>
  <si>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</si>
  <si>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</si>
  <si>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</si>
  <si>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</si>
  <si>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</si>
  <si>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</si>
  <si>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</si>
  <si>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</si>
  <si>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</si>
  <si>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</si>
  <si>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</si>
  <si>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</si>
  <si>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</si>
  <si>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</si>
  <si>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</si>
  <si>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</si>
  <si>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</si>
  <si>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</si>
  <si>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</si>
  <si>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</si>
  <si>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</si>
  <si>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</si>
  <si>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</si>
  <si>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</si>
  <si>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</si>
  <si>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</si>
  <si>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</si>
  <si>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</si>
  <si>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</si>
  <si>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</si>
  <si>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</si>
  <si>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</si>
  <si>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</si>
  <si>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</si>
  <si>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</si>
  <si>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</si>
  <si>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</si>
  <si>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</si>
  <si>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</si>
  <si>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5</t>
  </si>
  <si>
    <t>ZŠ a MŠ Husova</t>
  </si>
  <si>
    <t>Stavba</t>
  </si>
  <si>
    <t>1</t>
  </si>
  <si>
    <t>C01</t>
  </si>
  <si>
    <t>Oprava fasády</t>
  </si>
  <si>
    <t>VON</t>
  </si>
  <si>
    <t>Vedlejší a ostatní náklady</t>
  </si>
  <si>
    <t>Celkem za stavbu</t>
  </si>
  <si>
    <t>CZK</t>
  </si>
  <si>
    <t>#POPR</t>
  </si>
  <si>
    <t>Popis rozpočtu: C01 - Oprava fasády</t>
  </si>
  <si>
    <t>Položky označené D+M (dodávka + montáž) se oceňují včetně přesunu hmot. Ostatní vlastní položky jsou založeny na cenové soustavě RTS.</t>
  </si>
  <si>
    <t>Veškeré prvky a konstrukce se oceňují jako kompletní, včetně detailů, pomocných prací (vysekání drážek, doklinkování, vysekání kapes, lože apod.).</t>
  </si>
  <si>
    <t>Jakýkoliv rozpor mezi PD a Soupisem prací je nutné na základě důsledné kontroly zhotovitelem neprodleně oznámit.</t>
  </si>
  <si>
    <t>Rekapitulace dílů</t>
  </si>
  <si>
    <t>Typ dílu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</si>
  <si>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</si>
  <si>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</si>
  <si>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</si>
  <si>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</si>
  <si>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</si>
  <si>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</si>
  <si>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</si>
  <si>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</si>
  <si>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764</t>
  </si>
  <si>
    <t>Konstrukce klempířské</t>
  </si>
  <si>
    <t>765</t>
  </si>
  <si>
    <t>Krytiny tvrdé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</si>
  <si>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</si>
  <si>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</si>
  <si>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</si>
  <si>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</si>
  <si>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</si>
  <si>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</si>
  <si>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</si>
  <si>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</si>
  <si>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</si>
  <si>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</si>
  <si>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</si>
  <si>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</si>
  <si>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</si>
  <si>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</si>
  <si>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</si>
  <si>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</si>
  <si>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</si>
  <si>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</si>
  <si>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</si>
  <si>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</si>
  <si>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</si>
  <si>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</si>
  <si>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</si>
  <si>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</si>
  <si>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</si>
  <si>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</si>
  <si>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</si>
  <si>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</si>
  <si>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</si>
  <si>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</si>
  <si>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</si>
  <si>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</si>
  <si>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</si>
  <si>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</si>
  <si>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620991121R00</t>
  </si>
  <si>
    <t>Zakrývání výplní vnějších otvorů z lešení</t>
  </si>
  <si>
    <t>m2</t>
  </si>
  <si>
    <t>RTS 21/ II</t>
  </si>
  <si>
    <t>Práce</t>
  </si>
  <si>
    <t>POL1_</t>
  </si>
  <si>
    <t xml:space="preserve">v.č. 02, TZ : </t>
  </si>
  <si>
    <t>VV</t>
  </si>
  <si>
    <t>Sokl : 2*2,1+2*1,8+1,2*0,6*17+1,2*0,35*1+1,2*1,4*2</t>
  </si>
  <si>
    <t>1NP : (1,05+1,3+1,05)*2,8*4+1,2*2,8*(9+7)</t>
  </si>
  <si>
    <t>2NP : (1,05+1,3+1,05)*2,8*5+1,2*2,8*(9+7)</t>
  </si>
  <si>
    <t>3NP : (1,05+1,3+1,05)*2,8*5+(1,2*2,8+0,4)*(9+7)</t>
  </si>
  <si>
    <t>štíty : 1,1*0,8*5</t>
  </si>
  <si>
    <t>dveře (dl. špalet 10,55m) : 3,46*2,4+2,05</t>
  </si>
  <si>
    <t>622904117R00</t>
  </si>
  <si>
    <t>Očištění fasád tlakovou vodou složitost 6 - 7</t>
  </si>
  <si>
    <t xml:space="preserve">Sokl : </t>
  </si>
  <si>
    <t>plocha soklu : 188,5</t>
  </si>
  <si>
    <t>okna : -(2*2,1+2*1,8+1,2*0,6*17+1,2*0,35*1+1,2*1,4*2)+((2+2,1*2)+(2+1,8*2)+(1,2+0,6*2)*17+(1,2+0,35*2)+(1,2+1,4*2)*2)*0,5</t>
  </si>
  <si>
    <t>dveře : -2,75</t>
  </si>
  <si>
    <t>Mezisoučet</t>
  </si>
  <si>
    <t xml:space="preserve">1NP : </t>
  </si>
  <si>
    <t>omítka : 445,5</t>
  </si>
  <si>
    <t>okna : -((1,05+1,3+1,05)*2,8*4+1,2*2,8*(9+7))+((1,05+1,3+1,05+2,8*2)*4+(1,2+2,8*2)*16)*0,5</t>
  </si>
  <si>
    <t>dveře (dl. špalet 10,55m) : -((3,46*2,4+2,05)-2,75)+10,55*1</t>
  </si>
  <si>
    <t xml:space="preserve">2NP : </t>
  </si>
  <si>
    <t>omítka + bosáže : 69+3,05*10</t>
  </si>
  <si>
    <t>cihelné pásky  - bosáže : 380-3,05*10</t>
  </si>
  <si>
    <t>okna : -((1,05+1,3+1,05)*2,8*5+1,2*2,8*(9+7))+((1,05+1,3+1,05+2,8*2)*5+(1,2+2,8*2)*16)*0,25</t>
  </si>
  <si>
    <t xml:space="preserve">3NP : </t>
  </si>
  <si>
    <t>omítka + bosáže : 74,5+29+2,6*10</t>
  </si>
  <si>
    <t>cihelné pásky - bosáže : 322-2,6*10</t>
  </si>
  <si>
    <t>okna : -((1,05+1,3+1,05)*2,8*5+(1,2*2,8+0,4)*(9+7))+((1,05+1,3+1,05+2,8*2)*5+(1,2+2,8*2)*16)*0,21</t>
  </si>
  <si>
    <t xml:space="preserve">štíty : </t>
  </si>
  <si>
    <t>omítka : 260</t>
  </si>
  <si>
    <t>okna : -1,1*0,8*5+((1,1+0,8*2)*5)*0,5</t>
  </si>
  <si>
    <t>Zákoutí fasády a římsy : 514,802</t>
  </si>
  <si>
    <t>622904121R00</t>
  </si>
  <si>
    <t>Ruční čištění ocelovým kartáčem</t>
  </si>
  <si>
    <t>622904217R00</t>
  </si>
  <si>
    <t>Očištění organických nečiistot z fasád slož.6-7</t>
  </si>
  <si>
    <t xml:space="preserve">Balustrády : </t>
  </si>
  <si>
    <t xml:space="preserve">Odstranění vegetace, očištění. : </t>
  </si>
  <si>
    <t>Střešní část : (46+36)*2</t>
  </si>
  <si>
    <t>622421722RX1</t>
  </si>
  <si>
    <t>Oprava teracovou maltou stěn,sl.II,do 20%,SMS vč. dodávky</t>
  </si>
  <si>
    <t>Vlastní</t>
  </si>
  <si>
    <t xml:space="preserve">Soklová část : </t>
  </si>
  <si>
    <t xml:space="preserve">Poškozené části budou opraveny nebo nahrazeny novými ve stejném provedení jako stávající. : </t>
  </si>
  <si>
    <t/>
  </si>
  <si>
    <t>620901111R00</t>
  </si>
  <si>
    <t>Kamenické opracování líce zdí a valů pemrlováním</t>
  </si>
  <si>
    <t>620401146RX1</t>
  </si>
  <si>
    <t>Nátěr hydrofobizační silanovýni zpevňovač 2x, vč. dodávky</t>
  </si>
  <si>
    <t>Indiv</t>
  </si>
  <si>
    <t>622421778R00</t>
  </si>
  <si>
    <t>Oprava vněj.om.vápenné štuk.stěn,sl.VII,do 80%,SMS</t>
  </si>
  <si>
    <t xml:space="preserve">Chybějící části omítky budou doplněny vápennými omítkami s přírodními pucoány (malty určené pro historické a památkové : </t>
  </si>
  <si>
    <t xml:space="preserve">objekty). Pro rekonstrukci omítek bude preferována vápenná technologie, či její modifikace (hydraulické vápno, : </t>
  </si>
  <si>
    <t xml:space="preserve">přídavek do 15% cementu, sanační přísada pro zvětšení pórů v soklových partiích) nebo kvalitní hydraulické pojivo : </t>
  </si>
  <si>
    <t xml:space="preserve">(poměr pojiva/plniva bude vyzkoušen v několika variantách dle zvoleného výrobku, výsledná malta by měla v : </t>
  </si>
  <si>
    <t xml:space="preserve">maximální míře strukturálně, barevně i obsahem pórů odpovídat původním omítkám). : </t>
  </si>
  <si>
    <t xml:space="preserve">Provedení plošných vysprávek a výměn vápennou maltou, vyzrání 28 dní: : </t>
  </si>
  <si>
    <t xml:space="preserve">Na plochy, kde je odpadaná či dodatečně odstraněna omítka v celém souvrství, je nutné v první řadě provést kotvící : </t>
  </si>
  <si>
    <t xml:space="preserve">podhoz z maltové směsi na bázi vápna a přírodních pucolánů. Malta musí být určená pro historické a památkové : </t>
  </si>
  <si>
    <t xml:space="preserve">objekty. Musí odpovídat obyčejné maltě pro vnitřní i vnější omítky GP dle ČSN EN 998-1, kategorie CS III. : </t>
  </si>
  <si>
    <t xml:space="preserve">Vápenná jádrová omítka bílé barvy pro vnitřní i vnější prostředí musí být koncipovaná pro památkové objekty, musí : </t>
  </si>
  <si>
    <t xml:space="preserve">obsahovat vápenné pojivo s přírodními pucolány 0-2mm. Musí být karbonaticky a hydraulicky tuhnoucí s výbornou : </t>
  </si>
  <si>
    <t xml:space="preserve">zpracovatelností a s dobrými difúzními vlastnosti. ČSN EN 998-1 kategorii GP, kategorie CS II. : </t>
  </si>
  <si>
    <t xml:space="preserve">Provedení štukové vrstvy fasády, vyzrání 1 týden : </t>
  </si>
  <si>
    <t xml:space="preserve">Jako finální štuková vrstva doporučujeme použít štuk z bílých písků a vápence 0-0,5mm, hydraulicky tuhnoucí, dobře : </t>
  </si>
  <si>
    <t xml:space="preserve">zpracovatelný, na bázi vápna a přírodních pucolánů. Dle ČSN EN 998-1 třídy CS I, W 0. Určený pro historické a : </t>
  </si>
  <si>
    <t xml:space="preserve">památkové objekty. : </t>
  </si>
  <si>
    <t>okna+ostění : -((1,05+1,3+1,05)*2,8*4+1,2*2,8*(9+7))+((1,05+1,3+1,05+2,8*2)*4+(1,2+2,8*2)*16)*0,5</t>
  </si>
  <si>
    <t>okna,ostění+okolí okna : ((1,05+1,3+1,05+2,8*2)*5+(1,2+2,8*2)*16)*0,8</t>
  </si>
  <si>
    <t>okna,ostění+okolí okna : ((1,05+1,3+1,05+2,8*2)*5+(1,2+2,8*2)*16)*0,7</t>
  </si>
  <si>
    <t>okna+ostění : -1,1*0,8*5+((1,1+0,8*2)*5)*0,5</t>
  </si>
  <si>
    <t>622477126R00</t>
  </si>
  <si>
    <t>Oprava vnější omítky hladké stěn,sl.II,do 65 %,SMS</t>
  </si>
  <si>
    <t xml:space="preserve">OPRAVA POD CIHELNÝMI PÁSKY : </t>
  </si>
  <si>
    <t>cihelné pásky  -  bosáže : 380-3,05*10</t>
  </si>
  <si>
    <t>okna + okolí oken (bez ostění) : -16*5-7*16</t>
  </si>
  <si>
    <t>okna + okolí oken (bez ostění) : -13*5-7*16</t>
  </si>
  <si>
    <t>782155015RX12</t>
  </si>
  <si>
    <t xml:space="preserve">D+M Doplnění 65% obkladu stěn cihelného pásku,tmel vč. dodávky pásku dle stávajícího </t>
  </si>
  <si>
    <t xml:space="preserve">Cihelné obklady : </t>
  </si>
  <si>
    <t xml:space="preserve">Provedena kontrola celistvosti a soudržnosti cihelných obkladů s povrhem fasádního zdiva, poškozené budou : </t>
  </si>
  <si>
    <t xml:space="preserve">nahrazeny novými obklady stejně jako v místech odpadávajících cihelných obkladů. : </t>
  </si>
  <si>
    <t>okna + okolí oken : -16*5-7*16</t>
  </si>
  <si>
    <t>okna + okolí oken : -13*5-7*16</t>
  </si>
  <si>
    <t>620401146R00</t>
  </si>
  <si>
    <t>Nátěr zpevňovací alkalický minerální zpevňovač 2x, vč. vápnění</t>
  </si>
  <si>
    <t xml:space="preserve">Zachované omítky budou zpevněny alkalickými minerálními zpevňovači. : </t>
  </si>
  <si>
    <t>okna : ((1,05+1,3+1,05+2,8*2)*5+(1,2+2,8*2)*16)*0,8</t>
  </si>
  <si>
    <t>okna : ((1,05+1,3+1,05+2,8*2)*5+(1,2+2,8*2)*16)*0,7</t>
  </si>
  <si>
    <t>Rohové části fasády a římsy : 514,802</t>
  </si>
  <si>
    <t>622412353R00</t>
  </si>
  <si>
    <t>Nátěr stěn vnějších, slož.7 , silikonový</t>
  </si>
  <si>
    <t xml:space="preserve">Provedení nového nátěru fasády : </t>
  </si>
  <si>
    <t xml:space="preserve">Nátěr by měl spojovat estetickou a ochrannou funkci, z toho důvodu by měl být použit kvalitní nátěr silikátové nebo : </t>
  </si>
  <si>
    <t xml:space="preserve">silikonové báze s nízkým obsahem disperzního pojiva. Jako penetraci pod tyto nátěry je vhodné zvolit mírně : </t>
  </si>
  <si>
    <t xml:space="preserve">zpevňující, aby došlo ke zvýšení povrchové pevnosti stávajících neopravovaných omítek. : </t>
  </si>
  <si>
    <t xml:space="preserve">Barevnost fasády bude přizpůsobena stávající barevnosti fasády v místě opravované části fasády – sjednocení : </t>
  </si>
  <si>
    <t xml:space="preserve">vzhledu – bude vyvzorkováno v rámci provádění stavby. : </t>
  </si>
  <si>
    <t xml:space="preserve">Provedení nových ploch (opravovaných) na stávajících musí být provedeno odborně a precizně bez viditelných : </t>
  </si>
  <si>
    <t xml:space="preserve">přechodů. : </t>
  </si>
  <si>
    <t>622491142R00</t>
  </si>
  <si>
    <t>Nátěr fasády hydrofobní 2 x</t>
  </si>
  <si>
    <t xml:space="preserve">Na celé ploše fasády v místech atakovaných srážkovou vodou a převážně možností ležícího sněhu, tedy veškeré  : </t>
  </si>
  <si>
    <t xml:space="preserve">„vodorovné“ plochy omítek bude provedena impregnace a hydrofobizace (tzv. chemické oplechování).  : </t>
  </si>
  <si>
    <t>941941042R00</t>
  </si>
  <si>
    <t>Montáž lešení leh.řad.s podlahami,š.1,2 m, H 30 m</t>
  </si>
  <si>
    <t>941941111R00</t>
  </si>
  <si>
    <t>Pronájem lešení za den</t>
  </si>
  <si>
    <t>m2 lešení : 1800*30*7</t>
  </si>
  <si>
    <t>941941842R00</t>
  </si>
  <si>
    <t>Demontáž lešení leh.řad.s podlahami,š.1,2 m,H 30 m</t>
  </si>
  <si>
    <t>944944011R00</t>
  </si>
  <si>
    <t>Montáž ochranné sítě z umělých vláken</t>
  </si>
  <si>
    <t>944944031R00</t>
  </si>
  <si>
    <t>Příplatek za každý měsíc použití sítí k pol. 4011</t>
  </si>
  <si>
    <t>m2 lešení : 1800*7</t>
  </si>
  <si>
    <t>944944081R00</t>
  </si>
  <si>
    <t>Demontáž ochranné sítě z umělých vláken</t>
  </si>
  <si>
    <t>978015381R00</t>
  </si>
  <si>
    <t>Otlučení omítek vnějších MVC v složit.5-7 do 80 %</t>
  </si>
  <si>
    <t xml:space="preserve">Rozsah bouracích prací: : </t>
  </si>
  <si>
    <t xml:space="preserve">- odstranění nesoudržných a degradovaných vnějších omítek uliční fasády včetně omítek štítů ze strany vystupující : </t>
  </si>
  <si>
    <t xml:space="preserve">nad střechu; : </t>
  </si>
  <si>
    <t>1679,936</t>
  </si>
  <si>
    <t>978015371R00</t>
  </si>
  <si>
    <t>Otlučení omítek vnějších MVC v složit.5-7 do 65 %</t>
  </si>
  <si>
    <t>276,5</t>
  </si>
  <si>
    <t>978059631RX1</t>
  </si>
  <si>
    <t>Odsekání vnějších obkladů stěn z 65%</t>
  </si>
  <si>
    <t xml:space="preserve">- odstranění uvolněných obkladů z cihelných pásků : </t>
  </si>
  <si>
    <t>968072747R00</t>
  </si>
  <si>
    <t>Vybourání kovových stěn výkladních pl. nad 4 m2</t>
  </si>
  <si>
    <t>Sestava s výkladcem : 2,05*2,2</t>
  </si>
  <si>
    <t>Výkladec : 2*1,8</t>
  </si>
  <si>
    <t>999281211R00</t>
  </si>
  <si>
    <t>Přesun hmot, opravy vněj. plášťů výšky do 25 m</t>
  </si>
  <si>
    <t>t</t>
  </si>
  <si>
    <t>Přesun hmot</t>
  </si>
  <si>
    <t>POL7_</t>
  </si>
  <si>
    <t>764410850R00</t>
  </si>
  <si>
    <t>Demontáž oplechování parapetů,rš od 100 do 330 mm</t>
  </si>
  <si>
    <t>m</t>
  </si>
  <si>
    <t>Oplechování parapetů : 100</t>
  </si>
  <si>
    <t>764430850R00</t>
  </si>
  <si>
    <t>Demontáž oplechování zdí,rš 600 mm</t>
  </si>
  <si>
    <t>Demontáž oplechování štítů r.š. 800mm : 75</t>
  </si>
  <si>
    <t>764353860R00</t>
  </si>
  <si>
    <t>Demontáž žlabů nadříms. v lůžku, rš 800 mm, do 30°</t>
  </si>
  <si>
    <t>ZAATIKOVÝ ŽLAB UMÍSTĚNÝ ZA BALUSTRÁDOU : 31</t>
  </si>
  <si>
    <t>764422810R00</t>
  </si>
  <si>
    <t>Demontáž oplechování říms,rš od 600 do 800 mm</t>
  </si>
  <si>
    <t>OPLECHOVÁNÍ KORUNNÍCH ŘÍMS : 50</t>
  </si>
  <si>
    <t>764454803R00</t>
  </si>
  <si>
    <t>Demontáž odpadních trub kruhových,D 150 mm</t>
  </si>
  <si>
    <t>ODPADNÍ SVOD : 72</t>
  </si>
  <si>
    <t>764_K01</t>
  </si>
  <si>
    <t>D+M Oplechování okenních parapetů, oplechování říms, rš. 290mm, Pz plech tl. 0,6mm vč. kotvení, pomo cných prací, doplňků, PÚ, dle PD</t>
  </si>
  <si>
    <t>764_K02</t>
  </si>
  <si>
    <t>D+M Oplechování střešních štítů, r.š. 800mm, Pz plech tl. 0,6mm vč. kotvení, pomocných prací, doplňk ů, PÚ, dle PD</t>
  </si>
  <si>
    <t>764_K03</t>
  </si>
  <si>
    <t>D+M Zaatikový žlab umístěný za balustriádou, r.š. 800mm, Pz plech tl. 0,6mm vč. kotvení, pomocných p rací, doplňků, PÚ, dle PD</t>
  </si>
  <si>
    <t>764_K04</t>
  </si>
  <si>
    <t>D+M Oplechování korunních říms, rš. 800mm, Pz plech tl. 0,6mm vč. kotvení, pomocných prací, doplňků,  PÚ, dle PD</t>
  </si>
  <si>
    <t>764_K05</t>
  </si>
  <si>
    <t>D+M Odpadní svod kruhový, pr. 150mm, Pz plech tl. 0,6mm vč. kotvení, pomocných prací, doplňků, PÚ dle PD</t>
  </si>
  <si>
    <t>764_K06</t>
  </si>
  <si>
    <t>D+M Oplechování balustriády, Pb plech tl. 1,0mm, rš. 800mm, vč. pomocných prací, doplňků, PÚ,  dle PD</t>
  </si>
  <si>
    <t>765900010RA0</t>
  </si>
  <si>
    <t>Demontáž pálené krytiny</t>
  </si>
  <si>
    <t>Agregovaná položka</t>
  </si>
  <si>
    <t>POL2_</t>
  </si>
  <si>
    <t xml:space="preserve">Při instalaci klempířských prvků je nutno uvažovat v místě provádění klempířských prací a zajištění jejich správné  : </t>
  </si>
  <si>
    <t xml:space="preserve">funkce  (zatažení pod  krytinu)  i  s částečným  rozebráním  střešní  krytiny,  po montáži klempířských  prvků  uvedení  : </t>
  </si>
  <si>
    <t xml:space="preserve">střešní krytiny do původního stavu. : </t>
  </si>
  <si>
    <t>105</t>
  </si>
  <si>
    <t>765310020RX1</t>
  </si>
  <si>
    <t>Uskladnění a zpětné zastřešení pálenou krytinou, vč. přesunů</t>
  </si>
  <si>
    <t>767_Al01</t>
  </si>
  <si>
    <t>D+M Sestava dveří a výkladce, 2050x2200mm, vč. kování, příslušenství, doplňků, PÚ dle PD</t>
  </si>
  <si>
    <t>soubor</t>
  </si>
  <si>
    <t>767_Al02</t>
  </si>
  <si>
    <t>D+M Výkladec, 2000x1800mm, vč. kování, příslušenství, doplňků, PÚ dle PD</t>
  </si>
  <si>
    <t>767_R</t>
  </si>
  <si>
    <t>D+M repase dvířek včetně rámů od elektrických zařízení) integrovaných do soklové  vč. pomocných prací, doplňků, PÚ, dle PD</t>
  </si>
  <si>
    <t xml:space="preserve">Oprava – repase zámečnických výrobků (dvířek včetně rámů od elektrických zařízení) integrovaných do soklové  : </t>
  </si>
  <si>
    <t xml:space="preserve">části fasády – odstranění stávajících nátěrů, přebroušení, 1x základní nátěr, 2x vrchní nátěr – odstín dle stávajícího  : </t>
  </si>
  <si>
    <t xml:space="preserve">nátěru  včetně  doplnění  označení  el.  zařízení  –  plocha  cca  4,0 m2.  Upozornění  –  toto  je  třeba  konzultovat  : </t>
  </si>
  <si>
    <t xml:space="preserve">s příslušným rozvodným závodem. : </t>
  </si>
  <si>
    <t>4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</si>
  <si>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</si>
  <si>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</si>
  <si>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</si>
  <si>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</si>
  <si>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</si>
  <si>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</si>
  <si>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979087311R00</t>
  </si>
  <si>
    <t>Vodorovné přemístění suti nošením do 10 m</t>
  </si>
  <si>
    <t>979087391R00</t>
  </si>
  <si>
    <t>Příplatek za nošení suti každých dalších 10 m</t>
  </si>
  <si>
    <t>979086112R00</t>
  </si>
  <si>
    <t>Nakládání nebo překládání suti a vybouraných hmot</t>
  </si>
  <si>
    <t>979081111R00</t>
  </si>
  <si>
    <t>Odvoz suti a vybour. hmot na skládku do 1 km</t>
  </si>
  <si>
    <t>979081121R00</t>
  </si>
  <si>
    <t>Příplatek k odvozu za každý další 1 km</t>
  </si>
  <si>
    <t>979999999R00</t>
  </si>
  <si>
    <t xml:space="preserve">Poplatek za skládku 10 % příměsí </t>
  </si>
  <si>
    <t>005261030R</t>
  </si>
  <si>
    <t>D+M odstranění porušeného oplechování a doplnění chybějícího oplechování, vč. dodávky</t>
  </si>
  <si>
    <t>VRN</t>
  </si>
  <si>
    <t>POL99_8</t>
  </si>
  <si>
    <t xml:space="preserve">Dále  je  nutno  provést  důkladnou  revizi  zaatikového žlabu  a  jeho  míst  napojení  na  svodové  potrubí,  odstranění  : </t>
  </si>
  <si>
    <t>porušeného oplechování a doplnění chybějícího oplechování : 30</t>
  </si>
  <si>
    <t>SUM</t>
  </si>
  <si>
    <t>Poznámky uchazeče k zadání</t>
  </si>
  <si>
    <t>POPUZIV</t>
  </si>
  <si>
    <t>END</t>
  </si>
  <si>
    <t>005121010R</t>
  </si>
  <si>
    <t>Vybudování zařízení staveniště</t>
  </si>
  <si>
    <t>Soubor</t>
  </si>
  <si>
    <t xml:space="preserve">Veškeré náklady spojené s vybudováním, provozem a odstraněním zařízení staveniště. : : </t>
  </si>
  <si>
    <t>005121020R</t>
  </si>
  <si>
    <t xml:space="preserve">Provoz zařízení staveniště </t>
  </si>
  <si>
    <t>005121030R</t>
  </si>
  <si>
    <t>Odstranění zařízení staveniště</t>
  </si>
  <si>
    <t>005111021R</t>
  </si>
  <si>
    <t>Vytyčení inženýrských sítí před stavbou lešení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</si>
  <si>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</si>
  <si>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</si>
  <si>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</si>
  <si>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</si>
  <si>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 xml:space="preserve">Bezpečnostní a hygienická opatření na staveništi : </t>
  </si>
  <si>
    <t xml:space="preserve">včetně dočasného oplocení staveniště po dobu stavebních prací : </t>
  </si>
  <si>
    <t>00411102R1</t>
  </si>
  <si>
    <t>Fotodokumentace fasády před zahájením prací dle TZ</t>
  </si>
  <si>
    <t xml:space="preserve">Před započetím veškerých prací bude provedena kompletní, detailně zpracovaná fotodokumentace stávající : </t>
  </si>
  <si>
    <t xml:space="preserve">fasády včetně jejího členění. Dále bude provedena i fotodokumentace balustrád a štítů ze strany střechy. : </t>
  </si>
  <si>
    <t>004111010R</t>
  </si>
  <si>
    <t xml:space="preserve">Průzkumné práce </t>
  </si>
  <si>
    <t xml:space="preserve">dle TZ : </t>
  </si>
  <si>
    <t xml:space="preserve">Odvod  ze  střechy  je  na  uliční  straně  proveden  zaatikovým  žlabem  se  svody  zaústěnými  do  půdního  prostoru.  : </t>
  </si>
  <si>
    <t xml:space="preserve">V rámci provádění stavby je nutno prověřit možnost zatékání dešťové vody od porušeného žlabu a místa zaústění do  : </t>
  </si>
  <si>
    <t xml:space="preserve">svodů do korunní římsy.  : </t>
  </si>
  <si>
    <t>00411 R</t>
  </si>
  <si>
    <t>Restaurátorský (stratigrafický) průzkum podrobný</t>
  </si>
  <si>
    <t>00526 R2</t>
  </si>
  <si>
    <t>Náklady na provedení vzorů - vzorkování</t>
  </si>
  <si>
    <t>005211030R</t>
  </si>
  <si>
    <t xml:space="preserve">Dočasná dopravní opatření </t>
  </si>
  <si>
    <t>Dočasná značení včetně projednání a zákresu 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</si>
</sst>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7"/>
  <sheetViews>
    <sheetView showGridLines="0" topLeftCell="B4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" customWidth="1"/>
  </cols>
  <sheetData>
    <row r="1" spans="1:15" ht="33.75" customHeight="1" x14ac:dyDescent="0.2">
      <c r="A1" s="47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6" t="s">
        <v>24</v>
      </c>
      <c r="C2" s="77"/>
      <c r="D2" s="78" t="s">
        <v>43</v>
      </c>
      <c r="E2" s="234" t="s">
        <v>44</v>
      </c>
      <c r="F2" s="235"/>
      <c r="G2" s="235"/>
      <c r="H2" s="235"/>
      <c r="I2" s="235"/>
      <c r="J2" s="236"/>
      <c r="O2" s="1"/>
    </row>
    <row r="3" spans="1:15" ht="27" hidden="1" customHeight="1" x14ac:dyDescent="0.2">
      <c r="A3" s="2"/>
      <c r="B3" s="79"/>
      <c r="C3" s="77"/>
      <c r="D3" s="80"/>
      <c r="E3" s="237"/>
      <c r="F3" s="238"/>
      <c r="G3" s="238"/>
      <c r="H3" s="238"/>
      <c r="I3" s="238"/>
      <c r="J3" s="239"/>
    </row>
    <row r="4" spans="1:15" ht="23.25" customHeight="1" x14ac:dyDescent="0.2">
      <c r="A4" s="2"/>
      <c r="B4" s="81"/>
      <c r="C4" s="82"/>
      <c r="D4" s="83"/>
      <c r="E4" s="218"/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23</v>
      </c>
      <c r="D5" s="222"/>
      <c r="E5" s="223"/>
      <c r="F5" s="223"/>
      <c r="G5" s="22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1"/>
      <c r="E11" s="241"/>
      <c r="F11" s="241"/>
      <c r="G11" s="241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f>SUMIF(F54:F63,A16,I54:I63)+SUMIF(F54:F63,"PSU",I54:I63)</f>
        <v>0</v>
      </c>
      <c r="J16" s="20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f>SUMIF(F54:F63,A17,I54:I63)</f>
        <v>0</v>
      </c>
      <c r="J17" s="20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f>SUMIF(F54:F63,A18,I54:I63)</f>
        <v>0</v>
      </c>
      <c r="J18" s="208"/>
    </row>
    <row r="19" spans="1:10" ht="23.25" customHeight="1" x14ac:dyDescent="0.2">
      <c r="A19" s="139" t="s">
        <v>77</v>
      </c>
      <c r="B19" s="38" t="s">
        <v>29</v>
      </c>
      <c r="C19" s="62"/>
      <c r="D19" s="63"/>
      <c r="E19" s="206"/>
      <c r="F19" s="207"/>
      <c r="G19" s="206"/>
      <c r="H19" s="207"/>
      <c r="I19" s="206">
        <f>SUMIF(F54:F63,A19,I54:I63)</f>
        <v>0</v>
      </c>
      <c r="J19" s="208"/>
    </row>
    <row r="20" spans="1:10" ht="23.25" customHeight="1" x14ac:dyDescent="0.2">
      <c r="A20" s="139" t="s">
        <v>78</v>
      </c>
      <c r="B20" s="38" t="s">
        <v>30</v>
      </c>
      <c r="C20" s="62"/>
      <c r="D20" s="63"/>
      <c r="E20" s="206"/>
      <c r="F20" s="207"/>
      <c r="G20" s="206"/>
      <c r="H20" s="207"/>
      <c r="I20" s="206">
        <f>SUMIF(F54:F63,A20,I54:I63)</f>
        <v>0</v>
      </c>
      <c r="J20" s="208"/>
    </row>
    <row r="21" spans="1:10" ht="23.25" customHeight="1" x14ac:dyDescent="0.2">
      <c r="A21" s="2"/>
      <c r="B21" s="48" t="s">
        <v>31</v>
      </c>
      <c r="C21" s="64"/>
      <c r="D21" s="65"/>
      <c r="E21" s="209"/>
      <c r="F21" s="244"/>
      <c r="G21" s="209"/>
      <c r="H21" s="244"/>
      <c r="I21" s="209">
        <f>SUM(I16:J20)</f>
        <v>0</v>
      </c>
      <c r="J21" s="21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2">
        <f>A23</f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2">
        <f>ZakladDPHSniVypocet+ZakladDPHZaklVypocet</f>
        <v>0</v>
      </c>
      <c r="H28" s="212"/>
      <c r="I28" s="212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1">
        <f>A27</f>
        <v>0</v>
      </c>
      <c r="H29" s="211"/>
      <c r="I29" s="211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3"/>
      <c r="E34" s="214"/>
      <c r="G34" s="215"/>
      <c r="H34" s="216"/>
      <c r="I34" s="216"/>
      <c r="J34" s="25"/>
    </row>
    <row r="35" spans="1:52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45</v>
      </c>
      <c r="C39" s="196"/>
      <c r="D39" s="196"/>
      <c r="E39" s="196"/>
      <c r="F39" s="99">
        <f>'1 C01 Pol'!AE315+'1 VON Pol'!AE36</f>
        <v>0</v>
      </c>
      <c r="G39" s="100">
        <f>'1 C01 Pol'!AF315+'1 VON Pol'!AF36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52" ht="25.5" customHeight="1" x14ac:dyDescent="0.2">
      <c r="A40" s="88">
        <v>2</v>
      </c>
      <c r="B40" s="103" t="s">
        <v>46</v>
      </c>
      <c r="C40" s="197" t="s">
        <v>44</v>
      </c>
      <c r="D40" s="197"/>
      <c r="E40" s="197"/>
      <c r="F40" s="104">
        <f>'1 C01 Pol'!AE315+'1 VON Pol'!AE36</f>
        <v>0</v>
      </c>
      <c r="G40" s="105">
        <f>'1 C01 Pol'!AF315+'1 VON Pol'!AF36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52" ht="25.5" customHeight="1" x14ac:dyDescent="0.2">
      <c r="A41" s="88">
        <v>3</v>
      </c>
      <c r="B41" s="107" t="s">
        <v>47</v>
      </c>
      <c r="C41" s="196" t="s">
        <v>48</v>
      </c>
      <c r="D41" s="196"/>
      <c r="E41" s="196"/>
      <c r="F41" s="108">
        <f>'1 C01 Pol'!AE315</f>
        <v>0</v>
      </c>
      <c r="G41" s="101">
        <f>'1 C01 Pol'!AF315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52" ht="25.5" customHeight="1" x14ac:dyDescent="0.2">
      <c r="A42" s="88">
        <v>3</v>
      </c>
      <c r="B42" s="107" t="s">
        <v>49</v>
      </c>
      <c r="C42" s="196" t="s">
        <v>50</v>
      </c>
      <c r="D42" s="196"/>
      <c r="E42" s="196"/>
      <c r="F42" s="108">
        <f>'1 VON Pol'!AE36</f>
        <v>0</v>
      </c>
      <c r="G42" s="101">
        <f>'1 VON Pol'!AF36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52" ht="25.5" customHeight="1" x14ac:dyDescent="0.2">
      <c r="A43" s="88"/>
      <c r="B43" s="198" t="s">
        <v>51</v>
      </c>
      <c r="C43" s="199"/>
      <c r="D43" s="199"/>
      <c r="E43" s="200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52" x14ac:dyDescent="0.2">
      <c r="A45" t="s">
        <v>53</v>
      </c>
      <c r="B45" t="s">
        <v>54</v>
      </c>
    </row>
    <row r="46" spans="1:52" ht="25.5" x14ac:dyDescent="0.2">
      <c r="B46" s="195" t="s">
        <v>55</v>
      </c>
      <c r="C46" s="195"/>
      <c r="D46" s="195"/>
      <c r="E46" s="195"/>
      <c r="F46" s="195"/>
      <c r="G46" s="195"/>
      <c r="H46" s="195"/>
      <c r="I46" s="195"/>
      <c r="J46" s="195"/>
      <c r="AZ46" s="120" t="str">
        <f>B46</f>
        <v>Položky označené D+M (dodávka + montáž) se oceňují včetně přesunu hmot. Ostatní vlastní položky jsou založeny na cenové soustavě RTS.</v>
      </c>
    </row>
    <row r="47" spans="1:52" ht="25.5" x14ac:dyDescent="0.2">
      <c r="B47" s="195" t="s">
        <v>56</v>
      </c>
      <c r="C47" s="195"/>
      <c r="D47" s="195"/>
      <c r="E47" s="195"/>
      <c r="F47" s="195"/>
      <c r="G47" s="195"/>
      <c r="H47" s="195"/>
      <c r="I47" s="195"/>
      <c r="J47" s="195"/>
      <c r="AZ47" s="120" t="str">
        <f>B47</f>
        <v>Veškeré prvky a konstrukce se oceňují jako kompletní, včetně detailů, pomocných prací (vysekání drážek, doklinkování, vysekání kapes, lože apod.).</v>
      </c>
    </row>
    <row r="48" spans="1:52" ht="25.5" x14ac:dyDescent="0.2">
      <c r="B48" s="195" t="s">
        <v>57</v>
      </c>
      <c r="C48" s="195"/>
      <c r="D48" s="195"/>
      <c r="E48" s="195"/>
      <c r="F48" s="195"/>
      <c r="G48" s="195"/>
      <c r="H48" s="195"/>
      <c r="I48" s="195"/>
      <c r="J48" s="195"/>
      <c r="AZ48" s="120" t="str">
        <f>B48</f>
        <v>Jakýkoliv rozpor mezi PD a Soupisem prací je nutné na základě důsledné kontroly zhotovitelem neprodleně oznámit.</v>
      </c>
    </row>
    <row r="51" spans="1:10" ht="15.75" x14ac:dyDescent="0.25">
      <c r="B51" s="121" t="s">
        <v>58</v>
      </c>
    </row>
    <row r="53" spans="1:10" ht="25.5" customHeight="1" x14ac:dyDescent="0.2">
      <c r="A53" s="123"/>
      <c r="B53" s="126" t="s">
        <v>18</v>
      </c>
      <c r="C53" s="126" t="s">
        <v>6</v>
      </c>
      <c r="D53" s="127"/>
      <c r="E53" s="127"/>
      <c r="F53" s="128" t="s">
        <v>59</v>
      </c>
      <c r="G53" s="128"/>
      <c r="H53" s="128"/>
      <c r="I53" s="128" t="s">
        <v>31</v>
      </c>
      <c r="J53" s="128" t="s">
        <v>0</v>
      </c>
    </row>
    <row r="54" spans="1:10" ht="36.75" customHeight="1" x14ac:dyDescent="0.2">
      <c r="A54" s="124"/>
      <c r="B54" s="129" t="s">
        <v>60</v>
      </c>
      <c r="C54" s="193" t="s">
        <v>61</v>
      </c>
      <c r="D54" s="194"/>
      <c r="E54" s="194"/>
      <c r="F54" s="135" t="s">
        <v>26</v>
      </c>
      <c r="G54" s="136"/>
      <c r="H54" s="136"/>
      <c r="I54" s="136">
        <f>'1 C01 Pol'!G8</f>
        <v>0</v>
      </c>
      <c r="J54" s="133" t="str">
        <f>IF(I64=0,"",I54/I64*100)</f>
        <v/>
      </c>
    </row>
    <row r="55" spans="1:10" ht="36.75" customHeight="1" x14ac:dyDescent="0.2">
      <c r="A55" s="124"/>
      <c r="B55" s="129" t="s">
        <v>62</v>
      </c>
      <c r="C55" s="193" t="s">
        <v>63</v>
      </c>
      <c r="D55" s="194"/>
      <c r="E55" s="194"/>
      <c r="F55" s="135" t="s">
        <v>26</v>
      </c>
      <c r="G55" s="136"/>
      <c r="H55" s="136"/>
      <c r="I55" s="136">
        <f>'1 C01 Pol'!G226</f>
        <v>0</v>
      </c>
      <c r="J55" s="133" t="str">
        <f>IF(I64=0,"",I55/I64*100)</f>
        <v/>
      </c>
    </row>
    <row r="56" spans="1:10" ht="36.75" customHeight="1" x14ac:dyDescent="0.2">
      <c r="A56" s="124"/>
      <c r="B56" s="129" t="s">
        <v>64</v>
      </c>
      <c r="C56" s="193" t="s">
        <v>65</v>
      </c>
      <c r="D56" s="194"/>
      <c r="E56" s="194"/>
      <c r="F56" s="135" t="s">
        <v>26</v>
      </c>
      <c r="G56" s="136"/>
      <c r="H56" s="136"/>
      <c r="I56" s="136">
        <f>'1 C01 Pol'!G235</f>
        <v>0</v>
      </c>
      <c r="J56" s="133" t="str">
        <f>IF(I64=0,"",I56/I64*100)</f>
        <v/>
      </c>
    </row>
    <row r="57" spans="1:10" ht="36.75" customHeight="1" x14ac:dyDescent="0.2">
      <c r="A57" s="124"/>
      <c r="B57" s="129" t="s">
        <v>66</v>
      </c>
      <c r="C57" s="193" t="s">
        <v>67</v>
      </c>
      <c r="D57" s="194"/>
      <c r="E57" s="194"/>
      <c r="F57" s="135" t="s">
        <v>26</v>
      </c>
      <c r="G57" s="136"/>
      <c r="H57" s="136"/>
      <c r="I57" s="136">
        <f>'1 C01 Pol'!G262</f>
        <v>0</v>
      </c>
      <c r="J57" s="133" t="str">
        <f>IF(I64=0,"",I57/I64*100)</f>
        <v/>
      </c>
    </row>
    <row r="58" spans="1:10" ht="36.75" customHeight="1" x14ac:dyDescent="0.2">
      <c r="A58" s="124"/>
      <c r="B58" s="129" t="s">
        <v>68</v>
      </c>
      <c r="C58" s="193" t="s">
        <v>69</v>
      </c>
      <c r="D58" s="194"/>
      <c r="E58" s="194"/>
      <c r="F58" s="135" t="s">
        <v>27</v>
      </c>
      <c r="G58" s="136"/>
      <c r="H58" s="136"/>
      <c r="I58" s="136">
        <f>'1 C01 Pol'!G264</f>
        <v>0</v>
      </c>
      <c r="J58" s="133" t="str">
        <f>IF(I64=0,"",I58/I64*100)</f>
        <v/>
      </c>
    </row>
    <row r="59" spans="1:10" ht="36.75" customHeight="1" x14ac:dyDescent="0.2">
      <c r="A59" s="124"/>
      <c r="B59" s="129" t="s">
        <v>70</v>
      </c>
      <c r="C59" s="193" t="s">
        <v>71</v>
      </c>
      <c r="D59" s="194"/>
      <c r="E59" s="194"/>
      <c r="F59" s="135" t="s">
        <v>27</v>
      </c>
      <c r="G59" s="136"/>
      <c r="H59" s="136"/>
      <c r="I59" s="136">
        <f>'1 C01 Pol'!G281</f>
        <v>0</v>
      </c>
      <c r="J59" s="133" t="str">
        <f>IF(I64=0,"",I59/I64*100)</f>
        <v/>
      </c>
    </row>
    <row r="60" spans="1:10" ht="36.75" customHeight="1" x14ac:dyDescent="0.2">
      <c r="A60" s="124"/>
      <c r="B60" s="129" t="s">
        <v>72</v>
      </c>
      <c r="C60" s="193" t="s">
        <v>73</v>
      </c>
      <c r="D60" s="194"/>
      <c r="E60" s="194"/>
      <c r="F60" s="135" t="s">
        <v>27</v>
      </c>
      <c r="G60" s="136"/>
      <c r="H60" s="136"/>
      <c r="I60" s="136">
        <f>'1 C01 Pol'!G292</f>
        <v>0</v>
      </c>
      <c r="J60" s="133" t="str">
        <f>IF(I64=0,"",I60/I64*100)</f>
        <v/>
      </c>
    </row>
    <row r="61" spans="1:10" ht="36.75" customHeight="1" x14ac:dyDescent="0.2">
      <c r="A61" s="124"/>
      <c r="B61" s="129" t="s">
        <v>74</v>
      </c>
      <c r="C61" s="193" t="s">
        <v>75</v>
      </c>
      <c r="D61" s="194"/>
      <c r="E61" s="194"/>
      <c r="F61" s="135" t="s">
        <v>76</v>
      </c>
      <c r="G61" s="136"/>
      <c r="H61" s="136"/>
      <c r="I61" s="136">
        <f>'1 C01 Pol'!G301</f>
        <v>0</v>
      </c>
      <c r="J61" s="133" t="str">
        <f>IF(I64=0,"",I61/I64*100)</f>
        <v/>
      </c>
    </row>
    <row r="62" spans="1:10" ht="36.75" customHeight="1" x14ac:dyDescent="0.2">
      <c r="A62" s="124"/>
      <c r="B62" s="129" t="s">
        <v>77</v>
      </c>
      <c r="C62" s="193" t="s">
        <v>29</v>
      </c>
      <c r="D62" s="194"/>
      <c r="E62" s="194"/>
      <c r="F62" s="135" t="s">
        <v>77</v>
      </c>
      <c r="G62" s="136"/>
      <c r="H62" s="136"/>
      <c r="I62" s="136">
        <f>'1 VON Pol'!G8</f>
        <v>0</v>
      </c>
      <c r="J62" s="133" t="str">
        <f>IF(I64=0,"",I62/I64*100)</f>
        <v/>
      </c>
    </row>
    <row r="63" spans="1:10" ht="36.75" customHeight="1" x14ac:dyDescent="0.2">
      <c r="A63" s="124"/>
      <c r="B63" s="129" t="s">
        <v>78</v>
      </c>
      <c r="C63" s="193" t="s">
        <v>30</v>
      </c>
      <c r="D63" s="194"/>
      <c r="E63" s="194"/>
      <c r="F63" s="135" t="s">
        <v>78</v>
      </c>
      <c r="G63" s="136"/>
      <c r="H63" s="136"/>
      <c r="I63" s="136">
        <f>'1 C01 Pol'!G310+'1 VON Pol'!G15</f>
        <v>0</v>
      </c>
      <c r="J63" s="133" t="str">
        <f>IF(I64=0,"",I63/I64*100)</f>
        <v/>
      </c>
    </row>
    <row r="64" spans="1:10" ht="25.5" customHeight="1" x14ac:dyDescent="0.2">
      <c r="A64" s="125"/>
      <c r="B64" s="130" t="s">
        <v>1</v>
      </c>
      <c r="C64" s="131"/>
      <c r="D64" s="132"/>
      <c r="E64" s="132"/>
      <c r="F64" s="137"/>
      <c r="G64" s="138"/>
      <c r="H64" s="138"/>
      <c r="I64" s="138">
        <f>SUM(I54:I63)</f>
        <v>0</v>
      </c>
      <c r="J64" s="134">
        <f>SUM(J54:J63)</f>
        <v>0</v>
      </c>
    </row>
    <row r="65" spans="6:10" x14ac:dyDescent="0.2">
      <c r="F65" s="86"/>
      <c r="G65" s="86"/>
      <c r="H65" s="86"/>
      <c r="I65" s="86"/>
      <c r="J65" s="87"/>
    </row>
    <row r="66" spans="6:10" x14ac:dyDescent="0.2">
      <c r="F66" s="86"/>
      <c r="G66" s="86"/>
      <c r="H66" s="86"/>
      <c r="I66" s="86"/>
      <c r="J66" s="87"/>
    </row>
    <row r="67" spans="6:10" x14ac:dyDescent="0.2">
      <c r="F67" s="86"/>
      <c r="G67" s="86"/>
      <c r="H67" s="86"/>
      <c r="I67" s="86"/>
      <c r="J67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B46:J46"/>
    <mergeCell ref="B47:J47"/>
    <mergeCell ref="B48:J48"/>
    <mergeCell ref="C54:E54"/>
    <mergeCell ref="C55:E55"/>
    <mergeCell ref="C61:E61"/>
    <mergeCell ref="C62:E62"/>
    <mergeCell ref="C63:E63"/>
    <mergeCell ref="C56:E56"/>
    <mergeCell ref="C57:E57"/>
    <mergeCell ref="C58:E58"/>
    <mergeCell ref="C59:E59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8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9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10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8" width="0" hidden="1" customWidth="1"/>
    <col min="20" max="20" width="9.285156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79</v>
      </c>
    </row>
    <row r="2" spans="1:60" ht="25.15" customHeight="1" x14ac:dyDescent="0.2">
      <c r="A2" s="140" t="s">
        <v>8</v>
      </c>
      <c r="B2" s="49" t="s">
        <v>43</v>
      </c>
      <c r="C2" s="250" t="s">
        <v>44</v>
      </c>
      <c r="D2" s="251"/>
      <c r="E2" s="251"/>
      <c r="F2" s="251"/>
      <c r="G2" s="252"/>
      <c r="AG2" t="s">
        <v>80</v>
      </c>
    </row>
    <row r="3" spans="1:60" ht="25.15" customHeight="1" x14ac:dyDescent="0.2">
      <c r="A3" s="140" t="s">
        <v>9</v>
      </c>
      <c r="B3" s="49" t="s">
        <v>46</v>
      </c>
      <c r="C3" s="250" t="s">
        <v>44</v>
      </c>
      <c r="D3" s="251"/>
      <c r="E3" s="251"/>
      <c r="F3" s="251"/>
      <c r="G3" s="252"/>
      <c r="AC3" s="122" t="s">
        <v>80</v>
      </c>
      <c r="AG3" t="s">
        <v>81</v>
      </c>
    </row>
    <row r="4" spans="1:60" ht="25.15" customHeight="1" x14ac:dyDescent="0.2">
      <c r="A4" s="141" t="s">
        <v>10</v>
      </c>
      <c r="B4" s="142" t="s">
        <v>47</v>
      </c>
      <c r="C4" s="253" t="s">
        <v>48</v>
      </c>
      <c r="D4" s="254"/>
      <c r="E4" s="254"/>
      <c r="F4" s="254"/>
      <c r="G4" s="255"/>
      <c r="AG4" t="s">
        <v>82</v>
      </c>
    </row>
    <row r="5" spans="1:60" x14ac:dyDescent="0.2">
      <c r="D5" s="10"/>
    </row>
    <row r="6" spans="1:60" ht="38.25" x14ac:dyDescent="0.2">
      <c r="A6" s="144" t="s">
        <v>83</v>
      </c>
      <c r="B6" s="146" t="s">
        <v>84</v>
      </c>
      <c r="C6" s="146" t="s">
        <v>85</v>
      </c>
      <c r="D6" s="145" t="s">
        <v>86</v>
      </c>
      <c r="E6" s="144" t="s">
        <v>87</v>
      </c>
      <c r="F6" s="143" t="s">
        <v>88</v>
      </c>
      <c r="G6" s="144" t="s">
        <v>31</v>
      </c>
      <c r="H6" s="147" t="s">
        <v>32</v>
      </c>
      <c r="I6" s="147" t="s">
        <v>89</v>
      </c>
      <c r="J6" s="147" t="s">
        <v>33</v>
      </c>
      <c r="K6" s="147" t="s">
        <v>90</v>
      </c>
      <c r="L6" s="147" t="s">
        <v>91</v>
      </c>
      <c r="M6" s="147" t="s">
        <v>92</v>
      </c>
      <c r="N6" s="147" t="s">
        <v>93</v>
      </c>
      <c r="O6" s="147" t="s">
        <v>94</v>
      </c>
      <c r="P6" s="147" t="s">
        <v>95</v>
      </c>
      <c r="Q6" s="147" t="s">
        <v>96</v>
      </c>
      <c r="R6" s="147" t="s">
        <v>97</v>
      </c>
      <c r="S6" s="147" t="s">
        <v>98</v>
      </c>
      <c r="T6" s="147" t="s">
        <v>99</v>
      </c>
      <c r="U6" s="147" t="s">
        <v>100</v>
      </c>
      <c r="V6" s="147" t="s">
        <v>101</v>
      </c>
      <c r="W6" s="147" t="s">
        <v>102</v>
      </c>
      <c r="X6" s="147" t="s">
        <v>103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104</v>
      </c>
      <c r="B8" s="164" t="s">
        <v>60</v>
      </c>
      <c r="C8" s="184" t="s">
        <v>61</v>
      </c>
      <c r="D8" s="165"/>
      <c r="E8" s="166"/>
      <c r="F8" s="167"/>
      <c r="G8" s="167">
        <f>SUMIF(AG9:AG225,"&lt;&gt;NOR",G9:G225)</f>
        <v>0</v>
      </c>
      <c r="H8" s="167"/>
      <c r="I8" s="167">
        <f>SUM(I9:I225)</f>
        <v>0</v>
      </c>
      <c r="J8" s="167"/>
      <c r="K8" s="167">
        <f>SUM(K9:K225)</f>
        <v>0</v>
      </c>
      <c r="L8" s="167"/>
      <c r="M8" s="167">
        <f>SUM(M9:M225)</f>
        <v>0</v>
      </c>
      <c r="N8" s="167"/>
      <c r="O8" s="167">
        <f>SUM(O9:O225)</f>
        <v>81.279999999999973</v>
      </c>
      <c r="P8" s="167"/>
      <c r="Q8" s="167">
        <f>SUM(Q9:Q225)</f>
        <v>0</v>
      </c>
      <c r="R8" s="167"/>
      <c r="S8" s="167"/>
      <c r="T8" s="168"/>
      <c r="U8" s="162"/>
      <c r="V8" s="162">
        <f>SUM(V9:V225)</f>
        <v>15543.530000000002</v>
      </c>
      <c r="W8" s="162"/>
      <c r="X8" s="162"/>
      <c r="AG8" t="s">
        <v>105</v>
      </c>
    </row>
    <row r="9" spans="1:60" outlineLevel="1" x14ac:dyDescent="0.2">
      <c r="A9" s="169">
        <v>1</v>
      </c>
      <c r="B9" s="170" t="s">
        <v>106</v>
      </c>
      <c r="C9" s="185" t="s">
        <v>107</v>
      </c>
      <c r="D9" s="171" t="s">
        <v>108</v>
      </c>
      <c r="E9" s="172">
        <v>339.53399999999999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4.0000000000000003E-5</v>
      </c>
      <c r="O9" s="174">
        <f>ROUND(E9*N9,2)</f>
        <v>0.01</v>
      </c>
      <c r="P9" s="174">
        <v>0</v>
      </c>
      <c r="Q9" s="174">
        <f>ROUND(E9*P9,2)</f>
        <v>0</v>
      </c>
      <c r="R9" s="174"/>
      <c r="S9" s="174" t="s">
        <v>109</v>
      </c>
      <c r="T9" s="175" t="s">
        <v>109</v>
      </c>
      <c r="U9" s="157">
        <v>7.8E-2</v>
      </c>
      <c r="V9" s="157">
        <f>ROUND(E9*U9,2)</f>
        <v>26.48</v>
      </c>
      <c r="W9" s="157"/>
      <c r="X9" s="157" t="s">
        <v>110</v>
      </c>
      <c r="Y9" s="148"/>
      <c r="Z9" s="148"/>
      <c r="AA9" s="148"/>
      <c r="AB9" s="148"/>
      <c r="AC9" s="148"/>
      <c r="AD9" s="148"/>
      <c r="AE9" s="148"/>
      <c r="AF9" s="148"/>
      <c r="AG9" s="148" t="s">
        <v>111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112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113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114</v>
      </c>
      <c r="D11" s="158"/>
      <c r="E11" s="159">
        <v>23.82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115</v>
      </c>
      <c r="D12" s="158"/>
      <c r="E12" s="159">
        <v>91.84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113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6" t="s">
        <v>116</v>
      </c>
      <c r="D13" s="158"/>
      <c r="E13" s="159">
        <v>101.36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113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6" t="s">
        <v>117</v>
      </c>
      <c r="D14" s="158"/>
      <c r="E14" s="159">
        <v>107.76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113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118</v>
      </c>
      <c r="D15" s="158"/>
      <c r="E15" s="159">
        <v>4.4000000000000004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113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119</v>
      </c>
      <c r="D16" s="158"/>
      <c r="E16" s="159">
        <v>10.353999999999999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113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9">
        <v>2</v>
      </c>
      <c r="B17" s="170" t="s">
        <v>120</v>
      </c>
      <c r="C17" s="185" t="s">
        <v>121</v>
      </c>
      <c r="D17" s="171" t="s">
        <v>108</v>
      </c>
      <c r="E17" s="172">
        <v>2135.4659999999999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2.0000000000000002E-5</v>
      </c>
      <c r="O17" s="174">
        <f>ROUND(E17*N17,2)</f>
        <v>0.04</v>
      </c>
      <c r="P17" s="174">
        <v>0</v>
      </c>
      <c r="Q17" s="174">
        <f>ROUND(E17*P17,2)</f>
        <v>0</v>
      </c>
      <c r="R17" s="174"/>
      <c r="S17" s="174" t="s">
        <v>109</v>
      </c>
      <c r="T17" s="175" t="s">
        <v>109</v>
      </c>
      <c r="U17" s="157">
        <v>0.2</v>
      </c>
      <c r="V17" s="157">
        <f>ROUND(E17*U17,2)</f>
        <v>427.09</v>
      </c>
      <c r="W17" s="157"/>
      <c r="X17" s="157" t="s">
        <v>110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111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112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113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122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113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123</v>
      </c>
      <c r="D20" s="158"/>
      <c r="E20" s="159">
        <v>188.5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113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45" outlineLevel="1" x14ac:dyDescent="0.2">
      <c r="A21" s="155"/>
      <c r="B21" s="156"/>
      <c r="C21" s="186" t="s">
        <v>124</v>
      </c>
      <c r="D21" s="158"/>
      <c r="E21" s="159">
        <v>7.43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113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6" t="s">
        <v>125</v>
      </c>
      <c r="D22" s="158"/>
      <c r="E22" s="159">
        <v>-2.75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113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126</v>
      </c>
      <c r="D23" s="160"/>
      <c r="E23" s="161">
        <v>193.18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113</v>
      </c>
      <c r="AH23" s="148">
        <v>1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127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6" t="s">
        <v>128</v>
      </c>
      <c r="D25" s="158"/>
      <c r="E25" s="159">
        <v>445.5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113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33.75" outlineLevel="1" x14ac:dyDescent="0.2">
      <c r="A26" s="155"/>
      <c r="B26" s="156"/>
      <c r="C26" s="186" t="s">
        <v>129</v>
      </c>
      <c r="D26" s="158"/>
      <c r="E26" s="159">
        <v>-19.440000000000001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113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55"/>
      <c r="B27" s="156"/>
      <c r="C27" s="186" t="s">
        <v>130</v>
      </c>
      <c r="D27" s="158"/>
      <c r="E27" s="159">
        <v>2.9460000000000002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113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7" t="s">
        <v>126</v>
      </c>
      <c r="D28" s="160"/>
      <c r="E28" s="161">
        <v>429.00599999999997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113</v>
      </c>
      <c r="AH28" s="148">
        <v>1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131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113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6" t="s">
        <v>132</v>
      </c>
      <c r="D30" s="158"/>
      <c r="E30" s="159">
        <v>99.5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113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6" t="s">
        <v>133</v>
      </c>
      <c r="D31" s="158"/>
      <c r="E31" s="159">
        <v>349.5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113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33.75" outlineLevel="1" x14ac:dyDescent="0.2">
      <c r="A32" s="155"/>
      <c r="B32" s="156"/>
      <c r="C32" s="186" t="s">
        <v>134</v>
      </c>
      <c r="D32" s="158"/>
      <c r="E32" s="159">
        <v>-62.91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7" t="s">
        <v>126</v>
      </c>
      <c r="D33" s="160"/>
      <c r="E33" s="161">
        <v>386.09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113</v>
      </c>
      <c r="AH33" s="148">
        <v>1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6" t="s">
        <v>135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113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136</v>
      </c>
      <c r="D35" s="158"/>
      <c r="E35" s="159">
        <v>129.5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113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137</v>
      </c>
      <c r="D36" s="158"/>
      <c r="E36" s="159">
        <v>296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113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33.75" outlineLevel="1" x14ac:dyDescent="0.2">
      <c r="A37" s="155"/>
      <c r="B37" s="156"/>
      <c r="C37" s="186" t="s">
        <v>138</v>
      </c>
      <c r="D37" s="158"/>
      <c r="E37" s="159">
        <v>-75.462000000000003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113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7" t="s">
        <v>126</v>
      </c>
      <c r="D38" s="160"/>
      <c r="E38" s="161">
        <v>350.03800000000001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113</v>
      </c>
      <c r="AH38" s="148">
        <v>1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6" t="s">
        <v>139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113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6" t="s">
        <v>140</v>
      </c>
      <c r="D40" s="158"/>
      <c r="E40" s="159">
        <v>260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113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141</v>
      </c>
      <c r="D41" s="158"/>
      <c r="E41" s="159">
        <v>2.35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113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7" t="s">
        <v>126</v>
      </c>
      <c r="D42" s="160"/>
      <c r="E42" s="161">
        <v>262.35000000000002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113</v>
      </c>
      <c r="AH42" s="148">
        <v>1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6" t="s">
        <v>142</v>
      </c>
      <c r="D43" s="158"/>
      <c r="E43" s="159">
        <v>514.80200000000002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113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7" t="s">
        <v>126</v>
      </c>
      <c r="D44" s="160"/>
      <c r="E44" s="161">
        <v>514.80200000000002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113</v>
      </c>
      <c r="AH44" s="148">
        <v>1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6">
        <v>3</v>
      </c>
      <c r="B45" s="177" t="s">
        <v>143</v>
      </c>
      <c r="C45" s="188" t="s">
        <v>144</v>
      </c>
      <c r="D45" s="178" t="s">
        <v>108</v>
      </c>
      <c r="E45" s="179">
        <v>2135.4659999999999</v>
      </c>
      <c r="F45" s="180"/>
      <c r="G45" s="181">
        <f>ROUND(E45*F45,2)</f>
        <v>0</v>
      </c>
      <c r="H45" s="180"/>
      <c r="I45" s="181">
        <f>ROUND(E45*H45,2)</f>
        <v>0</v>
      </c>
      <c r="J45" s="180"/>
      <c r="K45" s="181">
        <f>ROUND(E45*J45,2)</f>
        <v>0</v>
      </c>
      <c r="L45" s="181">
        <v>21</v>
      </c>
      <c r="M45" s="181">
        <f>G45*(1+L45/100)</f>
        <v>0</v>
      </c>
      <c r="N45" s="181">
        <v>0</v>
      </c>
      <c r="O45" s="181">
        <f>ROUND(E45*N45,2)</f>
        <v>0</v>
      </c>
      <c r="P45" s="181">
        <v>0</v>
      </c>
      <c r="Q45" s="181">
        <f>ROUND(E45*P45,2)</f>
        <v>0</v>
      </c>
      <c r="R45" s="181"/>
      <c r="S45" s="181" t="s">
        <v>109</v>
      </c>
      <c r="T45" s="182" t="s">
        <v>109</v>
      </c>
      <c r="U45" s="157">
        <v>0.43</v>
      </c>
      <c r="V45" s="157">
        <f>ROUND(E45*U45,2)</f>
        <v>918.25</v>
      </c>
      <c r="W45" s="157"/>
      <c r="X45" s="157" t="s">
        <v>110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111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69">
        <v>4</v>
      </c>
      <c r="B46" s="170" t="s">
        <v>145</v>
      </c>
      <c r="C46" s="185" t="s">
        <v>146</v>
      </c>
      <c r="D46" s="171" t="s">
        <v>108</v>
      </c>
      <c r="E46" s="172">
        <v>164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21</v>
      </c>
      <c r="M46" s="174">
        <f>G46*(1+L46/100)</f>
        <v>0</v>
      </c>
      <c r="N46" s="174">
        <v>3.2000000000000003E-4</v>
      </c>
      <c r="O46" s="174">
        <f>ROUND(E46*N46,2)</f>
        <v>0.05</v>
      </c>
      <c r="P46" s="174">
        <v>0</v>
      </c>
      <c r="Q46" s="174">
        <f>ROUND(E46*P46,2)</f>
        <v>0</v>
      </c>
      <c r="R46" s="174"/>
      <c r="S46" s="174" t="s">
        <v>109</v>
      </c>
      <c r="T46" s="175" t="s">
        <v>109</v>
      </c>
      <c r="U46" s="157">
        <v>0.25</v>
      </c>
      <c r="V46" s="157">
        <f>ROUND(E46*U46,2)</f>
        <v>41</v>
      </c>
      <c r="W46" s="157"/>
      <c r="X46" s="157" t="s">
        <v>110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111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6" t="s">
        <v>147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113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148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113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112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113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149</v>
      </c>
      <c r="D50" s="158"/>
      <c r="E50" s="159">
        <v>164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113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69">
        <v>5</v>
      </c>
      <c r="B51" s="170" t="s">
        <v>150</v>
      </c>
      <c r="C51" s="185" t="s">
        <v>151</v>
      </c>
      <c r="D51" s="171" t="s">
        <v>108</v>
      </c>
      <c r="E51" s="172">
        <v>193.18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4">
        <v>6.3E-3</v>
      </c>
      <c r="O51" s="174">
        <f>ROUND(E51*N51,2)</f>
        <v>1.22</v>
      </c>
      <c r="P51" s="174">
        <v>0</v>
      </c>
      <c r="Q51" s="174">
        <f>ROUND(E51*P51,2)</f>
        <v>0</v>
      </c>
      <c r="R51" s="174"/>
      <c r="S51" s="174" t="s">
        <v>152</v>
      </c>
      <c r="T51" s="175" t="s">
        <v>109</v>
      </c>
      <c r="U51" s="157">
        <v>0.32682</v>
      </c>
      <c r="V51" s="157">
        <f>ROUND(E51*U51,2)</f>
        <v>63.14</v>
      </c>
      <c r="W51" s="157"/>
      <c r="X51" s="157" t="s">
        <v>110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111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6" t="s">
        <v>153</v>
      </c>
      <c r="D52" s="158"/>
      <c r="E52" s="159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113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55"/>
      <c r="B53" s="156"/>
      <c r="C53" s="186" t="s">
        <v>154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113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155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113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112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113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122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113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6" t="s">
        <v>123</v>
      </c>
      <c r="D57" s="158"/>
      <c r="E57" s="159">
        <v>188.5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113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45" outlineLevel="1" x14ac:dyDescent="0.2">
      <c r="A58" s="155"/>
      <c r="B58" s="156"/>
      <c r="C58" s="186" t="s">
        <v>124</v>
      </c>
      <c r="D58" s="158"/>
      <c r="E58" s="159">
        <v>7.43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113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125</v>
      </c>
      <c r="D59" s="158"/>
      <c r="E59" s="159">
        <v>-2.75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113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7" t="s">
        <v>126</v>
      </c>
      <c r="D60" s="160"/>
      <c r="E60" s="161">
        <v>193.18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113</v>
      </c>
      <c r="AH60" s="148">
        <v>1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9">
        <v>6</v>
      </c>
      <c r="B61" s="170" t="s">
        <v>156</v>
      </c>
      <c r="C61" s="185" t="s">
        <v>157</v>
      </c>
      <c r="D61" s="171" t="s">
        <v>108</v>
      </c>
      <c r="E61" s="172">
        <v>193.18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21</v>
      </c>
      <c r="M61" s="174">
        <f>G61*(1+L61/100)</f>
        <v>0</v>
      </c>
      <c r="N61" s="174">
        <v>1.1800000000000001E-3</v>
      </c>
      <c r="O61" s="174">
        <f>ROUND(E61*N61,2)</f>
        <v>0.23</v>
      </c>
      <c r="P61" s="174">
        <v>0</v>
      </c>
      <c r="Q61" s="174">
        <f>ROUND(E61*P61,2)</f>
        <v>0</v>
      </c>
      <c r="R61" s="174"/>
      <c r="S61" s="174" t="s">
        <v>109</v>
      </c>
      <c r="T61" s="175" t="s">
        <v>109</v>
      </c>
      <c r="U61" s="157">
        <v>1.1850000000000001</v>
      </c>
      <c r="V61" s="157">
        <f>ROUND(E61*U61,2)</f>
        <v>228.92</v>
      </c>
      <c r="W61" s="157"/>
      <c r="X61" s="157" t="s">
        <v>110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111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6" t="s">
        <v>112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113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6" t="s">
        <v>122</v>
      </c>
      <c r="D63" s="158"/>
      <c r="E63" s="159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113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6" t="s">
        <v>123</v>
      </c>
      <c r="D64" s="158"/>
      <c r="E64" s="159">
        <v>188.5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113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45" outlineLevel="1" x14ac:dyDescent="0.2">
      <c r="A65" s="155"/>
      <c r="B65" s="156"/>
      <c r="C65" s="186" t="s">
        <v>124</v>
      </c>
      <c r="D65" s="158"/>
      <c r="E65" s="159">
        <v>7.43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113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125</v>
      </c>
      <c r="D66" s="158"/>
      <c r="E66" s="159">
        <v>-2.75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113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69">
        <v>7</v>
      </c>
      <c r="B67" s="170" t="s">
        <v>158</v>
      </c>
      <c r="C67" s="185" t="s">
        <v>159</v>
      </c>
      <c r="D67" s="171" t="s">
        <v>108</v>
      </c>
      <c r="E67" s="172">
        <v>193.18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4">
        <v>1.08E-3</v>
      </c>
      <c r="O67" s="174">
        <f>ROUND(E67*N67,2)</f>
        <v>0.21</v>
      </c>
      <c r="P67" s="174">
        <v>0</v>
      </c>
      <c r="Q67" s="174">
        <f>ROUND(E67*P67,2)</f>
        <v>0</v>
      </c>
      <c r="R67" s="174"/>
      <c r="S67" s="174" t="s">
        <v>152</v>
      </c>
      <c r="T67" s="175" t="s">
        <v>160</v>
      </c>
      <c r="U67" s="157">
        <v>0.16</v>
      </c>
      <c r="V67" s="157">
        <f>ROUND(E67*U67,2)</f>
        <v>30.91</v>
      </c>
      <c r="W67" s="157"/>
      <c r="X67" s="157" t="s">
        <v>110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111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6" t="s">
        <v>112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113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6" t="s">
        <v>122</v>
      </c>
      <c r="D69" s="158"/>
      <c r="E69" s="159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6" t="s">
        <v>123</v>
      </c>
      <c r="D70" s="158"/>
      <c r="E70" s="159">
        <v>188.5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113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45" outlineLevel="1" x14ac:dyDescent="0.2">
      <c r="A71" s="155"/>
      <c r="B71" s="156"/>
      <c r="C71" s="186" t="s">
        <v>124</v>
      </c>
      <c r="D71" s="158"/>
      <c r="E71" s="159">
        <v>7.43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113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125</v>
      </c>
      <c r="D72" s="158"/>
      <c r="E72" s="159">
        <v>-2.75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113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2.5" outlineLevel="1" x14ac:dyDescent="0.2">
      <c r="A73" s="169">
        <v>8</v>
      </c>
      <c r="B73" s="170" t="s">
        <v>161</v>
      </c>
      <c r="C73" s="185" t="s">
        <v>162</v>
      </c>
      <c r="D73" s="171" t="s">
        <v>108</v>
      </c>
      <c r="E73" s="172">
        <v>1665.8579999999999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4">
        <v>3.3279999999999997E-2</v>
      </c>
      <c r="O73" s="174">
        <f>ROUND(E73*N73,2)</f>
        <v>55.44</v>
      </c>
      <c r="P73" s="174">
        <v>0</v>
      </c>
      <c r="Q73" s="174">
        <f>ROUND(E73*P73,2)</f>
        <v>0</v>
      </c>
      <c r="R73" s="174"/>
      <c r="S73" s="174" t="s">
        <v>109</v>
      </c>
      <c r="T73" s="175" t="s">
        <v>109</v>
      </c>
      <c r="U73" s="157">
        <v>7.1946500000000002</v>
      </c>
      <c r="V73" s="157">
        <f>ROUND(E73*U73,2)</f>
        <v>11985.27</v>
      </c>
      <c r="W73" s="157"/>
      <c r="X73" s="157" t="s">
        <v>110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111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33.75" outlineLevel="1" x14ac:dyDescent="0.2">
      <c r="A74" s="155"/>
      <c r="B74" s="156"/>
      <c r="C74" s="186" t="s">
        <v>163</v>
      </c>
      <c r="D74" s="158"/>
      <c r="E74" s="159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113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33.75" outlineLevel="1" x14ac:dyDescent="0.2">
      <c r="A75" s="155"/>
      <c r="B75" s="156"/>
      <c r="C75" s="186" t="s">
        <v>164</v>
      </c>
      <c r="D75" s="158"/>
      <c r="E75" s="159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113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33.75" outlineLevel="1" x14ac:dyDescent="0.2">
      <c r="A76" s="155"/>
      <c r="B76" s="156"/>
      <c r="C76" s="186" t="s">
        <v>165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113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33.75" outlineLevel="1" x14ac:dyDescent="0.2">
      <c r="A77" s="155"/>
      <c r="B77" s="156"/>
      <c r="C77" s="186" t="s">
        <v>166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113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2.5" outlineLevel="1" x14ac:dyDescent="0.2">
      <c r="A78" s="155"/>
      <c r="B78" s="156"/>
      <c r="C78" s="186" t="s">
        <v>167</v>
      </c>
      <c r="D78" s="158"/>
      <c r="E78" s="159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113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55"/>
      <c r="B79" s="156"/>
      <c r="C79" s="186" t="s">
        <v>168</v>
      </c>
      <c r="D79" s="158"/>
      <c r="E79" s="159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113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33.75" outlineLevel="1" x14ac:dyDescent="0.2">
      <c r="A80" s="155"/>
      <c r="B80" s="156"/>
      <c r="C80" s="186" t="s">
        <v>169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113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33.75" outlineLevel="1" x14ac:dyDescent="0.2">
      <c r="A81" s="155"/>
      <c r="B81" s="156"/>
      <c r="C81" s="186" t="s">
        <v>170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113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 x14ac:dyDescent="0.2">
      <c r="A82" s="155"/>
      <c r="B82" s="156"/>
      <c r="C82" s="186" t="s">
        <v>171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113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ht="33.75" outlineLevel="1" x14ac:dyDescent="0.2">
      <c r="A83" s="155"/>
      <c r="B83" s="156"/>
      <c r="C83" s="186" t="s">
        <v>172</v>
      </c>
      <c r="D83" s="158"/>
      <c r="E83" s="159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113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ht="33.75" outlineLevel="1" x14ac:dyDescent="0.2">
      <c r="A84" s="155"/>
      <c r="B84" s="156"/>
      <c r="C84" s="186" t="s">
        <v>173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113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55"/>
      <c r="B85" s="156"/>
      <c r="C85" s="186" t="s">
        <v>174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113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175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113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33.75" outlineLevel="1" x14ac:dyDescent="0.2">
      <c r="A87" s="155"/>
      <c r="B87" s="156"/>
      <c r="C87" s="186" t="s">
        <v>176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113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33.75" outlineLevel="1" x14ac:dyDescent="0.2">
      <c r="A88" s="155"/>
      <c r="B88" s="156"/>
      <c r="C88" s="186" t="s">
        <v>177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113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178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113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6" t="s">
        <v>155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113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6" t="s">
        <v>112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113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6" t="s">
        <v>127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113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6" t="s">
        <v>128</v>
      </c>
      <c r="D93" s="158"/>
      <c r="E93" s="159">
        <v>445.5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113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33.75" outlineLevel="1" x14ac:dyDescent="0.2">
      <c r="A94" s="155"/>
      <c r="B94" s="156"/>
      <c r="C94" s="186" t="s">
        <v>179</v>
      </c>
      <c r="D94" s="158"/>
      <c r="E94" s="159">
        <v>-19.440000000000001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113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2.5" outlineLevel="1" x14ac:dyDescent="0.2">
      <c r="A95" s="155"/>
      <c r="B95" s="156"/>
      <c r="C95" s="186" t="s">
        <v>130</v>
      </c>
      <c r="D95" s="158"/>
      <c r="E95" s="159">
        <v>2.9460000000000002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113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7" t="s">
        <v>126</v>
      </c>
      <c r="D96" s="160"/>
      <c r="E96" s="161">
        <v>429.00599999999997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113</v>
      </c>
      <c r="AH96" s="148">
        <v>1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6" t="s">
        <v>131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113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6" t="s">
        <v>132</v>
      </c>
      <c r="D98" s="158"/>
      <c r="E98" s="159">
        <v>99.5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113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55"/>
      <c r="B99" s="156"/>
      <c r="C99" s="186" t="s">
        <v>180</v>
      </c>
      <c r="D99" s="158"/>
      <c r="E99" s="159">
        <v>123.04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113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7" t="s">
        <v>126</v>
      </c>
      <c r="D100" s="160"/>
      <c r="E100" s="161">
        <v>222.54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113</v>
      </c>
      <c r="AH100" s="148">
        <v>1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6" t="s">
        <v>135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113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6" t="s">
        <v>136</v>
      </c>
      <c r="D102" s="158"/>
      <c r="E102" s="159">
        <v>129.5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113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 x14ac:dyDescent="0.2">
      <c r="A103" s="155"/>
      <c r="B103" s="156"/>
      <c r="C103" s="186" t="s">
        <v>181</v>
      </c>
      <c r="D103" s="158"/>
      <c r="E103" s="159">
        <v>107.66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113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7" t="s">
        <v>126</v>
      </c>
      <c r="D104" s="160"/>
      <c r="E104" s="161">
        <v>237.16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113</v>
      </c>
      <c r="AH104" s="148">
        <v>1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6" t="s">
        <v>139</v>
      </c>
      <c r="D105" s="158"/>
      <c r="E105" s="159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113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6" t="s">
        <v>140</v>
      </c>
      <c r="D106" s="158"/>
      <c r="E106" s="159">
        <v>260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113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6" t="s">
        <v>182</v>
      </c>
      <c r="D107" s="158"/>
      <c r="E107" s="159">
        <v>2.35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113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7" t="s">
        <v>126</v>
      </c>
      <c r="D108" s="160"/>
      <c r="E108" s="161">
        <v>262.35000000000002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113</v>
      </c>
      <c r="AH108" s="148">
        <v>1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6" t="s">
        <v>142</v>
      </c>
      <c r="D109" s="158"/>
      <c r="E109" s="159">
        <v>514.80200000000002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113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7" t="s">
        <v>126</v>
      </c>
      <c r="D110" s="160"/>
      <c r="E110" s="161">
        <v>514.80200000000002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113</v>
      </c>
      <c r="AH110" s="148">
        <v>1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69">
        <v>9</v>
      </c>
      <c r="B111" s="170" t="s">
        <v>183</v>
      </c>
      <c r="C111" s="185" t="s">
        <v>184</v>
      </c>
      <c r="D111" s="171" t="s">
        <v>108</v>
      </c>
      <c r="E111" s="172">
        <v>276.5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74">
        <v>1.5689999999999999E-2</v>
      </c>
      <c r="O111" s="174">
        <f>ROUND(E111*N111,2)</f>
        <v>4.34</v>
      </c>
      <c r="P111" s="174">
        <v>0</v>
      </c>
      <c r="Q111" s="174">
        <f>ROUND(E111*P111,2)</f>
        <v>0</v>
      </c>
      <c r="R111" s="174"/>
      <c r="S111" s="174" t="s">
        <v>109</v>
      </c>
      <c r="T111" s="175" t="s">
        <v>109</v>
      </c>
      <c r="U111" s="157">
        <v>0.67920000000000003</v>
      </c>
      <c r="V111" s="157">
        <f>ROUND(E111*U111,2)</f>
        <v>187.8</v>
      </c>
      <c r="W111" s="157"/>
      <c r="X111" s="157" t="s">
        <v>110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111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33.75" outlineLevel="1" x14ac:dyDescent="0.2">
      <c r="A112" s="155"/>
      <c r="B112" s="156"/>
      <c r="C112" s="186" t="s">
        <v>163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113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33.75" outlineLevel="1" x14ac:dyDescent="0.2">
      <c r="A113" s="155"/>
      <c r="B113" s="156"/>
      <c r="C113" s="186" t="s">
        <v>164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113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33.75" outlineLevel="1" x14ac:dyDescent="0.2">
      <c r="A114" s="155"/>
      <c r="B114" s="156"/>
      <c r="C114" s="186" t="s">
        <v>165</v>
      </c>
      <c r="D114" s="158"/>
      <c r="E114" s="159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113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ht="33.75" outlineLevel="1" x14ac:dyDescent="0.2">
      <c r="A115" s="155"/>
      <c r="B115" s="156"/>
      <c r="C115" s="186" t="s">
        <v>166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113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ht="22.5" outlineLevel="1" x14ac:dyDescent="0.2">
      <c r="A116" s="155"/>
      <c r="B116" s="156"/>
      <c r="C116" s="186" t="s">
        <v>167</v>
      </c>
      <c r="D116" s="158"/>
      <c r="E116" s="159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113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ht="22.5" outlineLevel="1" x14ac:dyDescent="0.2">
      <c r="A117" s="155"/>
      <c r="B117" s="156"/>
      <c r="C117" s="186" t="s">
        <v>168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113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ht="33.75" outlineLevel="1" x14ac:dyDescent="0.2">
      <c r="A118" s="155"/>
      <c r="B118" s="156"/>
      <c r="C118" s="186" t="s">
        <v>169</v>
      </c>
      <c r="D118" s="158"/>
      <c r="E118" s="159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113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ht="33.75" outlineLevel="1" x14ac:dyDescent="0.2">
      <c r="A119" s="155"/>
      <c r="B119" s="156"/>
      <c r="C119" s="186" t="s">
        <v>170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113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ht="22.5" outlineLevel="1" x14ac:dyDescent="0.2">
      <c r="A120" s="155"/>
      <c r="B120" s="156"/>
      <c r="C120" s="186" t="s">
        <v>171</v>
      </c>
      <c r="D120" s="158"/>
      <c r="E120" s="159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113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ht="33.75" outlineLevel="1" x14ac:dyDescent="0.2">
      <c r="A121" s="155"/>
      <c r="B121" s="156"/>
      <c r="C121" s="186" t="s">
        <v>172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113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33.75" outlineLevel="1" x14ac:dyDescent="0.2">
      <c r="A122" s="155"/>
      <c r="B122" s="156"/>
      <c r="C122" s="186" t="s">
        <v>173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113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ht="22.5" outlineLevel="1" x14ac:dyDescent="0.2">
      <c r="A123" s="155"/>
      <c r="B123" s="156"/>
      <c r="C123" s="186" t="s">
        <v>174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113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6" t="s">
        <v>155</v>
      </c>
      <c r="D124" s="158"/>
      <c r="E124" s="159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113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6" t="s">
        <v>112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113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6" t="s">
        <v>185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113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6" t="s">
        <v>131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113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6" t="s">
        <v>186</v>
      </c>
      <c r="D128" s="158"/>
      <c r="E128" s="159">
        <v>349.5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113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6" t="s">
        <v>187</v>
      </c>
      <c r="D129" s="158"/>
      <c r="E129" s="159">
        <v>-192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113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7" t="s">
        <v>126</v>
      </c>
      <c r="D130" s="160"/>
      <c r="E130" s="161">
        <v>157.5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113</v>
      </c>
      <c r="AH130" s="148">
        <v>1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6" t="s">
        <v>135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113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6" t="s">
        <v>137</v>
      </c>
      <c r="D132" s="158"/>
      <c r="E132" s="159">
        <v>296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113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6" t="s">
        <v>188</v>
      </c>
      <c r="D133" s="158"/>
      <c r="E133" s="159">
        <v>-177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113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126</v>
      </c>
      <c r="D134" s="160"/>
      <c r="E134" s="161">
        <v>119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113</v>
      </c>
      <c r="AH134" s="148">
        <v>1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ht="22.5" outlineLevel="1" x14ac:dyDescent="0.2">
      <c r="A135" s="169">
        <v>10</v>
      </c>
      <c r="B135" s="170" t="s">
        <v>189</v>
      </c>
      <c r="C135" s="185" t="s">
        <v>190</v>
      </c>
      <c r="D135" s="171" t="s">
        <v>108</v>
      </c>
      <c r="E135" s="172">
        <v>276.5</v>
      </c>
      <c r="F135" s="173"/>
      <c r="G135" s="174">
        <f>ROUND(E135*F135,2)</f>
        <v>0</v>
      </c>
      <c r="H135" s="173"/>
      <c r="I135" s="174">
        <f>ROUND(E135*H135,2)</f>
        <v>0</v>
      </c>
      <c r="J135" s="173"/>
      <c r="K135" s="174">
        <f>ROUND(E135*J135,2)</f>
        <v>0</v>
      </c>
      <c r="L135" s="174">
        <v>21</v>
      </c>
      <c r="M135" s="174">
        <f>G135*(1+L135/100)</f>
        <v>0</v>
      </c>
      <c r="N135" s="174">
        <v>5.8000000000000003E-2</v>
      </c>
      <c r="O135" s="174">
        <f>ROUND(E135*N135,2)</f>
        <v>16.04</v>
      </c>
      <c r="P135" s="174">
        <v>0</v>
      </c>
      <c r="Q135" s="174">
        <f>ROUND(E135*P135,2)</f>
        <v>0</v>
      </c>
      <c r="R135" s="174"/>
      <c r="S135" s="174" t="s">
        <v>152</v>
      </c>
      <c r="T135" s="175" t="s">
        <v>160</v>
      </c>
      <c r="U135" s="157">
        <v>2.02</v>
      </c>
      <c r="V135" s="157">
        <f>ROUND(E135*U135,2)</f>
        <v>558.53</v>
      </c>
      <c r="W135" s="157"/>
      <c r="X135" s="157" t="s">
        <v>110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111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6" t="s">
        <v>191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113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ht="33.75" outlineLevel="1" x14ac:dyDescent="0.2">
      <c r="A137" s="155"/>
      <c r="B137" s="156"/>
      <c r="C137" s="186" t="s">
        <v>192</v>
      </c>
      <c r="D137" s="158"/>
      <c r="E137" s="159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113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ht="22.5" outlineLevel="1" x14ac:dyDescent="0.2">
      <c r="A138" s="155"/>
      <c r="B138" s="156"/>
      <c r="C138" s="186" t="s">
        <v>193</v>
      </c>
      <c r="D138" s="158"/>
      <c r="E138" s="159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113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6" t="s">
        <v>155</v>
      </c>
      <c r="D139" s="158"/>
      <c r="E139" s="159"/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113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6" t="s">
        <v>112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113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6" t="s">
        <v>131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113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6" t="s">
        <v>186</v>
      </c>
      <c r="D142" s="158"/>
      <c r="E142" s="159">
        <v>349.5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113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6" t="s">
        <v>194</v>
      </c>
      <c r="D143" s="158"/>
      <c r="E143" s="159">
        <v>-192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113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7" t="s">
        <v>126</v>
      </c>
      <c r="D144" s="160"/>
      <c r="E144" s="161">
        <v>157.5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113</v>
      </c>
      <c r="AH144" s="148">
        <v>1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6" t="s">
        <v>135</v>
      </c>
      <c r="D145" s="158"/>
      <c r="E145" s="159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113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6" t="s">
        <v>137</v>
      </c>
      <c r="D146" s="158"/>
      <c r="E146" s="159">
        <v>296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113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6" t="s">
        <v>195</v>
      </c>
      <c r="D147" s="158"/>
      <c r="E147" s="159">
        <v>-177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113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7" t="s">
        <v>126</v>
      </c>
      <c r="D148" s="160"/>
      <c r="E148" s="161">
        <v>119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113</v>
      </c>
      <c r="AH148" s="148">
        <v>1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2.5" outlineLevel="1" x14ac:dyDescent="0.2">
      <c r="A149" s="169">
        <v>11</v>
      </c>
      <c r="B149" s="170" t="s">
        <v>196</v>
      </c>
      <c r="C149" s="185" t="s">
        <v>197</v>
      </c>
      <c r="D149" s="171" t="s">
        <v>108</v>
      </c>
      <c r="E149" s="172">
        <v>1665.8579999999999</v>
      </c>
      <c r="F149" s="173"/>
      <c r="G149" s="174">
        <f>ROUND(E149*F149,2)</f>
        <v>0</v>
      </c>
      <c r="H149" s="173"/>
      <c r="I149" s="174">
        <f>ROUND(E149*H149,2)</f>
        <v>0</v>
      </c>
      <c r="J149" s="173"/>
      <c r="K149" s="174">
        <f>ROUND(E149*J149,2)</f>
        <v>0</v>
      </c>
      <c r="L149" s="174">
        <v>21</v>
      </c>
      <c r="M149" s="174">
        <f>G149*(1+L149/100)</f>
        <v>0</v>
      </c>
      <c r="N149" s="174">
        <v>1.08E-3</v>
      </c>
      <c r="O149" s="174">
        <f>ROUND(E149*N149,2)</f>
        <v>1.8</v>
      </c>
      <c r="P149" s="174">
        <v>0</v>
      </c>
      <c r="Q149" s="174">
        <f>ROUND(E149*P149,2)</f>
        <v>0</v>
      </c>
      <c r="R149" s="174"/>
      <c r="S149" s="174" t="s">
        <v>109</v>
      </c>
      <c r="T149" s="175" t="s">
        <v>109</v>
      </c>
      <c r="U149" s="157">
        <v>0.16</v>
      </c>
      <c r="V149" s="157">
        <f>ROUND(E149*U149,2)</f>
        <v>266.54000000000002</v>
      </c>
      <c r="W149" s="157"/>
      <c r="X149" s="157" t="s">
        <v>110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111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2.5" outlineLevel="1" x14ac:dyDescent="0.2">
      <c r="A150" s="155"/>
      <c r="B150" s="156"/>
      <c r="C150" s="186" t="s">
        <v>198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113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6" t="s">
        <v>155</v>
      </c>
      <c r="D151" s="158"/>
      <c r="E151" s="159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113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6" t="s">
        <v>112</v>
      </c>
      <c r="D152" s="158"/>
      <c r="E152" s="159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113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6" t="s">
        <v>127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113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6" t="s">
        <v>128</v>
      </c>
      <c r="D154" s="158"/>
      <c r="E154" s="159">
        <v>445.5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113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ht="33.75" outlineLevel="1" x14ac:dyDescent="0.2">
      <c r="A155" s="155"/>
      <c r="B155" s="156"/>
      <c r="C155" s="186" t="s">
        <v>129</v>
      </c>
      <c r="D155" s="158"/>
      <c r="E155" s="159">
        <v>-19.440000000000001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113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ht="22.5" outlineLevel="1" x14ac:dyDescent="0.2">
      <c r="A156" s="155"/>
      <c r="B156" s="156"/>
      <c r="C156" s="186" t="s">
        <v>130</v>
      </c>
      <c r="D156" s="158"/>
      <c r="E156" s="159">
        <v>2.9460000000000002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113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7" t="s">
        <v>126</v>
      </c>
      <c r="D157" s="160"/>
      <c r="E157" s="161">
        <v>429.00599999999997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113</v>
      </c>
      <c r="AH157" s="148">
        <v>1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6" t="s">
        <v>131</v>
      </c>
      <c r="D158" s="158"/>
      <c r="E158" s="159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113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6" t="s">
        <v>132</v>
      </c>
      <c r="D159" s="158"/>
      <c r="E159" s="159">
        <v>99.5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113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6" t="s">
        <v>199</v>
      </c>
      <c r="D160" s="158"/>
      <c r="E160" s="159">
        <v>123.04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113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7" t="s">
        <v>126</v>
      </c>
      <c r="D161" s="160"/>
      <c r="E161" s="161">
        <v>222.54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113</v>
      </c>
      <c r="AH161" s="148">
        <v>1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6" t="s">
        <v>135</v>
      </c>
      <c r="D162" s="158"/>
      <c r="E162" s="159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113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6" t="s">
        <v>136</v>
      </c>
      <c r="D163" s="158"/>
      <c r="E163" s="159">
        <v>129.5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113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6" t="s">
        <v>200</v>
      </c>
      <c r="D164" s="158"/>
      <c r="E164" s="159">
        <v>107.66</v>
      </c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113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7" t="s">
        <v>126</v>
      </c>
      <c r="D165" s="160"/>
      <c r="E165" s="161">
        <v>237.16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113</v>
      </c>
      <c r="AH165" s="148">
        <v>1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6" t="s">
        <v>139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113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6" t="s">
        <v>140</v>
      </c>
      <c r="D167" s="158"/>
      <c r="E167" s="159">
        <v>260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113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6" t="s">
        <v>141</v>
      </c>
      <c r="D168" s="158"/>
      <c r="E168" s="159">
        <v>2.35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113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7" t="s">
        <v>126</v>
      </c>
      <c r="D169" s="160"/>
      <c r="E169" s="161">
        <v>262.35000000000002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113</v>
      </c>
      <c r="AH169" s="148">
        <v>1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6" t="s">
        <v>201</v>
      </c>
      <c r="D170" s="158"/>
      <c r="E170" s="159">
        <v>514.80200000000002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113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7" t="s">
        <v>126</v>
      </c>
      <c r="D171" s="160"/>
      <c r="E171" s="161">
        <v>514.80200000000002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113</v>
      </c>
      <c r="AH171" s="148">
        <v>1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69">
        <v>12</v>
      </c>
      <c r="B172" s="170" t="s">
        <v>202</v>
      </c>
      <c r="C172" s="185" t="s">
        <v>203</v>
      </c>
      <c r="D172" s="171" t="s">
        <v>108</v>
      </c>
      <c r="E172" s="172">
        <v>1665.8579999999999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4">
        <v>7.9000000000000001E-4</v>
      </c>
      <c r="O172" s="174">
        <f>ROUND(E172*N172,2)</f>
        <v>1.32</v>
      </c>
      <c r="P172" s="174">
        <v>0</v>
      </c>
      <c r="Q172" s="174">
        <f>ROUND(E172*P172,2)</f>
        <v>0</v>
      </c>
      <c r="R172" s="174"/>
      <c r="S172" s="174" t="s">
        <v>109</v>
      </c>
      <c r="T172" s="175" t="s">
        <v>109</v>
      </c>
      <c r="U172" s="157">
        <v>0.4</v>
      </c>
      <c r="V172" s="157">
        <f>ROUND(E172*U172,2)</f>
        <v>666.34</v>
      </c>
      <c r="W172" s="157"/>
      <c r="X172" s="157" t="s">
        <v>110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111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6" t="s">
        <v>204</v>
      </c>
      <c r="D173" s="158"/>
      <c r="E173" s="159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113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33.75" outlineLevel="1" x14ac:dyDescent="0.2">
      <c r="A174" s="155"/>
      <c r="B174" s="156"/>
      <c r="C174" s="186" t="s">
        <v>205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113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ht="33.75" outlineLevel="1" x14ac:dyDescent="0.2">
      <c r="A175" s="155"/>
      <c r="B175" s="156"/>
      <c r="C175" s="186" t="s">
        <v>206</v>
      </c>
      <c r="D175" s="158"/>
      <c r="E175" s="159"/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113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ht="22.5" outlineLevel="1" x14ac:dyDescent="0.2">
      <c r="A176" s="155"/>
      <c r="B176" s="156"/>
      <c r="C176" s="186" t="s">
        <v>207</v>
      </c>
      <c r="D176" s="158"/>
      <c r="E176" s="159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113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ht="33.75" outlineLevel="1" x14ac:dyDescent="0.2">
      <c r="A177" s="155"/>
      <c r="B177" s="156"/>
      <c r="C177" s="186" t="s">
        <v>208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113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ht="22.5" outlineLevel="1" x14ac:dyDescent="0.2">
      <c r="A178" s="155"/>
      <c r="B178" s="156"/>
      <c r="C178" s="186" t="s">
        <v>209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113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ht="33.75" outlineLevel="1" x14ac:dyDescent="0.2">
      <c r="A179" s="155"/>
      <c r="B179" s="156"/>
      <c r="C179" s="186" t="s">
        <v>210</v>
      </c>
      <c r="D179" s="158"/>
      <c r="E179" s="159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113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6" t="s">
        <v>211</v>
      </c>
      <c r="D180" s="158"/>
      <c r="E180" s="159"/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113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6" t="s">
        <v>155</v>
      </c>
      <c r="D181" s="158"/>
      <c r="E181" s="159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113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6" t="s">
        <v>112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113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6" t="s">
        <v>127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113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6" t="s">
        <v>128</v>
      </c>
      <c r="D184" s="158"/>
      <c r="E184" s="159">
        <v>445.5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113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ht="33.75" outlineLevel="1" x14ac:dyDescent="0.2">
      <c r="A185" s="155"/>
      <c r="B185" s="156"/>
      <c r="C185" s="186" t="s">
        <v>129</v>
      </c>
      <c r="D185" s="158"/>
      <c r="E185" s="159">
        <v>-19.440000000000001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113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ht="22.5" outlineLevel="1" x14ac:dyDescent="0.2">
      <c r="A186" s="155"/>
      <c r="B186" s="156"/>
      <c r="C186" s="186" t="s">
        <v>130</v>
      </c>
      <c r="D186" s="158"/>
      <c r="E186" s="159">
        <v>2.9460000000000002</v>
      </c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113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7" t="s">
        <v>126</v>
      </c>
      <c r="D187" s="160"/>
      <c r="E187" s="161">
        <v>429.00599999999997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113</v>
      </c>
      <c r="AH187" s="148">
        <v>1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6" t="s">
        <v>131</v>
      </c>
      <c r="D188" s="158"/>
      <c r="E188" s="159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113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6" t="s">
        <v>132</v>
      </c>
      <c r="D189" s="158"/>
      <c r="E189" s="159">
        <v>99.5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113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6" t="s">
        <v>199</v>
      </c>
      <c r="D190" s="158"/>
      <c r="E190" s="159">
        <v>123.04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113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7" t="s">
        <v>126</v>
      </c>
      <c r="D191" s="160"/>
      <c r="E191" s="161">
        <v>222.54</v>
      </c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113</v>
      </c>
      <c r="AH191" s="148">
        <v>1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6" t="s">
        <v>135</v>
      </c>
      <c r="D192" s="158"/>
      <c r="E192" s="159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113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6" t="s">
        <v>136</v>
      </c>
      <c r="D193" s="158"/>
      <c r="E193" s="159">
        <v>129.5</v>
      </c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113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6" t="s">
        <v>200</v>
      </c>
      <c r="D194" s="158"/>
      <c r="E194" s="159">
        <v>107.66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113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7" t="s">
        <v>126</v>
      </c>
      <c r="D195" s="160"/>
      <c r="E195" s="161">
        <v>237.16</v>
      </c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113</v>
      </c>
      <c r="AH195" s="148">
        <v>1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6" t="s">
        <v>139</v>
      </c>
      <c r="D196" s="158"/>
      <c r="E196" s="159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113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6" t="s">
        <v>140</v>
      </c>
      <c r="D197" s="158"/>
      <c r="E197" s="159">
        <v>260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113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6" t="s">
        <v>141</v>
      </c>
      <c r="D198" s="158"/>
      <c r="E198" s="159">
        <v>2.35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113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7" t="s">
        <v>126</v>
      </c>
      <c r="D199" s="160"/>
      <c r="E199" s="161">
        <v>262.35000000000002</v>
      </c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113</v>
      </c>
      <c r="AH199" s="148">
        <v>1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6" t="s">
        <v>201</v>
      </c>
      <c r="D200" s="158"/>
      <c r="E200" s="159">
        <v>514.80200000000002</v>
      </c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113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7" t="s">
        <v>126</v>
      </c>
      <c r="D201" s="160"/>
      <c r="E201" s="161">
        <v>514.80200000000002</v>
      </c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113</v>
      </c>
      <c r="AH201" s="148">
        <v>1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69">
        <v>13</v>
      </c>
      <c r="B202" s="170" t="s">
        <v>212</v>
      </c>
      <c r="C202" s="185" t="s">
        <v>213</v>
      </c>
      <c r="D202" s="171" t="s">
        <v>108</v>
      </c>
      <c r="E202" s="172">
        <v>1665.8579999999999</v>
      </c>
      <c r="F202" s="173"/>
      <c r="G202" s="174">
        <f>ROUND(E202*F202,2)</f>
        <v>0</v>
      </c>
      <c r="H202" s="173"/>
      <c r="I202" s="174">
        <f>ROUND(E202*H202,2)</f>
        <v>0</v>
      </c>
      <c r="J202" s="173"/>
      <c r="K202" s="174">
        <f>ROUND(E202*J202,2)</f>
        <v>0</v>
      </c>
      <c r="L202" s="174">
        <v>21</v>
      </c>
      <c r="M202" s="174">
        <f>G202*(1+L202/100)</f>
        <v>0</v>
      </c>
      <c r="N202" s="174">
        <v>3.5E-4</v>
      </c>
      <c r="O202" s="174">
        <f>ROUND(E202*N202,2)</f>
        <v>0.57999999999999996</v>
      </c>
      <c r="P202" s="174">
        <v>0</v>
      </c>
      <c r="Q202" s="174">
        <f>ROUND(E202*P202,2)</f>
        <v>0</v>
      </c>
      <c r="R202" s="174"/>
      <c r="S202" s="174" t="s">
        <v>109</v>
      </c>
      <c r="T202" s="175" t="s">
        <v>109</v>
      </c>
      <c r="U202" s="157">
        <v>8.5999999999999993E-2</v>
      </c>
      <c r="V202" s="157">
        <f>ROUND(E202*U202,2)</f>
        <v>143.26</v>
      </c>
      <c r="W202" s="157"/>
      <c r="X202" s="157" t="s">
        <v>110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111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ht="33.75" outlineLevel="1" x14ac:dyDescent="0.2">
      <c r="A203" s="155"/>
      <c r="B203" s="156"/>
      <c r="C203" s="186" t="s">
        <v>214</v>
      </c>
      <c r="D203" s="158"/>
      <c r="E203" s="159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113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ht="33.75" outlineLevel="1" x14ac:dyDescent="0.2">
      <c r="A204" s="155"/>
      <c r="B204" s="156"/>
      <c r="C204" s="186" t="s">
        <v>215</v>
      </c>
      <c r="D204" s="158"/>
      <c r="E204" s="159"/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113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6" t="s">
        <v>155</v>
      </c>
      <c r="D205" s="158"/>
      <c r="E205" s="159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113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6" t="s">
        <v>112</v>
      </c>
      <c r="D206" s="158"/>
      <c r="E206" s="159"/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113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6" t="s">
        <v>127</v>
      </c>
      <c r="D207" s="158"/>
      <c r="E207" s="159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113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6" t="s">
        <v>128</v>
      </c>
      <c r="D208" s="158"/>
      <c r="E208" s="159">
        <v>445.5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113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ht="33.75" outlineLevel="1" x14ac:dyDescent="0.2">
      <c r="A209" s="155"/>
      <c r="B209" s="156"/>
      <c r="C209" s="186" t="s">
        <v>129</v>
      </c>
      <c r="D209" s="158"/>
      <c r="E209" s="159">
        <v>-19.440000000000001</v>
      </c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113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ht="22.5" outlineLevel="1" x14ac:dyDescent="0.2">
      <c r="A210" s="155"/>
      <c r="B210" s="156"/>
      <c r="C210" s="186" t="s">
        <v>130</v>
      </c>
      <c r="D210" s="158"/>
      <c r="E210" s="159">
        <v>2.9460000000000002</v>
      </c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113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7" t="s">
        <v>126</v>
      </c>
      <c r="D211" s="160"/>
      <c r="E211" s="161">
        <v>429.00599999999997</v>
      </c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113</v>
      </c>
      <c r="AH211" s="148">
        <v>1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6" t="s">
        <v>131</v>
      </c>
      <c r="D212" s="158"/>
      <c r="E212" s="159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113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6" t="s">
        <v>132</v>
      </c>
      <c r="D213" s="158"/>
      <c r="E213" s="159">
        <v>99.5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113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6" t="s">
        <v>199</v>
      </c>
      <c r="D214" s="158"/>
      <c r="E214" s="159">
        <v>123.04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113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7" t="s">
        <v>126</v>
      </c>
      <c r="D215" s="160"/>
      <c r="E215" s="161">
        <v>222.54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113</v>
      </c>
      <c r="AH215" s="148">
        <v>1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6" t="s">
        <v>135</v>
      </c>
      <c r="D216" s="158"/>
      <c r="E216" s="159"/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113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6" t="s">
        <v>136</v>
      </c>
      <c r="D217" s="158"/>
      <c r="E217" s="159">
        <v>129.5</v>
      </c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113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6" t="s">
        <v>200</v>
      </c>
      <c r="D218" s="158"/>
      <c r="E218" s="159">
        <v>107.66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113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7" t="s">
        <v>126</v>
      </c>
      <c r="D219" s="160"/>
      <c r="E219" s="161">
        <v>237.16</v>
      </c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113</v>
      </c>
      <c r="AH219" s="148">
        <v>1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6" t="s">
        <v>139</v>
      </c>
      <c r="D220" s="158"/>
      <c r="E220" s="159"/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113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6" t="s">
        <v>140</v>
      </c>
      <c r="D221" s="158"/>
      <c r="E221" s="159">
        <v>260</v>
      </c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113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86" t="s">
        <v>141</v>
      </c>
      <c r="D222" s="158"/>
      <c r="E222" s="159">
        <v>2.35</v>
      </c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113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7" t="s">
        <v>126</v>
      </c>
      <c r="D223" s="160"/>
      <c r="E223" s="161">
        <v>262.35000000000002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113</v>
      </c>
      <c r="AH223" s="148">
        <v>1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6" t="s">
        <v>201</v>
      </c>
      <c r="D224" s="158"/>
      <c r="E224" s="159">
        <v>514.80200000000002</v>
      </c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113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7" t="s">
        <v>126</v>
      </c>
      <c r="D225" s="160"/>
      <c r="E225" s="161">
        <v>514.80200000000002</v>
      </c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113</v>
      </c>
      <c r="AH225" s="148">
        <v>1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x14ac:dyDescent="0.2">
      <c r="A226" s="163" t="s">
        <v>104</v>
      </c>
      <c r="B226" s="164" t="s">
        <v>62</v>
      </c>
      <c r="C226" s="184" t="s">
        <v>63</v>
      </c>
      <c r="D226" s="165"/>
      <c r="E226" s="166"/>
      <c r="F226" s="167"/>
      <c r="G226" s="167">
        <f>SUMIF(AG227:AG234,"&lt;&gt;NOR",G227:G234)</f>
        <v>0</v>
      </c>
      <c r="H226" s="167"/>
      <c r="I226" s="167">
        <f>SUM(I227:I234)</f>
        <v>0</v>
      </c>
      <c r="J226" s="167"/>
      <c r="K226" s="167">
        <f>SUM(K227:K234)</f>
        <v>0</v>
      </c>
      <c r="L226" s="167"/>
      <c r="M226" s="167">
        <f>SUM(M227:M234)</f>
        <v>0</v>
      </c>
      <c r="N226" s="167"/>
      <c r="O226" s="167">
        <f>SUM(O227:O234)</f>
        <v>33.71</v>
      </c>
      <c r="P226" s="167"/>
      <c r="Q226" s="167">
        <f>SUM(Q227:Q234)</f>
        <v>0</v>
      </c>
      <c r="R226" s="167"/>
      <c r="S226" s="167"/>
      <c r="T226" s="168"/>
      <c r="U226" s="162"/>
      <c r="V226" s="162">
        <f>SUM(V227:V234)</f>
        <v>547.7399999999999</v>
      </c>
      <c r="W226" s="162"/>
      <c r="X226" s="162"/>
      <c r="AG226" t="s">
        <v>105</v>
      </c>
    </row>
    <row r="227" spans="1:60" outlineLevel="1" x14ac:dyDescent="0.2">
      <c r="A227" s="176">
        <v>14</v>
      </c>
      <c r="B227" s="177" t="s">
        <v>216</v>
      </c>
      <c r="C227" s="188" t="s">
        <v>217</v>
      </c>
      <c r="D227" s="178" t="s">
        <v>108</v>
      </c>
      <c r="E227" s="179">
        <v>1800</v>
      </c>
      <c r="F227" s="180"/>
      <c r="G227" s="181">
        <f>ROUND(E227*F227,2)</f>
        <v>0</v>
      </c>
      <c r="H227" s="180"/>
      <c r="I227" s="181">
        <f>ROUND(E227*H227,2)</f>
        <v>0</v>
      </c>
      <c r="J227" s="180"/>
      <c r="K227" s="181">
        <f>ROUND(E227*J227,2)</f>
        <v>0</v>
      </c>
      <c r="L227" s="181">
        <v>21</v>
      </c>
      <c r="M227" s="181">
        <f>G227*(1+L227/100)</f>
        <v>0</v>
      </c>
      <c r="N227" s="181">
        <v>1.8380000000000001E-2</v>
      </c>
      <c r="O227" s="181">
        <f>ROUND(E227*N227,2)</f>
        <v>33.08</v>
      </c>
      <c r="P227" s="181">
        <v>0</v>
      </c>
      <c r="Q227" s="181">
        <f>ROUND(E227*P227,2)</f>
        <v>0</v>
      </c>
      <c r="R227" s="181"/>
      <c r="S227" s="181" t="s">
        <v>109</v>
      </c>
      <c r="T227" s="182" t="s">
        <v>109</v>
      </c>
      <c r="U227" s="157">
        <v>0.13900000000000001</v>
      </c>
      <c r="V227" s="157">
        <f>ROUND(E227*U227,2)</f>
        <v>250.2</v>
      </c>
      <c r="W227" s="157"/>
      <c r="X227" s="157" t="s">
        <v>110</v>
      </c>
      <c r="Y227" s="148"/>
      <c r="Z227" s="148"/>
      <c r="AA227" s="148"/>
      <c r="AB227" s="148"/>
      <c r="AC227" s="148"/>
      <c r="AD227" s="148"/>
      <c r="AE227" s="148"/>
      <c r="AF227" s="148"/>
      <c r="AG227" s="148" t="s">
        <v>111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69">
        <v>15</v>
      </c>
      <c r="B228" s="170" t="s">
        <v>218</v>
      </c>
      <c r="C228" s="185" t="s">
        <v>219</v>
      </c>
      <c r="D228" s="171" t="s">
        <v>108</v>
      </c>
      <c r="E228" s="172">
        <v>378000</v>
      </c>
      <c r="F228" s="173"/>
      <c r="G228" s="174">
        <f>ROUND(E228*F228,2)</f>
        <v>0</v>
      </c>
      <c r="H228" s="173"/>
      <c r="I228" s="174">
        <f>ROUND(E228*H228,2)</f>
        <v>0</v>
      </c>
      <c r="J228" s="173"/>
      <c r="K228" s="174">
        <f>ROUND(E228*J228,2)</f>
        <v>0</v>
      </c>
      <c r="L228" s="174">
        <v>21</v>
      </c>
      <c r="M228" s="174">
        <f>G228*(1+L228/100)</f>
        <v>0</v>
      </c>
      <c r="N228" s="174">
        <v>0</v>
      </c>
      <c r="O228" s="174">
        <f>ROUND(E228*N228,2)</f>
        <v>0</v>
      </c>
      <c r="P228" s="174">
        <v>0</v>
      </c>
      <c r="Q228" s="174">
        <f>ROUND(E228*P228,2)</f>
        <v>0</v>
      </c>
      <c r="R228" s="174"/>
      <c r="S228" s="174" t="s">
        <v>109</v>
      </c>
      <c r="T228" s="175" t="s">
        <v>109</v>
      </c>
      <c r="U228" s="157">
        <v>0</v>
      </c>
      <c r="V228" s="157">
        <f>ROUND(E228*U228,2)</f>
        <v>0</v>
      </c>
      <c r="W228" s="157"/>
      <c r="X228" s="157" t="s">
        <v>110</v>
      </c>
      <c r="Y228" s="148"/>
      <c r="Z228" s="148"/>
      <c r="AA228" s="148"/>
      <c r="AB228" s="148"/>
      <c r="AC228" s="148"/>
      <c r="AD228" s="148"/>
      <c r="AE228" s="148"/>
      <c r="AF228" s="148"/>
      <c r="AG228" s="148" t="s">
        <v>111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86" t="s">
        <v>220</v>
      </c>
      <c r="D229" s="158"/>
      <c r="E229" s="159">
        <v>378000</v>
      </c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113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76">
        <v>16</v>
      </c>
      <c r="B230" s="177" t="s">
        <v>221</v>
      </c>
      <c r="C230" s="188" t="s">
        <v>222</v>
      </c>
      <c r="D230" s="178" t="s">
        <v>108</v>
      </c>
      <c r="E230" s="179">
        <v>1800</v>
      </c>
      <c r="F230" s="180"/>
      <c r="G230" s="181">
        <f>ROUND(E230*F230,2)</f>
        <v>0</v>
      </c>
      <c r="H230" s="180"/>
      <c r="I230" s="181">
        <f>ROUND(E230*H230,2)</f>
        <v>0</v>
      </c>
      <c r="J230" s="180"/>
      <c r="K230" s="181">
        <f>ROUND(E230*J230,2)</f>
        <v>0</v>
      </c>
      <c r="L230" s="181">
        <v>21</v>
      </c>
      <c r="M230" s="181">
        <f>G230*(1+L230/100)</f>
        <v>0</v>
      </c>
      <c r="N230" s="181">
        <v>0</v>
      </c>
      <c r="O230" s="181">
        <f>ROUND(E230*N230,2)</f>
        <v>0</v>
      </c>
      <c r="P230" s="181">
        <v>0</v>
      </c>
      <c r="Q230" s="181">
        <f>ROUND(E230*P230,2)</f>
        <v>0</v>
      </c>
      <c r="R230" s="181"/>
      <c r="S230" s="181" t="s">
        <v>109</v>
      </c>
      <c r="T230" s="182" t="s">
        <v>109</v>
      </c>
      <c r="U230" s="157">
        <v>0.11700000000000001</v>
      </c>
      <c r="V230" s="157">
        <f>ROUND(E230*U230,2)</f>
        <v>210.6</v>
      </c>
      <c r="W230" s="157"/>
      <c r="X230" s="157" t="s">
        <v>110</v>
      </c>
      <c r="Y230" s="148"/>
      <c r="Z230" s="148"/>
      <c r="AA230" s="148"/>
      <c r="AB230" s="148"/>
      <c r="AC230" s="148"/>
      <c r="AD230" s="148"/>
      <c r="AE230" s="148"/>
      <c r="AF230" s="148"/>
      <c r="AG230" s="148" t="s">
        <v>111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76">
        <v>17</v>
      </c>
      <c r="B231" s="177" t="s">
        <v>223</v>
      </c>
      <c r="C231" s="188" t="s">
        <v>224</v>
      </c>
      <c r="D231" s="178" t="s">
        <v>108</v>
      </c>
      <c r="E231" s="179">
        <v>1800</v>
      </c>
      <c r="F231" s="180"/>
      <c r="G231" s="181">
        <f>ROUND(E231*F231,2)</f>
        <v>0</v>
      </c>
      <c r="H231" s="180"/>
      <c r="I231" s="181">
        <f>ROUND(E231*H231,2)</f>
        <v>0</v>
      </c>
      <c r="J231" s="180"/>
      <c r="K231" s="181">
        <f>ROUND(E231*J231,2)</f>
        <v>0</v>
      </c>
      <c r="L231" s="181">
        <v>21</v>
      </c>
      <c r="M231" s="181">
        <f>G231*(1+L231/100)</f>
        <v>0</v>
      </c>
      <c r="N231" s="181">
        <v>0</v>
      </c>
      <c r="O231" s="181">
        <f>ROUND(E231*N231,2)</f>
        <v>0</v>
      </c>
      <c r="P231" s="181">
        <v>0</v>
      </c>
      <c r="Q231" s="181">
        <f>ROUND(E231*P231,2)</f>
        <v>0</v>
      </c>
      <c r="R231" s="181"/>
      <c r="S231" s="181" t="s">
        <v>109</v>
      </c>
      <c r="T231" s="182" t="s">
        <v>109</v>
      </c>
      <c r="U231" s="157">
        <v>3.0300000000000001E-2</v>
      </c>
      <c r="V231" s="157">
        <f>ROUND(E231*U231,2)</f>
        <v>54.54</v>
      </c>
      <c r="W231" s="157"/>
      <c r="X231" s="157" t="s">
        <v>110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111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69">
        <v>18</v>
      </c>
      <c r="B232" s="170" t="s">
        <v>225</v>
      </c>
      <c r="C232" s="185" t="s">
        <v>226</v>
      </c>
      <c r="D232" s="171" t="s">
        <v>108</v>
      </c>
      <c r="E232" s="172">
        <v>12600</v>
      </c>
      <c r="F232" s="173"/>
      <c r="G232" s="174">
        <f>ROUND(E232*F232,2)</f>
        <v>0</v>
      </c>
      <c r="H232" s="173"/>
      <c r="I232" s="174">
        <f>ROUND(E232*H232,2)</f>
        <v>0</v>
      </c>
      <c r="J232" s="173"/>
      <c r="K232" s="174">
        <f>ROUND(E232*J232,2)</f>
        <v>0</v>
      </c>
      <c r="L232" s="174">
        <v>21</v>
      </c>
      <c r="M232" s="174">
        <f>G232*(1+L232/100)</f>
        <v>0</v>
      </c>
      <c r="N232" s="174">
        <v>5.0000000000000002E-5</v>
      </c>
      <c r="O232" s="174">
        <f>ROUND(E232*N232,2)</f>
        <v>0.63</v>
      </c>
      <c r="P232" s="174">
        <v>0</v>
      </c>
      <c r="Q232" s="174">
        <f>ROUND(E232*P232,2)</f>
        <v>0</v>
      </c>
      <c r="R232" s="174"/>
      <c r="S232" s="174" t="s">
        <v>109</v>
      </c>
      <c r="T232" s="175" t="s">
        <v>109</v>
      </c>
      <c r="U232" s="157">
        <v>0</v>
      </c>
      <c r="V232" s="157">
        <f>ROUND(E232*U232,2)</f>
        <v>0</v>
      </c>
      <c r="W232" s="157"/>
      <c r="X232" s="157" t="s">
        <v>110</v>
      </c>
      <c r="Y232" s="148"/>
      <c r="Z232" s="148"/>
      <c r="AA232" s="148"/>
      <c r="AB232" s="148"/>
      <c r="AC232" s="148"/>
      <c r="AD232" s="148"/>
      <c r="AE232" s="148"/>
      <c r="AF232" s="148"/>
      <c r="AG232" s="148" t="s">
        <v>111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6" t="s">
        <v>227</v>
      </c>
      <c r="D233" s="158"/>
      <c r="E233" s="159">
        <v>12600</v>
      </c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113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76">
        <v>19</v>
      </c>
      <c r="B234" s="177" t="s">
        <v>228</v>
      </c>
      <c r="C234" s="188" t="s">
        <v>229</v>
      </c>
      <c r="D234" s="178" t="s">
        <v>108</v>
      </c>
      <c r="E234" s="179">
        <v>1800</v>
      </c>
      <c r="F234" s="180"/>
      <c r="G234" s="181">
        <f>ROUND(E234*F234,2)</f>
        <v>0</v>
      </c>
      <c r="H234" s="180"/>
      <c r="I234" s="181">
        <f>ROUND(E234*H234,2)</f>
        <v>0</v>
      </c>
      <c r="J234" s="180"/>
      <c r="K234" s="181">
        <f>ROUND(E234*J234,2)</f>
        <v>0</v>
      </c>
      <c r="L234" s="181">
        <v>21</v>
      </c>
      <c r="M234" s="181">
        <f>G234*(1+L234/100)</f>
        <v>0</v>
      </c>
      <c r="N234" s="181">
        <v>0</v>
      </c>
      <c r="O234" s="181">
        <f>ROUND(E234*N234,2)</f>
        <v>0</v>
      </c>
      <c r="P234" s="181">
        <v>0</v>
      </c>
      <c r="Q234" s="181">
        <f>ROUND(E234*P234,2)</f>
        <v>0</v>
      </c>
      <c r="R234" s="181"/>
      <c r="S234" s="181" t="s">
        <v>109</v>
      </c>
      <c r="T234" s="182" t="s">
        <v>109</v>
      </c>
      <c r="U234" s="157">
        <v>1.7999999999999999E-2</v>
      </c>
      <c r="V234" s="157">
        <f>ROUND(E234*U234,2)</f>
        <v>32.4</v>
      </c>
      <c r="W234" s="157"/>
      <c r="X234" s="157" t="s">
        <v>110</v>
      </c>
      <c r="Y234" s="148"/>
      <c r="Z234" s="148"/>
      <c r="AA234" s="148"/>
      <c r="AB234" s="148"/>
      <c r="AC234" s="148"/>
      <c r="AD234" s="148"/>
      <c r="AE234" s="148"/>
      <c r="AF234" s="148"/>
      <c r="AG234" s="148" t="s">
        <v>111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x14ac:dyDescent="0.2">
      <c r="A235" s="163" t="s">
        <v>104</v>
      </c>
      <c r="B235" s="164" t="s">
        <v>64</v>
      </c>
      <c r="C235" s="184" t="s">
        <v>65</v>
      </c>
      <c r="D235" s="165"/>
      <c r="E235" s="166"/>
      <c r="F235" s="167"/>
      <c r="G235" s="167">
        <f>SUMIF(AG236:AG261,"&lt;&gt;NOR",G236:G261)</f>
        <v>0</v>
      </c>
      <c r="H235" s="167"/>
      <c r="I235" s="167">
        <f>SUM(I236:I261)</f>
        <v>0</v>
      </c>
      <c r="J235" s="167"/>
      <c r="K235" s="167">
        <f>SUM(K236:K261)</f>
        <v>0</v>
      </c>
      <c r="L235" s="167"/>
      <c r="M235" s="167">
        <f>SUM(M236:M261)</f>
        <v>0</v>
      </c>
      <c r="N235" s="167"/>
      <c r="O235" s="167">
        <f>SUM(O236:O261)</f>
        <v>0</v>
      </c>
      <c r="P235" s="167"/>
      <c r="Q235" s="167">
        <f>SUM(Q236:Q261)</f>
        <v>151.53</v>
      </c>
      <c r="R235" s="167"/>
      <c r="S235" s="167"/>
      <c r="T235" s="168"/>
      <c r="U235" s="162"/>
      <c r="V235" s="162">
        <f>SUM(V236:V261)</f>
        <v>510.39</v>
      </c>
      <c r="W235" s="162"/>
      <c r="X235" s="162"/>
      <c r="AG235" t="s">
        <v>105</v>
      </c>
    </row>
    <row r="236" spans="1:60" outlineLevel="1" x14ac:dyDescent="0.2">
      <c r="A236" s="169">
        <v>20</v>
      </c>
      <c r="B236" s="170" t="s">
        <v>230</v>
      </c>
      <c r="C236" s="185" t="s">
        <v>231</v>
      </c>
      <c r="D236" s="171" t="s">
        <v>108</v>
      </c>
      <c r="E236" s="172">
        <v>1679.9359999999999</v>
      </c>
      <c r="F236" s="173"/>
      <c r="G236" s="174">
        <f>ROUND(E236*F236,2)</f>
        <v>0</v>
      </c>
      <c r="H236" s="173"/>
      <c r="I236" s="174">
        <f>ROUND(E236*H236,2)</f>
        <v>0</v>
      </c>
      <c r="J236" s="173"/>
      <c r="K236" s="174">
        <f>ROUND(E236*J236,2)</f>
        <v>0</v>
      </c>
      <c r="L236" s="174">
        <v>21</v>
      </c>
      <c r="M236" s="174">
        <f>G236*(1+L236/100)</f>
        <v>0</v>
      </c>
      <c r="N236" s="174">
        <v>0</v>
      </c>
      <c r="O236" s="174">
        <f>ROUND(E236*N236,2)</f>
        <v>0</v>
      </c>
      <c r="P236" s="174">
        <v>7.1999999999999995E-2</v>
      </c>
      <c r="Q236" s="174">
        <f>ROUND(E236*P236,2)</f>
        <v>120.96</v>
      </c>
      <c r="R236" s="174"/>
      <c r="S236" s="174" t="s">
        <v>109</v>
      </c>
      <c r="T236" s="175" t="s">
        <v>109</v>
      </c>
      <c r="U236" s="157">
        <v>0.21</v>
      </c>
      <c r="V236" s="157">
        <f>ROUND(E236*U236,2)</f>
        <v>352.79</v>
      </c>
      <c r="W236" s="157"/>
      <c r="X236" s="157" t="s">
        <v>110</v>
      </c>
      <c r="Y236" s="148"/>
      <c r="Z236" s="148"/>
      <c r="AA236" s="148"/>
      <c r="AB236" s="148"/>
      <c r="AC236" s="148"/>
      <c r="AD236" s="148"/>
      <c r="AE236" s="148"/>
      <c r="AF236" s="148"/>
      <c r="AG236" s="148" t="s">
        <v>111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6" t="s">
        <v>232</v>
      </c>
      <c r="D237" s="158"/>
      <c r="E237" s="159"/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113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ht="33.75" outlineLevel="1" x14ac:dyDescent="0.2">
      <c r="A238" s="155"/>
      <c r="B238" s="156"/>
      <c r="C238" s="186" t="s">
        <v>233</v>
      </c>
      <c r="D238" s="158"/>
      <c r="E238" s="159"/>
      <c r="F238" s="157"/>
      <c r="G238" s="157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113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6" t="s">
        <v>234</v>
      </c>
      <c r="D239" s="158"/>
      <c r="E239" s="159"/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113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6" t="s">
        <v>235</v>
      </c>
      <c r="D240" s="158"/>
      <c r="E240" s="159">
        <v>1679.9359999999999</v>
      </c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113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69">
        <v>21</v>
      </c>
      <c r="B241" s="170" t="s">
        <v>236</v>
      </c>
      <c r="C241" s="185" t="s">
        <v>237</v>
      </c>
      <c r="D241" s="171" t="s">
        <v>108</v>
      </c>
      <c r="E241" s="172">
        <v>276.5</v>
      </c>
      <c r="F241" s="173"/>
      <c r="G241" s="174">
        <f>ROUND(E241*F241,2)</f>
        <v>0</v>
      </c>
      <c r="H241" s="173"/>
      <c r="I241" s="174">
        <f>ROUND(E241*H241,2)</f>
        <v>0</v>
      </c>
      <c r="J241" s="173"/>
      <c r="K241" s="174">
        <f>ROUND(E241*J241,2)</f>
        <v>0</v>
      </c>
      <c r="L241" s="174">
        <v>21</v>
      </c>
      <c r="M241" s="174">
        <f>G241*(1+L241/100)</f>
        <v>0</v>
      </c>
      <c r="N241" s="174">
        <v>0</v>
      </c>
      <c r="O241" s="174">
        <f>ROUND(E241*N241,2)</f>
        <v>0</v>
      </c>
      <c r="P241" s="174">
        <v>5.8000000000000003E-2</v>
      </c>
      <c r="Q241" s="174">
        <f>ROUND(E241*P241,2)</f>
        <v>16.04</v>
      </c>
      <c r="R241" s="174"/>
      <c r="S241" s="174" t="s">
        <v>109</v>
      </c>
      <c r="T241" s="175" t="s">
        <v>109</v>
      </c>
      <c r="U241" s="157">
        <v>0.17</v>
      </c>
      <c r="V241" s="157">
        <f>ROUND(E241*U241,2)</f>
        <v>47.01</v>
      </c>
      <c r="W241" s="157"/>
      <c r="X241" s="157" t="s">
        <v>110</v>
      </c>
      <c r="Y241" s="148"/>
      <c r="Z241" s="148"/>
      <c r="AA241" s="148"/>
      <c r="AB241" s="148"/>
      <c r="AC241" s="148"/>
      <c r="AD241" s="148"/>
      <c r="AE241" s="148"/>
      <c r="AF241" s="148"/>
      <c r="AG241" s="148" t="s">
        <v>111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186" t="s">
        <v>232</v>
      </c>
      <c r="D242" s="158"/>
      <c r="E242" s="159"/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113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ht="33.75" outlineLevel="1" x14ac:dyDescent="0.2">
      <c r="A243" s="155"/>
      <c r="B243" s="156"/>
      <c r="C243" s="186" t="s">
        <v>233</v>
      </c>
      <c r="D243" s="158"/>
      <c r="E243" s="159"/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113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86" t="s">
        <v>234</v>
      </c>
      <c r="D244" s="158"/>
      <c r="E244" s="159"/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113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6" t="s">
        <v>238</v>
      </c>
      <c r="D245" s="158"/>
      <c r="E245" s="159">
        <v>276.5</v>
      </c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113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69">
        <v>22</v>
      </c>
      <c r="B246" s="170" t="s">
        <v>239</v>
      </c>
      <c r="C246" s="185" t="s">
        <v>240</v>
      </c>
      <c r="D246" s="171" t="s">
        <v>108</v>
      </c>
      <c r="E246" s="172">
        <v>276.5</v>
      </c>
      <c r="F246" s="173"/>
      <c r="G246" s="174">
        <f>ROUND(E246*F246,2)</f>
        <v>0</v>
      </c>
      <c r="H246" s="173"/>
      <c r="I246" s="174">
        <f>ROUND(E246*H246,2)</f>
        <v>0</v>
      </c>
      <c r="J246" s="173"/>
      <c r="K246" s="174">
        <f>ROUND(E246*J246,2)</f>
        <v>0</v>
      </c>
      <c r="L246" s="174">
        <v>21</v>
      </c>
      <c r="M246" s="174">
        <f>G246*(1+L246/100)</f>
        <v>0</v>
      </c>
      <c r="N246" s="174">
        <v>0</v>
      </c>
      <c r="O246" s="174">
        <f>ROUND(E246*N246,2)</f>
        <v>0</v>
      </c>
      <c r="P246" s="174">
        <v>5.1999999999999998E-2</v>
      </c>
      <c r="Q246" s="174">
        <f>ROUND(E246*P246,2)</f>
        <v>14.38</v>
      </c>
      <c r="R246" s="174"/>
      <c r="S246" s="174" t="s">
        <v>152</v>
      </c>
      <c r="T246" s="175" t="s">
        <v>160</v>
      </c>
      <c r="U246" s="157">
        <v>0.39</v>
      </c>
      <c r="V246" s="157">
        <f>ROUND(E246*U246,2)</f>
        <v>107.84</v>
      </c>
      <c r="W246" s="157"/>
      <c r="X246" s="157" t="s">
        <v>110</v>
      </c>
      <c r="Y246" s="148"/>
      <c r="Z246" s="148"/>
      <c r="AA246" s="148"/>
      <c r="AB246" s="148"/>
      <c r="AC246" s="148"/>
      <c r="AD246" s="148"/>
      <c r="AE246" s="148"/>
      <c r="AF246" s="148"/>
      <c r="AG246" s="148" t="s">
        <v>111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6" t="s">
        <v>232</v>
      </c>
      <c r="D247" s="158"/>
      <c r="E247" s="159"/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113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86" t="s">
        <v>241</v>
      </c>
      <c r="D248" s="158"/>
      <c r="E248" s="159"/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113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6" t="s">
        <v>155</v>
      </c>
      <c r="D249" s="158"/>
      <c r="E249" s="159"/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113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86" t="s">
        <v>112</v>
      </c>
      <c r="D250" s="158"/>
      <c r="E250" s="159"/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113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6" t="s">
        <v>131</v>
      </c>
      <c r="D251" s="158"/>
      <c r="E251" s="159"/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113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186" t="s">
        <v>133</v>
      </c>
      <c r="D252" s="158"/>
      <c r="E252" s="159">
        <v>349.5</v>
      </c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113</v>
      </c>
      <c r="AH252" s="148">
        <v>0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86" t="s">
        <v>194</v>
      </c>
      <c r="D253" s="158"/>
      <c r="E253" s="159">
        <v>-192</v>
      </c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113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7" t="s">
        <v>126</v>
      </c>
      <c r="D254" s="160"/>
      <c r="E254" s="161">
        <v>157.5</v>
      </c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113</v>
      </c>
      <c r="AH254" s="148">
        <v>1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6" t="s">
        <v>135</v>
      </c>
      <c r="D255" s="158"/>
      <c r="E255" s="159"/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113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6" t="s">
        <v>137</v>
      </c>
      <c r="D256" s="158"/>
      <c r="E256" s="159">
        <v>296</v>
      </c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113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86" t="s">
        <v>195</v>
      </c>
      <c r="D257" s="158"/>
      <c r="E257" s="159">
        <v>-177</v>
      </c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113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7" t="s">
        <v>126</v>
      </c>
      <c r="D258" s="160"/>
      <c r="E258" s="161">
        <v>119</v>
      </c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113</v>
      </c>
      <c r="AH258" s="148">
        <v>1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69">
        <v>23</v>
      </c>
      <c r="B259" s="170" t="s">
        <v>242</v>
      </c>
      <c r="C259" s="185" t="s">
        <v>243</v>
      </c>
      <c r="D259" s="171" t="s">
        <v>108</v>
      </c>
      <c r="E259" s="172">
        <v>8.11</v>
      </c>
      <c r="F259" s="173"/>
      <c r="G259" s="174">
        <f>ROUND(E259*F259,2)</f>
        <v>0</v>
      </c>
      <c r="H259" s="173"/>
      <c r="I259" s="174">
        <f>ROUND(E259*H259,2)</f>
        <v>0</v>
      </c>
      <c r="J259" s="173"/>
      <c r="K259" s="174">
        <f>ROUND(E259*J259,2)</f>
        <v>0</v>
      </c>
      <c r="L259" s="174">
        <v>21</v>
      </c>
      <c r="M259" s="174">
        <f>G259*(1+L259/100)</f>
        <v>0</v>
      </c>
      <c r="N259" s="174">
        <v>4.8999999999999998E-4</v>
      </c>
      <c r="O259" s="174">
        <f>ROUND(E259*N259,2)</f>
        <v>0</v>
      </c>
      <c r="P259" s="174">
        <v>1.9E-2</v>
      </c>
      <c r="Q259" s="174">
        <f>ROUND(E259*P259,2)</f>
        <v>0.15</v>
      </c>
      <c r="R259" s="174"/>
      <c r="S259" s="174" t="s">
        <v>109</v>
      </c>
      <c r="T259" s="175" t="s">
        <v>109</v>
      </c>
      <c r="U259" s="157">
        <v>0.33900000000000002</v>
      </c>
      <c r="V259" s="157">
        <f>ROUND(E259*U259,2)</f>
        <v>2.75</v>
      </c>
      <c r="W259" s="157"/>
      <c r="X259" s="157" t="s">
        <v>110</v>
      </c>
      <c r="Y259" s="148"/>
      <c r="Z259" s="148"/>
      <c r="AA259" s="148"/>
      <c r="AB259" s="148"/>
      <c r="AC259" s="148"/>
      <c r="AD259" s="148"/>
      <c r="AE259" s="148"/>
      <c r="AF259" s="148"/>
      <c r="AG259" s="148" t="s">
        <v>111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6" t="s">
        <v>244</v>
      </c>
      <c r="D260" s="158"/>
      <c r="E260" s="159">
        <v>4.51</v>
      </c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113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6" t="s">
        <v>245</v>
      </c>
      <c r="D261" s="158"/>
      <c r="E261" s="159">
        <v>3.6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113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x14ac:dyDescent="0.2">
      <c r="A262" s="163" t="s">
        <v>104</v>
      </c>
      <c r="B262" s="164" t="s">
        <v>66</v>
      </c>
      <c r="C262" s="184" t="s">
        <v>67</v>
      </c>
      <c r="D262" s="165"/>
      <c r="E262" s="166"/>
      <c r="F262" s="167"/>
      <c r="G262" s="167">
        <f>SUMIF(AG263:AG263,"&lt;&gt;NOR",G263:G263)</f>
        <v>0</v>
      </c>
      <c r="H262" s="167"/>
      <c r="I262" s="167">
        <f>SUM(I263:I263)</f>
        <v>0</v>
      </c>
      <c r="J262" s="167"/>
      <c r="K262" s="167">
        <f>SUM(K263:K263)</f>
        <v>0</v>
      </c>
      <c r="L262" s="167"/>
      <c r="M262" s="167">
        <f>SUM(M263:M263)</f>
        <v>0</v>
      </c>
      <c r="N262" s="167"/>
      <c r="O262" s="167">
        <f>SUM(O263:O263)</f>
        <v>0</v>
      </c>
      <c r="P262" s="167"/>
      <c r="Q262" s="167">
        <f>SUM(Q263:Q263)</f>
        <v>0</v>
      </c>
      <c r="R262" s="167"/>
      <c r="S262" s="167"/>
      <c r="T262" s="168"/>
      <c r="U262" s="162"/>
      <c r="V262" s="162">
        <f>SUM(V263:V263)</f>
        <v>215.27</v>
      </c>
      <c r="W262" s="162"/>
      <c r="X262" s="162"/>
      <c r="AG262" t="s">
        <v>105</v>
      </c>
    </row>
    <row r="263" spans="1:60" outlineLevel="1" x14ac:dyDescent="0.2">
      <c r="A263" s="176">
        <v>24</v>
      </c>
      <c r="B263" s="177" t="s">
        <v>246</v>
      </c>
      <c r="C263" s="188" t="s">
        <v>247</v>
      </c>
      <c r="D263" s="178" t="s">
        <v>248</v>
      </c>
      <c r="E263" s="179">
        <v>114.99361</v>
      </c>
      <c r="F263" s="180"/>
      <c r="G263" s="181">
        <f>ROUND(E263*F263,2)</f>
        <v>0</v>
      </c>
      <c r="H263" s="180"/>
      <c r="I263" s="181">
        <f>ROUND(E263*H263,2)</f>
        <v>0</v>
      </c>
      <c r="J263" s="180"/>
      <c r="K263" s="181">
        <f>ROUND(E263*J263,2)</f>
        <v>0</v>
      </c>
      <c r="L263" s="181">
        <v>21</v>
      </c>
      <c r="M263" s="181">
        <f>G263*(1+L263/100)</f>
        <v>0</v>
      </c>
      <c r="N263" s="181">
        <v>0</v>
      </c>
      <c r="O263" s="181">
        <f>ROUND(E263*N263,2)</f>
        <v>0</v>
      </c>
      <c r="P263" s="181">
        <v>0</v>
      </c>
      <c r="Q263" s="181">
        <f>ROUND(E263*P263,2)</f>
        <v>0</v>
      </c>
      <c r="R263" s="181"/>
      <c r="S263" s="181" t="s">
        <v>109</v>
      </c>
      <c r="T263" s="182" t="s">
        <v>109</v>
      </c>
      <c r="U263" s="157">
        <v>1.8720000000000001</v>
      </c>
      <c r="V263" s="157">
        <f>ROUND(E263*U263,2)</f>
        <v>215.27</v>
      </c>
      <c r="W263" s="157"/>
      <c r="X263" s="157" t="s">
        <v>249</v>
      </c>
      <c r="Y263" s="148"/>
      <c r="Z263" s="148"/>
      <c r="AA263" s="148"/>
      <c r="AB263" s="148"/>
      <c r="AC263" s="148"/>
      <c r="AD263" s="148"/>
      <c r="AE263" s="148"/>
      <c r="AF263" s="148"/>
      <c r="AG263" s="148" t="s">
        <v>250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x14ac:dyDescent="0.2">
      <c r="A264" s="163" t="s">
        <v>104</v>
      </c>
      <c r="B264" s="164" t="s">
        <v>68</v>
      </c>
      <c r="C264" s="184" t="s">
        <v>69</v>
      </c>
      <c r="D264" s="165"/>
      <c r="E264" s="166"/>
      <c r="F264" s="167"/>
      <c r="G264" s="167">
        <f>SUMIF(AG265:AG280,"&lt;&gt;NOR",G265:G280)</f>
        <v>0</v>
      </c>
      <c r="H264" s="167"/>
      <c r="I264" s="167">
        <f>SUM(I265:I280)</f>
        <v>0</v>
      </c>
      <c r="J264" s="167"/>
      <c r="K264" s="167">
        <f>SUM(K265:K280)</f>
        <v>0</v>
      </c>
      <c r="L264" s="167"/>
      <c r="M264" s="167">
        <f>SUM(M265:M280)</f>
        <v>0</v>
      </c>
      <c r="N264" s="167"/>
      <c r="O264" s="167">
        <f>SUM(O265:O280)</f>
        <v>0</v>
      </c>
      <c r="P264" s="167"/>
      <c r="Q264" s="167">
        <f>SUM(Q265:Q280)</f>
        <v>1.04</v>
      </c>
      <c r="R264" s="167"/>
      <c r="S264" s="167"/>
      <c r="T264" s="168"/>
      <c r="U264" s="162"/>
      <c r="V264" s="162">
        <f>SUM(V265:V280)</f>
        <v>33.6</v>
      </c>
      <c r="W264" s="162"/>
      <c r="X264" s="162"/>
      <c r="AG264" t="s">
        <v>105</v>
      </c>
    </row>
    <row r="265" spans="1:60" ht="22.5" outlineLevel="1" x14ac:dyDescent="0.2">
      <c r="A265" s="169">
        <v>25</v>
      </c>
      <c r="B265" s="170" t="s">
        <v>251</v>
      </c>
      <c r="C265" s="185" t="s">
        <v>252</v>
      </c>
      <c r="D265" s="171" t="s">
        <v>253</v>
      </c>
      <c r="E265" s="172">
        <v>100</v>
      </c>
      <c r="F265" s="173"/>
      <c r="G265" s="174">
        <f>ROUND(E265*F265,2)</f>
        <v>0</v>
      </c>
      <c r="H265" s="173"/>
      <c r="I265" s="174">
        <f>ROUND(E265*H265,2)</f>
        <v>0</v>
      </c>
      <c r="J265" s="173"/>
      <c r="K265" s="174">
        <f>ROUND(E265*J265,2)</f>
        <v>0</v>
      </c>
      <c r="L265" s="174">
        <v>21</v>
      </c>
      <c r="M265" s="174">
        <f>G265*(1+L265/100)</f>
        <v>0</v>
      </c>
      <c r="N265" s="174">
        <v>0</v>
      </c>
      <c r="O265" s="174">
        <f>ROUND(E265*N265,2)</f>
        <v>0</v>
      </c>
      <c r="P265" s="174">
        <v>1.3500000000000001E-3</v>
      </c>
      <c r="Q265" s="174">
        <f>ROUND(E265*P265,2)</f>
        <v>0.14000000000000001</v>
      </c>
      <c r="R265" s="174"/>
      <c r="S265" s="174" t="s">
        <v>109</v>
      </c>
      <c r="T265" s="175" t="s">
        <v>109</v>
      </c>
      <c r="U265" s="157">
        <v>0.09</v>
      </c>
      <c r="V265" s="157">
        <f>ROUND(E265*U265,2)</f>
        <v>9</v>
      </c>
      <c r="W265" s="157"/>
      <c r="X265" s="157" t="s">
        <v>110</v>
      </c>
      <c r="Y265" s="148"/>
      <c r="Z265" s="148"/>
      <c r="AA265" s="148"/>
      <c r="AB265" s="148"/>
      <c r="AC265" s="148"/>
      <c r="AD265" s="148"/>
      <c r="AE265" s="148"/>
      <c r="AF265" s="148"/>
      <c r="AG265" s="148" t="s">
        <v>111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6" t="s">
        <v>254</v>
      </c>
      <c r="D266" s="158"/>
      <c r="E266" s="159">
        <v>100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113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69">
        <v>26</v>
      </c>
      <c r="B267" s="170" t="s">
        <v>255</v>
      </c>
      <c r="C267" s="185" t="s">
        <v>256</v>
      </c>
      <c r="D267" s="171" t="s">
        <v>253</v>
      </c>
      <c r="E267" s="172">
        <v>75</v>
      </c>
      <c r="F267" s="173"/>
      <c r="G267" s="174">
        <f>ROUND(E267*F267,2)</f>
        <v>0</v>
      </c>
      <c r="H267" s="173"/>
      <c r="I267" s="174">
        <f>ROUND(E267*H267,2)</f>
        <v>0</v>
      </c>
      <c r="J267" s="173"/>
      <c r="K267" s="174">
        <f>ROUND(E267*J267,2)</f>
        <v>0</v>
      </c>
      <c r="L267" s="174">
        <v>21</v>
      </c>
      <c r="M267" s="174">
        <f>G267*(1+L267/100)</f>
        <v>0</v>
      </c>
      <c r="N267" s="174">
        <v>0</v>
      </c>
      <c r="O267" s="174">
        <f>ROUND(E267*N267,2)</f>
        <v>0</v>
      </c>
      <c r="P267" s="174">
        <v>3.3700000000000002E-3</v>
      </c>
      <c r="Q267" s="174">
        <f>ROUND(E267*P267,2)</f>
        <v>0.25</v>
      </c>
      <c r="R267" s="174"/>
      <c r="S267" s="174" t="s">
        <v>109</v>
      </c>
      <c r="T267" s="175" t="s">
        <v>109</v>
      </c>
      <c r="U267" s="157">
        <v>0.115</v>
      </c>
      <c r="V267" s="157">
        <f>ROUND(E267*U267,2)</f>
        <v>8.6300000000000008</v>
      </c>
      <c r="W267" s="157"/>
      <c r="X267" s="157" t="s">
        <v>110</v>
      </c>
      <c r="Y267" s="148"/>
      <c r="Z267" s="148"/>
      <c r="AA267" s="148"/>
      <c r="AB267" s="148"/>
      <c r="AC267" s="148"/>
      <c r="AD267" s="148"/>
      <c r="AE267" s="148"/>
      <c r="AF267" s="148"/>
      <c r="AG267" s="148" t="s">
        <v>111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6" t="s">
        <v>257</v>
      </c>
      <c r="D268" s="158"/>
      <c r="E268" s="159">
        <v>75</v>
      </c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113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69">
        <v>27</v>
      </c>
      <c r="B269" s="170" t="s">
        <v>258</v>
      </c>
      <c r="C269" s="185" t="s">
        <v>259</v>
      </c>
      <c r="D269" s="171" t="s">
        <v>253</v>
      </c>
      <c r="E269" s="172">
        <v>31</v>
      </c>
      <c r="F269" s="173"/>
      <c r="G269" s="174">
        <f>ROUND(E269*F269,2)</f>
        <v>0</v>
      </c>
      <c r="H269" s="173"/>
      <c r="I269" s="174">
        <f>ROUND(E269*H269,2)</f>
        <v>0</v>
      </c>
      <c r="J269" s="173"/>
      <c r="K269" s="174">
        <f>ROUND(E269*J269,2)</f>
        <v>0</v>
      </c>
      <c r="L269" s="174">
        <v>21</v>
      </c>
      <c r="M269" s="174">
        <f>G269*(1+L269/100)</f>
        <v>0</v>
      </c>
      <c r="N269" s="174">
        <v>0</v>
      </c>
      <c r="O269" s="174">
        <f>ROUND(E269*N269,2)</f>
        <v>0</v>
      </c>
      <c r="P269" s="174">
        <v>6.0099999999999997E-3</v>
      </c>
      <c r="Q269" s="174">
        <f>ROUND(E269*P269,2)</f>
        <v>0.19</v>
      </c>
      <c r="R269" s="174"/>
      <c r="S269" s="174" t="s">
        <v>109</v>
      </c>
      <c r="T269" s="175" t="s">
        <v>109</v>
      </c>
      <c r="U269" s="157">
        <v>0.161</v>
      </c>
      <c r="V269" s="157">
        <f>ROUND(E269*U269,2)</f>
        <v>4.99</v>
      </c>
      <c r="W269" s="157"/>
      <c r="X269" s="157" t="s">
        <v>110</v>
      </c>
      <c r="Y269" s="148"/>
      <c r="Z269" s="148"/>
      <c r="AA269" s="148"/>
      <c r="AB269" s="148"/>
      <c r="AC269" s="148"/>
      <c r="AD269" s="148"/>
      <c r="AE269" s="148"/>
      <c r="AF269" s="148"/>
      <c r="AG269" s="148" t="s">
        <v>111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ht="22.5" outlineLevel="1" x14ac:dyDescent="0.2">
      <c r="A270" s="155"/>
      <c r="B270" s="156"/>
      <c r="C270" s="186" t="s">
        <v>260</v>
      </c>
      <c r="D270" s="158"/>
      <c r="E270" s="159">
        <v>31</v>
      </c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113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69">
        <v>28</v>
      </c>
      <c r="B271" s="170" t="s">
        <v>261</v>
      </c>
      <c r="C271" s="185" t="s">
        <v>262</v>
      </c>
      <c r="D271" s="171" t="s">
        <v>253</v>
      </c>
      <c r="E271" s="172">
        <v>50</v>
      </c>
      <c r="F271" s="173"/>
      <c r="G271" s="174">
        <f>ROUND(E271*F271,2)</f>
        <v>0</v>
      </c>
      <c r="H271" s="173"/>
      <c r="I271" s="174">
        <f>ROUND(E271*H271,2)</f>
        <v>0</v>
      </c>
      <c r="J271" s="173"/>
      <c r="K271" s="174">
        <f>ROUND(E271*J271,2)</f>
        <v>0</v>
      </c>
      <c r="L271" s="174">
        <v>21</v>
      </c>
      <c r="M271" s="174">
        <f>G271*(1+L271/100)</f>
        <v>0</v>
      </c>
      <c r="N271" s="174">
        <v>0</v>
      </c>
      <c r="O271" s="174">
        <f>ROUND(E271*N271,2)</f>
        <v>0</v>
      </c>
      <c r="P271" s="174">
        <v>3.9500000000000004E-3</v>
      </c>
      <c r="Q271" s="174">
        <f>ROUND(E271*P271,2)</f>
        <v>0.2</v>
      </c>
      <c r="R271" s="174"/>
      <c r="S271" s="174" t="s">
        <v>109</v>
      </c>
      <c r="T271" s="175" t="s">
        <v>109</v>
      </c>
      <c r="U271" s="157">
        <v>0.10349999999999999</v>
      </c>
      <c r="V271" s="157">
        <f>ROUND(E271*U271,2)</f>
        <v>5.18</v>
      </c>
      <c r="W271" s="157"/>
      <c r="X271" s="157" t="s">
        <v>110</v>
      </c>
      <c r="Y271" s="148"/>
      <c r="Z271" s="148"/>
      <c r="AA271" s="148"/>
      <c r="AB271" s="148"/>
      <c r="AC271" s="148"/>
      <c r="AD271" s="148"/>
      <c r="AE271" s="148"/>
      <c r="AF271" s="148"/>
      <c r="AG271" s="148" t="s">
        <v>111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6" t="s">
        <v>263</v>
      </c>
      <c r="D272" s="158"/>
      <c r="E272" s="159">
        <v>50</v>
      </c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113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69">
        <v>29</v>
      </c>
      <c r="B273" s="170" t="s">
        <v>264</v>
      </c>
      <c r="C273" s="185" t="s">
        <v>265</v>
      </c>
      <c r="D273" s="171" t="s">
        <v>253</v>
      </c>
      <c r="E273" s="172">
        <v>72</v>
      </c>
      <c r="F273" s="173"/>
      <c r="G273" s="174">
        <f>ROUND(E273*F273,2)</f>
        <v>0</v>
      </c>
      <c r="H273" s="173"/>
      <c r="I273" s="174">
        <f>ROUND(E273*H273,2)</f>
        <v>0</v>
      </c>
      <c r="J273" s="173"/>
      <c r="K273" s="174">
        <f>ROUND(E273*J273,2)</f>
        <v>0</v>
      </c>
      <c r="L273" s="174">
        <v>21</v>
      </c>
      <c r="M273" s="174">
        <f>G273*(1+L273/100)</f>
        <v>0</v>
      </c>
      <c r="N273" s="174">
        <v>0</v>
      </c>
      <c r="O273" s="174">
        <f>ROUND(E273*N273,2)</f>
        <v>0</v>
      </c>
      <c r="P273" s="174">
        <v>3.5599999999999998E-3</v>
      </c>
      <c r="Q273" s="174">
        <f>ROUND(E273*P273,2)</f>
        <v>0.26</v>
      </c>
      <c r="R273" s="174"/>
      <c r="S273" s="174" t="s">
        <v>109</v>
      </c>
      <c r="T273" s="175" t="s">
        <v>109</v>
      </c>
      <c r="U273" s="157">
        <v>8.0500000000000002E-2</v>
      </c>
      <c r="V273" s="157">
        <f>ROUND(E273*U273,2)</f>
        <v>5.8</v>
      </c>
      <c r="W273" s="157"/>
      <c r="X273" s="157" t="s">
        <v>110</v>
      </c>
      <c r="Y273" s="148"/>
      <c r="Z273" s="148"/>
      <c r="AA273" s="148"/>
      <c r="AB273" s="148"/>
      <c r="AC273" s="148"/>
      <c r="AD273" s="148"/>
      <c r="AE273" s="148"/>
      <c r="AF273" s="148"/>
      <c r="AG273" s="148" t="s">
        <v>111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6" t="s">
        <v>266</v>
      </c>
      <c r="D274" s="158"/>
      <c r="E274" s="159">
        <v>72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113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ht="33.75" outlineLevel="1" x14ac:dyDescent="0.2">
      <c r="A275" s="176">
        <v>30</v>
      </c>
      <c r="B275" s="177" t="s">
        <v>267</v>
      </c>
      <c r="C275" s="188" t="s">
        <v>268</v>
      </c>
      <c r="D275" s="178" t="s">
        <v>253</v>
      </c>
      <c r="E275" s="179">
        <v>100</v>
      </c>
      <c r="F275" s="180"/>
      <c r="G275" s="181">
        <f t="shared" ref="G275:G280" si="0">ROUND(E275*F275,2)</f>
        <v>0</v>
      </c>
      <c r="H275" s="180"/>
      <c r="I275" s="181">
        <f t="shared" ref="I275:I280" si="1">ROUND(E275*H275,2)</f>
        <v>0</v>
      </c>
      <c r="J275" s="180"/>
      <c r="K275" s="181">
        <f t="shared" ref="K275:K280" si="2">ROUND(E275*J275,2)</f>
        <v>0</v>
      </c>
      <c r="L275" s="181">
        <v>21</v>
      </c>
      <c r="M275" s="181">
        <f t="shared" ref="M275:M280" si="3">G275*(1+L275/100)</f>
        <v>0</v>
      </c>
      <c r="N275" s="181">
        <v>0</v>
      </c>
      <c r="O275" s="181">
        <f t="shared" ref="O275:O280" si="4">ROUND(E275*N275,2)</f>
        <v>0</v>
      </c>
      <c r="P275" s="181">
        <v>0</v>
      </c>
      <c r="Q275" s="181">
        <f t="shared" ref="Q275:Q280" si="5">ROUND(E275*P275,2)</f>
        <v>0</v>
      </c>
      <c r="R275" s="181"/>
      <c r="S275" s="181" t="s">
        <v>152</v>
      </c>
      <c r="T275" s="182" t="s">
        <v>160</v>
      </c>
      <c r="U275" s="157">
        <v>0</v>
      </c>
      <c r="V275" s="157">
        <f t="shared" ref="V275:V280" si="6">ROUND(E275*U275,2)</f>
        <v>0</v>
      </c>
      <c r="W275" s="157"/>
      <c r="X275" s="157" t="s">
        <v>110</v>
      </c>
      <c r="Y275" s="148"/>
      <c r="Z275" s="148"/>
      <c r="AA275" s="148"/>
      <c r="AB275" s="148"/>
      <c r="AC275" s="148"/>
      <c r="AD275" s="148"/>
      <c r="AE275" s="148"/>
      <c r="AF275" s="148"/>
      <c r="AG275" s="148" t="s">
        <v>111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ht="33.75" outlineLevel="1" x14ac:dyDescent="0.2">
      <c r="A276" s="176">
        <v>31</v>
      </c>
      <c r="B276" s="177" t="s">
        <v>269</v>
      </c>
      <c r="C276" s="188" t="s">
        <v>270</v>
      </c>
      <c r="D276" s="178" t="s">
        <v>253</v>
      </c>
      <c r="E276" s="179">
        <v>75</v>
      </c>
      <c r="F276" s="180"/>
      <c r="G276" s="181">
        <f t="shared" si="0"/>
        <v>0</v>
      </c>
      <c r="H276" s="180"/>
      <c r="I276" s="181">
        <f t="shared" si="1"/>
        <v>0</v>
      </c>
      <c r="J276" s="180"/>
      <c r="K276" s="181">
        <f t="shared" si="2"/>
        <v>0</v>
      </c>
      <c r="L276" s="181">
        <v>21</v>
      </c>
      <c r="M276" s="181">
        <f t="shared" si="3"/>
        <v>0</v>
      </c>
      <c r="N276" s="181">
        <v>0</v>
      </c>
      <c r="O276" s="181">
        <f t="shared" si="4"/>
        <v>0</v>
      </c>
      <c r="P276" s="181">
        <v>0</v>
      </c>
      <c r="Q276" s="181">
        <f t="shared" si="5"/>
        <v>0</v>
      </c>
      <c r="R276" s="181"/>
      <c r="S276" s="181" t="s">
        <v>152</v>
      </c>
      <c r="T276" s="182" t="s">
        <v>160</v>
      </c>
      <c r="U276" s="157">
        <v>0</v>
      </c>
      <c r="V276" s="157">
        <f t="shared" si="6"/>
        <v>0</v>
      </c>
      <c r="W276" s="157"/>
      <c r="X276" s="157" t="s">
        <v>110</v>
      </c>
      <c r="Y276" s="148"/>
      <c r="Z276" s="148"/>
      <c r="AA276" s="148"/>
      <c r="AB276" s="148"/>
      <c r="AC276" s="148"/>
      <c r="AD276" s="148"/>
      <c r="AE276" s="148"/>
      <c r="AF276" s="148"/>
      <c r="AG276" s="148" t="s">
        <v>111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ht="33.75" outlineLevel="1" x14ac:dyDescent="0.2">
      <c r="A277" s="176">
        <v>32</v>
      </c>
      <c r="B277" s="177" t="s">
        <v>271</v>
      </c>
      <c r="C277" s="188" t="s">
        <v>272</v>
      </c>
      <c r="D277" s="178" t="s">
        <v>253</v>
      </c>
      <c r="E277" s="179">
        <v>31</v>
      </c>
      <c r="F277" s="180"/>
      <c r="G277" s="181">
        <f t="shared" si="0"/>
        <v>0</v>
      </c>
      <c r="H277" s="180"/>
      <c r="I277" s="181">
        <f t="shared" si="1"/>
        <v>0</v>
      </c>
      <c r="J277" s="180"/>
      <c r="K277" s="181">
        <f t="shared" si="2"/>
        <v>0</v>
      </c>
      <c r="L277" s="181">
        <v>21</v>
      </c>
      <c r="M277" s="181">
        <f t="shared" si="3"/>
        <v>0</v>
      </c>
      <c r="N277" s="181">
        <v>0</v>
      </c>
      <c r="O277" s="181">
        <f t="shared" si="4"/>
        <v>0</v>
      </c>
      <c r="P277" s="181">
        <v>0</v>
      </c>
      <c r="Q277" s="181">
        <f t="shared" si="5"/>
        <v>0</v>
      </c>
      <c r="R277" s="181"/>
      <c r="S277" s="181" t="s">
        <v>152</v>
      </c>
      <c r="T277" s="182" t="s">
        <v>160</v>
      </c>
      <c r="U277" s="157">
        <v>0</v>
      </c>
      <c r="V277" s="157">
        <f t="shared" si="6"/>
        <v>0</v>
      </c>
      <c r="W277" s="157"/>
      <c r="X277" s="157" t="s">
        <v>110</v>
      </c>
      <c r="Y277" s="148"/>
      <c r="Z277" s="148"/>
      <c r="AA277" s="148"/>
      <c r="AB277" s="148"/>
      <c r="AC277" s="148"/>
      <c r="AD277" s="148"/>
      <c r="AE277" s="148"/>
      <c r="AF277" s="148"/>
      <c r="AG277" s="148" t="s">
        <v>111</v>
      </c>
      <c r="AH277" s="148"/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ht="33.75" outlineLevel="1" x14ac:dyDescent="0.2">
      <c r="A278" s="176">
        <v>33</v>
      </c>
      <c r="B278" s="177" t="s">
        <v>273</v>
      </c>
      <c r="C278" s="188" t="s">
        <v>274</v>
      </c>
      <c r="D278" s="178" t="s">
        <v>253</v>
      </c>
      <c r="E278" s="179">
        <v>50</v>
      </c>
      <c r="F278" s="180"/>
      <c r="G278" s="181">
        <f t="shared" si="0"/>
        <v>0</v>
      </c>
      <c r="H278" s="180"/>
      <c r="I278" s="181">
        <f t="shared" si="1"/>
        <v>0</v>
      </c>
      <c r="J278" s="180"/>
      <c r="K278" s="181">
        <f t="shared" si="2"/>
        <v>0</v>
      </c>
      <c r="L278" s="181">
        <v>21</v>
      </c>
      <c r="M278" s="181">
        <f t="shared" si="3"/>
        <v>0</v>
      </c>
      <c r="N278" s="181">
        <v>0</v>
      </c>
      <c r="O278" s="181">
        <f t="shared" si="4"/>
        <v>0</v>
      </c>
      <c r="P278" s="181">
        <v>0</v>
      </c>
      <c r="Q278" s="181">
        <f t="shared" si="5"/>
        <v>0</v>
      </c>
      <c r="R278" s="181"/>
      <c r="S278" s="181" t="s">
        <v>152</v>
      </c>
      <c r="T278" s="182" t="s">
        <v>160</v>
      </c>
      <c r="U278" s="157">
        <v>0</v>
      </c>
      <c r="V278" s="157">
        <f t="shared" si="6"/>
        <v>0</v>
      </c>
      <c r="W278" s="157"/>
      <c r="X278" s="157" t="s">
        <v>110</v>
      </c>
      <c r="Y278" s="148"/>
      <c r="Z278" s="148"/>
      <c r="AA278" s="148"/>
      <c r="AB278" s="148"/>
      <c r="AC278" s="148"/>
      <c r="AD278" s="148"/>
      <c r="AE278" s="148"/>
      <c r="AF278" s="148"/>
      <c r="AG278" s="148" t="s">
        <v>111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ht="33.75" outlineLevel="1" x14ac:dyDescent="0.2">
      <c r="A279" s="176">
        <v>34</v>
      </c>
      <c r="B279" s="177" t="s">
        <v>275</v>
      </c>
      <c r="C279" s="188" t="s">
        <v>276</v>
      </c>
      <c r="D279" s="178" t="s">
        <v>253</v>
      </c>
      <c r="E279" s="179">
        <v>72</v>
      </c>
      <c r="F279" s="180"/>
      <c r="G279" s="181">
        <f t="shared" si="0"/>
        <v>0</v>
      </c>
      <c r="H279" s="180"/>
      <c r="I279" s="181">
        <f t="shared" si="1"/>
        <v>0</v>
      </c>
      <c r="J279" s="180"/>
      <c r="K279" s="181">
        <f t="shared" si="2"/>
        <v>0</v>
      </c>
      <c r="L279" s="181">
        <v>21</v>
      </c>
      <c r="M279" s="181">
        <f t="shared" si="3"/>
        <v>0</v>
      </c>
      <c r="N279" s="181">
        <v>0</v>
      </c>
      <c r="O279" s="181">
        <f t="shared" si="4"/>
        <v>0</v>
      </c>
      <c r="P279" s="181">
        <v>0</v>
      </c>
      <c r="Q279" s="181">
        <f t="shared" si="5"/>
        <v>0</v>
      </c>
      <c r="R279" s="181"/>
      <c r="S279" s="181" t="s">
        <v>152</v>
      </c>
      <c r="T279" s="182" t="s">
        <v>160</v>
      </c>
      <c r="U279" s="157">
        <v>0</v>
      </c>
      <c r="V279" s="157">
        <f t="shared" si="6"/>
        <v>0</v>
      </c>
      <c r="W279" s="157"/>
      <c r="X279" s="157" t="s">
        <v>110</v>
      </c>
      <c r="Y279" s="148"/>
      <c r="Z279" s="148"/>
      <c r="AA279" s="148"/>
      <c r="AB279" s="148"/>
      <c r="AC279" s="148"/>
      <c r="AD279" s="148"/>
      <c r="AE279" s="148"/>
      <c r="AF279" s="148"/>
      <c r="AG279" s="148" t="s">
        <v>111</v>
      </c>
      <c r="AH279" s="148"/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ht="22.5" outlineLevel="1" x14ac:dyDescent="0.2">
      <c r="A280" s="176">
        <v>35</v>
      </c>
      <c r="B280" s="177" t="s">
        <v>277</v>
      </c>
      <c r="C280" s="188" t="s">
        <v>278</v>
      </c>
      <c r="D280" s="178" t="s">
        <v>253</v>
      </c>
      <c r="E280" s="179">
        <v>65</v>
      </c>
      <c r="F280" s="180"/>
      <c r="G280" s="181">
        <f t="shared" si="0"/>
        <v>0</v>
      </c>
      <c r="H280" s="180"/>
      <c r="I280" s="181">
        <f t="shared" si="1"/>
        <v>0</v>
      </c>
      <c r="J280" s="180"/>
      <c r="K280" s="181">
        <f t="shared" si="2"/>
        <v>0</v>
      </c>
      <c r="L280" s="181">
        <v>21</v>
      </c>
      <c r="M280" s="181">
        <f t="shared" si="3"/>
        <v>0</v>
      </c>
      <c r="N280" s="181">
        <v>0</v>
      </c>
      <c r="O280" s="181">
        <f t="shared" si="4"/>
        <v>0</v>
      </c>
      <c r="P280" s="181">
        <v>0</v>
      </c>
      <c r="Q280" s="181">
        <f t="shared" si="5"/>
        <v>0</v>
      </c>
      <c r="R280" s="181"/>
      <c r="S280" s="181" t="s">
        <v>152</v>
      </c>
      <c r="T280" s="182" t="s">
        <v>160</v>
      </c>
      <c r="U280" s="157">
        <v>0</v>
      </c>
      <c r="V280" s="157">
        <f t="shared" si="6"/>
        <v>0</v>
      </c>
      <c r="W280" s="157"/>
      <c r="X280" s="157" t="s">
        <v>110</v>
      </c>
      <c r="Y280" s="148"/>
      <c r="Z280" s="148"/>
      <c r="AA280" s="148"/>
      <c r="AB280" s="148"/>
      <c r="AC280" s="148"/>
      <c r="AD280" s="148"/>
      <c r="AE280" s="148"/>
      <c r="AF280" s="148"/>
      <c r="AG280" s="148" t="s">
        <v>111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x14ac:dyDescent="0.2">
      <c r="A281" s="163" t="s">
        <v>104</v>
      </c>
      <c r="B281" s="164" t="s">
        <v>70</v>
      </c>
      <c r="C281" s="184" t="s">
        <v>71</v>
      </c>
      <c r="D281" s="165"/>
      <c r="E281" s="166"/>
      <c r="F281" s="167"/>
      <c r="G281" s="167">
        <f>SUMIF(AG282:AG291,"&lt;&gt;NOR",G282:G291)</f>
        <v>0</v>
      </c>
      <c r="H281" s="167"/>
      <c r="I281" s="167">
        <f>SUM(I282:I291)</f>
        <v>0</v>
      </c>
      <c r="J281" s="167"/>
      <c r="K281" s="167">
        <f>SUM(K282:K291)</f>
        <v>0</v>
      </c>
      <c r="L281" s="167"/>
      <c r="M281" s="167">
        <f>SUM(M282:M291)</f>
        <v>0</v>
      </c>
      <c r="N281" s="167"/>
      <c r="O281" s="167">
        <f>SUM(O282:O291)</f>
        <v>4.91</v>
      </c>
      <c r="P281" s="167"/>
      <c r="Q281" s="167">
        <f>SUM(Q282:Q291)</f>
        <v>7.52</v>
      </c>
      <c r="R281" s="167"/>
      <c r="S281" s="167"/>
      <c r="T281" s="168"/>
      <c r="U281" s="162"/>
      <c r="V281" s="162">
        <f>SUM(V282:V291)</f>
        <v>0</v>
      </c>
      <c r="W281" s="162"/>
      <c r="X281" s="162"/>
      <c r="AG281" t="s">
        <v>105</v>
      </c>
    </row>
    <row r="282" spans="1:60" outlineLevel="1" x14ac:dyDescent="0.2">
      <c r="A282" s="169">
        <v>36</v>
      </c>
      <c r="B282" s="170" t="s">
        <v>279</v>
      </c>
      <c r="C282" s="185" t="s">
        <v>280</v>
      </c>
      <c r="D282" s="171" t="s">
        <v>108</v>
      </c>
      <c r="E282" s="172">
        <v>105</v>
      </c>
      <c r="F282" s="173"/>
      <c r="G282" s="174">
        <f>ROUND(E282*F282,2)</f>
        <v>0</v>
      </c>
      <c r="H282" s="173"/>
      <c r="I282" s="174">
        <f>ROUND(E282*H282,2)</f>
        <v>0</v>
      </c>
      <c r="J282" s="173"/>
      <c r="K282" s="174">
        <f>ROUND(E282*J282,2)</f>
        <v>0</v>
      </c>
      <c r="L282" s="174">
        <v>21</v>
      </c>
      <c r="M282" s="174">
        <f>G282*(1+L282/100)</f>
        <v>0</v>
      </c>
      <c r="N282" s="174">
        <v>0</v>
      </c>
      <c r="O282" s="174">
        <f>ROUND(E282*N282,2)</f>
        <v>0</v>
      </c>
      <c r="P282" s="174">
        <v>7.1650000000000005E-2</v>
      </c>
      <c r="Q282" s="174">
        <f>ROUND(E282*P282,2)</f>
        <v>7.52</v>
      </c>
      <c r="R282" s="174"/>
      <c r="S282" s="174" t="s">
        <v>109</v>
      </c>
      <c r="T282" s="175" t="s">
        <v>109</v>
      </c>
      <c r="U282" s="157">
        <v>0</v>
      </c>
      <c r="V282" s="157">
        <f>ROUND(E282*U282,2)</f>
        <v>0</v>
      </c>
      <c r="W282" s="157"/>
      <c r="X282" s="157" t="s">
        <v>281</v>
      </c>
      <c r="Y282" s="148"/>
      <c r="Z282" s="148"/>
      <c r="AA282" s="148"/>
      <c r="AB282" s="148"/>
      <c r="AC282" s="148"/>
      <c r="AD282" s="148"/>
      <c r="AE282" s="148"/>
      <c r="AF282" s="148"/>
      <c r="AG282" s="148" t="s">
        <v>282</v>
      </c>
      <c r="AH282" s="148"/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ht="33.75" outlineLevel="1" x14ac:dyDescent="0.2">
      <c r="A283" s="155"/>
      <c r="B283" s="156"/>
      <c r="C283" s="186" t="s">
        <v>283</v>
      </c>
      <c r="D283" s="158"/>
      <c r="E283" s="159"/>
      <c r="F283" s="157"/>
      <c r="G283" s="157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113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ht="33.75" outlineLevel="1" x14ac:dyDescent="0.2">
      <c r="A284" s="155"/>
      <c r="B284" s="156"/>
      <c r="C284" s="186" t="s">
        <v>284</v>
      </c>
      <c r="D284" s="158"/>
      <c r="E284" s="159"/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113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6" t="s">
        <v>285</v>
      </c>
      <c r="D285" s="158"/>
      <c r="E285" s="159"/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113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86" t="s">
        <v>286</v>
      </c>
      <c r="D286" s="158"/>
      <c r="E286" s="159">
        <v>105</v>
      </c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113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ht="22.5" outlineLevel="1" x14ac:dyDescent="0.2">
      <c r="A287" s="169">
        <v>37</v>
      </c>
      <c r="B287" s="170" t="s">
        <v>287</v>
      </c>
      <c r="C287" s="185" t="s">
        <v>288</v>
      </c>
      <c r="D287" s="171" t="s">
        <v>108</v>
      </c>
      <c r="E287" s="172">
        <v>105</v>
      </c>
      <c r="F287" s="173"/>
      <c r="G287" s="174">
        <f>ROUND(E287*F287,2)</f>
        <v>0</v>
      </c>
      <c r="H287" s="173"/>
      <c r="I287" s="174">
        <f>ROUND(E287*H287,2)</f>
        <v>0</v>
      </c>
      <c r="J287" s="173"/>
      <c r="K287" s="174">
        <f>ROUND(E287*J287,2)</f>
        <v>0</v>
      </c>
      <c r="L287" s="174">
        <v>21</v>
      </c>
      <c r="M287" s="174">
        <f>G287*(1+L287/100)</f>
        <v>0</v>
      </c>
      <c r="N287" s="174">
        <v>4.6730000000000001E-2</v>
      </c>
      <c r="O287" s="174">
        <f>ROUND(E287*N287,2)</f>
        <v>4.91</v>
      </c>
      <c r="P287" s="174">
        <v>0</v>
      </c>
      <c r="Q287" s="174">
        <f>ROUND(E287*P287,2)</f>
        <v>0</v>
      </c>
      <c r="R287" s="174"/>
      <c r="S287" s="174" t="s">
        <v>152</v>
      </c>
      <c r="T287" s="175" t="s">
        <v>160</v>
      </c>
      <c r="U287" s="157">
        <v>0</v>
      </c>
      <c r="V287" s="157">
        <f>ROUND(E287*U287,2)</f>
        <v>0</v>
      </c>
      <c r="W287" s="157"/>
      <c r="X287" s="157" t="s">
        <v>281</v>
      </c>
      <c r="Y287" s="148"/>
      <c r="Z287" s="148"/>
      <c r="AA287" s="148"/>
      <c r="AB287" s="148"/>
      <c r="AC287" s="148"/>
      <c r="AD287" s="148"/>
      <c r="AE287" s="148"/>
      <c r="AF287" s="148"/>
      <c r="AG287" s="148" t="s">
        <v>282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ht="33.75" outlineLevel="1" x14ac:dyDescent="0.2">
      <c r="A288" s="155"/>
      <c r="B288" s="156"/>
      <c r="C288" s="186" t="s">
        <v>283</v>
      </c>
      <c r="D288" s="158"/>
      <c r="E288" s="159"/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113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ht="33.75" outlineLevel="1" x14ac:dyDescent="0.2">
      <c r="A289" s="155"/>
      <c r="B289" s="156"/>
      <c r="C289" s="186" t="s">
        <v>284</v>
      </c>
      <c r="D289" s="158"/>
      <c r="E289" s="159"/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113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6" t="s">
        <v>285</v>
      </c>
      <c r="D290" s="158"/>
      <c r="E290" s="159"/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113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6" t="s">
        <v>286</v>
      </c>
      <c r="D291" s="158"/>
      <c r="E291" s="159">
        <v>105</v>
      </c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113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x14ac:dyDescent="0.2">
      <c r="A292" s="163" t="s">
        <v>104</v>
      </c>
      <c r="B292" s="164" t="s">
        <v>72</v>
      </c>
      <c r="C292" s="184" t="s">
        <v>73</v>
      </c>
      <c r="D292" s="165"/>
      <c r="E292" s="166"/>
      <c r="F292" s="167"/>
      <c r="G292" s="167">
        <f>SUMIF(AG293:AG300,"&lt;&gt;NOR",G293:G300)</f>
        <v>0</v>
      </c>
      <c r="H292" s="167"/>
      <c r="I292" s="167">
        <f>SUM(I293:I300)</f>
        <v>0</v>
      </c>
      <c r="J292" s="167"/>
      <c r="K292" s="167">
        <f>SUM(K293:K300)</f>
        <v>0</v>
      </c>
      <c r="L292" s="167"/>
      <c r="M292" s="167">
        <f>SUM(M293:M300)</f>
        <v>0</v>
      </c>
      <c r="N292" s="167"/>
      <c r="O292" s="167">
        <f>SUM(O293:O300)</f>
        <v>0</v>
      </c>
      <c r="P292" s="167"/>
      <c r="Q292" s="167">
        <f>SUM(Q293:Q300)</f>
        <v>0</v>
      </c>
      <c r="R292" s="167"/>
      <c r="S292" s="167"/>
      <c r="T292" s="168"/>
      <c r="U292" s="162"/>
      <c r="V292" s="162">
        <f>SUM(V293:V300)</f>
        <v>0</v>
      </c>
      <c r="W292" s="162"/>
      <c r="X292" s="162"/>
      <c r="AG292" t="s">
        <v>105</v>
      </c>
    </row>
    <row r="293" spans="1:60" ht="22.5" outlineLevel="1" x14ac:dyDescent="0.2">
      <c r="A293" s="176">
        <v>38</v>
      </c>
      <c r="B293" s="177" t="s">
        <v>289</v>
      </c>
      <c r="C293" s="188" t="s">
        <v>290</v>
      </c>
      <c r="D293" s="178" t="s">
        <v>291</v>
      </c>
      <c r="E293" s="179">
        <v>1</v>
      </c>
      <c r="F293" s="180"/>
      <c r="G293" s="181">
        <f>ROUND(E293*F293,2)</f>
        <v>0</v>
      </c>
      <c r="H293" s="180"/>
      <c r="I293" s="181">
        <f>ROUND(E293*H293,2)</f>
        <v>0</v>
      </c>
      <c r="J293" s="180"/>
      <c r="K293" s="181">
        <f>ROUND(E293*J293,2)</f>
        <v>0</v>
      </c>
      <c r="L293" s="181">
        <v>21</v>
      </c>
      <c r="M293" s="181">
        <f>G293*(1+L293/100)</f>
        <v>0</v>
      </c>
      <c r="N293" s="181">
        <v>0</v>
      </c>
      <c r="O293" s="181">
        <f>ROUND(E293*N293,2)</f>
        <v>0</v>
      </c>
      <c r="P293" s="181">
        <v>0</v>
      </c>
      <c r="Q293" s="181">
        <f>ROUND(E293*P293,2)</f>
        <v>0</v>
      </c>
      <c r="R293" s="181"/>
      <c r="S293" s="181" t="s">
        <v>152</v>
      </c>
      <c r="T293" s="182" t="s">
        <v>160</v>
      </c>
      <c r="U293" s="157">
        <v>0</v>
      </c>
      <c r="V293" s="157">
        <f>ROUND(E293*U293,2)</f>
        <v>0</v>
      </c>
      <c r="W293" s="157"/>
      <c r="X293" s="157" t="s">
        <v>110</v>
      </c>
      <c r="Y293" s="148"/>
      <c r="Z293" s="148"/>
      <c r="AA293" s="148"/>
      <c r="AB293" s="148"/>
      <c r="AC293" s="148"/>
      <c r="AD293" s="148"/>
      <c r="AE293" s="148"/>
      <c r="AF293" s="148"/>
      <c r="AG293" s="148" t="s">
        <v>111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ht="22.5" outlineLevel="1" x14ac:dyDescent="0.2">
      <c r="A294" s="176">
        <v>39</v>
      </c>
      <c r="B294" s="177" t="s">
        <v>292</v>
      </c>
      <c r="C294" s="188" t="s">
        <v>293</v>
      </c>
      <c r="D294" s="178" t="s">
        <v>291</v>
      </c>
      <c r="E294" s="179">
        <v>1</v>
      </c>
      <c r="F294" s="180"/>
      <c r="G294" s="181">
        <f>ROUND(E294*F294,2)</f>
        <v>0</v>
      </c>
      <c r="H294" s="180"/>
      <c r="I294" s="181">
        <f>ROUND(E294*H294,2)</f>
        <v>0</v>
      </c>
      <c r="J294" s="180"/>
      <c r="K294" s="181">
        <f>ROUND(E294*J294,2)</f>
        <v>0</v>
      </c>
      <c r="L294" s="181">
        <v>21</v>
      </c>
      <c r="M294" s="181">
        <f>G294*(1+L294/100)</f>
        <v>0</v>
      </c>
      <c r="N294" s="181">
        <v>0</v>
      </c>
      <c r="O294" s="181">
        <f>ROUND(E294*N294,2)</f>
        <v>0</v>
      </c>
      <c r="P294" s="181">
        <v>0</v>
      </c>
      <c r="Q294" s="181">
        <f>ROUND(E294*P294,2)</f>
        <v>0</v>
      </c>
      <c r="R294" s="181"/>
      <c r="S294" s="181" t="s">
        <v>152</v>
      </c>
      <c r="T294" s="182" t="s">
        <v>160</v>
      </c>
      <c r="U294" s="157">
        <v>0</v>
      </c>
      <c r="V294" s="157">
        <f>ROUND(E294*U294,2)</f>
        <v>0</v>
      </c>
      <c r="W294" s="157"/>
      <c r="X294" s="157" t="s">
        <v>110</v>
      </c>
      <c r="Y294" s="148"/>
      <c r="Z294" s="148"/>
      <c r="AA294" s="148"/>
      <c r="AB294" s="148"/>
      <c r="AC294" s="148"/>
      <c r="AD294" s="148"/>
      <c r="AE294" s="148"/>
      <c r="AF294" s="148"/>
      <c r="AG294" s="148" t="s">
        <v>111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ht="33.75" outlineLevel="1" x14ac:dyDescent="0.2">
      <c r="A295" s="169">
        <v>40</v>
      </c>
      <c r="B295" s="170" t="s">
        <v>294</v>
      </c>
      <c r="C295" s="185" t="s">
        <v>295</v>
      </c>
      <c r="D295" s="171" t="s">
        <v>108</v>
      </c>
      <c r="E295" s="172">
        <v>4</v>
      </c>
      <c r="F295" s="173"/>
      <c r="G295" s="174">
        <f>ROUND(E295*F295,2)</f>
        <v>0</v>
      </c>
      <c r="H295" s="173"/>
      <c r="I295" s="174">
        <f>ROUND(E295*H295,2)</f>
        <v>0</v>
      </c>
      <c r="J295" s="173"/>
      <c r="K295" s="174">
        <f>ROUND(E295*J295,2)</f>
        <v>0</v>
      </c>
      <c r="L295" s="174">
        <v>21</v>
      </c>
      <c r="M295" s="174">
        <f>G295*(1+L295/100)</f>
        <v>0</v>
      </c>
      <c r="N295" s="174">
        <v>0</v>
      </c>
      <c r="O295" s="174">
        <f>ROUND(E295*N295,2)</f>
        <v>0</v>
      </c>
      <c r="P295" s="174">
        <v>0</v>
      </c>
      <c r="Q295" s="174">
        <f>ROUND(E295*P295,2)</f>
        <v>0</v>
      </c>
      <c r="R295" s="174"/>
      <c r="S295" s="174" t="s">
        <v>152</v>
      </c>
      <c r="T295" s="175" t="s">
        <v>160</v>
      </c>
      <c r="U295" s="157">
        <v>0</v>
      </c>
      <c r="V295" s="157">
        <f>ROUND(E295*U295,2)</f>
        <v>0</v>
      </c>
      <c r="W295" s="157"/>
      <c r="X295" s="157" t="s">
        <v>110</v>
      </c>
      <c r="Y295" s="148"/>
      <c r="Z295" s="148"/>
      <c r="AA295" s="148"/>
      <c r="AB295" s="148"/>
      <c r="AC295" s="148"/>
      <c r="AD295" s="148"/>
      <c r="AE295" s="148"/>
      <c r="AF295" s="148"/>
      <c r="AG295" s="148" t="s">
        <v>111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ht="33.75" outlineLevel="1" x14ac:dyDescent="0.2">
      <c r="A296" s="155"/>
      <c r="B296" s="156"/>
      <c r="C296" s="186" t="s">
        <v>296</v>
      </c>
      <c r="D296" s="158"/>
      <c r="E296" s="159"/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113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ht="33.75" outlineLevel="1" x14ac:dyDescent="0.2">
      <c r="A297" s="155"/>
      <c r="B297" s="156"/>
      <c r="C297" s="186" t="s">
        <v>297</v>
      </c>
      <c r="D297" s="158"/>
      <c r="E297" s="159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113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ht="33.75" outlineLevel="1" x14ac:dyDescent="0.2">
      <c r="A298" s="155"/>
      <c r="B298" s="156"/>
      <c r="C298" s="186" t="s">
        <v>298</v>
      </c>
      <c r="D298" s="158"/>
      <c r="E298" s="159"/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113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86" t="s">
        <v>299</v>
      </c>
      <c r="D299" s="158"/>
      <c r="E299" s="159"/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113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6" t="s">
        <v>300</v>
      </c>
      <c r="D300" s="158"/>
      <c r="E300" s="159">
        <v>4</v>
      </c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113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x14ac:dyDescent="0.2">
      <c r="A301" s="163" t="s">
        <v>104</v>
      </c>
      <c r="B301" s="164" t="s">
        <v>74</v>
      </c>
      <c r="C301" s="184" t="s">
        <v>75</v>
      </c>
      <c r="D301" s="165"/>
      <c r="E301" s="166"/>
      <c r="F301" s="167"/>
      <c r="G301" s="167">
        <f>SUMIF(AG302:AG309,"&lt;&gt;NOR",G302:G309)</f>
        <v>0</v>
      </c>
      <c r="H301" s="167"/>
      <c r="I301" s="167">
        <f>SUM(I302:I309)</f>
        <v>0</v>
      </c>
      <c r="J301" s="167"/>
      <c r="K301" s="167">
        <f>SUM(K302:K309)</f>
        <v>0</v>
      </c>
      <c r="L301" s="167"/>
      <c r="M301" s="167">
        <f>SUM(M302:M309)</f>
        <v>0</v>
      </c>
      <c r="N301" s="167"/>
      <c r="O301" s="167">
        <f>SUM(O302:O309)</f>
        <v>0</v>
      </c>
      <c r="P301" s="167"/>
      <c r="Q301" s="167">
        <f>SUM(Q302:Q309)</f>
        <v>0</v>
      </c>
      <c r="R301" s="167"/>
      <c r="S301" s="167"/>
      <c r="T301" s="168"/>
      <c r="U301" s="162"/>
      <c r="V301" s="162">
        <f>SUM(V302:V309)</f>
        <v>959.09999999999991</v>
      </c>
      <c r="W301" s="162"/>
      <c r="X301" s="162"/>
      <c r="AG301" t="s">
        <v>105</v>
      </c>
    </row>
    <row r="302" spans="1:60" outlineLevel="1" x14ac:dyDescent="0.2">
      <c r="A302" s="176">
        <v>41</v>
      </c>
      <c r="B302" s="177" t="s">
        <v>301</v>
      </c>
      <c r="C302" s="188" t="s">
        <v>302</v>
      </c>
      <c r="D302" s="178" t="s">
        <v>248</v>
      </c>
      <c r="E302" s="179">
        <v>152.55235999999999</v>
      </c>
      <c r="F302" s="180"/>
      <c r="G302" s="181">
        <f t="shared" ref="G302:G309" si="7">ROUND(E302*F302,2)</f>
        <v>0</v>
      </c>
      <c r="H302" s="180"/>
      <c r="I302" s="181">
        <f t="shared" ref="I302:I309" si="8">ROUND(E302*H302,2)</f>
        <v>0</v>
      </c>
      <c r="J302" s="180"/>
      <c r="K302" s="181">
        <f t="shared" ref="K302:K309" si="9">ROUND(E302*J302,2)</f>
        <v>0</v>
      </c>
      <c r="L302" s="181">
        <v>21</v>
      </c>
      <c r="M302" s="181">
        <f t="shared" ref="M302:M309" si="10">G302*(1+L302/100)</f>
        <v>0</v>
      </c>
      <c r="N302" s="181">
        <v>0</v>
      </c>
      <c r="O302" s="181">
        <f t="shared" ref="O302:O309" si="11">ROUND(E302*N302,2)</f>
        <v>0</v>
      </c>
      <c r="P302" s="181">
        <v>0</v>
      </c>
      <c r="Q302" s="181">
        <f t="shared" ref="Q302:Q309" si="12">ROUND(E302*P302,2)</f>
        <v>0</v>
      </c>
      <c r="R302" s="181"/>
      <c r="S302" s="181" t="s">
        <v>109</v>
      </c>
      <c r="T302" s="182" t="s">
        <v>109</v>
      </c>
      <c r="U302" s="157">
        <v>2.0089999999999999</v>
      </c>
      <c r="V302" s="157">
        <f t="shared" ref="V302:V309" si="13">ROUND(E302*U302,2)</f>
        <v>306.48</v>
      </c>
      <c r="W302" s="157"/>
      <c r="X302" s="157" t="s">
        <v>303</v>
      </c>
      <c r="Y302" s="148"/>
      <c r="Z302" s="148"/>
      <c r="AA302" s="148"/>
      <c r="AB302" s="148"/>
      <c r="AC302" s="148"/>
      <c r="AD302" s="148"/>
      <c r="AE302" s="148"/>
      <c r="AF302" s="148"/>
      <c r="AG302" s="148" t="s">
        <v>304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76">
        <v>42</v>
      </c>
      <c r="B303" s="177" t="s">
        <v>305</v>
      </c>
      <c r="C303" s="188" t="s">
        <v>306</v>
      </c>
      <c r="D303" s="178" t="s">
        <v>248</v>
      </c>
      <c r="E303" s="179">
        <v>152.55235999999999</v>
      </c>
      <c r="F303" s="180"/>
      <c r="G303" s="181">
        <f t="shared" si="7"/>
        <v>0</v>
      </c>
      <c r="H303" s="180"/>
      <c r="I303" s="181">
        <f t="shared" si="8"/>
        <v>0</v>
      </c>
      <c r="J303" s="180"/>
      <c r="K303" s="181">
        <f t="shared" si="9"/>
        <v>0</v>
      </c>
      <c r="L303" s="181">
        <v>21</v>
      </c>
      <c r="M303" s="181">
        <f t="shared" si="10"/>
        <v>0</v>
      </c>
      <c r="N303" s="181">
        <v>0</v>
      </c>
      <c r="O303" s="181">
        <f t="shared" si="11"/>
        <v>0</v>
      </c>
      <c r="P303" s="181">
        <v>0</v>
      </c>
      <c r="Q303" s="181">
        <f t="shared" si="12"/>
        <v>0</v>
      </c>
      <c r="R303" s="181"/>
      <c r="S303" s="181" t="s">
        <v>109</v>
      </c>
      <c r="T303" s="182" t="s">
        <v>109</v>
      </c>
      <c r="U303" s="157">
        <v>0.95899999999999996</v>
      </c>
      <c r="V303" s="157">
        <f t="shared" si="13"/>
        <v>146.30000000000001</v>
      </c>
      <c r="W303" s="157"/>
      <c r="X303" s="157" t="s">
        <v>303</v>
      </c>
      <c r="Y303" s="148"/>
      <c r="Z303" s="148"/>
      <c r="AA303" s="148"/>
      <c r="AB303" s="148"/>
      <c r="AC303" s="148"/>
      <c r="AD303" s="148"/>
      <c r="AE303" s="148"/>
      <c r="AF303" s="148"/>
      <c r="AG303" s="148" t="s">
        <v>304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76">
        <v>43</v>
      </c>
      <c r="B304" s="177" t="s">
        <v>307</v>
      </c>
      <c r="C304" s="188" t="s">
        <v>308</v>
      </c>
      <c r="D304" s="178" t="s">
        <v>248</v>
      </c>
      <c r="E304" s="179">
        <v>152.55235999999999</v>
      </c>
      <c r="F304" s="180"/>
      <c r="G304" s="181">
        <f t="shared" si="7"/>
        <v>0</v>
      </c>
      <c r="H304" s="180"/>
      <c r="I304" s="181">
        <f t="shared" si="8"/>
        <v>0</v>
      </c>
      <c r="J304" s="180"/>
      <c r="K304" s="181">
        <f t="shared" si="9"/>
        <v>0</v>
      </c>
      <c r="L304" s="181">
        <v>21</v>
      </c>
      <c r="M304" s="181">
        <f t="shared" si="10"/>
        <v>0</v>
      </c>
      <c r="N304" s="181">
        <v>0</v>
      </c>
      <c r="O304" s="181">
        <f t="shared" si="11"/>
        <v>0</v>
      </c>
      <c r="P304" s="181">
        <v>0</v>
      </c>
      <c r="Q304" s="181">
        <f t="shared" si="12"/>
        <v>0</v>
      </c>
      <c r="R304" s="181"/>
      <c r="S304" s="181" t="s">
        <v>109</v>
      </c>
      <c r="T304" s="182" t="s">
        <v>109</v>
      </c>
      <c r="U304" s="157">
        <v>0.752</v>
      </c>
      <c r="V304" s="157">
        <f t="shared" si="13"/>
        <v>114.72</v>
      </c>
      <c r="W304" s="157"/>
      <c r="X304" s="157" t="s">
        <v>303</v>
      </c>
      <c r="Y304" s="148"/>
      <c r="Z304" s="148"/>
      <c r="AA304" s="148"/>
      <c r="AB304" s="148"/>
      <c r="AC304" s="148"/>
      <c r="AD304" s="148"/>
      <c r="AE304" s="148"/>
      <c r="AF304" s="148"/>
      <c r="AG304" s="148" t="s">
        <v>304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76">
        <v>44</v>
      </c>
      <c r="B305" s="177" t="s">
        <v>309</v>
      </c>
      <c r="C305" s="188" t="s">
        <v>310</v>
      </c>
      <c r="D305" s="178" t="s">
        <v>248</v>
      </c>
      <c r="E305" s="179">
        <v>762.76180999999997</v>
      </c>
      <c r="F305" s="180"/>
      <c r="G305" s="181">
        <f t="shared" si="7"/>
        <v>0</v>
      </c>
      <c r="H305" s="180"/>
      <c r="I305" s="181">
        <f t="shared" si="8"/>
        <v>0</v>
      </c>
      <c r="J305" s="180"/>
      <c r="K305" s="181">
        <f t="shared" si="9"/>
        <v>0</v>
      </c>
      <c r="L305" s="181">
        <v>21</v>
      </c>
      <c r="M305" s="181">
        <f t="shared" si="10"/>
        <v>0</v>
      </c>
      <c r="N305" s="181">
        <v>0</v>
      </c>
      <c r="O305" s="181">
        <f t="shared" si="11"/>
        <v>0</v>
      </c>
      <c r="P305" s="181">
        <v>0</v>
      </c>
      <c r="Q305" s="181">
        <f t="shared" si="12"/>
        <v>0</v>
      </c>
      <c r="R305" s="181"/>
      <c r="S305" s="181" t="s">
        <v>109</v>
      </c>
      <c r="T305" s="182" t="s">
        <v>109</v>
      </c>
      <c r="U305" s="157">
        <v>0.36</v>
      </c>
      <c r="V305" s="157">
        <f t="shared" si="13"/>
        <v>274.58999999999997</v>
      </c>
      <c r="W305" s="157"/>
      <c r="X305" s="157" t="s">
        <v>303</v>
      </c>
      <c r="Y305" s="148"/>
      <c r="Z305" s="148"/>
      <c r="AA305" s="148"/>
      <c r="AB305" s="148"/>
      <c r="AC305" s="148"/>
      <c r="AD305" s="148"/>
      <c r="AE305" s="148"/>
      <c r="AF305" s="148"/>
      <c r="AG305" s="148" t="s">
        <v>304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76">
        <v>45</v>
      </c>
      <c r="B306" s="177" t="s">
        <v>311</v>
      </c>
      <c r="C306" s="188" t="s">
        <v>312</v>
      </c>
      <c r="D306" s="178" t="s">
        <v>248</v>
      </c>
      <c r="E306" s="179">
        <v>152.55235999999999</v>
      </c>
      <c r="F306" s="180"/>
      <c r="G306" s="181">
        <f t="shared" si="7"/>
        <v>0</v>
      </c>
      <c r="H306" s="180"/>
      <c r="I306" s="181">
        <f t="shared" si="8"/>
        <v>0</v>
      </c>
      <c r="J306" s="180"/>
      <c r="K306" s="181">
        <f t="shared" si="9"/>
        <v>0</v>
      </c>
      <c r="L306" s="181">
        <v>21</v>
      </c>
      <c r="M306" s="181">
        <f t="shared" si="10"/>
        <v>0</v>
      </c>
      <c r="N306" s="181">
        <v>0</v>
      </c>
      <c r="O306" s="181">
        <f t="shared" si="11"/>
        <v>0</v>
      </c>
      <c r="P306" s="181">
        <v>0</v>
      </c>
      <c r="Q306" s="181">
        <f t="shared" si="12"/>
        <v>0</v>
      </c>
      <c r="R306" s="181"/>
      <c r="S306" s="181" t="s">
        <v>109</v>
      </c>
      <c r="T306" s="182" t="s">
        <v>109</v>
      </c>
      <c r="U306" s="157">
        <v>0.27700000000000002</v>
      </c>
      <c r="V306" s="157">
        <f t="shared" si="13"/>
        <v>42.26</v>
      </c>
      <c r="W306" s="157"/>
      <c r="X306" s="157" t="s">
        <v>303</v>
      </c>
      <c r="Y306" s="148"/>
      <c r="Z306" s="148"/>
      <c r="AA306" s="148"/>
      <c r="AB306" s="148"/>
      <c r="AC306" s="148"/>
      <c r="AD306" s="148"/>
      <c r="AE306" s="148"/>
      <c r="AF306" s="148"/>
      <c r="AG306" s="148" t="s">
        <v>304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76">
        <v>46</v>
      </c>
      <c r="B307" s="177" t="s">
        <v>313</v>
      </c>
      <c r="C307" s="188" t="s">
        <v>314</v>
      </c>
      <c r="D307" s="178" t="s">
        <v>248</v>
      </c>
      <c r="E307" s="179">
        <v>152.55235999999999</v>
      </c>
      <c r="F307" s="180"/>
      <c r="G307" s="181">
        <f t="shared" si="7"/>
        <v>0</v>
      </c>
      <c r="H307" s="180"/>
      <c r="I307" s="181">
        <f t="shared" si="8"/>
        <v>0</v>
      </c>
      <c r="J307" s="180"/>
      <c r="K307" s="181">
        <f t="shared" si="9"/>
        <v>0</v>
      </c>
      <c r="L307" s="181">
        <v>21</v>
      </c>
      <c r="M307" s="181">
        <f t="shared" si="10"/>
        <v>0</v>
      </c>
      <c r="N307" s="181">
        <v>0</v>
      </c>
      <c r="O307" s="181">
        <f t="shared" si="11"/>
        <v>0</v>
      </c>
      <c r="P307" s="181">
        <v>0</v>
      </c>
      <c r="Q307" s="181">
        <f t="shared" si="12"/>
        <v>0</v>
      </c>
      <c r="R307" s="181"/>
      <c r="S307" s="181" t="s">
        <v>109</v>
      </c>
      <c r="T307" s="182" t="s">
        <v>109</v>
      </c>
      <c r="U307" s="157">
        <v>0.49</v>
      </c>
      <c r="V307" s="157">
        <f t="shared" si="13"/>
        <v>74.75</v>
      </c>
      <c r="W307" s="157"/>
      <c r="X307" s="157" t="s">
        <v>303</v>
      </c>
      <c r="Y307" s="148"/>
      <c r="Z307" s="148"/>
      <c r="AA307" s="148"/>
      <c r="AB307" s="148"/>
      <c r="AC307" s="148"/>
      <c r="AD307" s="148"/>
      <c r="AE307" s="148"/>
      <c r="AF307" s="148"/>
      <c r="AG307" s="148" t="s">
        <v>304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76">
        <v>47</v>
      </c>
      <c r="B308" s="177" t="s">
        <v>315</v>
      </c>
      <c r="C308" s="188" t="s">
        <v>316</v>
      </c>
      <c r="D308" s="178" t="s">
        <v>248</v>
      </c>
      <c r="E308" s="179">
        <v>1372.97126</v>
      </c>
      <c r="F308" s="180"/>
      <c r="G308" s="181">
        <f t="shared" si="7"/>
        <v>0</v>
      </c>
      <c r="H308" s="180"/>
      <c r="I308" s="181">
        <f t="shared" si="8"/>
        <v>0</v>
      </c>
      <c r="J308" s="180"/>
      <c r="K308" s="181">
        <f t="shared" si="9"/>
        <v>0</v>
      </c>
      <c r="L308" s="181">
        <v>21</v>
      </c>
      <c r="M308" s="181">
        <f t="shared" si="10"/>
        <v>0</v>
      </c>
      <c r="N308" s="181">
        <v>0</v>
      </c>
      <c r="O308" s="181">
        <f t="shared" si="11"/>
        <v>0</v>
      </c>
      <c r="P308" s="181">
        <v>0</v>
      </c>
      <c r="Q308" s="181">
        <f t="shared" si="12"/>
        <v>0</v>
      </c>
      <c r="R308" s="181"/>
      <c r="S308" s="181" t="s">
        <v>109</v>
      </c>
      <c r="T308" s="182" t="s">
        <v>109</v>
      </c>
      <c r="U308" s="157">
        <v>0</v>
      </c>
      <c r="V308" s="157">
        <f t="shared" si="13"/>
        <v>0</v>
      </c>
      <c r="W308" s="157"/>
      <c r="X308" s="157" t="s">
        <v>303</v>
      </c>
      <c r="Y308" s="148"/>
      <c r="Z308" s="148"/>
      <c r="AA308" s="148"/>
      <c r="AB308" s="148"/>
      <c r="AC308" s="148"/>
      <c r="AD308" s="148"/>
      <c r="AE308" s="148"/>
      <c r="AF308" s="148"/>
      <c r="AG308" s="148" t="s">
        <v>304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76">
        <v>48</v>
      </c>
      <c r="B309" s="177" t="s">
        <v>317</v>
      </c>
      <c r="C309" s="188" t="s">
        <v>318</v>
      </c>
      <c r="D309" s="178" t="s">
        <v>248</v>
      </c>
      <c r="E309" s="179">
        <v>152.55235999999999</v>
      </c>
      <c r="F309" s="180"/>
      <c r="G309" s="181">
        <f t="shared" si="7"/>
        <v>0</v>
      </c>
      <c r="H309" s="180"/>
      <c r="I309" s="181">
        <f t="shared" si="8"/>
        <v>0</v>
      </c>
      <c r="J309" s="180"/>
      <c r="K309" s="181">
        <f t="shared" si="9"/>
        <v>0</v>
      </c>
      <c r="L309" s="181">
        <v>21</v>
      </c>
      <c r="M309" s="181">
        <f t="shared" si="10"/>
        <v>0</v>
      </c>
      <c r="N309" s="181">
        <v>0</v>
      </c>
      <c r="O309" s="181">
        <f t="shared" si="11"/>
        <v>0</v>
      </c>
      <c r="P309" s="181">
        <v>0</v>
      </c>
      <c r="Q309" s="181">
        <f t="shared" si="12"/>
        <v>0</v>
      </c>
      <c r="R309" s="181"/>
      <c r="S309" s="181" t="s">
        <v>109</v>
      </c>
      <c r="T309" s="182" t="s">
        <v>109</v>
      </c>
      <c r="U309" s="157">
        <v>0</v>
      </c>
      <c r="V309" s="157">
        <f t="shared" si="13"/>
        <v>0</v>
      </c>
      <c r="W309" s="157"/>
      <c r="X309" s="157" t="s">
        <v>303</v>
      </c>
      <c r="Y309" s="148"/>
      <c r="Z309" s="148"/>
      <c r="AA309" s="148"/>
      <c r="AB309" s="148"/>
      <c r="AC309" s="148"/>
      <c r="AD309" s="148"/>
      <c r="AE309" s="148"/>
      <c r="AF309" s="148"/>
      <c r="AG309" s="148" t="s">
        <v>304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x14ac:dyDescent="0.2">
      <c r="A310" s="163" t="s">
        <v>104</v>
      </c>
      <c r="B310" s="164" t="s">
        <v>78</v>
      </c>
      <c r="C310" s="184" t="s">
        <v>30</v>
      </c>
      <c r="D310" s="165"/>
      <c r="E310" s="166"/>
      <c r="F310" s="167"/>
      <c r="G310" s="167">
        <f>SUMIF(AG311:AG313,"&lt;&gt;NOR",G311:G313)</f>
        <v>0</v>
      </c>
      <c r="H310" s="167"/>
      <c r="I310" s="167">
        <f>SUM(I311:I313)</f>
        <v>0</v>
      </c>
      <c r="J310" s="167"/>
      <c r="K310" s="167">
        <f>SUM(K311:K313)</f>
        <v>0</v>
      </c>
      <c r="L310" s="167"/>
      <c r="M310" s="167">
        <f>SUM(M311:M313)</f>
        <v>0</v>
      </c>
      <c r="N310" s="167"/>
      <c r="O310" s="167">
        <f>SUM(O311:O313)</f>
        <v>0</v>
      </c>
      <c r="P310" s="167"/>
      <c r="Q310" s="167">
        <f>SUM(Q311:Q313)</f>
        <v>0</v>
      </c>
      <c r="R310" s="167"/>
      <c r="S310" s="167"/>
      <c r="T310" s="168"/>
      <c r="U310" s="162"/>
      <c r="V310" s="162">
        <f>SUM(V311:V313)</f>
        <v>0</v>
      </c>
      <c r="W310" s="162"/>
      <c r="X310" s="162"/>
      <c r="AG310" t="s">
        <v>105</v>
      </c>
    </row>
    <row r="311" spans="1:60" ht="22.5" outlineLevel="1" x14ac:dyDescent="0.2">
      <c r="A311" s="169">
        <v>49</v>
      </c>
      <c r="B311" s="170" t="s">
        <v>319</v>
      </c>
      <c r="C311" s="185" t="s">
        <v>320</v>
      </c>
      <c r="D311" s="171" t="s">
        <v>253</v>
      </c>
      <c r="E311" s="172">
        <v>30</v>
      </c>
      <c r="F311" s="173"/>
      <c r="G311" s="174">
        <f>ROUND(E311*F311,2)</f>
        <v>0</v>
      </c>
      <c r="H311" s="173"/>
      <c r="I311" s="174">
        <f>ROUND(E311*H311,2)</f>
        <v>0</v>
      </c>
      <c r="J311" s="173"/>
      <c r="K311" s="174">
        <f>ROUND(E311*J311,2)</f>
        <v>0</v>
      </c>
      <c r="L311" s="174">
        <v>21</v>
      </c>
      <c r="M311" s="174">
        <f>G311*(1+L311/100)</f>
        <v>0</v>
      </c>
      <c r="N311" s="174">
        <v>0</v>
      </c>
      <c r="O311" s="174">
        <f>ROUND(E311*N311,2)</f>
        <v>0</v>
      </c>
      <c r="P311" s="174">
        <v>0</v>
      </c>
      <c r="Q311" s="174">
        <f>ROUND(E311*P311,2)</f>
        <v>0</v>
      </c>
      <c r="R311" s="174"/>
      <c r="S311" s="174" t="s">
        <v>109</v>
      </c>
      <c r="T311" s="175" t="s">
        <v>160</v>
      </c>
      <c r="U311" s="157">
        <v>0</v>
      </c>
      <c r="V311" s="157">
        <f>ROUND(E311*U311,2)</f>
        <v>0</v>
      </c>
      <c r="W311" s="157"/>
      <c r="X311" s="157" t="s">
        <v>321</v>
      </c>
      <c r="Y311" s="148"/>
      <c r="Z311" s="148"/>
      <c r="AA311" s="148"/>
      <c r="AB311" s="148"/>
      <c r="AC311" s="148"/>
      <c r="AD311" s="148"/>
      <c r="AE311" s="148"/>
      <c r="AF311" s="148"/>
      <c r="AG311" s="148" t="s">
        <v>322</v>
      </c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ht="33.75" outlineLevel="1" x14ac:dyDescent="0.2">
      <c r="A312" s="155"/>
      <c r="B312" s="156"/>
      <c r="C312" s="186" t="s">
        <v>323</v>
      </c>
      <c r="D312" s="158"/>
      <c r="E312" s="159"/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113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ht="22.5" outlineLevel="1" x14ac:dyDescent="0.2">
      <c r="A313" s="155"/>
      <c r="B313" s="156"/>
      <c r="C313" s="186" t="s">
        <v>324</v>
      </c>
      <c r="D313" s="158"/>
      <c r="E313" s="159">
        <v>30</v>
      </c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113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x14ac:dyDescent="0.2">
      <c r="A314" s="3"/>
      <c r="B314" s="4"/>
      <c r="C314" s="189"/>
      <c r="D314" s="6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AE314">
        <v>15</v>
      </c>
      <c r="AF314">
        <v>21</v>
      </c>
      <c r="AG314" t="s">
        <v>91</v>
      </c>
    </row>
    <row r="315" spans="1:60" x14ac:dyDescent="0.2">
      <c r="A315" s="151"/>
      <c r="B315" s="152" t="s">
        <v>31</v>
      </c>
      <c r="C315" s="190"/>
      <c r="D315" s="153"/>
      <c r="E315" s="154"/>
      <c r="F315" s="154"/>
      <c r="G315" s="183">
        <f>G8+G226+G235+G262+G264+G281+G292+G301+G310</f>
        <v>0</v>
      </c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AE315">
        <f>SUMIF(L7:L313,AE314,G7:G313)</f>
        <v>0</v>
      </c>
      <c r="AF315">
        <f>SUMIF(L7:L313,AF314,G7:G313)</f>
        <v>0</v>
      </c>
      <c r="AG315" t="s">
        <v>325</v>
      </c>
    </row>
    <row r="316" spans="1:60" x14ac:dyDescent="0.2">
      <c r="A316" s="3"/>
      <c r="B316" s="4"/>
      <c r="C316" s="189"/>
      <c r="D316" s="6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60" x14ac:dyDescent="0.2">
      <c r="A317" s="3"/>
      <c r="B317" s="4"/>
      <c r="C317" s="189"/>
      <c r="D317" s="6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60" x14ac:dyDescent="0.2">
      <c r="A318" s="256" t="s">
        <v>326</v>
      </c>
      <c r="B318" s="256"/>
      <c r="C318" s="257"/>
      <c r="D318" s="6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60" x14ac:dyDescent="0.2">
      <c r="A319" s="258"/>
      <c r="B319" s="259"/>
      <c r="C319" s="260"/>
      <c r="D319" s="259"/>
      <c r="E319" s="259"/>
      <c r="F319" s="259"/>
      <c r="G319" s="261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AG319" t="s">
        <v>327</v>
      </c>
    </row>
    <row r="320" spans="1:60" x14ac:dyDescent="0.2">
      <c r="A320" s="262"/>
      <c r="B320" s="263"/>
      <c r="C320" s="264"/>
      <c r="D320" s="263"/>
      <c r="E320" s="263"/>
      <c r="F320" s="263"/>
      <c r="G320" s="265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33" x14ac:dyDescent="0.2">
      <c r="A321" s="262"/>
      <c r="B321" s="263"/>
      <c r="C321" s="264"/>
      <c r="D321" s="263"/>
      <c r="E321" s="263"/>
      <c r="F321" s="263"/>
      <c r="G321" s="265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33" x14ac:dyDescent="0.2">
      <c r="A322" s="262"/>
      <c r="B322" s="263"/>
      <c r="C322" s="264"/>
      <c r="D322" s="263"/>
      <c r="E322" s="263"/>
      <c r="F322" s="263"/>
      <c r="G322" s="265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33" x14ac:dyDescent="0.2">
      <c r="A323" s="266"/>
      <c r="B323" s="267"/>
      <c r="C323" s="268"/>
      <c r="D323" s="267"/>
      <c r="E323" s="267"/>
      <c r="F323" s="267"/>
      <c r="G323" s="269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33" x14ac:dyDescent="0.2">
      <c r="A324" s="3"/>
      <c r="B324" s="4"/>
      <c r="C324" s="189"/>
      <c r="D324" s="6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33" x14ac:dyDescent="0.2">
      <c r="C325" s="191"/>
      <c r="D325" s="10"/>
      <c r="AG325" t="s">
        <v>328</v>
      </c>
    </row>
    <row r="326" spans="1:33" x14ac:dyDescent="0.2">
      <c r="D326" s="10"/>
    </row>
    <row r="327" spans="1:33" x14ac:dyDescent="0.2">
      <c r="D327" s="10"/>
    </row>
    <row r="328" spans="1:33" x14ac:dyDescent="0.2">
      <c r="D328" s="10"/>
    </row>
    <row r="329" spans="1:33" x14ac:dyDescent="0.2">
      <c r="D329" s="10"/>
    </row>
    <row r="330" spans="1:33" x14ac:dyDescent="0.2">
      <c r="D330" s="10"/>
    </row>
    <row r="331" spans="1:33" x14ac:dyDescent="0.2">
      <c r="D331" s="10"/>
    </row>
    <row r="332" spans="1:33" x14ac:dyDescent="0.2">
      <c r="D332" s="10"/>
    </row>
    <row r="333" spans="1:33" x14ac:dyDescent="0.2">
      <c r="D333" s="10"/>
    </row>
    <row r="334" spans="1:33" x14ac:dyDescent="0.2">
      <c r="D334" s="10"/>
    </row>
    <row r="335" spans="1:33" x14ac:dyDescent="0.2">
      <c r="D335" s="10"/>
    </row>
    <row r="336" spans="1:33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319:G323"/>
    <mergeCell ref="A1:G1"/>
    <mergeCell ref="C2:G2"/>
    <mergeCell ref="C3:G3"/>
    <mergeCell ref="C4:G4"/>
    <mergeCell ref="A318:C318"/>
  </mergeCells>
  <pageMargins left="0.59055118110236204" right="0.196850393700787" top="0.78740157499999996" bottom="0.78740157499999996" header="0.3" footer="0.3"/>
  <pageSetup paperSize="9" scale="87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8" width="0" hidden="1" customWidth="1"/>
    <col min="20" max="20" width="9.285156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79</v>
      </c>
    </row>
    <row r="2" spans="1:60" ht="25.15" customHeight="1" x14ac:dyDescent="0.2">
      <c r="A2" s="140" t="s">
        <v>8</v>
      </c>
      <c r="B2" s="49" t="s">
        <v>43</v>
      </c>
      <c r="C2" s="250" t="s">
        <v>44</v>
      </c>
      <c r="D2" s="251"/>
      <c r="E2" s="251"/>
      <c r="F2" s="251"/>
      <c r="G2" s="252"/>
      <c r="AG2" t="s">
        <v>80</v>
      </c>
    </row>
    <row r="3" spans="1:60" ht="25.15" customHeight="1" x14ac:dyDescent="0.2">
      <c r="A3" s="140" t="s">
        <v>9</v>
      </c>
      <c r="B3" s="49" t="s">
        <v>46</v>
      </c>
      <c r="C3" s="250" t="s">
        <v>44</v>
      </c>
      <c r="D3" s="251"/>
      <c r="E3" s="251"/>
      <c r="F3" s="251"/>
      <c r="G3" s="252"/>
      <c r="AC3" s="122" t="s">
        <v>80</v>
      </c>
      <c r="AG3" t="s">
        <v>81</v>
      </c>
    </row>
    <row r="4" spans="1:60" ht="25.15" customHeight="1" x14ac:dyDescent="0.2">
      <c r="A4" s="141" t="s">
        <v>10</v>
      </c>
      <c r="B4" s="142" t="s">
        <v>49</v>
      </c>
      <c r="C4" s="253" t="s">
        <v>50</v>
      </c>
      <c r="D4" s="254"/>
      <c r="E4" s="254"/>
      <c r="F4" s="254"/>
      <c r="G4" s="255"/>
      <c r="AG4" t="s">
        <v>82</v>
      </c>
    </row>
    <row r="5" spans="1:60" x14ac:dyDescent="0.2">
      <c r="D5" s="10"/>
    </row>
    <row r="6" spans="1:60" ht="38.25" x14ac:dyDescent="0.2">
      <c r="A6" s="144" t="s">
        <v>83</v>
      </c>
      <c r="B6" s="146" t="s">
        <v>84</v>
      </c>
      <c r="C6" s="146" t="s">
        <v>85</v>
      </c>
      <c r="D6" s="145" t="s">
        <v>86</v>
      </c>
      <c r="E6" s="144" t="s">
        <v>87</v>
      </c>
      <c r="F6" s="143" t="s">
        <v>88</v>
      </c>
      <c r="G6" s="144" t="s">
        <v>31</v>
      </c>
      <c r="H6" s="147" t="s">
        <v>32</v>
      </c>
      <c r="I6" s="147" t="s">
        <v>89</v>
      </c>
      <c r="J6" s="147" t="s">
        <v>33</v>
      </c>
      <c r="K6" s="147" t="s">
        <v>90</v>
      </c>
      <c r="L6" s="147" t="s">
        <v>91</v>
      </c>
      <c r="M6" s="147" t="s">
        <v>92</v>
      </c>
      <c r="N6" s="147" t="s">
        <v>93</v>
      </c>
      <c r="O6" s="147" t="s">
        <v>94</v>
      </c>
      <c r="P6" s="147" t="s">
        <v>95</v>
      </c>
      <c r="Q6" s="147" t="s">
        <v>96</v>
      </c>
      <c r="R6" s="147" t="s">
        <v>97</v>
      </c>
      <c r="S6" s="147" t="s">
        <v>98</v>
      </c>
      <c r="T6" s="147" t="s">
        <v>99</v>
      </c>
      <c r="U6" s="147" t="s">
        <v>100</v>
      </c>
      <c r="V6" s="147" t="s">
        <v>101</v>
      </c>
      <c r="W6" s="147" t="s">
        <v>102</v>
      </c>
      <c r="X6" s="147" t="s">
        <v>103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104</v>
      </c>
      <c r="B8" s="164" t="s">
        <v>77</v>
      </c>
      <c r="C8" s="184" t="s">
        <v>29</v>
      </c>
      <c r="D8" s="165"/>
      <c r="E8" s="166"/>
      <c r="F8" s="167"/>
      <c r="G8" s="167">
        <f>SUMIF(AG9:AG14,"&lt;&gt;NOR",G9:G14)</f>
        <v>0</v>
      </c>
      <c r="H8" s="167"/>
      <c r="I8" s="167">
        <f>SUM(I9:I14)</f>
        <v>0</v>
      </c>
      <c r="J8" s="167"/>
      <c r="K8" s="167">
        <f>SUM(K9:K14)</f>
        <v>0</v>
      </c>
      <c r="L8" s="167"/>
      <c r="M8" s="167">
        <f>SUM(M9:M14)</f>
        <v>0</v>
      </c>
      <c r="N8" s="167"/>
      <c r="O8" s="167">
        <f>SUM(O9:O14)</f>
        <v>0</v>
      </c>
      <c r="P8" s="167"/>
      <c r="Q8" s="167">
        <f>SUM(Q9:Q14)</f>
        <v>0</v>
      </c>
      <c r="R8" s="167"/>
      <c r="S8" s="167"/>
      <c r="T8" s="168"/>
      <c r="U8" s="162"/>
      <c r="V8" s="162">
        <f>SUM(V9:V14)</f>
        <v>0</v>
      </c>
      <c r="W8" s="162"/>
      <c r="X8" s="162"/>
      <c r="AG8" t="s">
        <v>105</v>
      </c>
    </row>
    <row r="9" spans="1:60" outlineLevel="1" x14ac:dyDescent="0.2">
      <c r="A9" s="169">
        <v>1</v>
      </c>
      <c r="B9" s="170" t="s">
        <v>329</v>
      </c>
      <c r="C9" s="185" t="s">
        <v>330</v>
      </c>
      <c r="D9" s="171" t="s">
        <v>331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109</v>
      </c>
      <c r="T9" s="175" t="s">
        <v>160</v>
      </c>
      <c r="U9" s="157">
        <v>0</v>
      </c>
      <c r="V9" s="157">
        <f>ROUND(E9*U9,2)</f>
        <v>0</v>
      </c>
      <c r="W9" s="157"/>
      <c r="X9" s="157" t="s">
        <v>321</v>
      </c>
      <c r="Y9" s="148"/>
      <c r="Z9" s="148"/>
      <c r="AA9" s="148"/>
      <c r="AB9" s="148"/>
      <c r="AC9" s="148"/>
      <c r="AD9" s="148"/>
      <c r="AE9" s="148"/>
      <c r="AF9" s="148"/>
      <c r="AG9" s="148" t="s">
        <v>322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5"/>
      <c r="B10" s="156"/>
      <c r="C10" s="186" t="s">
        <v>332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113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46</v>
      </c>
      <c r="D11" s="158"/>
      <c r="E11" s="159">
        <v>1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6">
        <v>2</v>
      </c>
      <c r="B12" s="177" t="s">
        <v>333</v>
      </c>
      <c r="C12" s="188" t="s">
        <v>334</v>
      </c>
      <c r="D12" s="178" t="s">
        <v>331</v>
      </c>
      <c r="E12" s="179">
        <v>1</v>
      </c>
      <c r="F12" s="180"/>
      <c r="G12" s="181">
        <f>ROUND(E12*F12,2)</f>
        <v>0</v>
      </c>
      <c r="H12" s="180"/>
      <c r="I12" s="181">
        <f>ROUND(E12*H12,2)</f>
        <v>0</v>
      </c>
      <c r="J12" s="180"/>
      <c r="K12" s="181">
        <f>ROUND(E12*J12,2)</f>
        <v>0</v>
      </c>
      <c r="L12" s="181">
        <v>21</v>
      </c>
      <c r="M12" s="181">
        <f>G12*(1+L12/100)</f>
        <v>0</v>
      </c>
      <c r="N12" s="181">
        <v>0</v>
      </c>
      <c r="O12" s="181">
        <f>ROUND(E12*N12,2)</f>
        <v>0</v>
      </c>
      <c r="P12" s="181">
        <v>0</v>
      </c>
      <c r="Q12" s="181">
        <f>ROUND(E12*P12,2)</f>
        <v>0</v>
      </c>
      <c r="R12" s="181"/>
      <c r="S12" s="181" t="s">
        <v>109</v>
      </c>
      <c r="T12" s="182" t="s">
        <v>160</v>
      </c>
      <c r="U12" s="157">
        <v>0</v>
      </c>
      <c r="V12" s="157">
        <f>ROUND(E12*U12,2)</f>
        <v>0</v>
      </c>
      <c r="W12" s="157"/>
      <c r="X12" s="157" t="s">
        <v>321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322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6">
        <v>3</v>
      </c>
      <c r="B13" s="177" t="s">
        <v>335</v>
      </c>
      <c r="C13" s="188" t="s">
        <v>336</v>
      </c>
      <c r="D13" s="178" t="s">
        <v>331</v>
      </c>
      <c r="E13" s="179">
        <v>1</v>
      </c>
      <c r="F13" s="180"/>
      <c r="G13" s="181">
        <f>ROUND(E13*F13,2)</f>
        <v>0</v>
      </c>
      <c r="H13" s="180"/>
      <c r="I13" s="181">
        <f>ROUND(E13*H13,2)</f>
        <v>0</v>
      </c>
      <c r="J13" s="180"/>
      <c r="K13" s="181">
        <f>ROUND(E13*J13,2)</f>
        <v>0</v>
      </c>
      <c r="L13" s="181">
        <v>21</v>
      </c>
      <c r="M13" s="181">
        <f>G13*(1+L13/100)</f>
        <v>0</v>
      </c>
      <c r="N13" s="181">
        <v>0</v>
      </c>
      <c r="O13" s="181">
        <f>ROUND(E13*N13,2)</f>
        <v>0</v>
      </c>
      <c r="P13" s="181">
        <v>0</v>
      </c>
      <c r="Q13" s="181">
        <f>ROUND(E13*P13,2)</f>
        <v>0</v>
      </c>
      <c r="R13" s="181"/>
      <c r="S13" s="181" t="s">
        <v>109</v>
      </c>
      <c r="T13" s="182" t="s">
        <v>160</v>
      </c>
      <c r="U13" s="157">
        <v>0</v>
      </c>
      <c r="V13" s="157">
        <f>ROUND(E13*U13,2)</f>
        <v>0</v>
      </c>
      <c r="W13" s="157"/>
      <c r="X13" s="157" t="s">
        <v>321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322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6">
        <v>4</v>
      </c>
      <c r="B14" s="177" t="s">
        <v>337</v>
      </c>
      <c r="C14" s="188" t="s">
        <v>338</v>
      </c>
      <c r="D14" s="178" t="s">
        <v>331</v>
      </c>
      <c r="E14" s="179">
        <v>1</v>
      </c>
      <c r="F14" s="180"/>
      <c r="G14" s="181">
        <f>ROUND(E14*F14,2)</f>
        <v>0</v>
      </c>
      <c r="H14" s="180"/>
      <c r="I14" s="181">
        <f>ROUND(E14*H14,2)</f>
        <v>0</v>
      </c>
      <c r="J14" s="180"/>
      <c r="K14" s="181">
        <f>ROUND(E14*J14,2)</f>
        <v>0</v>
      </c>
      <c r="L14" s="181">
        <v>21</v>
      </c>
      <c r="M14" s="181">
        <f>G14*(1+L14/100)</f>
        <v>0</v>
      </c>
      <c r="N14" s="181">
        <v>0</v>
      </c>
      <c r="O14" s="181">
        <f>ROUND(E14*N14,2)</f>
        <v>0</v>
      </c>
      <c r="P14" s="181">
        <v>0</v>
      </c>
      <c r="Q14" s="181">
        <f>ROUND(E14*P14,2)</f>
        <v>0</v>
      </c>
      <c r="R14" s="181"/>
      <c r="S14" s="181" t="s">
        <v>109</v>
      </c>
      <c r="T14" s="182" t="s">
        <v>160</v>
      </c>
      <c r="U14" s="157">
        <v>0</v>
      </c>
      <c r="V14" s="157">
        <f>ROUND(E14*U14,2)</f>
        <v>0</v>
      </c>
      <c r="W14" s="157"/>
      <c r="X14" s="157" t="s">
        <v>321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322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63" t="s">
        <v>104</v>
      </c>
      <c r="B15" s="164" t="s">
        <v>78</v>
      </c>
      <c r="C15" s="184" t="s">
        <v>30</v>
      </c>
      <c r="D15" s="165"/>
      <c r="E15" s="166"/>
      <c r="F15" s="167"/>
      <c r="G15" s="167">
        <f>SUMIF(AG16:AG34,"&lt;&gt;NOR",G16:G34)</f>
        <v>0</v>
      </c>
      <c r="H15" s="167"/>
      <c r="I15" s="167">
        <f>SUM(I16:I34)</f>
        <v>0</v>
      </c>
      <c r="J15" s="167"/>
      <c r="K15" s="167">
        <f>SUM(K16:K34)</f>
        <v>0</v>
      </c>
      <c r="L15" s="167"/>
      <c r="M15" s="167">
        <f>SUM(M16:M34)</f>
        <v>0</v>
      </c>
      <c r="N15" s="167"/>
      <c r="O15" s="167">
        <f>SUM(O16:O34)</f>
        <v>0</v>
      </c>
      <c r="P15" s="167"/>
      <c r="Q15" s="167">
        <f>SUM(Q16:Q34)</f>
        <v>0</v>
      </c>
      <c r="R15" s="167"/>
      <c r="S15" s="167"/>
      <c r="T15" s="168"/>
      <c r="U15" s="162"/>
      <c r="V15" s="162">
        <f>SUM(V16:V34)</f>
        <v>0</v>
      </c>
      <c r="W15" s="162"/>
      <c r="X15" s="162"/>
      <c r="AG15" t="s">
        <v>105</v>
      </c>
    </row>
    <row r="16" spans="1:60" outlineLevel="1" x14ac:dyDescent="0.2">
      <c r="A16" s="176">
        <v>5</v>
      </c>
      <c r="B16" s="177" t="s">
        <v>339</v>
      </c>
      <c r="C16" s="188" t="s">
        <v>340</v>
      </c>
      <c r="D16" s="178" t="s">
        <v>331</v>
      </c>
      <c r="E16" s="179">
        <v>1</v>
      </c>
      <c r="F16" s="180"/>
      <c r="G16" s="181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21</v>
      </c>
      <c r="M16" s="181">
        <f>G16*(1+L16/100)</f>
        <v>0</v>
      </c>
      <c r="N16" s="181">
        <v>0</v>
      </c>
      <c r="O16" s="181">
        <f>ROUND(E16*N16,2)</f>
        <v>0</v>
      </c>
      <c r="P16" s="181">
        <v>0</v>
      </c>
      <c r="Q16" s="181">
        <f>ROUND(E16*P16,2)</f>
        <v>0</v>
      </c>
      <c r="R16" s="181"/>
      <c r="S16" s="181" t="s">
        <v>109</v>
      </c>
      <c r="T16" s="182" t="s">
        <v>160</v>
      </c>
      <c r="U16" s="157">
        <v>0</v>
      </c>
      <c r="V16" s="157">
        <f>ROUND(E16*U16,2)</f>
        <v>0</v>
      </c>
      <c r="W16" s="157"/>
      <c r="X16" s="157" t="s">
        <v>321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322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9">
        <v>6</v>
      </c>
      <c r="B17" s="170" t="s">
        <v>341</v>
      </c>
      <c r="C17" s="185" t="s">
        <v>342</v>
      </c>
      <c r="D17" s="171" t="s">
        <v>331</v>
      </c>
      <c r="E17" s="172">
        <v>1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/>
      <c r="S17" s="174" t="s">
        <v>109</v>
      </c>
      <c r="T17" s="175" t="s">
        <v>160</v>
      </c>
      <c r="U17" s="157">
        <v>0</v>
      </c>
      <c r="V17" s="157">
        <f>ROUND(E17*U17,2)</f>
        <v>0</v>
      </c>
      <c r="W17" s="157"/>
      <c r="X17" s="157" t="s">
        <v>321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322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343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113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55"/>
      <c r="B19" s="156"/>
      <c r="C19" s="186" t="s">
        <v>344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113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46</v>
      </c>
      <c r="D20" s="158"/>
      <c r="E20" s="159">
        <v>1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113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9">
        <v>7</v>
      </c>
      <c r="B21" s="170" t="s">
        <v>345</v>
      </c>
      <c r="C21" s="185" t="s">
        <v>346</v>
      </c>
      <c r="D21" s="171" t="s">
        <v>331</v>
      </c>
      <c r="E21" s="172">
        <v>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4">
        <v>0</v>
      </c>
      <c r="O21" s="174">
        <f>ROUND(E21*N21,2)</f>
        <v>0</v>
      </c>
      <c r="P21" s="174">
        <v>0</v>
      </c>
      <c r="Q21" s="174">
        <f>ROUND(E21*P21,2)</f>
        <v>0</v>
      </c>
      <c r="R21" s="174"/>
      <c r="S21" s="174" t="s">
        <v>152</v>
      </c>
      <c r="T21" s="175" t="s">
        <v>160</v>
      </c>
      <c r="U21" s="157">
        <v>0</v>
      </c>
      <c r="V21" s="157">
        <f>ROUND(E21*U21,2)</f>
        <v>0</v>
      </c>
      <c r="W21" s="157"/>
      <c r="X21" s="157" t="s">
        <v>321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322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33.75" outlineLevel="1" x14ac:dyDescent="0.2">
      <c r="A22" s="155"/>
      <c r="B22" s="156"/>
      <c r="C22" s="186" t="s">
        <v>347</v>
      </c>
      <c r="D22" s="158"/>
      <c r="E22" s="159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113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33.75" outlineLevel="1" x14ac:dyDescent="0.2">
      <c r="A23" s="155"/>
      <c r="B23" s="156"/>
      <c r="C23" s="186" t="s">
        <v>348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113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46</v>
      </c>
      <c r="D24" s="158"/>
      <c r="E24" s="159">
        <v>1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69">
        <v>8</v>
      </c>
      <c r="B25" s="170" t="s">
        <v>349</v>
      </c>
      <c r="C25" s="185" t="s">
        <v>350</v>
      </c>
      <c r="D25" s="171" t="s">
        <v>331</v>
      </c>
      <c r="E25" s="172">
        <v>1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74">
        <v>0</v>
      </c>
      <c r="O25" s="174">
        <f>ROUND(E25*N25,2)</f>
        <v>0</v>
      </c>
      <c r="P25" s="174">
        <v>0</v>
      </c>
      <c r="Q25" s="174">
        <f>ROUND(E25*P25,2)</f>
        <v>0</v>
      </c>
      <c r="R25" s="174"/>
      <c r="S25" s="174" t="s">
        <v>109</v>
      </c>
      <c r="T25" s="175" t="s">
        <v>160</v>
      </c>
      <c r="U25" s="157">
        <v>0</v>
      </c>
      <c r="V25" s="157">
        <f>ROUND(E25*U25,2)</f>
        <v>0</v>
      </c>
      <c r="W25" s="157"/>
      <c r="X25" s="157" t="s">
        <v>321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322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351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113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33.75" outlineLevel="1" x14ac:dyDescent="0.2">
      <c r="A27" s="155"/>
      <c r="B27" s="156"/>
      <c r="C27" s="186" t="s">
        <v>352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113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33.75" outlineLevel="1" x14ac:dyDescent="0.2">
      <c r="A28" s="155"/>
      <c r="B28" s="156"/>
      <c r="C28" s="186" t="s">
        <v>353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113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354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113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6" t="s">
        <v>46</v>
      </c>
      <c r="D30" s="158"/>
      <c r="E30" s="159">
        <v>1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113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6">
        <v>9</v>
      </c>
      <c r="B31" s="177" t="s">
        <v>355</v>
      </c>
      <c r="C31" s="188" t="s">
        <v>356</v>
      </c>
      <c r="D31" s="178" t="s">
        <v>331</v>
      </c>
      <c r="E31" s="179">
        <v>1</v>
      </c>
      <c r="F31" s="180"/>
      <c r="G31" s="181">
        <f>ROUND(E31*F31,2)</f>
        <v>0</v>
      </c>
      <c r="H31" s="180"/>
      <c r="I31" s="181">
        <f>ROUND(E31*H31,2)</f>
        <v>0</v>
      </c>
      <c r="J31" s="180"/>
      <c r="K31" s="181">
        <f>ROUND(E31*J31,2)</f>
        <v>0</v>
      </c>
      <c r="L31" s="181">
        <v>21</v>
      </c>
      <c r="M31" s="181">
        <f>G31*(1+L31/100)</f>
        <v>0</v>
      </c>
      <c r="N31" s="181">
        <v>0</v>
      </c>
      <c r="O31" s="181">
        <f>ROUND(E31*N31,2)</f>
        <v>0</v>
      </c>
      <c r="P31" s="181">
        <v>0</v>
      </c>
      <c r="Q31" s="181">
        <f>ROUND(E31*P31,2)</f>
        <v>0</v>
      </c>
      <c r="R31" s="181"/>
      <c r="S31" s="181" t="s">
        <v>109</v>
      </c>
      <c r="T31" s="182" t="s">
        <v>160</v>
      </c>
      <c r="U31" s="157">
        <v>0</v>
      </c>
      <c r="V31" s="157">
        <f>ROUND(E31*U31,2)</f>
        <v>0</v>
      </c>
      <c r="W31" s="157"/>
      <c r="X31" s="157" t="s">
        <v>321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322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6">
        <v>10</v>
      </c>
      <c r="B32" s="177" t="s">
        <v>357</v>
      </c>
      <c r="C32" s="188" t="s">
        <v>358</v>
      </c>
      <c r="D32" s="178" t="s">
        <v>331</v>
      </c>
      <c r="E32" s="179">
        <v>1</v>
      </c>
      <c r="F32" s="180"/>
      <c r="G32" s="181">
        <f>ROUND(E32*F32,2)</f>
        <v>0</v>
      </c>
      <c r="H32" s="180"/>
      <c r="I32" s="181">
        <f>ROUND(E32*H32,2)</f>
        <v>0</v>
      </c>
      <c r="J32" s="180"/>
      <c r="K32" s="181">
        <f>ROUND(E32*J32,2)</f>
        <v>0</v>
      </c>
      <c r="L32" s="181">
        <v>21</v>
      </c>
      <c r="M32" s="181">
        <f>G32*(1+L32/100)</f>
        <v>0</v>
      </c>
      <c r="N32" s="181">
        <v>0</v>
      </c>
      <c r="O32" s="181">
        <f>ROUND(E32*N32,2)</f>
        <v>0</v>
      </c>
      <c r="P32" s="181">
        <v>0</v>
      </c>
      <c r="Q32" s="181">
        <f>ROUND(E32*P32,2)</f>
        <v>0</v>
      </c>
      <c r="R32" s="181"/>
      <c r="S32" s="181" t="s">
        <v>152</v>
      </c>
      <c r="T32" s="182" t="s">
        <v>160</v>
      </c>
      <c r="U32" s="157">
        <v>0</v>
      </c>
      <c r="V32" s="157">
        <f>ROUND(E32*U32,2)</f>
        <v>0</v>
      </c>
      <c r="W32" s="157"/>
      <c r="X32" s="157" t="s">
        <v>321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322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9">
        <v>11</v>
      </c>
      <c r="B33" s="170" t="s">
        <v>359</v>
      </c>
      <c r="C33" s="185" t="s">
        <v>360</v>
      </c>
      <c r="D33" s="171" t="s">
        <v>331</v>
      </c>
      <c r="E33" s="172">
        <v>1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0</v>
      </c>
      <c r="O33" s="174">
        <f>ROUND(E33*N33,2)</f>
        <v>0</v>
      </c>
      <c r="P33" s="174">
        <v>0</v>
      </c>
      <c r="Q33" s="174">
        <f>ROUND(E33*P33,2)</f>
        <v>0</v>
      </c>
      <c r="R33" s="174"/>
      <c r="S33" s="174" t="s">
        <v>109</v>
      </c>
      <c r="T33" s="175" t="s">
        <v>160</v>
      </c>
      <c r="U33" s="157">
        <v>0</v>
      </c>
      <c r="V33" s="157">
        <f>ROUND(E33*U33,2)</f>
        <v>0</v>
      </c>
      <c r="W33" s="157"/>
      <c r="X33" s="157" t="s">
        <v>321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322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6" t="s">
        <v>361</v>
      </c>
      <c r="D34" s="158"/>
      <c r="E34" s="159">
        <v>1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113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3"/>
      <c r="B35" s="4"/>
      <c r="C35" s="189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v>15</v>
      </c>
      <c r="AF35">
        <v>21</v>
      </c>
      <c r="AG35" t="s">
        <v>91</v>
      </c>
    </row>
    <row r="36" spans="1:60" x14ac:dyDescent="0.2">
      <c r="A36" s="151"/>
      <c r="B36" s="152" t="s">
        <v>31</v>
      </c>
      <c r="C36" s="190"/>
      <c r="D36" s="153"/>
      <c r="E36" s="154"/>
      <c r="F36" s="154"/>
      <c r="G36" s="183">
        <f>G8+G15</f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f>SUMIF(L7:L34,AE35,G7:G34)</f>
        <v>0</v>
      </c>
      <c r="AF36">
        <f>SUMIF(L7:L34,AF35,G7:G34)</f>
        <v>0</v>
      </c>
      <c r="AG36" t="s">
        <v>325</v>
      </c>
    </row>
    <row r="37" spans="1:60" x14ac:dyDescent="0.2">
      <c r="A37" s="3"/>
      <c r="B37" s="4"/>
      <c r="C37" s="189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60" x14ac:dyDescent="0.2">
      <c r="A38" s="3"/>
      <c r="B38" s="4"/>
      <c r="C38" s="189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60" x14ac:dyDescent="0.2">
      <c r="A39" s="256" t="s">
        <v>326</v>
      </c>
      <c r="B39" s="256"/>
      <c r="C39" s="257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60" x14ac:dyDescent="0.2">
      <c r="A40" s="258"/>
      <c r="B40" s="259"/>
      <c r="C40" s="260"/>
      <c r="D40" s="259"/>
      <c r="E40" s="259"/>
      <c r="F40" s="259"/>
      <c r="G40" s="261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G40" t="s">
        <v>327</v>
      </c>
    </row>
    <row r="41" spans="1:60" x14ac:dyDescent="0.2">
      <c r="A41" s="262"/>
      <c r="B41" s="263"/>
      <c r="C41" s="264"/>
      <c r="D41" s="263"/>
      <c r="E41" s="263"/>
      <c r="F41" s="263"/>
      <c r="G41" s="26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60" x14ac:dyDescent="0.2">
      <c r="A42" s="262"/>
      <c r="B42" s="263"/>
      <c r="C42" s="264"/>
      <c r="D42" s="263"/>
      <c r="E42" s="263"/>
      <c r="F42" s="263"/>
      <c r="G42" s="26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60" x14ac:dyDescent="0.2">
      <c r="A43" s="262"/>
      <c r="B43" s="263"/>
      <c r="C43" s="264"/>
      <c r="D43" s="263"/>
      <c r="E43" s="263"/>
      <c r="F43" s="263"/>
      <c r="G43" s="265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 x14ac:dyDescent="0.2">
      <c r="A44" s="266"/>
      <c r="B44" s="267"/>
      <c r="C44" s="268"/>
      <c r="D44" s="267"/>
      <c r="E44" s="267"/>
      <c r="F44" s="267"/>
      <c r="G44" s="269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A45" s="3"/>
      <c r="B45" s="4"/>
      <c r="C45" s="189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">
      <c r="C46" s="191"/>
      <c r="D46" s="10"/>
      <c r="AG46" t="s">
        <v>328</v>
      </c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40:G44"/>
    <mergeCell ref="A1:G1"/>
    <mergeCell ref="C2:G2"/>
    <mergeCell ref="C3:G3"/>
    <mergeCell ref="C4:G4"/>
    <mergeCell ref="A39:C39"/>
  </mergeCells>
  <pageMargins left="0.59055118110236204" right="0.196850393700787" top="0.78740157499999996" bottom="0.78740157499999996" header="0.3" footer="0.3"/>
  <pageSetup paperSize="9" scale="87" fitToHeight="0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C01 Pol</vt:lpstr>
      <vt:lpstr>1 VON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C01 Pol'!Názvy_tisku</vt:lpstr>
      <vt:lpstr>'1 VON Pol'!Názvy_tisku</vt:lpstr>
      <vt:lpstr>oadresa</vt:lpstr>
      <vt:lpstr>Stavba!Objednatel</vt:lpstr>
      <vt:lpstr>Stavba!Objekt</vt:lpstr>
      <vt:lpstr>'1 C01 Pol'!Oblast_tisku</vt:lpstr>
      <vt:lpstr>'1 VON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Jana Macíková</cp:lastModifiedBy>
  <cp:lastPrinted>2021-12-09T18:10:33Z</cp:lastPrinted>
  <dcterms:created xsi:type="dcterms:W3CDTF">2009-04-08T07:15:50Z</dcterms:created>
  <dcterms:modified xsi:type="dcterms:W3CDTF">2021-12-09T18:10:39Z</dcterms:modified>
</cp:coreProperties>
</file>