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Komunikace, zpev..." sheetId="2" r:id="rId2"/>
    <sheet name="SO 101.1 - Strop na studn..." sheetId="3" r:id="rId3"/>
    <sheet name="SO 301.2 - Vodovod do vni..." sheetId="4" r:id="rId4"/>
    <sheet name="SO 302 - Vodovodní přípoj..." sheetId="5" r:id="rId5"/>
    <sheet name="SO 401 - Veřejné osvětlení" sheetId="6" r:id="rId6"/>
    <sheet name="SO 801.1 - Vegetační úpra..." sheetId="7" r:id="rId7"/>
    <sheet name="SO 801.2 - Vegetační úpra..." sheetId="8" r:id="rId8"/>
    <sheet name="SO 801.3 - Vegetační úpra..." sheetId="9" r:id="rId9"/>
    <sheet name="SO 801.4 - Vegetační úpra..." sheetId="10" r:id="rId10"/>
    <sheet name="SO 801.5 - Vegetační úpra..." sheetId="11" r:id="rId11"/>
    <sheet name="SO 802 - Mobiliář" sheetId="12" r:id="rId12"/>
    <sheet name="VRN - Ostatní a vedlejší ..." sheetId="13" r:id="rId13"/>
    <sheet name="Seznam figur" sheetId="14" r:id="rId14"/>
    <sheet name="Pokyny pro vyplnění" sheetId="15" r:id="rId15"/>
  </sheets>
  <definedNames>
    <definedName name="_xlnm.Print_Area" localSheetId="0">'Rekapitulace stavby'!$D$4:$AO$36,'Rekapitulace stavby'!$C$42:$AQ$67</definedName>
    <definedName name="_xlnm._FilterDatabase" localSheetId="1" hidden="1">'SO 101 - Komunikace, zpev...'!$C$89:$K$723</definedName>
    <definedName name="_xlnm.Print_Area" localSheetId="1">'SO 101 - Komunikace, zpev...'!$C$4:$J$39,'SO 101 - Komunikace, zpev...'!$C$45:$J$71,'SO 101 - Komunikace, zpev...'!$C$77:$J$723</definedName>
    <definedName name="_xlnm._FilterDatabase" localSheetId="2" hidden="1">'SO 101.1 - Strop na studn...'!$C$88:$K$177</definedName>
    <definedName name="_xlnm.Print_Area" localSheetId="2">'SO 101.1 - Strop na studn...'!$C$4:$J$39,'SO 101.1 - Strop na studn...'!$C$45:$J$70,'SO 101.1 - Strop na studn...'!$C$76:$J$177</definedName>
    <definedName name="_xlnm._FilterDatabase" localSheetId="3" hidden="1">'SO 301.2 - Vodovod do vni...'!$C$83:$K$190</definedName>
    <definedName name="_xlnm.Print_Area" localSheetId="3">'SO 301.2 - Vodovod do vni...'!$C$4:$J$39,'SO 301.2 - Vodovod do vni...'!$C$45:$J$65,'SO 301.2 - Vodovod do vni...'!$C$71:$J$190</definedName>
    <definedName name="_xlnm._FilterDatabase" localSheetId="4" hidden="1">'SO 302 - Vodovodní přípoj...'!$C$85:$K$189</definedName>
    <definedName name="_xlnm.Print_Area" localSheetId="4">'SO 302 - Vodovodní přípoj...'!$C$4:$J$39,'SO 302 - Vodovodní přípoj...'!$C$45:$J$67,'SO 302 - Vodovodní přípoj...'!$C$73:$J$189</definedName>
    <definedName name="_xlnm._FilterDatabase" localSheetId="5" hidden="1">'SO 401 - Veřejné osvětlení'!$C$80:$K$142</definedName>
    <definedName name="_xlnm.Print_Area" localSheetId="5">'SO 401 - Veřejné osvětlení'!$C$4:$J$39,'SO 401 - Veřejné osvětlení'!$C$45:$J$62,'SO 401 - Veřejné osvětlení'!$C$68:$J$142</definedName>
    <definedName name="_xlnm._FilterDatabase" localSheetId="6" hidden="1">'SO 801.1 - Vegetační úpra...'!$C$81:$K$157</definedName>
    <definedName name="_xlnm.Print_Area" localSheetId="6">'SO 801.1 - Vegetační úpra...'!$C$4:$J$39,'SO 801.1 - Vegetační úpra...'!$C$45:$J$63,'SO 801.1 - Vegetační úpra...'!$C$69:$J$157</definedName>
    <definedName name="_xlnm._FilterDatabase" localSheetId="7" hidden="1">'SO 801.2 - Vegetační úpra...'!$C$81:$K$143</definedName>
    <definedName name="_xlnm.Print_Area" localSheetId="7">'SO 801.2 - Vegetační úpra...'!$C$4:$J$39,'SO 801.2 - Vegetační úpra...'!$C$45:$J$63,'SO 801.2 - Vegetační úpra...'!$C$69:$J$143</definedName>
    <definedName name="_xlnm._FilterDatabase" localSheetId="8" hidden="1">'SO 801.3 - Vegetační úpra...'!$C$81:$K$106</definedName>
    <definedName name="_xlnm.Print_Area" localSheetId="8">'SO 801.3 - Vegetační úpra...'!$C$4:$J$39,'SO 801.3 - Vegetační úpra...'!$C$45:$J$63,'SO 801.3 - Vegetační úpra...'!$C$69:$J$106</definedName>
    <definedName name="_xlnm._FilterDatabase" localSheetId="9" hidden="1">'SO 801.4 - Vegetační úpra...'!$C$81:$K$176</definedName>
    <definedName name="_xlnm.Print_Area" localSheetId="9">'SO 801.4 - Vegetační úpra...'!$C$4:$J$39,'SO 801.4 - Vegetační úpra...'!$C$45:$J$63,'SO 801.4 - Vegetační úpra...'!$C$69:$J$176</definedName>
    <definedName name="_xlnm._FilterDatabase" localSheetId="10" hidden="1">'SO 801.5 - Vegetační úpra...'!$C$80:$K$118</definedName>
    <definedName name="_xlnm.Print_Area" localSheetId="10">'SO 801.5 - Vegetační úpra...'!$C$4:$J$39,'SO 801.5 - Vegetační úpra...'!$C$45:$J$62,'SO 801.5 - Vegetační úpra...'!$C$68:$J$118</definedName>
    <definedName name="_xlnm._FilterDatabase" localSheetId="11" hidden="1">'SO 802 - Mobiliář'!$C$80:$K$194</definedName>
    <definedName name="_xlnm.Print_Area" localSheetId="11">'SO 802 - Mobiliář'!$C$4:$J$39,'SO 802 - Mobiliář'!$C$45:$J$62,'SO 802 - Mobiliář'!$C$68:$J$194</definedName>
    <definedName name="_xlnm._FilterDatabase" localSheetId="12" hidden="1">'VRN - Ostatní a vedlejší ...'!$C$83:$K$124</definedName>
    <definedName name="_xlnm.Print_Area" localSheetId="12">'VRN - Ostatní a vedlejší ...'!$C$4:$J$39,'VRN - Ostatní a vedlejší ...'!$C$45:$J$65,'VRN - Ostatní a vedlejší ...'!$C$71:$J$124</definedName>
    <definedName name="_xlnm.Print_Area" localSheetId="13">'Seznam figur'!$C$4:$G$113</definedName>
    <definedName name="_xlnm.Print_Area" localSheetId="1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2">'SO 101.1 - Strop na studn...'!$88:$88</definedName>
    <definedName name="_xlnm.Print_Titles" localSheetId="3">'SO 301.2 - Vodovod do vni...'!$83:$83</definedName>
    <definedName name="_xlnm.Print_Titles" localSheetId="4">'SO 302 - Vodovodní přípoj...'!$85:$85</definedName>
    <definedName name="_xlnm.Print_Titles" localSheetId="5">'SO 401 - Veřejné osvětlení'!$80:$80</definedName>
    <definedName name="_xlnm.Print_Titles" localSheetId="6">'SO 801.1 - Vegetační úpra...'!$81:$81</definedName>
    <definedName name="_xlnm.Print_Titles" localSheetId="7">'SO 801.2 - Vegetační úpra...'!$81:$81</definedName>
    <definedName name="_xlnm.Print_Titles" localSheetId="8">'SO 801.3 - Vegetační úpra...'!$81:$81</definedName>
    <definedName name="_xlnm.Print_Titles" localSheetId="9">'SO 801.4 - Vegetační úpra...'!$81:$81</definedName>
    <definedName name="_xlnm.Print_Titles" localSheetId="10">'SO 801.5 - Vegetační úpra...'!$80:$80</definedName>
    <definedName name="_xlnm.Print_Titles" localSheetId="11">'SO 802 - Mobiliář'!$80:$80</definedName>
    <definedName name="_xlnm.Print_Titles" localSheetId="12">'VRN - Ostatní a vedlejší ...'!$83:$83</definedName>
    <definedName name="_xlnm.Print_Titles" localSheetId="13">'Seznam figur'!$9:$9</definedName>
  </definedNames>
  <calcPr fullCalcOnLoad="1"/>
</workbook>
</file>

<file path=xl/sharedStrings.xml><?xml version="1.0" encoding="utf-8"?>
<sst xmlns="http://schemas.openxmlformats.org/spreadsheetml/2006/main" count="16741" uniqueCount="2396">
  <si>
    <t>Export Komplet</t>
  </si>
  <si>
    <t>VZ</t>
  </si>
  <si>
    <t>2.0</t>
  </si>
  <si>
    <t/>
  </si>
  <si>
    <t>False</t>
  </si>
  <si>
    <t>{9fe70adf-3e89-4497-ab15-81d535822bd5}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</si>
  <si>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</si>
  <si>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</si>
  <si>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</si>
  <si>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</si>
  <si>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</si>
  <si>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</si>
  <si>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</si>
  <si>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</si>
  <si>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</si>
  <si>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P801-2023opt2B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</si>
  <si>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</si>
  <si>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</si>
  <si>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Revitalizace vnitrobloku Bayerova - Botanická</t>
  </si>
  <si>
    <t>KSO:</t>
  </si>
  <si>
    <t>CC-CZ:</t>
  </si>
  <si>
    <t>Místo:</t>
  </si>
  <si>
    <t xml:space="preserve"> </t>
  </si>
  <si>
    <t>Datum:</t>
  </si>
  <si>
    <t>8. 8. 2022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</si>
  <si>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</si>
  <si>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</si>
  <si>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</si>
  <si>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</si>
  <si>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</si>
  <si>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</si>
  <si>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</si>
  <si>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</si>
  <si>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</si>
  <si>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</si>
  <si>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</si>
  <si>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</si>
  <si>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</si>
  <si>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</si>
  <si>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</si>
  <si>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</si>
  <si>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</si>
  <si>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</si>
  <si>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</si>
  <si>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</si>
  <si>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</si>
  <si>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</si>
  <si>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</si>
  <si>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</si>
  <si>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</si>
  <si>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</si>
  <si>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</si>
  <si>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</si>
  <si>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</si>
  <si>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</si>
  <si>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</si>
  <si>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</si>
  <si>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</si>
  <si>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</si>
  <si>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</si>
  <si>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</si>
  <si>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</si>
  <si>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</si>
  <si>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</si>
  <si>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</si>
  <si>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</si>
  <si>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</si>
  <si>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</si>
  <si>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</si>
  <si>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</si>
  <si>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</si>
  <si>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</si>
  <si>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</si>
  <si>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</si>
  <si>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</si>
  <si>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Komunikace, zpevněné plochy</t>
  </si>
  <si>
    <t>STA</t>
  </si>
  <si>
    <t>1</t>
  </si>
  <si>
    <t>{0946a6f4-c36b-4ebc-a963-2d39bf9ed67e}</t>
  </si>
  <si>
    <t>2</t>
  </si>
  <si>
    <t>SO 101.1</t>
  </si>
  <si>
    <t>Strop na studni ve vnitrobloku</t>
  </si>
  <si>
    <t>{5b432ecc-4e55-468b-9136-49c3cc889b8b}</t>
  </si>
  <si>
    <t>SO 301.2</t>
  </si>
  <si>
    <t>Vodovod do vnitrobloku</t>
  </si>
  <si>
    <t>{66756b84-1b20-427c-862a-8e27722f33c7}</t>
  </si>
  <si>
    <t>SO 302</t>
  </si>
  <si>
    <t>Vodovodní přípojka a rozvod</t>
  </si>
  <si>
    <t>{5196eeb5-0029-428f-a1a1-653eb9bbbab5}</t>
  </si>
  <si>
    <t>SO 401</t>
  </si>
  <si>
    <t>Veřejné osvětlení</t>
  </si>
  <si>
    <t>{50b8474a-ac95-408f-9262-ed070237d135}</t>
  </si>
  <si>
    <t>SO 801.1</t>
  </si>
  <si>
    <t>Vegetační úpravy - stromy</t>
  </si>
  <si>
    <t>{d31da32a-e32a-4a92-945c-4e96766a4980}</t>
  </si>
  <si>
    <t>SO 801.2</t>
  </si>
  <si>
    <t>Vegetační úpravy - keře</t>
  </si>
  <si>
    <t>{b63f3bd1-1250-4e75-bc28-941ab46f8c39}</t>
  </si>
  <si>
    <t>SO 801.3</t>
  </si>
  <si>
    <t>Vegetační úpravy - trávníky</t>
  </si>
  <si>
    <t>{816d615a-dfe9-491b-924e-c18140b01220}</t>
  </si>
  <si>
    <t>SO 801.4</t>
  </si>
  <si>
    <t>Vegetační úpravy - trvalkové výsadby</t>
  </si>
  <si>
    <t>{da9b540c-11c3-4988-bd94-c73dc3fc815e}</t>
  </si>
  <si>
    <t>SO 801.5</t>
  </si>
  <si>
    <t>Vegetační úpravy - kácení a pěstební opatření</t>
  </si>
  <si>
    <t>{f1daa3f5-e96e-4c46-b588-44698c09af75}</t>
  </si>
  <si>
    <t>SO 802</t>
  </si>
  <si>
    <t>Mobiliář</t>
  </si>
  <si>
    <t>{5d5c2821-5aec-438d-a1d2-daa43582341b}</t>
  </si>
  <si>
    <t>VRN</t>
  </si>
  <si>
    <t>Ostatní a vedlejší rozpočtové náklady</t>
  </si>
  <si>
    <t>{ed6064e2-39e3-40f3-8b6f-87074a5fe1a5}</t>
  </si>
  <si>
    <t>KRYCÍ LIST SOUPISU PRACÍ</t>
  </si>
  <si>
    <t>Objekt:</t>
  </si>
  <si>
    <t>SO 101 - Komunikace, zpevněné plochy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</si>
  <si>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</si>
  <si>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</si>
  <si>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</si>
  <si>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</si>
  <si>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</si>
  <si>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</si>
  <si>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</si>
  <si>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</si>
  <si>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</si>
  <si>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</si>
  <si>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</si>
  <si>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</si>
  <si>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</si>
  <si>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</si>
  <si>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</si>
  <si>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</si>
  <si>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</si>
  <si>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</si>
  <si>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</si>
  <si>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</si>
  <si>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</si>
  <si>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</si>
  <si>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</si>
  <si>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</si>
  <si>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</si>
  <si>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</si>
  <si>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</si>
  <si>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</si>
  <si>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</si>
  <si>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</si>
  <si>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</si>
  <si>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</si>
  <si>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</si>
  <si>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</si>
  <si>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</si>
  <si>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</si>
  <si>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4</t>
  </si>
  <si>
    <t>-1061986411</t>
  </si>
  <si>
    <t>Online PSC</t>
  </si>
  <si>
    <t>https://podminky.urs.cz/item/CS_URS_2022_02/113106121</t>
  </si>
  <si>
    <t>VV</t>
  </si>
  <si>
    <t>rozebrání betonové dlažby 30/30 cm - odpad</t>
  </si>
  <si>
    <t>19+9</t>
  </si>
  <si>
    <t>odstranění bet. dlaždic 40/60 cm uložených v trávě („šlapáky“)</t>
  </si>
  <si>
    <t>16*0,65</t>
  </si>
  <si>
    <t>Součet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</si>
  <si>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</si>
  <si>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</si>
  <si>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-470889638</t>
  </si>
  <si>
    <t>https://podminky.urs.cz/item/CS_URS_2022_02/113106123</t>
  </si>
  <si>
    <t>rozebrání zámkové dlažby 20/20 cm, očištění, předání objednateli</t>
  </si>
  <si>
    <t>16</t>
  </si>
  <si>
    <t>3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</si>
  <si>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</si>
  <si>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</si>
  <si>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-387763459</t>
  </si>
  <si>
    <t>https://podminky.urs.cz/item/CS_URS_2022_02/113107162</t>
  </si>
  <si>
    <t>odtěžení konstrukčních štěrkových vrstev stáv. vozovky a chodníků (štěrkový povrch, podkladní vrstvy..)</t>
  </si>
  <si>
    <t>200+456+28+10,4+16+500</t>
  </si>
  <si>
    <t>113107172</t>
  </si>
  <si>
    <t>Odstranění podkladů nebo krytů strojně plochy jednotlivě přes 50 m2 do 200 m2 s přemístěním hmot na skládku na vzdálenost do 20 m nebo s naložením na dopravní prostředek z betonu prostého, o tl. vrstvy přes 150 do 300 mm</t>
  </si>
  <si>
    <t>1668468929</t>
  </si>
  <si>
    <t>https://podminky.urs.cz/item/CS_URS_2022_02/113107172</t>
  </si>
  <si>
    <t>vybourání betonu pod litým asfaltem tl. 0,25m</t>
  </si>
  <si>
    <t>221+135+100</t>
  </si>
  <si>
    <t>5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</si>
  <si>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</si>
  <si>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</si>
  <si>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-809457871</t>
  </si>
  <si>
    <t>https://podminky.urs.cz/item/CS_URS_2022_02/113107182</t>
  </si>
  <si>
    <t>vybourání litého asfaltu v tl. 0.1m</t>
  </si>
  <si>
    <t>6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</si>
  <si>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</si>
  <si>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</si>
  <si>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</si>
  <si>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617683829</t>
  </si>
  <si>
    <t>https://podminky.urs.cz/item/CS_URS_2022_02/113202111</t>
  </si>
  <si>
    <t>vytrhání stáv. bet. obrubníků silničních vč. bet. lože</t>
  </si>
  <si>
    <t>20,5+21+2+5+6+8,5</t>
  </si>
  <si>
    <t>vytrhání stáv. kamenných obrubníků vč. bet. lože, předpokl. 20% odvoz na skládku, 80% očištění a uložení na meziskládku pro opětovné použití</t>
  </si>
  <si>
    <t>35,5+44</t>
  </si>
  <si>
    <t>vytrhání stáv. bet. obrubníků chodníkových vč. bet. lože, odvoz na skládku</t>
  </si>
  <si>
    <t>2*19+10+18,5+22,5+31+16+57,5+18,5+19+39,5+39+71,5+61+70+67,5+16+10,5+10+10+11,5</t>
  </si>
  <si>
    <t>7</t>
  </si>
  <si>
    <t>122251102</t>
  </si>
  <si>
    <t>Odkopávky a prokopávky nezapažené strojně v hornině třídy těžitelnosti I skupiny 3 přes 20 do 50 m3</t>
  </si>
  <si>
    <t>m3</t>
  </si>
  <si>
    <t>-561400648</t>
  </si>
  <si>
    <t>https://podminky.urs.cz/item/CS_URS_2022_02/122251102</t>
  </si>
  <si>
    <t>Výkop zeminy pro konstrukci vozovky a zpevněných ploch</t>
  </si>
  <si>
    <t>75+27,5+52,5+16+15+74+(535+30,5+70)*0,25+76*0,2</t>
  </si>
  <si>
    <t>8</t>
  </si>
  <si>
    <t>129911121</t>
  </si>
  <si>
    <t>Bourání konstrukcí v odkopávkách a prokopávkách ručně s přemístěním suti na hromady na vzdálenost do 20 m nebo s naložením na dopravní prostředek z betonu prostého neprokládaného</t>
  </si>
  <si>
    <t>1542584778</t>
  </si>
  <si>
    <t>https://podminky.urs.cz/item/CS_URS_2022_02/129911121</t>
  </si>
  <si>
    <t>demolice plotu kolem hřiště - bet. sokl+základ š. 0,4m hl. 0,6m</t>
  </si>
  <si>
    <t>89*0,4*0,6</t>
  </si>
  <si>
    <t>9</t>
  </si>
  <si>
    <t>131251100</t>
  </si>
  <si>
    <t>Hloubení nezapažených jam a zářezů strojně s urovnáním dna do předepsaného profilu a spádu v hornině třídy těžitelnosti I skupiny 3 do 20 m3</t>
  </si>
  <si>
    <t>-354101614</t>
  </si>
  <si>
    <t>https://podminky.urs.cz/item/CS_URS_2022_02/131251100</t>
  </si>
  <si>
    <t>Výkop pro uliční vpusť</t>
  </si>
  <si>
    <t>Výkop jam - vsakovací jámy</t>
  </si>
  <si>
    <t>2,2</t>
  </si>
  <si>
    <t>10</t>
  </si>
  <si>
    <t>132212121</t>
  </si>
  <si>
    <t>Hloubení zapažených rýh šířky do 800 mm ručně s urovnáním dna do předepsaného profilu a spádu v hornině třídy těžitelnosti I skupiny 3 soudržných</t>
  </si>
  <si>
    <t>462615649</t>
  </si>
  <si>
    <t>https://podminky.urs.cz/item/CS_URS_2022_02/132212121</t>
  </si>
  <si>
    <t>Výkop rýhy pro přípojky vpusti a žlabů š. 0.8, hl. 1.5 m</t>
  </si>
  <si>
    <t>0,8*1,5*10,5</t>
  </si>
  <si>
    <t>11</t>
  </si>
  <si>
    <t>132251101</t>
  </si>
  <si>
    <t>Hloubení nezapažených rýh šířky do 800 mm strojně s urovnáním dna do předepsaného profilu a spádu v hornině třídy těžitelnosti I skupiny 3 do 20 m3</t>
  </si>
  <si>
    <t>-386644085</t>
  </si>
  <si>
    <t>https://podminky.urs.cz/item/CS_URS_2022_02/132251101</t>
  </si>
  <si>
    <t>Výkop rýhy pro vsakovací průleh š. 0,6m, hl. 1,3m, dl. 25m</t>
  </si>
  <si>
    <t>0,6*1,3*25</t>
  </si>
  <si>
    <t>Výkop rýhy pro trativod (0.5*0.45 m)</t>
  </si>
  <si>
    <t>0,5*0,45*82</t>
  </si>
  <si>
    <t>12</t>
  </si>
  <si>
    <t>151101101</t>
  </si>
  <si>
    <t>Zřízení pažení a rozepření stěn rýh pro podzemní vedení příložné pro jakoukoliv mezerovitost, hloubky do 2 m</t>
  </si>
  <si>
    <t>133446310</t>
  </si>
  <si>
    <t>https://podminky.urs.cz/item/CS_URS_2022_02/151101101</t>
  </si>
  <si>
    <t>2*1,5*10,5</t>
  </si>
  <si>
    <t>13</t>
  </si>
  <si>
    <t>151101111</t>
  </si>
  <si>
    <t>Odstranění pažení a rozepření stěn rýh pro podzemní vedení s uložením materiálu na vzdálenost do 3 m od kraje výkopu příložné, hloubky do 2 m</t>
  </si>
  <si>
    <t>-602791468</t>
  </si>
  <si>
    <t>https://podminky.urs.cz/item/CS_URS_2022_02/151101111</t>
  </si>
  <si>
    <t>14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</si>
  <si>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</si>
  <si>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</si>
  <si>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-1817127462</t>
  </si>
  <si>
    <t>https://podminky.urs.cz/item/CS_URS_2022_02/162751117</t>
  </si>
  <si>
    <t>12,6+434,075+4,2+37,95</t>
  </si>
  <si>
    <t>171201231</t>
  </si>
  <si>
    <t>Poplatek za uložení stavebního odpadu na recyklační skládce (skládkovné) zeminy a kamení zatříděného do Katalogu odpadů pod kódem 17 05 04</t>
  </si>
  <si>
    <t>t</t>
  </si>
  <si>
    <t>1205253236</t>
  </si>
  <si>
    <t>https://podminky.urs.cz/item/CS_URS_2022_02/171201231</t>
  </si>
  <si>
    <t>488,825*1,8</t>
  </si>
  <si>
    <t>171251201</t>
  </si>
  <si>
    <t>Uložení sypaniny na skládky nebo meziskládky bez hutnění s upravením uložené sypaniny do předepsaného tvaru</t>
  </si>
  <si>
    <t>1679961273</t>
  </si>
  <si>
    <t>https://podminky.urs.cz/item/CS_URS_2022_02/171251201</t>
  </si>
  <si>
    <t>17</t>
  </si>
  <si>
    <t>174111101</t>
  </si>
  <si>
    <t>Zásyp sypaninou z jakékoliv horniny ručně s uložením výkopku ve vrstvách se zhutněním jam, šachet, rýh nebo kolem objektů v těchto vykopávkách</t>
  </si>
  <si>
    <t>558203443</t>
  </si>
  <si>
    <t>https://podminky.urs.cz/item/CS_URS_2022_02/174111101</t>
  </si>
  <si>
    <t>zásyp rýhy na přípojku štěrkopískem se zhutněním (po vrstvách max. tl. 250 mm), celková tl. 750 mm</t>
  </si>
  <si>
    <t>0,75*0,8*10,5</t>
  </si>
  <si>
    <t>18</t>
  </si>
  <si>
    <t>M</t>
  </si>
  <si>
    <t>58337331</t>
  </si>
  <si>
    <t>štěrkopísek frakce 0/22</t>
  </si>
  <si>
    <t>1581980055</t>
  </si>
  <si>
    <t>6,3*2</t>
  </si>
  <si>
    <t>19</t>
  </si>
  <si>
    <t>174151101</t>
  </si>
  <si>
    <t>Zásyp sypaninou z jakékoliv horniny strojně s uložením výkopku ve vrstvách se zhutněním jam, šachet, rýh nebo kolem objektů v těchto vykopávkách</t>
  </si>
  <si>
    <t>314280492</t>
  </si>
  <si>
    <t>https://podminky.urs.cz/item/CS_URS_2022_02/174151101</t>
  </si>
  <si>
    <t>Zásypy zhutněnou zeminou - za obrubníky, úpravy terénu</t>
  </si>
  <si>
    <t>15+37+46+0,1*(189+565+170)</t>
  </si>
  <si>
    <t>zásypy z hutněné štěrkodrti fr. 0/32mm (za obrubníky, kolem nových vpustí)</t>
  </si>
  <si>
    <t>0,1*142+2</t>
  </si>
  <si>
    <t>20</t>
  </si>
  <si>
    <t>10364100</t>
  </si>
  <si>
    <t>zemina pro terénní úpravy - tříděná</t>
  </si>
  <si>
    <t>1614510294</t>
  </si>
  <si>
    <t>190,4*2</t>
  </si>
  <si>
    <t>58344171</t>
  </si>
  <si>
    <t>štěrkodrť frakce 0/32</t>
  </si>
  <si>
    <t>-1903232757</t>
  </si>
  <si>
    <t>16,2*2</t>
  </si>
  <si>
    <t>22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</si>
  <si>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</si>
  <si>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</si>
  <si>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1986608015</t>
  </si>
  <si>
    <t>https://podminky.urs.cz/item/CS_URS_2022_02/175111101</t>
  </si>
  <si>
    <t>obsyp přípojky těženým pískem fr. 0/16mm, ruční hutnění</t>
  </si>
  <si>
    <t>0,45*0,8*10,5</t>
  </si>
  <si>
    <t>23</t>
  </si>
  <si>
    <t>58337302</t>
  </si>
  <si>
    <t>štěrkopísek frakce 0/16</t>
  </si>
  <si>
    <t>619042185</t>
  </si>
  <si>
    <t>3,78*2</t>
  </si>
  <si>
    <t>24</t>
  </si>
  <si>
    <t>181951112</t>
  </si>
  <si>
    <t>Úprava pláně vyrovnáním výškových rozdílů strojně v hornině třídy těžitelnosti I, skupiny 1 až 3 se zhutněním</t>
  </si>
  <si>
    <t>-1482317940</t>
  </si>
  <si>
    <t>https://podminky.urs.cz/item/CS_URS_2022_02/181951112</t>
  </si>
  <si>
    <t>Konstrukce účelové komunikace</t>
  </si>
  <si>
    <t>242*1,3</t>
  </si>
  <si>
    <t>Konstrukce pojížděného chodníku</t>
  </si>
  <si>
    <t>125,5*1,3</t>
  </si>
  <si>
    <t>Konstrukce chodníku z betonové dlažby</t>
  </si>
  <si>
    <t>200,8*1,1</t>
  </si>
  <si>
    <t>Konstrukce dětského hřiště</t>
  </si>
  <si>
    <t>315,5</t>
  </si>
  <si>
    <t>Konstrukce ploch a chodníků ze žulových odseků</t>
  </si>
  <si>
    <t>537,5*1,1</t>
  </si>
  <si>
    <t>Konstrukce ploch z cementového betonu</t>
  </si>
  <si>
    <t>3*2,2*1,2+2*0,9+2,1*9,3</t>
  </si>
  <si>
    <t>Konstrukce chodníků z kamenné dlažby</t>
  </si>
  <si>
    <t>76</t>
  </si>
  <si>
    <t>Zakládání</t>
  </si>
  <si>
    <t>25</t>
  </si>
  <si>
    <t>211531111</t>
  </si>
  <si>
    <t>Výplň kamenivem do rýh odvodňovacích žeber nebo trativodů bez zhutnění, s úpravou povrchu výplně kamenivem hrubým drceným frakce 16 až 32 mm</t>
  </si>
  <si>
    <t>-210033134</t>
  </si>
  <si>
    <t>https://podminky.urs.cz/item/CS_URS_2022_02/211531111</t>
  </si>
  <si>
    <t>vsakovací průleh - š. 0,6m, hl. 1,0m, dl. 25m - výplň kamenivem fr. 16/32mm</t>
  </si>
  <si>
    <t>0,6*1*25</t>
  </si>
  <si>
    <t>vsakovací jámy 0,5/0,5/0,8m (1 ks) 1,0/1,0/1,0m (2 ks) - výplň kamenivem fr. 16/32mm</t>
  </si>
  <si>
    <t>0,5*0,5*0,8*1+1*1*1*2</t>
  </si>
  <si>
    <t>26</t>
  </si>
  <si>
    <t>211561111</t>
  </si>
  <si>
    <t>Výplň kamenivem do rýh odvodňovacích žeber nebo trativodů bez zhutnění, s úpravou povrchu výplně kamenivem hrubým drceným frakce 8 až 16 mm</t>
  </si>
  <si>
    <t>-1371977181</t>
  </si>
  <si>
    <t>https://podminky.urs.cz/item/CS_URS_2022_02/211561111</t>
  </si>
  <si>
    <t>Zásyp trativodní rýhy - kamenivo fr. 8/16</t>
  </si>
  <si>
    <t>82*0,5*0,45</t>
  </si>
  <si>
    <t>27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</si>
  <si>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</si>
  <si>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</si>
  <si>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516707351</t>
  </si>
  <si>
    <t>https://podminky.urs.cz/item/CS_URS_2022_02/211971121</t>
  </si>
  <si>
    <t>trativod - obalení geotextilií s filtrační a separační funkcí 300 g/m2</t>
  </si>
  <si>
    <t>82*2</t>
  </si>
  <si>
    <t>28</t>
  </si>
  <si>
    <t>211971122</t>
  </si>
  <si>
    <t>Zřízení opláštění výplně z geotextilie odvodňovacích žeber nebo trativodů v rýze nebo zářezu se stěnami svislými nebo šikmými o sklonu přes 1:2 při rozvinuté šířce opláštění přes 2,5 m</t>
  </si>
  <si>
    <t>-785315994</t>
  </si>
  <si>
    <t>https://podminky.urs.cz/item/CS_URS_2022_02/211971122</t>
  </si>
  <si>
    <t>vsakovací průleh - obalení geotextilií s filtrační a separační funkcí 300 g/m2</t>
  </si>
  <si>
    <t>(2*0,6+2*1)*25</t>
  </si>
  <si>
    <t>vsakovací jámy - obalení geotextilií s filtrační a separační funkcí 300 g/m2</t>
  </si>
  <si>
    <t>0,5*0,8*4+0,5*0,5+(1*1*4+1*1)*2</t>
  </si>
  <si>
    <t>29</t>
  </si>
  <si>
    <t>69311068</t>
  </si>
  <si>
    <t>geotextilie netkaná separační, ochranná, filtrační, drenážní PP 300g/m2</t>
  </si>
  <si>
    <t>1527028015</t>
  </si>
  <si>
    <t>(164+91,85)*1,02</t>
  </si>
  <si>
    <t>30</t>
  </si>
  <si>
    <t>212572111</t>
  </si>
  <si>
    <t>Lože pro trativody ze štěrkopísku tříděného</t>
  </si>
  <si>
    <t>2054904031</t>
  </si>
  <si>
    <t>https://podminky.urs.cz/item/CS_URS_2022_02/212572111</t>
  </si>
  <si>
    <t>lože pod trativod - štěrkopísek tl. 50mm</t>
  </si>
  <si>
    <t>82*0,02</t>
  </si>
  <si>
    <t>31</t>
  </si>
  <si>
    <t>212755214</t>
  </si>
  <si>
    <t>Trativody bez lože z drenážních trubek plastových flexibilních D 100 mm</t>
  </si>
  <si>
    <t>1386947992</t>
  </si>
  <si>
    <t>https://podminky.urs.cz/item/CS_URS_2022_02/212755214</t>
  </si>
  <si>
    <t>Trativodní trubka PE-HD DN 100 perforovaná</t>
  </si>
  <si>
    <t>82</t>
  </si>
  <si>
    <t>Vodorovné konstrukce</t>
  </si>
  <si>
    <t>32</t>
  </si>
  <si>
    <t>451573111</t>
  </si>
  <si>
    <t>Lože pod potrubí, stoky a drobné objekty v otevřeném výkopu z písku a štěrkopísku do 16 mm</t>
  </si>
  <si>
    <t>-1932897157</t>
  </si>
  <si>
    <t>https://podminky.urs.cz/item/CS_URS_2022_02/451573111</t>
  </si>
  <si>
    <t>hutněné pískové lože (těžený písek fr. 0/16mm) pod přípojkou tl. 100mm</t>
  </si>
  <si>
    <t>0,1*0,8*10,5</t>
  </si>
  <si>
    <t>Komunikace pozemní</t>
  </si>
  <si>
    <t>33</t>
  </si>
  <si>
    <t>564561111</t>
  </si>
  <si>
    <t>Zřízení podsypu nebo podkladu ze sypaniny s rozprostřením, vlhčením, a zhutněním plochy přes 100 m2, po zhutnění tl. 200 mm</t>
  </si>
  <si>
    <t>363708093</t>
  </si>
  <si>
    <t>https://podminky.urs.cz/item/CS_URS_2022_02/564561111</t>
  </si>
  <si>
    <t>sanace zem. pláně tl. 400 mm ve dvou vrstvách</t>
  </si>
  <si>
    <t>1.vrstva:</t>
  </si>
  <si>
    <t>2.vrstva:</t>
  </si>
  <si>
    <t>34</t>
  </si>
  <si>
    <t>564581111</t>
  </si>
  <si>
    <t>Zřízení podsypu nebo podkladu ze sypaniny s rozprostřením, vlhčením, a zhutněním plochy přes 100 m2, po zhutnění tl. 300 mm</t>
  </si>
  <si>
    <t>-2111098703</t>
  </si>
  <si>
    <t>https://podminky.urs.cz/item/CS_URS_2022_02/564581111</t>
  </si>
  <si>
    <t>sanace zem. pláně tl. 300 mm</t>
  </si>
  <si>
    <t>35</t>
  </si>
  <si>
    <t>58344229</t>
  </si>
  <si>
    <t>štěrkodrť frakce 0/125</t>
  </si>
  <si>
    <t>-979130794</t>
  </si>
  <si>
    <t>242*1,3*0,2*2</t>
  </si>
  <si>
    <t>125,5*1,3*0,2*2</t>
  </si>
  <si>
    <t>200,8*1,1*0,3*2</t>
  </si>
  <si>
    <t>36</t>
  </si>
  <si>
    <t>564750001</t>
  </si>
  <si>
    <t>Podklad nebo kryt z kameniva hrubého drceného vel. 8-16 mm s rozprostřením a zhutněním plochy jednotlivě do 100 m2, po zhutnění tl. 150 mm</t>
  </si>
  <si>
    <t>-254249595</t>
  </si>
  <si>
    <t>https://podminky.urs.cz/item/CS_URS_2022_02/564750001</t>
  </si>
  <si>
    <t>37</t>
  </si>
  <si>
    <t>564851111</t>
  </si>
  <si>
    <t>Podklad ze štěrkodrti ŠD s rozprostřením a zhutněním plochy přes 100 m2, po zhutnění tl. 150 mm</t>
  </si>
  <si>
    <t>1415517542</t>
  </si>
  <si>
    <t>https://podminky.urs.cz/item/CS_URS_2022_02/564851111</t>
  </si>
  <si>
    <t>38</t>
  </si>
  <si>
    <t>564851112</t>
  </si>
  <si>
    <t>Podklad ze štěrkodrti ŠD s rozprostřením a zhutněním plochy přes 100 m2, po zhutnění tl. 160 mm</t>
  </si>
  <si>
    <t>-1762173224</t>
  </si>
  <si>
    <t>https://podminky.urs.cz/item/CS_URS_2022_02/564851112</t>
  </si>
  <si>
    <t>39</t>
  </si>
  <si>
    <t>564851114</t>
  </si>
  <si>
    <t>Podklad ze štěrkodrti ŠD s rozprostřením a zhutněním plochy přes 100 m2, po zhutnění tl. 180 mm</t>
  </si>
  <si>
    <t>1590734335</t>
  </si>
  <si>
    <t>https://podminky.urs.cz/item/CS_URS_2022_02/564851114</t>
  </si>
  <si>
    <t>min. tl. 150 mm, z důvodu odlišného spádu povrchu komunikace (2%) a zemní pláně (3%) se tloušťka této vrstvy postupně zvyšuje, průměrně 180 mm</t>
  </si>
  <si>
    <t>40</t>
  </si>
  <si>
    <t>564861111</t>
  </si>
  <si>
    <t>Podklad ze štěrkodrti ŠD s rozprostřením a zhutněním plochy přes 100 m2, po zhutnění tl. 200 mm</t>
  </si>
  <si>
    <t>-957539683</t>
  </si>
  <si>
    <t>https://podminky.urs.cz/item/CS_URS_2022_02/564861111</t>
  </si>
  <si>
    <t>Konstrukce ploch a chodníků ze žulových odseků (160mm je minimální tl., kvůli spádování k trativodům uvažována průměrná tl. 200 mm)</t>
  </si>
  <si>
    <t>44</t>
  </si>
  <si>
    <t>565145121</t>
  </si>
  <si>
    <t>Asfaltový beton vrstva podkladní ACP 16 (obalované kamenivo střednězrnné - OKS) s rozprostřením a zhutněním v pruhu šířky přes 3 m, po zhutnění tl. 60 mm</t>
  </si>
  <si>
    <t>1884611224</t>
  </si>
  <si>
    <t>https://podminky.urs.cz/item/CS_URS_2022_02/565145121</t>
  </si>
  <si>
    <t>242</t>
  </si>
  <si>
    <t>45</t>
  </si>
  <si>
    <t>567122114</t>
  </si>
  <si>
    <t>Podklad ze směsi stmelené cementem SC bez dilatačních spár, s rozprostřením a zhutněním SC C 8/10 (KSC I), po zhutnění tl. 150 mm</t>
  </si>
  <si>
    <t>-1728135438</t>
  </si>
  <si>
    <t>https://podminky.urs.cz/item/CS_URS_2022_02/567122114</t>
  </si>
  <si>
    <t>125,5</t>
  </si>
  <si>
    <t>46</t>
  </si>
  <si>
    <t>573111112</t>
  </si>
  <si>
    <t>Postřik infiltrační PI z asfaltu silničního s posypem kamenivem, v množství 1,00 kg/m2</t>
  </si>
  <si>
    <t>1537082478</t>
  </si>
  <si>
    <t>https://podminky.urs.cz/item/CS_URS_2022_02/573111112</t>
  </si>
  <si>
    <t>47</t>
  </si>
  <si>
    <t>573211111</t>
  </si>
  <si>
    <t>Postřik spojovací PS bez posypu kamenivem z asfaltu silničního, v množství 0,60 kg/m2</t>
  </si>
  <si>
    <t>-66961855</t>
  </si>
  <si>
    <t>https://podminky.urs.cz/item/CS_URS_2022_02/573211111</t>
  </si>
  <si>
    <t>48</t>
  </si>
  <si>
    <t>577134121</t>
  </si>
  <si>
    <t>Asfaltový beton vrstva obrusná ACO 11 (ABS) s rozprostřením a se zhutněním z nemodifikovaného asfaltu v pruhu šířky přes 3 m tř. I, po zhutnění tl. 40 mm</t>
  </si>
  <si>
    <t>86870705</t>
  </si>
  <si>
    <t>https://podminky.urs.cz/item/CS_URS_2022_02/577134121</t>
  </si>
  <si>
    <t>49</t>
  </si>
  <si>
    <t>581121304</t>
  </si>
  <si>
    <t>Kryt cementobetonový silničních komunikací skupiny CB III tl. 140 mm</t>
  </si>
  <si>
    <t>457343226</t>
  </si>
  <si>
    <t>https://podminky.urs.cz/item/CS_URS_2022_02/581121304</t>
  </si>
  <si>
    <t>50</t>
  </si>
  <si>
    <t>591412111</t>
  </si>
  <si>
    <t>Kladení dlažby z mozaiky komunikací pro pěší s vyplněním spár, s dvojím beraněním a se smetením přebytečného materiálu na vzdálenost do 3 m dvoubarevné a vícebarevné, s ložem tl. do 40 mm z kameniva</t>
  </si>
  <si>
    <t>1452216553</t>
  </si>
  <si>
    <t>https://podminky.urs.cz/item/CS_URS_2022_02/591412111</t>
  </si>
  <si>
    <t>Lože z drti fr. 4/8 mm</t>
  </si>
  <si>
    <t>dlažba vějířová</t>
  </si>
  <si>
    <t>121</t>
  </si>
  <si>
    <t>51</t>
  </si>
  <si>
    <t>58381007</t>
  </si>
  <si>
    <t>kostka štípaná dlažební žula drobná 8/10</t>
  </si>
  <si>
    <t>-820380723</t>
  </si>
  <si>
    <t>121*1,02 'Přepočtené koeficientem množství</t>
  </si>
  <si>
    <t>52</t>
  </si>
  <si>
    <t>594611112.1</t>
  </si>
  <si>
    <t>Kladení dlažby z lomového kamene lomařsky upraveného v ploše vodorovné nebo ve sklonu na plocho tl. do 100 mm, bez vyplnění spár, s provedením lože</t>
  </si>
  <si>
    <t>596696390</t>
  </si>
  <si>
    <t>lože z drti fr. 4/8 mm tl. 40 mm</t>
  </si>
  <si>
    <t>lemování varovných pásů:</t>
  </si>
  <si>
    <t>dlažba pro nevidomé (varovné pásy):</t>
  </si>
  <si>
    <t>2,5</t>
  </si>
  <si>
    <t>0,8</t>
  </si>
  <si>
    <t>dlažba ze žulových odseků, tl. 100mm</t>
  </si>
  <si>
    <t>505,2</t>
  </si>
  <si>
    <t xml:space="preserve"> lemování varovných pásů:</t>
  </si>
  <si>
    <t>0,65</t>
  </si>
  <si>
    <t>53</t>
  </si>
  <si>
    <t>58381174</t>
  </si>
  <si>
    <t>deska dlažební tryskaná žula 600x300mm tl 50mm - lemování varovných pásů</t>
  </si>
  <si>
    <t>-1473194553</t>
  </si>
  <si>
    <t>2+0,65</t>
  </si>
  <si>
    <t>2,65*1,02 'Přepočtené koeficientem množství</t>
  </si>
  <si>
    <t>54</t>
  </si>
  <si>
    <t>58381159.1</t>
  </si>
  <si>
    <t>kamenná žulová reliéfní dlažba pro nevidomé (varovné pásy) 400/400mm, tl. 50mm</t>
  </si>
  <si>
    <t>994150099</t>
  </si>
  <si>
    <t>2,5+0,8+0,8</t>
  </si>
  <si>
    <t>4,1*1,02 'Přepočtené koeficientem množství</t>
  </si>
  <si>
    <t>55</t>
  </si>
  <si>
    <t>5838107R1</t>
  </si>
  <si>
    <t>-1456029145</t>
  </si>
  <si>
    <t>505,2*1,02</t>
  </si>
  <si>
    <t>56</t>
  </si>
  <si>
    <t>594611112.2</t>
  </si>
  <si>
    <t xml:space="preserve">Kladení dlažby z lomového kamene lomařsky upraveného v ploše vodorovné nebo ve sklonu na plocho tl. do 100 mm, bez vyplnění spár, s provedením lože </t>
  </si>
  <si>
    <t>-548667800</t>
  </si>
  <si>
    <t>lože z drti fr. 4/8 mm tl. 60 mm</t>
  </si>
  <si>
    <t>kamenná dlažba neformátovaná (porfyr šedý), tl. 30-60mm, spáry vyplněny kamenivem fr. 0/4mm</t>
  </si>
  <si>
    <t>57</t>
  </si>
  <si>
    <t>58381187R1</t>
  </si>
  <si>
    <t>kamenná dlažba neformátovaná (porfyr šedý), tl. 30-60mm</t>
  </si>
  <si>
    <t>335805702</t>
  </si>
  <si>
    <t>76*1,02</t>
  </si>
  <si>
    <t>58</t>
  </si>
  <si>
    <t>596211122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</si>
  <si>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B, pro plochy přes 100 do 300 m2</t>
  </si>
  <si>
    <t>-54189146</t>
  </si>
  <si>
    <t>https://podminky.urs.cz/item/CS_URS_2022_02/596211122</t>
  </si>
  <si>
    <t>Konstrukce chodníku z betonové skladebné dlažby</t>
  </si>
  <si>
    <t>200</t>
  </si>
  <si>
    <t>59</t>
  </si>
  <si>
    <t>59245018.1</t>
  </si>
  <si>
    <t>dlažba tvar obdélník betonová víceformátová tl. 60mm přírodní</t>
  </si>
  <si>
    <t>-1769018430</t>
  </si>
  <si>
    <t>bezfazetová dlažba, víceformátová, konkrétní typ bude při realizaci  schválen projektantem</t>
  </si>
  <si>
    <t>200*1,02</t>
  </si>
  <si>
    <t>60</t>
  </si>
  <si>
    <t>599432111.1</t>
  </si>
  <si>
    <t>Vyplnění spár dlažby (přídlažby) z lomového kamene v jakémkoliv sklonu plochy a jakékoliv tloušťky kamenivem</t>
  </si>
  <si>
    <t>-1402430087</t>
  </si>
  <si>
    <t>542,8+76</t>
  </si>
  <si>
    <t>Trubní vedení</t>
  </si>
  <si>
    <t>61</t>
  </si>
  <si>
    <t>8174441R1</t>
  </si>
  <si>
    <t>Montáž odboček s hrdlem DN 150 na potrubí betonovém</t>
  </si>
  <si>
    <t>kus</t>
  </si>
  <si>
    <t>-1712499662</t>
  </si>
  <si>
    <t>https://podminky.urs.cz/item/CS_URS_2022_02/8174441R1</t>
  </si>
  <si>
    <t>připojení přípojky odvodňovacího žlabu DN 150  na stávající bet. kanalizaci (jádrový vývrt, utěsnění, obetonování)</t>
  </si>
  <si>
    <t>62</t>
  </si>
  <si>
    <t>871265211</t>
  </si>
  <si>
    <t>Kanalizační potrubí z tvrdého PVC v otevřeném výkopu ve sklonu do 20 %, hladkého plnostěnného jednovrstvého, tuhost třídy SN 4 DN 110</t>
  </si>
  <si>
    <t>498019601</t>
  </si>
  <si>
    <t>https://podminky.urs.cz/item/CS_URS_2022_02/871265211</t>
  </si>
  <si>
    <t>potrubí přípojky odvodňovacího žlabu - PVC DN 110mm, SN4</t>
  </si>
  <si>
    <t>3,5</t>
  </si>
  <si>
    <t>63</t>
  </si>
  <si>
    <t>871315221</t>
  </si>
  <si>
    <t>Kanalizační potrubí z tvrdého PVC v otevřeném výkopu ve sklonu do 20 %, hladkého plnostěnného jednovrstvého, tuhost třídy SN 8 DN 160</t>
  </si>
  <si>
    <t>-571928126</t>
  </si>
  <si>
    <t>https://podminky.urs.cz/item/CS_URS_2022_02/871315221</t>
  </si>
  <si>
    <t>potrubí přípojek vpusti a odvodňovacího žlabu - PVC DN 150mm, SN8</t>
  </si>
  <si>
    <t>64</t>
  </si>
  <si>
    <t>890111812</t>
  </si>
  <si>
    <t>Bourání šachet a jímek ručně velikosti obestavěného prostoru do 1,5 m3 ze zdiva cihelného</t>
  </si>
  <si>
    <t>-1075392750</t>
  </si>
  <si>
    <t>https://podminky.urs.cz/item/CS_URS_2022_02/890111812</t>
  </si>
  <si>
    <t>odbourání poškozených částí šachet - cihly na maltu</t>
  </si>
  <si>
    <t>65</t>
  </si>
  <si>
    <t>890311811</t>
  </si>
  <si>
    <t>Bourání šachet a jímek ručně velikosti obestavěného prostoru do 1,5 m3 ze železobetonu</t>
  </si>
  <si>
    <t>1895715363</t>
  </si>
  <si>
    <t>https://podminky.urs.cz/item/CS_URS_2022_02/890311811</t>
  </si>
  <si>
    <t>odbourání poškozených částí šachet - beton</t>
  </si>
  <si>
    <t>66</t>
  </si>
  <si>
    <t>890351811</t>
  </si>
  <si>
    <t>Bourání šachet a jímek ručně velikosti obestavěného prostoru přes 3 m3 ze železobetonu</t>
  </si>
  <si>
    <t>654917452</t>
  </si>
  <si>
    <t>https://podminky.urs.cz/item/CS_URS_2022_02/890351811</t>
  </si>
  <si>
    <t>demolice stáv. betonového objektu (4x1,5m, v. 1,2m)</t>
  </si>
  <si>
    <t>4*1,5*1,2</t>
  </si>
  <si>
    <t>67</t>
  </si>
  <si>
    <t>890411811</t>
  </si>
  <si>
    <t>Bourání šachet a jímek ručně velikosti obestavěného prostoru do 1,5 m3 z prefabrikovaných skruží</t>
  </si>
  <si>
    <t>-565414078</t>
  </si>
  <si>
    <t>https://podminky.urs.cz/item/CS_URS_2022_02/890411811</t>
  </si>
  <si>
    <t>demolice stáv. uliční vpusti</t>
  </si>
  <si>
    <t>2*0,5*0,5</t>
  </si>
  <si>
    <t>68</t>
  </si>
  <si>
    <t>894302151</t>
  </si>
  <si>
    <t>Ostatní konstrukce na trubním vedení ze železobetonu stěny šachet tloušťky přes 200 mm z betonu bez zvýšených nároků na prostředí tř. C 20/25</t>
  </si>
  <si>
    <t>-166551278</t>
  </si>
  <si>
    <t>https://podminky.urs.cz/item/CS_URS_2022_02/894302151</t>
  </si>
  <si>
    <t>nadbetonování stávajícíh šachet tl. 0,2 m, výšky 0,5 m</t>
  </si>
  <si>
    <t>69</t>
  </si>
  <si>
    <t>894302193</t>
  </si>
  <si>
    <t>Ostatní konstrukce na trubním vedení ze železobetonu stěny šachet tloušťky přes 200 mm Příplatek k ceně za tloušťku stěny do 200 mm</t>
  </si>
  <si>
    <t>-76008854</t>
  </si>
  <si>
    <t>https://podminky.urs.cz/item/CS_URS_2022_02/894302193</t>
  </si>
  <si>
    <t>70</t>
  </si>
  <si>
    <t>894502401</t>
  </si>
  <si>
    <t>Bednění konstrukcí na trubním vedení stěn šachet kruhových oboustranné</t>
  </si>
  <si>
    <t>2127971923</t>
  </si>
  <si>
    <t>https://podminky.urs.cz/item/CS_URS_2022_02/894502401</t>
  </si>
  <si>
    <t xml:space="preserve">nadbetonování stávajícíh šachet </t>
  </si>
  <si>
    <t>71</t>
  </si>
  <si>
    <t>894608112</t>
  </si>
  <si>
    <t>Výztuž šachet z betonářské oceli 10 505 (R) nebo BSt 500</t>
  </si>
  <si>
    <t>1110667209</t>
  </si>
  <si>
    <t>https://podminky.urs.cz/item/CS_URS_2022_02/894608112</t>
  </si>
  <si>
    <t>2*0,1</t>
  </si>
  <si>
    <t>72</t>
  </si>
  <si>
    <t>8959413R1</t>
  </si>
  <si>
    <t>Dodávka a montáž vpusti uliční z betonových dílců včetně mříže, vyrovnávacích prstenců a napojovacích kolen</t>
  </si>
  <si>
    <t>1414183860</t>
  </si>
  <si>
    <t>uliční vpusť kompletní - vč. mříže (litinová 500/500mm, únosnost C250), kalového koše typu "A4", podbetonování z betonu C 8/10 (0,05 m3/vpusť)</t>
  </si>
  <si>
    <t>vč. skruže betonové, skruž s výtokovým otvorem PVC DN 150 se sifonem, dno s kalovou prohlubní, vyrovnávací prstenec v. 60mm, skruž horní v. 570mm (2x)</t>
  </si>
  <si>
    <t xml:space="preserve"> vč. 2x kameninové koleno</t>
  </si>
  <si>
    <t xml:space="preserve">vč. připojení přípojky ul. vpusti DN 150 na stávající potrubí od původní vpusti </t>
  </si>
  <si>
    <t>73</t>
  </si>
  <si>
    <t>899102211</t>
  </si>
  <si>
    <t>Demontáž poklopů litinových a ocelových včetně rámů, hmotnosti jednotlivě přes 50 do 100 Kg</t>
  </si>
  <si>
    <t>-707879434</t>
  </si>
  <si>
    <t>https://podminky.urs.cz/item/CS_URS_2022_02/899102211</t>
  </si>
  <si>
    <t>demontáž stáv. poklopů - čtvercové 60/60cm</t>
  </si>
  <si>
    <t>demontáž stáv. poklopů - kruhové o průměru 60cm</t>
  </si>
  <si>
    <t>demontáž stáv. poklopů - čtvercové 60/60cm (šachty krytu)</t>
  </si>
  <si>
    <t>74</t>
  </si>
  <si>
    <t>899103112</t>
  </si>
  <si>
    <t>Osazení poklopů litinových a ocelových včetně rámů pro třídu zatížení B125, C250</t>
  </si>
  <si>
    <t>-1271515477</t>
  </si>
  <si>
    <t>https://podminky.urs.cz/item/CS_URS_2022_02/899103112</t>
  </si>
  <si>
    <t>osazení nových litinových poklopů na stávající šachty, vč. zabudování rámů - čtvercové 60/60cm  - 2x C 250, 2x B125</t>
  </si>
  <si>
    <t>osazení nových litinových poklopů na stávající  šachty, vč. zabudování rámů - kruhové o průměru 60cm -  2x C250</t>
  </si>
  <si>
    <t>osazení nových litinových poklopů na šachty krytu, vč. zabudování rámů - čtvercové 60/60cm - C 250</t>
  </si>
  <si>
    <t>75</t>
  </si>
  <si>
    <t>899104112</t>
  </si>
  <si>
    <t>Osazení poklopů litinových a ocelových včetně rámů pro třídu zatížení D400, E600</t>
  </si>
  <si>
    <t>-45168837</t>
  </si>
  <si>
    <t>https://podminky.urs.cz/item/CS_URS_2023_01/899104112</t>
  </si>
  <si>
    <t>286617R1</t>
  </si>
  <si>
    <t>poklop šachtový litinový+ rám  čtvercový 60/60cm pro  třídu zatížení C250</t>
  </si>
  <si>
    <t>1614139132</t>
  </si>
  <si>
    <t>2+2</t>
  </si>
  <si>
    <t>77</t>
  </si>
  <si>
    <t>286617R2</t>
  </si>
  <si>
    <t>poklop šachtový litinový+ rám  čtvercový 60/60cm pro  třídu zatížení B125</t>
  </si>
  <si>
    <t>-1996640156</t>
  </si>
  <si>
    <t>78</t>
  </si>
  <si>
    <t>286617R3</t>
  </si>
  <si>
    <t>poklop šachtový litinový+ rám kruhový průměru 60 cm pro  třídu zatížení D400</t>
  </si>
  <si>
    <t>1549680935</t>
  </si>
  <si>
    <t>79</t>
  </si>
  <si>
    <t>286617R4</t>
  </si>
  <si>
    <t>poklop šachtový litinový+ rám kruhový průměru 60 cm pro  třídu zatížení B125</t>
  </si>
  <si>
    <t>18025673</t>
  </si>
  <si>
    <t>80</t>
  </si>
  <si>
    <t>899103211</t>
  </si>
  <si>
    <t>Demontáž poklopů litinových a ocelových včetně rámů, hmotnosti jednotlivě přes 100 do 150 Kg</t>
  </si>
  <si>
    <t>-1366979055</t>
  </si>
  <si>
    <t>https://podminky.urs.cz/item/CS_URS_2022_02/899103211</t>
  </si>
  <si>
    <t xml:space="preserve">demolice stáv. betonového objektu (4x1,5m, v. 1,2m), kovové poklopy </t>
  </si>
  <si>
    <t>81</t>
  </si>
  <si>
    <t>899202211</t>
  </si>
  <si>
    <t>Demontáž mříží litinových včetně rámů, hmotnosti jednotlivě přes 50 do 100 Kg</t>
  </si>
  <si>
    <t>1470873016</t>
  </si>
  <si>
    <t>https://podminky.urs.cz/item/CS_URS_2022_02/899202211</t>
  </si>
  <si>
    <t>demolice stáv. uliční vpusti - odstranění mříže</t>
  </si>
  <si>
    <t>899331111</t>
  </si>
  <si>
    <t>Výšková úprava uličního vstupu nebo vpusti do 200 mm zvýšením poklopu</t>
  </si>
  <si>
    <t>-920441967</t>
  </si>
  <si>
    <t>https://podminky.urs.cz/item/CS_URS_2022_02/899331111</t>
  </si>
  <si>
    <t>výšková úprava stáv. kanalizační šachty - zdvih do 5cm</t>
  </si>
  <si>
    <t>83</t>
  </si>
  <si>
    <t>8993311R1</t>
  </si>
  <si>
    <t>Výšková úprava uličního vstupu nebo vpusti nad 200 mm zvýšením poklopu</t>
  </si>
  <si>
    <t>1366954925</t>
  </si>
  <si>
    <t>výšková úprava stáv. kanalizační šachty - zdvih o 25cm</t>
  </si>
  <si>
    <t>Ostatní konstrukce a práce, bourání</t>
  </si>
  <si>
    <t>84</t>
  </si>
  <si>
    <t>916111123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</si>
  <si>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</si>
  <si>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-1724101077</t>
  </si>
  <si>
    <t>https://podminky.urs.cz/item/CS_URS_2022_02/916111123</t>
  </si>
  <si>
    <t>řádek žulové kostky do bet. lože C 16/20 nXF1</t>
  </si>
  <si>
    <t>459,25</t>
  </si>
  <si>
    <t>dvojřádek žulové kostky do bet. lože C 16/20 nXF1</t>
  </si>
  <si>
    <t>170*2</t>
  </si>
  <si>
    <t>85</t>
  </si>
  <si>
    <t>1338069240</t>
  </si>
  <si>
    <t>799,25*0,1*1,02</t>
  </si>
  <si>
    <t>86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</si>
  <si>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</si>
  <si>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</si>
  <si>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852521630</t>
  </si>
  <si>
    <t>https://podminky.urs.cz/item/CS_URS_2022_02/916131213</t>
  </si>
  <si>
    <t>bet. silniční obrubník 15/25cm do bet. lože C 20/25 nXF2</t>
  </si>
  <si>
    <t>bet. silniční obrubník přechodový do bet. lože C 20/25 nXF2</t>
  </si>
  <si>
    <t>bet. silniční obrubník nájezdový 15/15cm do bet. lože C20/25 nXF2</t>
  </si>
  <si>
    <t>87</t>
  </si>
  <si>
    <t>59217031</t>
  </si>
  <si>
    <t>obrubník betonový silniční 1000x150x250mm</t>
  </si>
  <si>
    <t>-848947986</t>
  </si>
  <si>
    <t>44*1,02 'Přepočtené koeficientem množství</t>
  </si>
  <si>
    <t>88</t>
  </si>
  <si>
    <t>59217029</t>
  </si>
  <si>
    <t>obrubník betonový silniční nájezdový 1000x150x150mm</t>
  </si>
  <si>
    <t>1500927985</t>
  </si>
  <si>
    <t>2*1,02 'Přepočtené koeficientem množství</t>
  </si>
  <si>
    <t>89</t>
  </si>
  <si>
    <t>59217030</t>
  </si>
  <si>
    <t>obrubník betonový silniční přechodový 1000x150x150-250mm</t>
  </si>
  <si>
    <t>-264928278</t>
  </si>
  <si>
    <t>3*1,02 'Přepočtené koeficientem množství</t>
  </si>
  <si>
    <t>90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</si>
  <si>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</si>
  <si>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</si>
  <si>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-899835590</t>
  </si>
  <si>
    <t>https://podminky.urs.cz/item/CS_URS_2022_02/916231213</t>
  </si>
  <si>
    <t>chodníkový bet. obrubník 8/25cm do bet. lože C 16/20 nXF1</t>
  </si>
  <si>
    <t>189</t>
  </si>
  <si>
    <t>91</t>
  </si>
  <si>
    <t>59217016</t>
  </si>
  <si>
    <t>obrubník betonový chodníkový 1000x80x250mm</t>
  </si>
  <si>
    <t>512772356</t>
  </si>
  <si>
    <t>189*1,02 'Přepočtené koeficientem množství</t>
  </si>
  <si>
    <t>92</t>
  </si>
  <si>
    <t>916241213</t>
  </si>
  <si>
    <t>Osazení obrubníku kamenného se zřízením lože, s vyplněním a zatřením spár cementovou maltou stojatého s boční opěrou z betonu prostého, do lože z betonu prostého</t>
  </si>
  <si>
    <t>-961544971</t>
  </si>
  <si>
    <t>https://podminky.urs.cz/item/CS_URS_2022_02/916241213</t>
  </si>
  <si>
    <t>kamenný (žulový) obrubník 30/20cm do bet. lože C 20/25 nXF2 - 63,6m použity stávající očištěné obrubníky z meziskládky, doplněno novými</t>
  </si>
  <si>
    <t>kamenný (žulový) obrubník 25/20cm do bet. lože C 20/25 nXF2 (nový)</t>
  </si>
  <si>
    <t>93</t>
  </si>
  <si>
    <t>58380003</t>
  </si>
  <si>
    <t>obrubník kamenný žulový přímý 1000x300x200mm</t>
  </si>
  <si>
    <t>1483622319</t>
  </si>
  <si>
    <t>16,4</t>
  </si>
  <si>
    <t>16,4*1,02 'Přepočtené koeficientem množství</t>
  </si>
  <si>
    <t>94</t>
  </si>
  <si>
    <t>58380004</t>
  </si>
  <si>
    <t>obrubník kamenný žulový přímý 1000x250x200mm</t>
  </si>
  <si>
    <t>1713993893</t>
  </si>
  <si>
    <t>13*1,02 'Přepočtené koeficientem množství</t>
  </si>
  <si>
    <t>95</t>
  </si>
  <si>
    <t>916371R11</t>
  </si>
  <si>
    <t>Obrubník z žárově zinkované ocelové pásoviny 10/150mm, vč. kotvicích ocelových pracen, do bet. lože C 16/20 nXF1</t>
  </si>
  <si>
    <t>2140512962</t>
  </si>
  <si>
    <t>21,2</t>
  </si>
  <si>
    <t>96</t>
  </si>
  <si>
    <t>916991121</t>
  </si>
  <si>
    <t>Lože pod obrubníky, krajníky nebo obruby z dlažebních kostek z betonu prostého</t>
  </si>
  <si>
    <t>1161259710</t>
  </si>
  <si>
    <t>https://podminky.urs.cz/item/CS_URS_2022_02/916991121</t>
  </si>
  <si>
    <t>bet. lože obrubníků C 20/25 nXF2</t>
  </si>
  <si>
    <t>0,1*(44+3+2+80+13)</t>
  </si>
  <si>
    <t>bet. lože obrubníků C 16/20 nXF1</t>
  </si>
  <si>
    <t>0,05*(189+565+170*2)+21,2*0,1</t>
  </si>
  <si>
    <t>97</t>
  </si>
  <si>
    <t>919121112</t>
  </si>
  <si>
    <t>Utěsnění dilatačních spár zálivkou za studena v cementobetonovém nebo živičném krytu včetně adhezního nátěru s těsnicím profilem pod zálivkou, pro komůrky šířky 10 mm, hloubky 25 mm</t>
  </si>
  <si>
    <t>-1864111599</t>
  </si>
  <si>
    <t>https://podminky.urs.cz/item/CS_URS_2022_02/919121112</t>
  </si>
  <si>
    <t>zatěsnění asfaltovou zálivkou - pracovní spáry na rozhraní stávajícího a nového krytu</t>
  </si>
  <si>
    <t>(3,5+4)*2</t>
  </si>
  <si>
    <t>98</t>
  </si>
  <si>
    <t>9191241R1</t>
  </si>
  <si>
    <t>Dilatační spáry v cementobetonovém krytu s užitím systémových dilatačních lišt</t>
  </si>
  <si>
    <t>-249793272</t>
  </si>
  <si>
    <t>99</t>
  </si>
  <si>
    <t>919716111</t>
  </si>
  <si>
    <t>Ocelová výztuž cementobetonového krytu ze svařovaných sítí hmotnosti do 7,5 kg/m2</t>
  </si>
  <si>
    <t>-336358767</t>
  </si>
  <si>
    <t>https://podminky.urs.cz/item/CS_URS_2022_02/919716111</t>
  </si>
  <si>
    <t>2 x kari síť KH 30 (6/100/100)</t>
  </si>
  <si>
    <t>2*29,25*4,44/1000*1,1</t>
  </si>
  <si>
    <t>100</t>
  </si>
  <si>
    <t>919726123</t>
  </si>
  <si>
    <t>Geotextilie netkaná pro ochranu, separaci nebo filtraci měrná hmotnost přes 300 do 500 g/m2</t>
  </si>
  <si>
    <t>1463862341</t>
  </si>
  <si>
    <t>https://podminky.urs.cz/item/CS_URS_2022_02/919726123</t>
  </si>
  <si>
    <t>separační geotextilie 400 g/m2 (navíc +10%)</t>
  </si>
  <si>
    <t>315,5*1,1</t>
  </si>
  <si>
    <t>76*1,1</t>
  </si>
  <si>
    <t>101</t>
  </si>
  <si>
    <t>919735113</t>
  </si>
  <si>
    <t>Řezání stávajícího živičného krytu nebo podkladu hloubky přes 100 do 150 mm</t>
  </si>
  <si>
    <t>734018106</t>
  </si>
  <si>
    <t>https://podminky.urs.cz/item/CS_URS_2022_02/919735113</t>
  </si>
  <si>
    <t>řezání asfaltu (pracovní spáry, při demolicích)</t>
  </si>
  <si>
    <t>(3,5+4)*3</t>
  </si>
  <si>
    <t>102</t>
  </si>
  <si>
    <t>935113111</t>
  </si>
  <si>
    <t>Osazení odvodňovacího žlabu s krycím roštem polymerbetonového šířky do 200 mm</t>
  </si>
  <si>
    <t>-1781395075</t>
  </si>
  <si>
    <t>https://podminky.urs.cz/item/CS_URS_2022_02/935113111</t>
  </si>
  <si>
    <t>103</t>
  </si>
  <si>
    <t>59227108</t>
  </si>
  <si>
    <t>žlab odvodňovací z polymerbetonu pozinkovaná hrana š 150mm</t>
  </si>
  <si>
    <t>-1233309708</t>
  </si>
  <si>
    <t>104</t>
  </si>
  <si>
    <t>56241023</t>
  </si>
  <si>
    <t>rošt mřížkový B125 Pz pro žlab š 150mm</t>
  </si>
  <si>
    <t>-53141170</t>
  </si>
  <si>
    <t>105</t>
  </si>
  <si>
    <t>59227022</t>
  </si>
  <si>
    <t>čelo plné na začátek a konec odvodňovacího žlabu polymerbeton pozink hrana š 150mm</t>
  </si>
  <si>
    <t>947623043</t>
  </si>
  <si>
    <t>106</t>
  </si>
  <si>
    <t>59227059</t>
  </si>
  <si>
    <t>čelo s odtokem na konec odvodňovacího žlabu z polymerbetonu š 150mm</t>
  </si>
  <si>
    <t>1228066700</t>
  </si>
  <si>
    <t>107</t>
  </si>
  <si>
    <t>935113112</t>
  </si>
  <si>
    <t>Osazení odvodňovacího žlabu s krycím roštem polymerbetonového šířky přes 200 mm</t>
  </si>
  <si>
    <t>2005970571</t>
  </si>
  <si>
    <t>https://podminky.urs.cz/item/CS_URS_2022_02/935113112</t>
  </si>
  <si>
    <t>108</t>
  </si>
  <si>
    <t>59227112.1</t>
  </si>
  <si>
    <t>žlab odvodňovací z polymerbetonu pozinkovaná hrana š 300mm</t>
  </si>
  <si>
    <t>-1992925887</t>
  </si>
  <si>
    <t>109</t>
  </si>
  <si>
    <t>56241042</t>
  </si>
  <si>
    <t>rošt můstkový D400 litina pro žlab š 300mm</t>
  </si>
  <si>
    <t>2127242735</t>
  </si>
  <si>
    <t>110</t>
  </si>
  <si>
    <t>59227028</t>
  </si>
  <si>
    <t>čelo plné na začátek a konec odvodňovacího žlabu polymerbeton pozink hrana š 300mm</t>
  </si>
  <si>
    <t>738976276</t>
  </si>
  <si>
    <t>111</t>
  </si>
  <si>
    <t>935923218</t>
  </si>
  <si>
    <t>Osazení odvodňovacího žlabu s krycím roštem vpusti pro žlab šířky přes 200 mm</t>
  </si>
  <si>
    <t>645545649</t>
  </si>
  <si>
    <t>https://podminky.urs.cz/item/CS_URS_2022_02/935923218</t>
  </si>
  <si>
    <t>112</t>
  </si>
  <si>
    <t>59223073.1</t>
  </si>
  <si>
    <t>vpusť polymerbetonová s integrovaným těsněním pozinkovaná hrana včetně roštu</t>
  </si>
  <si>
    <t>-799552631</t>
  </si>
  <si>
    <t>113</t>
  </si>
  <si>
    <t>936001001</t>
  </si>
  <si>
    <t>Montáž prvků městské a zahradní architektury hmotnosti do 0,1 t</t>
  </si>
  <si>
    <t>1858879142</t>
  </si>
  <si>
    <t>https://podminky.urs.cz/item/CS_URS_2022_02/936001001</t>
  </si>
  <si>
    <t>114</t>
  </si>
  <si>
    <t>74910R99</t>
  </si>
  <si>
    <t>pororošt na horní líc podkladní vrstvy štěrkodrti chodníků (v místě kořenů stromu)</t>
  </si>
  <si>
    <t>-1052078016</t>
  </si>
  <si>
    <t>115</t>
  </si>
  <si>
    <t>9360042R1</t>
  </si>
  <si>
    <t>Demontáž pískoviště 3x3 m</t>
  </si>
  <si>
    <t>-1625555458</t>
  </si>
  <si>
    <t>demontáž pískoviště 3x3 m (dřevěné trámy, plastové rohy), předání investorovi</t>
  </si>
  <si>
    <t>116</t>
  </si>
  <si>
    <t>936009123</t>
  </si>
  <si>
    <t>Bezpečnostní dopadová plocha na dětském hřišti tloušťky 40 cm z kačírku</t>
  </si>
  <si>
    <t>1554018326</t>
  </si>
  <si>
    <t>https://podminky.urs.cz/item/CS_URS_2022_02/936009123</t>
  </si>
  <si>
    <t>kačírek fr. 2/8mm (praný tříděný říční štěrkopísek, hladké kulaté obrázky) v tl. 400mm (300 mm je minimální tl., 400mm je průměrná tl.)</t>
  </si>
  <si>
    <t>117</t>
  </si>
  <si>
    <t>9660011R1</t>
  </si>
  <si>
    <t>Odstranění herních prvků na hřišti</t>
  </si>
  <si>
    <t>1053662325</t>
  </si>
  <si>
    <t>https://podminky.urs.cz/item/CS_URS_2022_02/9660011R1</t>
  </si>
  <si>
    <t>demontáž herních prvků na hřišti, uložení na meziskládku (budou opětovně osazeny v rámci SO 802) - skluzavka, síť, houpací koš, houpačka na péru</t>
  </si>
  <si>
    <t>118</t>
  </si>
  <si>
    <t>9660011R2</t>
  </si>
  <si>
    <t>Odstranění kamenů podél cesty</t>
  </si>
  <si>
    <t>1571867362</t>
  </si>
  <si>
    <t>stáv. kameny podél cesty - přesun na meziskládku, opětovné uložení v rámci dokončovacích prací</t>
  </si>
  <si>
    <t>119</t>
  </si>
  <si>
    <t>9660011R3</t>
  </si>
  <si>
    <t>Odstranění betonových skruží (se zeminou a rostlinami)</t>
  </si>
  <si>
    <t>1950648552</t>
  </si>
  <si>
    <t>demontáž betonových skruží (se zeminou a rostlinami) průměru 1m, v. 0,6m</t>
  </si>
  <si>
    <t>120</t>
  </si>
  <si>
    <t>966001211</t>
  </si>
  <si>
    <t>Odstranění lavičky parkové stabilní zabetonované</t>
  </si>
  <si>
    <t>-380980714</t>
  </si>
  <si>
    <t>https://podminky.urs.cz/item/CS_URS_2022_02/966001211</t>
  </si>
  <si>
    <t>demontáž parkových laviček, předání investorovi</t>
  </si>
  <si>
    <t>966001311</t>
  </si>
  <si>
    <t>Odstranění odpadkového koše s betonovou patkou</t>
  </si>
  <si>
    <t>1473517074</t>
  </si>
  <si>
    <t>https://podminky.urs.cz/item/CS_URS_2022_02/966001311</t>
  </si>
  <si>
    <t>demontáž odpadkových košů, předání investorovi</t>
  </si>
  <si>
    <t>122</t>
  </si>
  <si>
    <t>966008221</t>
  </si>
  <si>
    <t>Bourání odvodňovacího žlabu s odklizením a uložením vybouraného materiálu na skládku na vzdálenost do 10 m nebo s naložením na dopravní prostředek betonového nebo polymerbetonového s krycím roštem šířky do 200 mm</t>
  </si>
  <si>
    <t>161051084</t>
  </si>
  <si>
    <t>https://podminky.urs.cz/item/CS_URS_2022_02/966008221</t>
  </si>
  <si>
    <t>vybourání liniového odvodňovacího žlábku DN 100 s mříží</t>
  </si>
  <si>
    <t>123</t>
  </si>
  <si>
    <t>966062111</t>
  </si>
  <si>
    <t>Bourání sloupků dřevěných zasypaných zeminou</t>
  </si>
  <si>
    <t>1556007821</t>
  </si>
  <si>
    <t>https://podminky.urs.cz/item/CS_URS_2022_02/966062111</t>
  </si>
  <si>
    <t xml:space="preserve">demontáž stáv. dřevěných kůlů, uložení na meziskládku (budou opětovně osazeny v rámci SO 802) </t>
  </si>
  <si>
    <t>124</t>
  </si>
  <si>
    <t>966071721</t>
  </si>
  <si>
    <t>Bourání plotových sloupků a vzpěr ocelových trubkových nebo profilovaných výšky do 2,50 m odřezáním</t>
  </si>
  <si>
    <t>-1772517994</t>
  </si>
  <si>
    <t>https://podminky.urs.cz/item/CS_URS_2022_02/966071721</t>
  </si>
  <si>
    <t>demolice plotu kolem hřiště</t>
  </si>
  <si>
    <t>125</t>
  </si>
  <si>
    <t>966071821</t>
  </si>
  <si>
    <t>Rozebrání oplocení z pletiva drátěného se čtvercovými oky, výšky do 1,6 m</t>
  </si>
  <si>
    <t>860328734</t>
  </si>
  <si>
    <t>https://podminky.urs.cz/item/CS_URS_2022_02/966071821</t>
  </si>
  <si>
    <t>demolice plotu kolem hřiště - pletivo v. 1,2m</t>
  </si>
  <si>
    <t>126</t>
  </si>
  <si>
    <t>966073810</t>
  </si>
  <si>
    <t>Rozebrání vrat a vrátek k oplocení plochy jednotlivě do 2 m2</t>
  </si>
  <si>
    <t>-264027710</t>
  </si>
  <si>
    <t>https://podminky.urs.cz/item/CS_URS_2022_02/966073810</t>
  </si>
  <si>
    <t>127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</si>
  <si>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</si>
  <si>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</si>
  <si>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-1389233245</t>
  </si>
  <si>
    <t>https://podminky.urs.cz/item/CS_URS_2022_02/979024443</t>
  </si>
  <si>
    <t>(35,5+44)*0,8</t>
  </si>
  <si>
    <t>128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</si>
  <si>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</si>
  <si>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</si>
  <si>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-1302557492</t>
  </si>
  <si>
    <t>https://podminky.urs.cz/item/CS_URS_2022_02/979054451</t>
  </si>
  <si>
    <t>129</t>
  </si>
  <si>
    <t>985131111</t>
  </si>
  <si>
    <t>Očištění ploch stěn, rubu kleneb a podlah tlakovou vodou</t>
  </si>
  <si>
    <t>-941119681</t>
  </si>
  <si>
    <t>https://podminky.urs.cz/item/CS_URS_2022_02/985131111</t>
  </si>
  <si>
    <t>očištění stěn stávajících šachet</t>
  </si>
  <si>
    <t>Sanace betonu stávajících šachet krytu</t>
  </si>
  <si>
    <t>7,3</t>
  </si>
  <si>
    <t>130</t>
  </si>
  <si>
    <t>985131211</t>
  </si>
  <si>
    <t>Očištění ploch stěn, rubu kleneb a podlah tryskání pískem sušeným</t>
  </si>
  <si>
    <t>1553485805</t>
  </si>
  <si>
    <t>https://podminky.urs.cz/item/CS_URS_2022_02/985131211</t>
  </si>
  <si>
    <t>131</t>
  </si>
  <si>
    <t>985131311</t>
  </si>
  <si>
    <t>Očištění ploch stěn, rubu kleneb a podlah ruční dočištění ocelovými kartáči</t>
  </si>
  <si>
    <t>-40957767</t>
  </si>
  <si>
    <t>https://podminky.urs.cz/item/CS_URS_2022_02/985131311</t>
  </si>
  <si>
    <t>132</t>
  </si>
  <si>
    <t>985131311.1</t>
  </si>
  <si>
    <t>Povrchová úprava CB krytu - striáž</t>
  </si>
  <si>
    <t>97309188</t>
  </si>
  <si>
    <t>https://podminky.urs.cz/item/CS_URS_2022_02/985131311.1</t>
  </si>
  <si>
    <t>133</t>
  </si>
  <si>
    <t>985139111</t>
  </si>
  <si>
    <t>Očištění ploch Příplatek k cenám za práci ve stísněném prostoru</t>
  </si>
  <si>
    <t>-875303305</t>
  </si>
  <si>
    <t>https://podminky.urs.cz/item/CS_URS_2022_02/985139111</t>
  </si>
  <si>
    <t>134</t>
  </si>
  <si>
    <t>985139112</t>
  </si>
  <si>
    <t>Očištění ploch Příplatek k cenám za plochu do 10 m2 jednotlivě</t>
  </si>
  <si>
    <t>1481488768</t>
  </si>
  <si>
    <t>https://podminky.urs.cz/item/CS_URS_2022_02/985139112</t>
  </si>
  <si>
    <t>135</t>
  </si>
  <si>
    <t>985311112</t>
  </si>
  <si>
    <t>Reprofilace betonu sanačními maltami na cementové bázi ručně stěn, tloušťky přes 10 do 20 mm</t>
  </si>
  <si>
    <t>140975496</t>
  </si>
  <si>
    <t>https://podminky.urs.cz/item/CS_URS_2022_02/985311112</t>
  </si>
  <si>
    <t>3,65</t>
  </si>
  <si>
    <t>136</t>
  </si>
  <si>
    <t>985311911</t>
  </si>
  <si>
    <t>Reprofilace betonu sanačními maltami na cementové bázi ručně Příplatek k cenám za práci ve stísněném prostoru</t>
  </si>
  <si>
    <t>1713450674</t>
  </si>
  <si>
    <t>https://podminky.urs.cz/item/CS_URS_2022_02/985311911</t>
  </si>
  <si>
    <t>137</t>
  </si>
  <si>
    <t>985311912</t>
  </si>
  <si>
    <t>Reprofilace betonu sanačními maltami na cementové bázi ručně Příplatek k cenám za plochu do 10 m2 jednotlivě</t>
  </si>
  <si>
    <t>2075233889</t>
  </si>
  <si>
    <t>https://podminky.urs.cz/item/CS_URS_2022_02/985311912</t>
  </si>
  <si>
    <t>138</t>
  </si>
  <si>
    <t>985312113</t>
  </si>
  <si>
    <t>Stěrka k vyrovnání ploch reprofilovaného betonu stěn, tloušťky přes 3 do 4 mm</t>
  </si>
  <si>
    <t>1438781270</t>
  </si>
  <si>
    <t>https://podminky.urs.cz/item/CS_URS_2022_02/985312113</t>
  </si>
  <si>
    <t>139</t>
  </si>
  <si>
    <t>985312191</t>
  </si>
  <si>
    <t>Stěrka k vyrovnání ploch reprofilovaného betonu Příplatek k cenám za práci ve stísněném prostoru</t>
  </si>
  <si>
    <t>1116762970</t>
  </si>
  <si>
    <t>https://podminky.urs.cz/item/CS_URS_2022_02/985312191</t>
  </si>
  <si>
    <t>140</t>
  </si>
  <si>
    <t>985312192</t>
  </si>
  <si>
    <t>Stěrka k vyrovnání ploch reprofilovaného betonu Příplatek k cenám za plochu do 10 m2 jednotlivě</t>
  </si>
  <si>
    <t>1139272162</t>
  </si>
  <si>
    <t>https://podminky.urs.cz/item/CS_URS_2022_02/985312192</t>
  </si>
  <si>
    <t>141</t>
  </si>
  <si>
    <t>985321211</t>
  </si>
  <si>
    <t>Ochranný nátěr betonářské výztuže 1 vrstva tloušťky 1 mm na epoxidové bázi stěn, líce kleneb a podhledů</t>
  </si>
  <si>
    <t>-2065400295</t>
  </si>
  <si>
    <t>https://podminky.urs.cz/item/CS_URS_2022_02/985321211</t>
  </si>
  <si>
    <t>0,15</t>
  </si>
  <si>
    <t>142</t>
  </si>
  <si>
    <t>985321911</t>
  </si>
  <si>
    <t>Ochranný nátěr betonářské výztuže Příplatek k cenám za práci ve stísněném prostoru</t>
  </si>
  <si>
    <t>-7517744</t>
  </si>
  <si>
    <t>https://podminky.urs.cz/item/CS_URS_2022_02/985321911</t>
  </si>
  <si>
    <t>143</t>
  </si>
  <si>
    <t>985321912</t>
  </si>
  <si>
    <t>Ochranný nátěr betonářské výztuže Příplatek k cenám za plochu do 10 m2 jednotlivě</t>
  </si>
  <si>
    <t>558071226</t>
  </si>
  <si>
    <t>https://podminky.urs.cz/item/CS_URS_2022_02/985321912</t>
  </si>
  <si>
    <t>144</t>
  </si>
  <si>
    <t>985323212</t>
  </si>
  <si>
    <t>Spojovací můstek reprofilovaného betonu na epoxidové bázi, tloušťky 2 mm</t>
  </si>
  <si>
    <t>-2077807575</t>
  </si>
  <si>
    <t>https://podminky.urs.cz/item/CS_URS_2022_02/985323212</t>
  </si>
  <si>
    <t>stávající šachty, provedení adhezního nátěru mezi starým a novým betonem</t>
  </si>
  <si>
    <t>145</t>
  </si>
  <si>
    <t>985323911</t>
  </si>
  <si>
    <t>Spojovací můstek reprofilovaného betonu Příplatek k cenám za práci ve stísněném prostoru</t>
  </si>
  <si>
    <t>-1892168993</t>
  </si>
  <si>
    <t>https://podminky.urs.cz/item/CS_URS_2022_02/985323911</t>
  </si>
  <si>
    <t>146</t>
  </si>
  <si>
    <t>985323912</t>
  </si>
  <si>
    <t>Spojovací můstek reprofilovaného betonu Příplatek k cenám za plochu do 10 m2 jednotlivě</t>
  </si>
  <si>
    <t>-261071535</t>
  </si>
  <si>
    <t>https://podminky.urs.cz/item/CS_URS_2022_02/985323912</t>
  </si>
  <si>
    <t>997</t>
  </si>
  <si>
    <t>Přesun sutě</t>
  </si>
  <si>
    <t>147</t>
  </si>
  <si>
    <t>997013871</t>
  </si>
  <si>
    <t>Poplatek za uložení stavebního odpadu na recyklační skládce (skládkovné) směsného stavebního a demoličního zatříděného do Katalogu odpadů pod kódem 17 09 04</t>
  </si>
  <si>
    <t>1849858030</t>
  </si>
  <si>
    <t>https://podminky.urs.cz/item/CS_URS_2022_02/997013871</t>
  </si>
  <si>
    <t>9,792+351,016+159,9+0,96+0,5+0,3+1,8+0,36+0,176+0,192+0,35</t>
  </si>
  <si>
    <t>148</t>
  </si>
  <si>
    <t>997221561</t>
  </si>
  <si>
    <t>Vodorovná doprava suti bez naložení, ale se složením a s hrubým urovnáním z kusových materiálů, na vzdálenost do 1 km</t>
  </si>
  <si>
    <t>2004814359</t>
  </si>
  <si>
    <t>https://podminky.urs.cz/item/CS_URS_2022_02/997221561</t>
  </si>
  <si>
    <t>149</t>
  </si>
  <si>
    <t>997221569</t>
  </si>
  <si>
    <t>Vodorovná doprava suti bez naložení, ale se složením a s hrubým urovnáním Příplatek k ceně za každý další i započatý 1 km přes 1 km</t>
  </si>
  <si>
    <t>-916116837</t>
  </si>
  <si>
    <t>https://podminky.urs.cz/item/CS_URS_2022_02/997221569</t>
  </si>
  <si>
    <t>936,125*9 'Přepočtené koeficientem množství</t>
  </si>
  <si>
    <t>150</t>
  </si>
  <si>
    <t>997221861</t>
  </si>
  <si>
    <t>Poplatek za uložení stavebního odpadu na recyklační skládce (skládkovné) z prostého betonu zatříděného do Katalogu odpadů pod kódem 17 01 01</t>
  </si>
  <si>
    <t>-420424846</t>
  </si>
  <si>
    <t>https://podminky.urs.cz/item/CS_URS_2022_02/997221861</t>
  </si>
  <si>
    <t>285+3,12+3,84+2,592</t>
  </si>
  <si>
    <t>151</t>
  </si>
  <si>
    <t>997221875</t>
  </si>
  <si>
    <t>Poplatek za uložení stavebního odpadu na recyklační skládce (skládkovné) asfaltového bez obsahu dehtu zatříděného do Katalogu odpadů pod kódem 17 03 02</t>
  </si>
  <si>
    <t>-542855116</t>
  </si>
  <si>
    <t>https://podminky.urs.cz/item/CS_URS_2022_02/997221875</t>
  </si>
  <si>
    <t>998</t>
  </si>
  <si>
    <t>Přesun hmot</t>
  </si>
  <si>
    <t>152</t>
  </si>
  <si>
    <t>998223011</t>
  </si>
  <si>
    <t>Přesun hmot pro pozemní komunikace s krytem dlážděným dopravní vzdálenost do 200 m jakékoliv délky objektu</t>
  </si>
  <si>
    <t>648488718</t>
  </si>
  <si>
    <t>https://podminky.urs.cz/item/CS_URS_2022_02/998223011</t>
  </si>
  <si>
    <t>PSV</t>
  </si>
  <si>
    <t>Práce a dodávky PSV</t>
  </si>
  <si>
    <t>767</t>
  </si>
  <si>
    <t>Konstrukce zámečnické</t>
  </si>
  <si>
    <t>153</t>
  </si>
  <si>
    <t>767810113</t>
  </si>
  <si>
    <t>Montáž větracích mřížek ocelových čtyřhranných, průřezu přes 0,04 do 0,09 m2</t>
  </si>
  <si>
    <t>471225675</t>
  </si>
  <si>
    <t>https://podminky.urs.cz/item/CS_URS_2022_02/767810113</t>
  </si>
  <si>
    <t>154</t>
  </si>
  <si>
    <t>5534142R1</t>
  </si>
  <si>
    <t>mřížka větrací  300x300mm</t>
  </si>
  <si>
    <t>46458691</t>
  </si>
  <si>
    <t>155</t>
  </si>
  <si>
    <t>767810811</t>
  </si>
  <si>
    <t>Demontáž větracích mřížek ocelových čtyřhranných neho kruhových</t>
  </si>
  <si>
    <t>-1064817300</t>
  </si>
  <si>
    <t>https://podminky.urs.cz/item/CS_URS_2022_02/767810811</t>
  </si>
  <si>
    <t>demontáž stáv. větracích mřížek 30/30cm</t>
  </si>
  <si>
    <t>156</t>
  </si>
  <si>
    <t>998767101</t>
  </si>
  <si>
    <t>Přesun hmot pro zámečnické konstrukce stanovený z hmotnosti přesunovaného materiálu vodorovná dopravní vzdálenost do 50 m v objektech výšky do 6 m</t>
  </si>
  <si>
    <t>-1807891872</t>
  </si>
  <si>
    <t>https://podminky.urs.cz/item/CS_URS_2022_02/998767101</t>
  </si>
  <si>
    <t>SO 101.1 - Strop na studni ve vnitrobloku</t>
  </si>
  <si>
    <t xml:space="preserve">    711 - Izolace proti vodě, vlhkosti a plynům</t>
  </si>
  <si>
    <t>VRN - Vedlejší rozpočtové náklady</t>
  </si>
  <si>
    <t xml:space="preserve">    VRN1 - Průzkumné, geodetické a projektové práce</t>
  </si>
  <si>
    <t>132212221</t>
  </si>
  <si>
    <t>Hloubení zapažených rýh šířky přes 800 do 2 000 mm ručně s urovnáním dna do předepsaného profilu a spádu v hornině třídy těžitelnosti I skupiny 3 soudržných</t>
  </si>
  <si>
    <t>-945590089</t>
  </si>
  <si>
    <t>https://podminky.urs.cz/item/CS_URS_2023_01/132212221</t>
  </si>
  <si>
    <t>vyhloubení rýhy kolem stávajcí desky:</t>
  </si>
  <si>
    <t>1,15*1,3*(2*3,14*3)</t>
  </si>
  <si>
    <t>593884613</t>
  </si>
  <si>
    <t>https://podminky.urs.cz/item/CS_URS_2023_01/162751117</t>
  </si>
  <si>
    <t>28,166-20,63</t>
  </si>
  <si>
    <t>-1096995176</t>
  </si>
  <si>
    <t>https://podminky.urs.cz/item/CS_URS_2023_01/171201231</t>
  </si>
  <si>
    <t>7,536*1,8</t>
  </si>
  <si>
    <t>-1928906519</t>
  </si>
  <si>
    <t>https://podminky.urs.cz/item/CS_URS_2023_01/171251201</t>
  </si>
  <si>
    <t>-1741891446</t>
  </si>
  <si>
    <t>https://podminky.urs.cz/item/CS_URS_2023_01/174111101</t>
  </si>
  <si>
    <t>-1,0*(3,14*5,1)*0,1</t>
  </si>
  <si>
    <t>-(3,14*4,5)*1,05*0,4</t>
  </si>
  <si>
    <t>271922211</t>
  </si>
  <si>
    <t>Podsyp pod základové konstrukce se zhutněním a urovnáním povrchu z recyklátu betonového</t>
  </si>
  <si>
    <t>1189781864</t>
  </si>
  <si>
    <t>https://podminky.urs.cz/item/CS_URS_2023_01/271922211</t>
  </si>
  <si>
    <t>1,0*(3,14*5,1)*0,1</t>
  </si>
  <si>
    <t>273321611</t>
  </si>
  <si>
    <t>Základy z betonu železového (bez výztuže) desky z betonu bez zvláštních nároků na prostředí tř. C 30/37</t>
  </si>
  <si>
    <t>-986799014</t>
  </si>
  <si>
    <t>https://podminky.urs.cz/item/CS_URS_2023_01/273321611</t>
  </si>
  <si>
    <t>železobetonová deska tloušťky 250 mm</t>
  </si>
  <si>
    <t>C30/37-XC4-S3</t>
  </si>
  <si>
    <t>(3,14*2,45*2,45)*0,25</t>
  </si>
  <si>
    <t>(3,14*4,5)*0,8*0,4</t>
  </si>
  <si>
    <t>273361821</t>
  </si>
  <si>
    <t>Výztuž základů desek z betonářské oceli 10 505 (R) nebo BSt 500</t>
  </si>
  <si>
    <t>-612496907</t>
  </si>
  <si>
    <t>https://podminky.urs.cz/item/CS_URS_2023_01/273361821</t>
  </si>
  <si>
    <t>273362021</t>
  </si>
  <si>
    <t>Výztuž základů desek ze svařovaných sítí z drátů typu KARI</t>
  </si>
  <si>
    <t>1768329157</t>
  </si>
  <si>
    <t>https://podminky.urs.cz/item/CS_URS_2023_01/273362021</t>
  </si>
  <si>
    <t>274352221</t>
  </si>
  <si>
    <t>Bednění základů pasů kruhové nebo obloukové poloměru přes 1 do 2,5 m zřízení</t>
  </si>
  <si>
    <t>812701844</t>
  </si>
  <si>
    <t>https://podminky.urs.cz/item/CS_URS_2023_01/274352221</t>
  </si>
  <si>
    <t>3,14*4,9*1,05</t>
  </si>
  <si>
    <t>274352222</t>
  </si>
  <si>
    <t>Bednění základů pasů kruhové nebo obloukové poloměru přes 1 do 2,5 m odstranění</t>
  </si>
  <si>
    <t>-472147809</t>
  </si>
  <si>
    <t>https://podminky.urs.cz/item/CS_URS_2023_01/274352222</t>
  </si>
  <si>
    <t>808736164</t>
  </si>
  <si>
    <t>286617R33</t>
  </si>
  <si>
    <t>poklop šachtový litinový+ rám kruhový průměru 60 cm pro  třídu zatížení D400 uzamykatelný se zámkem</t>
  </si>
  <si>
    <t>2119798140</t>
  </si>
  <si>
    <t>2013031512</t>
  </si>
  <si>
    <t>666643358</t>
  </si>
  <si>
    <t>-1342817715</t>
  </si>
  <si>
    <t>-1739457383</t>
  </si>
  <si>
    <t>0,6*9 'Přepočtené koeficientem množství</t>
  </si>
  <si>
    <t>998271301</t>
  </si>
  <si>
    <t>Přesun hmot pro kanalizace (stoky) hloubené monolitické z betonu nebo železobetonu v otevřeném výkopu dopravní vzdálenost do 15 m</t>
  </si>
  <si>
    <t>-705099214</t>
  </si>
  <si>
    <t>https://podminky.urs.cz/item/CS_URS_2023_01/998271301</t>
  </si>
  <si>
    <t>711</t>
  </si>
  <si>
    <t>Izolace proti vodě, vlhkosti a plynům</t>
  </si>
  <si>
    <t>711112001</t>
  </si>
  <si>
    <t>Provedení izolace proti zemní vlhkosti natěradly a tmely za studena na ploše svislé S nátěrem penetračním</t>
  </si>
  <si>
    <t>-593394617</t>
  </si>
  <si>
    <t>https://podminky.urs.cz/item/CS_URS_2023_01/711112001</t>
  </si>
  <si>
    <t>(3,14*4,9)*0,75</t>
  </si>
  <si>
    <t>11163150</t>
  </si>
  <si>
    <t>lak penetrační asfaltový</t>
  </si>
  <si>
    <t>1323898761</t>
  </si>
  <si>
    <t>11,54*0,00034 'Přepočtené koeficientem množství</t>
  </si>
  <si>
    <t>711112002</t>
  </si>
  <si>
    <t>Provedení izolace proti zemní vlhkosti natěradly a tmely za studena na ploše svislé S nátěrem lakem asfaltovým</t>
  </si>
  <si>
    <t>-687301087</t>
  </si>
  <si>
    <t>https://podminky.urs.cz/item/CS_URS_2023_01/711112002</t>
  </si>
  <si>
    <t>(3,14*4,9)*0,75*2</t>
  </si>
  <si>
    <t>11163152</t>
  </si>
  <si>
    <t>lak hydroizolační asfaltový</t>
  </si>
  <si>
    <t>461337424</t>
  </si>
  <si>
    <t>23,079*0,00041 'Přepočtené koeficientem množství</t>
  </si>
  <si>
    <t>711441559</t>
  </si>
  <si>
    <t>Provedení izolace proti povrchové a podpovrchové tlakové vodě pásy přitavením NAIP na ploše vodorovné V</t>
  </si>
  <si>
    <t>264123084</t>
  </si>
  <si>
    <t>https://podminky.urs.cz/item/CS_URS_2023_01/711441559</t>
  </si>
  <si>
    <t>3,14*2,45*2,45</t>
  </si>
  <si>
    <t>3,14*4,9*0,3</t>
  </si>
  <si>
    <t>62832001</t>
  </si>
  <si>
    <t>pás asfaltový natavitelný oxidovaný tl 3,5mm typu V60 S35 s vložkou ze skleněné rohože, s jemnozrnným minerálním posypem</t>
  </si>
  <si>
    <t>-571844719</t>
  </si>
  <si>
    <t>23,464*1,1655 'Přepočtené koeficientem množství</t>
  </si>
  <si>
    <t>998711101</t>
  </si>
  <si>
    <t>Přesun hmot pro izolace proti vodě, vlhkosti a plynům stanovený z hmotnosti přesunovaného materiálu vodorovná dopravní vzdálenost do 50 m v objektech výšky do 6 m</t>
  </si>
  <si>
    <t>-2005572476</t>
  </si>
  <si>
    <t>https://podminky.urs.cz/item/CS_URS_2023_01/998711101</t>
  </si>
  <si>
    <t>Vedlejší rozpočtové náklady</t>
  </si>
  <si>
    <t>VRN1</t>
  </si>
  <si>
    <t>Průzkumné, geodetické a projektové práce</t>
  </si>
  <si>
    <t>011514000</t>
  </si>
  <si>
    <t>Stavebně-statický průzkum</t>
  </si>
  <si>
    <t>kpl</t>
  </si>
  <si>
    <t>1024</t>
  </si>
  <si>
    <t>51184620</t>
  </si>
  <si>
    <t>https://podminky.urs.cz/item/CS_URS_2023_01/011514000</t>
  </si>
  <si>
    <t>Po odkrytí původního zastropení studny se provede prohlídka stavu stropní desky a stavu</t>
  </si>
  <si>
    <t xml:space="preserve">zdiva horní části studny včetně zpřístupnění </t>
  </si>
  <si>
    <t>F011</t>
  </si>
  <si>
    <t>Lože pod potrubí otevřený výkop z kameniva drobného těženého 0 - 8 mm</t>
  </si>
  <si>
    <t>3,475</t>
  </si>
  <si>
    <t>F013</t>
  </si>
  <si>
    <t>Obsypání potrubí strojně sypaninou bez prohození, uloženou do 3 m</t>
  </si>
  <si>
    <t>14,246</t>
  </si>
  <si>
    <t>F015</t>
  </si>
  <si>
    <t>Zásyp jam, šachet rýh nebo kolem objektů sypaninou se zhutněním</t>
  </si>
  <si>
    <t>36,021</t>
  </si>
  <si>
    <t>F1</t>
  </si>
  <si>
    <t xml:space="preserve">Montáž potrubí z trub litinových hrdlových s integrovaným těsněním otevřený výkop DN 80 vč. osazení </t>
  </si>
  <si>
    <t>29,68</t>
  </si>
  <si>
    <t>F1_1</t>
  </si>
  <si>
    <t>Hloubení zapažených rýh š do 2000 mm v hornině třídy těžitelnosti I skupiny 3 objem do 100 m3</t>
  </si>
  <si>
    <t>53,837</t>
  </si>
  <si>
    <t>F2</t>
  </si>
  <si>
    <t>F</t>
  </si>
  <si>
    <t>94,976</t>
  </si>
  <si>
    <t>SO 301.2 - Vodovod do vnitrobloku</t>
  </si>
  <si>
    <t>115101201</t>
  </si>
  <si>
    <t>Čerpání vody na dopravní výšku do 10 m s uvažovaným průměrným přítokem do 500 l/min</t>
  </si>
  <si>
    <t>hod</t>
  </si>
  <si>
    <t>-1528832004</t>
  </si>
  <si>
    <t>132254203</t>
  </si>
  <si>
    <t>Hloubení zapažených rýh šířky přes 800 do 2 000 mm strojně s urovnáním dna do předepsaného profilu a spádu v hornině třídy těžitelnosti I skupiny 3 přes 50 do 100 m3</t>
  </si>
  <si>
    <t>-1040682205</t>
  </si>
  <si>
    <t>https://podminky.urs.cz/item/CS_URS_2022_01/132254203</t>
  </si>
  <si>
    <t>(40,16-12,12)*1,20*1,60</t>
  </si>
  <si>
    <t>151201101</t>
  </si>
  <si>
    <t>Zřízení pažení a rozepření stěn rýh pro podzemní vedení zátažné, hloubky do 2 m</t>
  </si>
  <si>
    <t>-386197402</t>
  </si>
  <si>
    <t>https://podminky.urs.cz/item/CS_URS_2022_01/151201101</t>
  </si>
  <si>
    <t>(41,80-12,12)*1,60*2</t>
  </si>
  <si>
    <t>151201111</t>
  </si>
  <si>
    <t>Odstranění pažení a rozepření stěn rýh pro podzemní vedení s uložením materiálu na vzdálenost do 3 m od kraje výkopu zátažné, hloubky do 2 m</t>
  </si>
  <si>
    <t>-624629414</t>
  </si>
  <si>
    <t>https://podminky.urs.cz/item/CS_URS_2022_01/151201111</t>
  </si>
  <si>
    <t>-636157036</t>
  </si>
  <si>
    <t>https://podminky.urs.cz/item/CS_URS_2021_02/162751117</t>
  </si>
  <si>
    <t>1542729707</t>
  </si>
  <si>
    <t>https://podminky.urs.cz/item/CS_URS_2021_02/171201231</t>
  </si>
  <si>
    <t>F1_1*1,600</t>
  </si>
  <si>
    <t>1834516141</t>
  </si>
  <si>
    <t>https://podminky.urs.cz/item/CS_URS_2021_02/171251201</t>
  </si>
  <si>
    <t>75551427</t>
  </si>
  <si>
    <t>https://podminky.urs.cz/item/CS_URS_2021_02/174151101</t>
  </si>
  <si>
    <t>-F011</t>
  </si>
  <si>
    <t>-(F013 + (PI*0,05*0,05*12,12))</t>
  </si>
  <si>
    <t>1020761164</t>
  </si>
  <si>
    <t>F015*1,800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</si>
  <si>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</si>
  <si>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</si>
  <si>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-356552706</t>
  </si>
  <si>
    <t>(41,80-12,12)*1,20*(0,30+0,10)</t>
  </si>
  <si>
    <t>1975534201</t>
  </si>
  <si>
    <t>F013*1,800</t>
  </si>
  <si>
    <t>451572111.R</t>
  </si>
  <si>
    <t>Lože pod potrubí, stoky a drobné objekty v otevřeném výkopu z kameniva drobného těženého 0 až 4 mm</t>
  </si>
  <si>
    <t>748210788</t>
  </si>
  <si>
    <t>(41,080-12,12)*1,20*0,10</t>
  </si>
  <si>
    <t>452313131</t>
  </si>
  <si>
    <t>Podkladní a zajišťovací konstrukce z betonu prostého v otevřeném výkopu bloky pro potrubí z betonu tř. C 12/15</t>
  </si>
  <si>
    <t>2055552969</t>
  </si>
  <si>
    <t>https://podminky.urs.cz/item/CS_URS_2021_02/452313131</t>
  </si>
  <si>
    <t>0,021*2    "koleno DN 80</t>
  </si>
  <si>
    <t>0,106     "patkové koleno</t>
  </si>
  <si>
    <t>452353101</t>
  </si>
  <si>
    <t>Bednění podkladních a zajišťovacích konstrukcí v otevřeném výkopu bloků pro potrubí</t>
  </si>
  <si>
    <t>-104994642</t>
  </si>
  <si>
    <t>https://podminky.urs.cz/item/CS_URS_2021_02/452353101</t>
  </si>
  <si>
    <t>0,31*2   "koleno  DN 80</t>
  </si>
  <si>
    <t>0,93  "patkové koleno</t>
  </si>
  <si>
    <t>850245121</t>
  </si>
  <si>
    <t>Výřez nebo výsek na potrubí z trub litinových tlakových nebo plastických hmot DN 80</t>
  </si>
  <si>
    <t>-568516853</t>
  </si>
  <si>
    <t>https://podminky.urs.cz/item/CS_URS_2022_01/850245121</t>
  </si>
  <si>
    <t>851241131.R</t>
  </si>
  <si>
    <t>Montáž potrubí z trub litinových tlakových hrdlových v otevřeném výkopu s integrovaným těsněním DN 80</t>
  </si>
  <si>
    <t>807549127</t>
  </si>
  <si>
    <t>41,80-12,12</t>
  </si>
  <si>
    <t>55253058.R</t>
  </si>
  <si>
    <t>trouba vodovodní litinová hrdlová Pz s obalem z modifikované cementové malty dl 6m DN 80</t>
  </si>
  <si>
    <t>-1242423625</t>
  </si>
  <si>
    <t>29,68*1,01 'Přepočtené koeficientem množství</t>
  </si>
  <si>
    <t>857241131</t>
  </si>
  <si>
    <t>Montáž litinových tvarovek na potrubí litinovém tlakovém jednoosých na potrubí z trub hrdlových v otevřeném výkopu, kanálu nebo v šachtě s integrovaným těsněním DN 80</t>
  </si>
  <si>
    <t>-2000190645</t>
  </si>
  <si>
    <t>https://podminky.urs.cz/item/CS_URS_2022_01/857241131</t>
  </si>
  <si>
    <t>55253892</t>
  </si>
  <si>
    <t>tvarovka přírubová s hrdlem z tvárné litiny,práškový epoxid tl 250µm EU-kus dl 130mm DN 80</t>
  </si>
  <si>
    <t>-613694821</t>
  </si>
  <si>
    <t>55253928</t>
  </si>
  <si>
    <t>koleno hrdlové z tvárné litiny,práškový epoxid tl 250µm MMK-kus DN 80-30°</t>
  </si>
  <si>
    <t>13617559</t>
  </si>
  <si>
    <t>857242122</t>
  </si>
  <si>
    <t>Montáž litinových tvarovek na potrubí litinovém tlakovém jednoosých na potrubí z trub přírubových v otevřeném výkopu, kanálu nebo v šachtě DN 80</t>
  </si>
  <si>
    <t>-1357471185</t>
  </si>
  <si>
    <t>https://podminky.urs.cz/item/CS_URS_2021_02/857242122</t>
  </si>
  <si>
    <t>1    "N DN 80</t>
  </si>
  <si>
    <t>1   "FF DN 80,  dl. 400</t>
  </si>
  <si>
    <t>1   "FF DN 80,  dl. 200</t>
  </si>
  <si>
    <t>55254047</t>
  </si>
  <si>
    <t>koleno 90° s patkou přírubové litinové vodovodní N-kus PN10/40 DN 80</t>
  </si>
  <si>
    <t>-580209032</t>
  </si>
  <si>
    <t>1*1,01 'Přepočtené koeficientem množství</t>
  </si>
  <si>
    <t>55253235</t>
  </si>
  <si>
    <t>trouba přírubová litinová vodovodní  PN10/16 DN 80 dl 200mm</t>
  </si>
  <si>
    <t>1214290297</t>
  </si>
  <si>
    <t>55253239</t>
  </si>
  <si>
    <t>trouba přírubová litinová vodovodní  PN10/16 DN 80 dl 400mm</t>
  </si>
  <si>
    <t>-1528513971</t>
  </si>
  <si>
    <t>891241112</t>
  </si>
  <si>
    <t>Montáž vodovodních armatur na potrubí šoupátek nebo klapek uzavíracích v otevřeném výkopu nebo v šachtách s osazením zemní soupravy (bez poklopů) DN 80</t>
  </si>
  <si>
    <t>-1892779340</t>
  </si>
  <si>
    <t>https://podminky.urs.cz/item/CS_URS_2021_02/891241112</t>
  </si>
  <si>
    <t>891241811</t>
  </si>
  <si>
    <t>Demontáž vodovodních armatur na potrubí šoupátek nebo klapek uzavíracích v otevřeném výkopu nebo v šachtách DN 80</t>
  </si>
  <si>
    <t>2028031011</t>
  </si>
  <si>
    <t>https://podminky.urs.cz/item/CS_URS_2022_01/891241811</t>
  </si>
  <si>
    <t>891241811.R</t>
  </si>
  <si>
    <t>-1472620813</t>
  </si>
  <si>
    <t>891247112</t>
  </si>
  <si>
    <t>Montáž vodovodních armatur na potrubí hydrantů podzemních (bez osazení poklopů) DN 80</t>
  </si>
  <si>
    <t>-947138454</t>
  </si>
  <si>
    <t>https://podminky.urs.cz/item/CS_URS_2021_02/891247112</t>
  </si>
  <si>
    <t>892241111</t>
  </si>
  <si>
    <t>Tlakové zkoušky vodou na potrubí DN do 80</t>
  </si>
  <si>
    <t>262083045</t>
  </si>
  <si>
    <t>https://podminky.urs.cz/item/CS_URS_2022_01/892241111</t>
  </si>
  <si>
    <t>892273122</t>
  </si>
  <si>
    <t>Proplach a dezinfekce vodovodního potrubí DN od 80 do 125</t>
  </si>
  <si>
    <t>213478760</t>
  </si>
  <si>
    <t>https://podminky.urs.cz/item/CS_URS_2021_02/892273122</t>
  </si>
  <si>
    <t>892372111</t>
  </si>
  <si>
    <t>Tlakové zkoušky vodou zabezpečení konců potrubí při tlakových zkouškách DN do 300</t>
  </si>
  <si>
    <t>1798614325</t>
  </si>
  <si>
    <t>https://podminky.urs.cz/item/CS_URS_2021_02/892372111</t>
  </si>
  <si>
    <t>899401112</t>
  </si>
  <si>
    <t>Osazení poklopů litinových šoupátkových</t>
  </si>
  <si>
    <t>1613500462</t>
  </si>
  <si>
    <t>https://podminky.urs.cz/item/CS_URS_2021_02/899401112</t>
  </si>
  <si>
    <t>42291352.R</t>
  </si>
  <si>
    <t>poklop litinový šoupátkový pro zemní soupravy osazení do terénu a do vozovky</t>
  </si>
  <si>
    <t>79401271</t>
  </si>
  <si>
    <t>42291073</t>
  </si>
  <si>
    <t>souprava zemní pro šoupátka DN 65-80mm Rd 1,5m</t>
  </si>
  <si>
    <t>-134262347</t>
  </si>
  <si>
    <t>899401113</t>
  </si>
  <si>
    <t>Osazení poklopů litinových hydrantových</t>
  </si>
  <si>
    <t>-1490457683</t>
  </si>
  <si>
    <t>https://podminky.urs.cz/item/CS_URS_2021_02/899401113</t>
  </si>
  <si>
    <t>42291452</t>
  </si>
  <si>
    <t>poklop litinový hydrantový DN 80</t>
  </si>
  <si>
    <t>-211285016</t>
  </si>
  <si>
    <t>-1416574263</t>
  </si>
  <si>
    <t>924107277</t>
  </si>
  <si>
    <t>899722114.R</t>
  </si>
  <si>
    <t>Krytí potrubí z plastů výstražnou fólií z PVC šířky 40 cm</t>
  </si>
  <si>
    <t>176411001</t>
  </si>
  <si>
    <t>998273102</t>
  </si>
  <si>
    <t>Přesun hmot pro trubní vedení hloubené z trub litinových pro vodovody nebo kanalizace v otevřeném výkopu dopravní vzdálenost do 15 m</t>
  </si>
  <si>
    <t>-1067961696</t>
  </si>
  <si>
    <t>https://podminky.urs.cz/item/CS_URS_2021_02/998273102</t>
  </si>
  <si>
    <t>6,385</t>
  </si>
  <si>
    <t>33,636</t>
  </si>
  <si>
    <t>60,203</t>
  </si>
  <si>
    <t>F08</t>
  </si>
  <si>
    <t>Montáž potrubí z PE100 SDR 11 otevřený výkop svařovaných elektrotvarovkou D 32 x 3,0 mm</t>
  </si>
  <si>
    <t>57,6</t>
  </si>
  <si>
    <t>Hloubení zapažených rýh š do 2000 mm v hornině třídy těžitelnosti I skupiny 3 objem do 500 m3</t>
  </si>
  <si>
    <t>100,224</t>
  </si>
  <si>
    <t>Zřízení zátažného pažení a rozepření stěn rýh hl do 2 m</t>
  </si>
  <si>
    <t>234,668</t>
  </si>
  <si>
    <t>SO 302 - Vodovodní přípojka a rozvod</t>
  </si>
  <si>
    <t xml:space="preserve">    722 - Zdravotechnika - vnitřní vodovod</t>
  </si>
  <si>
    <t>1936185749</t>
  </si>
  <si>
    <t>132254204</t>
  </si>
  <si>
    <t>Hloubení zapažených rýh šířky přes 800 do 2 000 mm strojně s urovnáním dna do předepsaného profilu a spádu v hornině třídy těžitelnosti I skupiny 3 přes 100 do 500 m3</t>
  </si>
  <si>
    <t>-895252868</t>
  </si>
  <si>
    <t>https://podminky.urs.cz/item/CS_URS_2022_01/132254204</t>
  </si>
  <si>
    <t>10,70*1,0*1,74     "přípojka</t>
  </si>
  <si>
    <t>46,90*1,0*1,74     "rozvod</t>
  </si>
  <si>
    <t>133254104</t>
  </si>
  <si>
    <t>Hloubení zapažených šachet strojně v hornině třídy těžitelnosti I skupiny 3 přes 20 do 50 m3</t>
  </si>
  <si>
    <t>1677147055</t>
  </si>
  <si>
    <t>(2*0,60+1,80)*(2*0,60+1,70)*2,90      "VŠ</t>
  </si>
  <si>
    <t>F014_1</t>
  </si>
  <si>
    <t>400901546</t>
  </si>
  <si>
    <t>10,70*1,74*2     "přípojka</t>
  </si>
  <si>
    <t>46,90*1,74*2     "rozvod</t>
  </si>
  <si>
    <t>((2*0,60+1,80)+(2*0,60+1,70))*2*2,90      "VŠ</t>
  </si>
  <si>
    <t>1737834046</t>
  </si>
  <si>
    <t>-695793185</t>
  </si>
  <si>
    <t>975833315</t>
  </si>
  <si>
    <t>1269067301</t>
  </si>
  <si>
    <t>-694117441</t>
  </si>
  <si>
    <t>-F013</t>
  </si>
  <si>
    <t>-180904874</t>
  </si>
  <si>
    <t>-2026297853</t>
  </si>
  <si>
    <t>10,70*1,0*0,30     "přípojka</t>
  </si>
  <si>
    <t>46,90*1,0*0,30     "rozvod</t>
  </si>
  <si>
    <t>-(1,80*1,70*2,90)</t>
  </si>
  <si>
    <t>-1968055403</t>
  </si>
  <si>
    <t>-1692833768</t>
  </si>
  <si>
    <t>10,70*1,0*0,10     "přípojka</t>
  </si>
  <si>
    <t>46,90*1,0*0,10     "rozvod</t>
  </si>
  <si>
    <t>2,50*2,50*0,10      "VŠ</t>
  </si>
  <si>
    <t>452311131</t>
  </si>
  <si>
    <t>Podkladní a zajišťovací konstrukce z betonu prostého v otevřeném výkopu desky pod potrubí, stoky a drobné objekty z betonu tř. C 12/15</t>
  </si>
  <si>
    <t>-848909698</t>
  </si>
  <si>
    <t>https://podminky.urs.cz/item/CS_URS_2021_02/452311131</t>
  </si>
  <si>
    <t>(2*0,60+1,36) * (2*0,60+1,06)*0,10      "VŠ</t>
  </si>
  <si>
    <t>F012</t>
  </si>
  <si>
    <t>871161211</t>
  </si>
  <si>
    <t>Montáž vodovodního potrubí z plastů v otevřeném výkopu z polyetylenu PE 100 svařovaných elektrotvarovkou SDR 11/PN16 D 32 x 3,0 mm</t>
  </si>
  <si>
    <t>458678021</t>
  </si>
  <si>
    <t>https://podminky.urs.cz/item/CS_URS_2021_02/871161211</t>
  </si>
  <si>
    <t>10,70    "přípojka</t>
  </si>
  <si>
    <t>46,90    "rozvod</t>
  </si>
  <si>
    <t>28613170</t>
  </si>
  <si>
    <t>trubka vodovodní PE100 SDR11 se signalizační vrstvou 32x3,0mm</t>
  </si>
  <si>
    <t>874847325</t>
  </si>
  <si>
    <t>57,6*1,015 'Přepočtené koeficientem množství</t>
  </si>
  <si>
    <t>891161321</t>
  </si>
  <si>
    <t>Montáž vodovodních armatur na potrubí šoupátek pro domovní přípojky se závitovými konci PN16 G 1"</t>
  </si>
  <si>
    <t>-108834649</t>
  </si>
  <si>
    <t>https://podminky.urs.cz/item/CS_URS_2021_02/891161321</t>
  </si>
  <si>
    <t>42221551</t>
  </si>
  <si>
    <t>šoupátko domovní přípojky litinové vnitřní/vnitřní závit PN16 1"x1"</t>
  </si>
  <si>
    <t>-1690716308</t>
  </si>
  <si>
    <t>891249111</t>
  </si>
  <si>
    <t>Montáž vodovodních armatur na potrubí navrtávacích pasů s ventilem Jt 1 MPa, na potrubí z trub litinových, ocelových nebo plastických hmot DN 80</t>
  </si>
  <si>
    <t>-537654549</t>
  </si>
  <si>
    <t>https://podminky.urs.cz/item/CS_URS_2022_01/891249111</t>
  </si>
  <si>
    <t>42271412</t>
  </si>
  <si>
    <t>pás navrtávací z tvárné litiny DN 80, pro litinové a ocelové potrubí, se závitovým výstupem 1",5/4",6/4",2"</t>
  </si>
  <si>
    <t>39615706</t>
  </si>
  <si>
    <t>-1483216477</t>
  </si>
  <si>
    <t>495521612</t>
  </si>
  <si>
    <t>https://podminky.urs.cz/item/CS_URS_2022_01/892372111</t>
  </si>
  <si>
    <t>893322111.R</t>
  </si>
  <si>
    <t>Šachty armaturní ze železového betonu se stropem z dílců, vnitřní půdorysné plochy přes 1,50 do 2,50 m2</t>
  </si>
  <si>
    <t>kus/kpl</t>
  </si>
  <si>
    <t>-417660641</t>
  </si>
  <si>
    <t>1058411548</t>
  </si>
  <si>
    <t>https://podminky.urs.cz/item/CS_URS_2021_02/899103112</t>
  </si>
  <si>
    <t>63126056.R</t>
  </si>
  <si>
    <t>poklop kompozitní zátěžový hranatý včetně rámů a příslušenství 600/600mm B125</t>
  </si>
  <si>
    <t>221560138</t>
  </si>
  <si>
    <t>899401111</t>
  </si>
  <si>
    <t>Osazení poklopů litinových ventilových</t>
  </si>
  <si>
    <t>-703034907</t>
  </si>
  <si>
    <t>https://podminky.urs.cz/item/CS_URS_2021_02/899401111</t>
  </si>
  <si>
    <t>42291402</t>
  </si>
  <si>
    <t>poklop litinový ventilový</t>
  </si>
  <si>
    <t>1621863838</t>
  </si>
  <si>
    <t>899721111</t>
  </si>
  <si>
    <t>Signalizační vodič na potrubí DN do 150 mm</t>
  </si>
  <si>
    <t>1904358173</t>
  </si>
  <si>
    <t>https://podminky.urs.cz/item/CS_URS_2021_02/899721111</t>
  </si>
  <si>
    <t>899722114</t>
  </si>
  <si>
    <t>-1498067134</t>
  </si>
  <si>
    <t>https://podminky.urs.cz/item/CS_URS_2021_02/899722114</t>
  </si>
  <si>
    <t>998276101</t>
  </si>
  <si>
    <t>Přesun hmot pro trubní vedení hloubené z trub z plastických hmot nebo sklolaminátových pro vodovody nebo kanalizace v otevřeném výkopu dopravní vzdálenost do 15 m</t>
  </si>
  <si>
    <t>-519935888</t>
  </si>
  <si>
    <t>https://podminky.urs.cz/item/CS_URS_2021_02/998276101</t>
  </si>
  <si>
    <t>722</t>
  </si>
  <si>
    <t>Zdravotechnika - vnitřní vodovod</t>
  </si>
  <si>
    <t>722230103</t>
  </si>
  <si>
    <t>Ventil přímý G 1" se dvěma závity</t>
  </si>
  <si>
    <t>-1334068864</t>
  </si>
  <si>
    <t>https://podminky.urs.cz/item/CS_URS_2021_02/722230103</t>
  </si>
  <si>
    <t>722230113</t>
  </si>
  <si>
    <t>Ventil přímý G 1" s odvodněním a dvěma závity</t>
  </si>
  <si>
    <t>1816598316</t>
  </si>
  <si>
    <t>https://podminky.urs.cz/item/CS_URS_2021_02/722230113</t>
  </si>
  <si>
    <t>722231074</t>
  </si>
  <si>
    <t>Ventil zpětný mosazný G 1" PN 10 do 110°C se dvěma závity</t>
  </si>
  <si>
    <t>-1004477214</t>
  </si>
  <si>
    <t>https://podminky.urs.cz/item/CS_URS_2021_02/722231074</t>
  </si>
  <si>
    <t>722262225</t>
  </si>
  <si>
    <t>Vodoměr závitový jednovtokový suchoběžný dálkový odečet do 40°C G 1/2"x 110 R80 Qn 1,6 m3/h horizont</t>
  </si>
  <si>
    <t>1255222158</t>
  </si>
  <si>
    <t>https://podminky.urs.cz/item/CS_URS_2021_02/722262225</t>
  </si>
  <si>
    <t>998722101</t>
  </si>
  <si>
    <t>Přesun hmot pro vnitřní vodovod stanovený z hmotnosti přesunovaného materiálu vodorovná dopravní vzdálenost do 50 m v objektech výšky do 6 m</t>
  </si>
  <si>
    <t>-2032330689</t>
  </si>
  <si>
    <t>https://podminky.urs.cz/item/CS_URS_2021_02/998722101</t>
  </si>
  <si>
    <t>PC225</t>
  </si>
  <si>
    <t>Přechod plast/ocel d30/DN 025 .- ISIFLO</t>
  </si>
  <si>
    <t>ks</t>
  </si>
  <si>
    <t>608894988</t>
  </si>
  <si>
    <t>SO 401 - Veřejné osvětlení</t>
  </si>
  <si>
    <t>M21 - Elektromontáže</t>
  </si>
  <si>
    <t>M46 - Zemní práce při montážích</t>
  </si>
  <si>
    <t>M21</t>
  </si>
  <si>
    <t>Elektromontáže</t>
  </si>
  <si>
    <t>210100151U00</t>
  </si>
  <si>
    <t>Ukončení kabelů páska žíly 4x16mm2</t>
  </si>
  <si>
    <t>210120001R00</t>
  </si>
  <si>
    <t>Pojistka závitová do 500V E 27 do 25A</t>
  </si>
  <si>
    <t>210202011R00</t>
  </si>
  <si>
    <t>Svítidlo na osvětlovací stožár</t>
  </si>
  <si>
    <t>210204011RS2</t>
  </si>
  <si>
    <t>Stožár osvětlovací ocelový délky do 12 m včetně nákladů na autojeřáb</t>
  </si>
  <si>
    <t>210204201R00</t>
  </si>
  <si>
    <t>Elektrovýzbroj stožáru pro 1 okruh</t>
  </si>
  <si>
    <t>210220022R00</t>
  </si>
  <si>
    <t>Vedení uzemňovací v zemi FeZn, D 8 - 10 mm</t>
  </si>
  <si>
    <t>210220301R00</t>
  </si>
  <si>
    <t>Svorka hromosvodová do 2 šroubů /SS, SZ, SO/</t>
  </si>
  <si>
    <t>210800529R00</t>
  </si>
  <si>
    <t>Vodič nn a vn CY 16 mm2 uložený volně</t>
  </si>
  <si>
    <t>210810005R00</t>
  </si>
  <si>
    <t>Kabel CYKY-m 750 V 3 x 1,5 mm2 volně uložený</t>
  </si>
  <si>
    <t>210810014R00</t>
  </si>
  <si>
    <t>Kabel CYKY-m 750 V 4 žíly,16-25 mm2, volně uložený</t>
  </si>
  <si>
    <t>210950201R00</t>
  </si>
  <si>
    <t>Příplatek na zatahování kabelů váhy do 0,75 kg</t>
  </si>
  <si>
    <t>Pol__0001</t>
  </si>
  <si>
    <t>Sadový stožár typ SB 5 pozinkovaný s termoplastickou manžetou, provedení Brno, výrobce TL systém</t>
  </si>
  <si>
    <t>2084163477</t>
  </si>
  <si>
    <t>Pol__0002</t>
  </si>
  <si>
    <t>Led Svítidlo</t>
  </si>
  <si>
    <t>-1019831063</t>
  </si>
  <si>
    <t>Pol__0003</t>
  </si>
  <si>
    <t>Komunikační modul MSB - C</t>
  </si>
  <si>
    <t>1410384690</t>
  </si>
  <si>
    <t>Pol__0004</t>
  </si>
  <si>
    <t>Folie červená šířky 350 mm</t>
  </si>
  <si>
    <t>1283283810</t>
  </si>
  <si>
    <t>Pol__0005</t>
  </si>
  <si>
    <t>Uzemňovací drát FeZn průměr 10 mm (4  smotky)</t>
  </si>
  <si>
    <t>kg</t>
  </si>
  <si>
    <t>1881540557</t>
  </si>
  <si>
    <t>Pol__0006</t>
  </si>
  <si>
    <t>Svorkovnice GURO EKM 2035 1D2</t>
  </si>
  <si>
    <t>456719992</t>
  </si>
  <si>
    <t>Pol__0007</t>
  </si>
  <si>
    <t>Pojistkový dotek 10A, E27</t>
  </si>
  <si>
    <t>-234807975</t>
  </si>
  <si>
    <t>Pol__0008</t>
  </si>
  <si>
    <t>Pojistková patrona 10A, E27</t>
  </si>
  <si>
    <t>1134165086</t>
  </si>
  <si>
    <t>Pol__0009</t>
  </si>
  <si>
    <t>Bužírka smrštovací 12,7/6,4 žl/zel</t>
  </si>
  <si>
    <t>-1064014905</t>
  </si>
  <si>
    <t>34140968R</t>
  </si>
  <si>
    <t>vodič CY; silový, propojovací jednožilový; pevné uložení; jádro Cu plné holé; počet žil 1; jmen.průřez jádra 16,00 mm2; vnější průměr 6,6 mm; izolace PVC; tl. izolace min 0,8 mm; odolnost proti šíření plamene</t>
  </si>
  <si>
    <t>1405857284</t>
  </si>
  <si>
    <t>34111030R</t>
  </si>
  <si>
    <t>kabel CYKY; instalační; pro pevné uložení ve vnitřních a venk.prostorách v zemi, betonu; Cu plné holé jádro, tvar jádra RE-kulatý jednodrát; počet a průřez žil 3x1,5mm2; počet žil 3; teplota použití -30 až 70 °C; max.provoz.teplota při zkratu 160 °C; min.teplota pokládky -5 °C; průřez vodiče 1,5 mm2; samozhášivý; odolnost vůči UV záření; barva pláště černá</t>
  </si>
  <si>
    <t>1828509270</t>
  </si>
  <si>
    <t>34111080R</t>
  </si>
  <si>
    <t>kabel CYKY; instalační; pro pevné uložení ve vnitřních a venk.prostorách v zemi, betonu; Cu plné holé jádro, tvar jádra RE-kulatý jednodrát; počet a průřez žil 4x16mm2; počet žil 4; teplota použití -30 až 70 °C; max.provoz.teplota při zkratu 160 °C; min.teplota pokládky -5 °C; průřez vodiče 16,0 mm2; samozhášivý; odolnost vůči UV záření; barva pláště černá</t>
  </si>
  <si>
    <t>-1018537899</t>
  </si>
  <si>
    <t>34523305R</t>
  </si>
  <si>
    <t>hlavice pojistková typ E 27; otřesuvzdorná</t>
  </si>
  <si>
    <t>-62109333</t>
  </si>
  <si>
    <t>3457114702R</t>
  </si>
  <si>
    <t>trubka kabelová ohebná dvouplášťová korugovaná chránička; vnější plášť z HDPE, vnitřní z LDPE; vnější pr.= 63,0 mm; vnitřní pr.= 52,0 mm; mezní hodnota zatížení 450 N/5 cm; teplot.rozsah -45 až 60 °C; stupeň hořlavosti A1; mat. bezhalogenový; IP 40, při použití těsnicího kroužku IP 67</t>
  </si>
  <si>
    <t>1268324382</t>
  </si>
  <si>
    <t>35441885R</t>
  </si>
  <si>
    <t>svorka spojovací pro lano; provedení Fe/Zn</t>
  </si>
  <si>
    <t>-287814349</t>
  </si>
  <si>
    <t>35441895R</t>
  </si>
  <si>
    <t>svorka připojovací; provedení Fe/Zn</t>
  </si>
  <si>
    <t>-388481288</t>
  </si>
  <si>
    <t>3457114705R</t>
  </si>
  <si>
    <t>trubka kabelová ohebná dvouplášťová korugovaná chránička; vnější plášť z HDPE, vnitřní z LDPE; vnější pr.= 110,0 mm; vnitřní pr.= 94,0 mm; mezní hodnota zatížení 450 N/5 cm; teplot.rozsah -45 až 60 °C; stupeň hořlavosti A1; mat. bezhalogenový; IP 40, při použití těsnicího kroužku IP 67</t>
  </si>
  <si>
    <t>-1700085605</t>
  </si>
  <si>
    <t>740991200R00</t>
  </si>
  <si>
    <t>Revize (elektropráce od 100 tis do 500tis Kč)</t>
  </si>
  <si>
    <t>kompl.</t>
  </si>
  <si>
    <t>M46</t>
  </si>
  <si>
    <t>Zemní práce při montážích</t>
  </si>
  <si>
    <t>460010024RR3</t>
  </si>
  <si>
    <t xml:space="preserve">Vytýčení kabelové trasy </t>
  </si>
  <si>
    <t>460200143RT2</t>
  </si>
  <si>
    <t>Výkop kabelové rýhy 35/70 cm hor.3 ruční výkop rýhy</t>
  </si>
  <si>
    <t>460200173RT2</t>
  </si>
  <si>
    <t>Výkop kabelové rýhy 35/100 cm hor.3 ruční výkop rýhy</t>
  </si>
  <si>
    <t>460030071RT3</t>
  </si>
  <si>
    <t>Bourání živičných povrchů tl. vrstvy do 5 cm v ploše nad 10 m2</t>
  </si>
  <si>
    <t>460030081RT1</t>
  </si>
  <si>
    <t>Řezání spáry v asfaltu nebo betonu v tloušťce vrstvy do 5 cm</t>
  </si>
  <si>
    <t>460030182U00</t>
  </si>
  <si>
    <t>Odstranění podklad betonový -15cm</t>
  </si>
  <si>
    <t>460050703RT1</t>
  </si>
  <si>
    <t>Jáma do 2 m3 pro stožár veřejného osvětlení, hor.3 ruční výkop jámy, start. a cíl. jáma</t>
  </si>
  <si>
    <t>460100044R00</t>
  </si>
  <si>
    <t>Pouzdrový základ "Zelený utopenec" 600x600, v.675</t>
  </si>
  <si>
    <t>460110001R00</t>
  </si>
  <si>
    <t>Sonda pro vyhledání kabelů - výkop</t>
  </si>
  <si>
    <t>460110101R00</t>
  </si>
  <si>
    <t>Sonda pro vyhledání kabelů - zához</t>
  </si>
  <si>
    <t>460120002RT1</t>
  </si>
  <si>
    <t>Zához jámy, hornina třídy 3 - 4 upěchování a úprava povrchu</t>
  </si>
  <si>
    <t>41</t>
  </si>
  <si>
    <t>460120082RT1</t>
  </si>
  <si>
    <t>Násyp zeminy, hornina třídy 3-4 složení, rozprost. a udusání zeminy</t>
  </si>
  <si>
    <t>42</t>
  </si>
  <si>
    <t>460420018RT1</t>
  </si>
  <si>
    <t>Zřízení kabelového lože v rýze š.do 35 cm z písku tloušťka vrstvy 15 cm</t>
  </si>
  <si>
    <t>43</t>
  </si>
  <si>
    <t>460470011U00</t>
  </si>
  <si>
    <t>Zajištění kabelů při křížení</t>
  </si>
  <si>
    <t>460470012U00</t>
  </si>
  <si>
    <t>Zajištění kabelů při jejich souběhu</t>
  </si>
  <si>
    <t>460490012RT1</t>
  </si>
  <si>
    <t>Fólie výstražná z PVC, šířka 33 cm fólie PVC šířka 33 cm</t>
  </si>
  <si>
    <t>460510030R00</t>
  </si>
  <si>
    <t>Prostup plast troubaKF 0963, v rýze</t>
  </si>
  <si>
    <t>460510031R00</t>
  </si>
  <si>
    <t>Prostup plast troubaKF 09110, v rýze</t>
  </si>
  <si>
    <t>460560143RT1</t>
  </si>
  <si>
    <t>Zához rýhy 35/70 cm, hornina třídy 3 ruční zához rýhy</t>
  </si>
  <si>
    <t>460560143RT1.1</t>
  </si>
  <si>
    <t>Zához rýhy 35/100 cm, hornina třídy 3 ruční zához rýhy</t>
  </si>
  <si>
    <t>460600001RT8</t>
  </si>
  <si>
    <t>Naložení a odvoz zeminy odvoz na vzdálenost 10000 m</t>
  </si>
  <si>
    <t>460600061U00</t>
  </si>
  <si>
    <t>Odvoz suti -1km</t>
  </si>
  <si>
    <t>199000000R00</t>
  </si>
  <si>
    <t>Poplatek za skladku suti</t>
  </si>
  <si>
    <t>460600071U00</t>
  </si>
  <si>
    <t>Příplatek k odvozu suti ZKD 1km</t>
  </si>
  <si>
    <t>199000005R00</t>
  </si>
  <si>
    <t>Poplatek za skládku zeminy 1- 4</t>
  </si>
  <si>
    <t>460650016RT1</t>
  </si>
  <si>
    <t>Podkladová vrstva z betonu z betonu prostého C -/7,5</t>
  </si>
  <si>
    <t>DOP</t>
  </si>
  <si>
    <t>Goedetické zaměření</t>
  </si>
  <si>
    <t>DOP.1</t>
  </si>
  <si>
    <t>Doprava materiálu, naložení a vyložení</t>
  </si>
  <si>
    <t>DOP.2</t>
  </si>
  <si>
    <t>Měření osvětlení</t>
  </si>
  <si>
    <t>DOP.3</t>
  </si>
  <si>
    <t>Realizační dokumentace</t>
  </si>
  <si>
    <t>SO 801.1 - Vegetační úpravy - stromy</t>
  </si>
  <si>
    <t>183101215</t>
  </si>
  <si>
    <t>Hloubení jamek pro vysazování rostlin v zemině skupiny 1 až 4 s výměnou půdy z 50% v rovině nebo na svahu do 1:5, objemu přes 0,125 do 0,40 m3</t>
  </si>
  <si>
    <t>10321100</t>
  </si>
  <si>
    <t>zahradní substrát pro výsadbu VL</t>
  </si>
  <si>
    <t>24*0,2</t>
  </si>
  <si>
    <t>184102115</t>
  </si>
  <si>
    <t>Výsadba dřeviny s balem do předem vyhloubené jamky se zalitím v rovině nebo na svahu do 1:5, při průměru balu přes 500 do 600 mm</t>
  </si>
  <si>
    <t>119005153</t>
  </si>
  <si>
    <t>Vytyčení výsadeb s rozmístěním rostlin dle projektové dokumentace solitérních přes 10 do 50 kusů</t>
  </si>
  <si>
    <t>02650R01</t>
  </si>
  <si>
    <t>SJ-Sophora japonica (obv.14-16) včetně nakládání, převozu a vykládání na místo výsadby</t>
  </si>
  <si>
    <t>02650R02</t>
  </si>
  <si>
    <t>TP-Tilia plathyphyllos (obv.14-16) včetně nakládání, převozu a vykládání na místo výsadby</t>
  </si>
  <si>
    <t>02650R03</t>
  </si>
  <si>
    <t>AH-Aesculus hippocastanum (obv.14-16) včetně nakládání, převozu a vykládání na místo výsadby</t>
  </si>
  <si>
    <t>02650R04</t>
  </si>
  <si>
    <t>ACB-Aesculus carnea Briotti (14-16) včetně nakládání, převozu a vykládání na místo výsadby</t>
  </si>
  <si>
    <t>02650R05</t>
  </si>
  <si>
    <t>LS-Liquidanbar stiraciflua (14-16) včetně nakládání, převozu a vykládání na místo výsadby</t>
  </si>
  <si>
    <t>02650R06</t>
  </si>
  <si>
    <t>PSK-Prunus serrulata Kanzan (14-16) včetně nakládání, převozu a vykládání na místo výsadby</t>
  </si>
  <si>
    <t>02650R07</t>
  </si>
  <si>
    <t>LT-Liriodendron tulipifera (14-16) včetně nakládání, převozu a vykládání na místo výsadby</t>
  </si>
  <si>
    <t>02650R08</t>
  </si>
  <si>
    <t>TC-Tsuga canadensis (175-200)včetně nakládání, převozu a vykládání na místo výsadby</t>
  </si>
  <si>
    <t>02650R09</t>
  </si>
  <si>
    <t>PAR-Picea abies Rotenhaus (175-200)včetně nakládání, převozu a vykládání na místo výsadby</t>
  </si>
  <si>
    <t>184215113</t>
  </si>
  <si>
    <t>Ukotvení dřeviny kůly v rovině nebo na svahu do 1:5 jedním kůlem, délky přes 2 do 3 m</t>
  </si>
  <si>
    <t>167932422</t>
  </si>
  <si>
    <t>https://podminky.urs.cz/item/CS_URS_2023_01/184215113</t>
  </si>
  <si>
    <t>184215133</t>
  </si>
  <si>
    <t>Ukotvení dřeviny kůly v rovině nebo na svahu do 1:5 třemi kůly, délky přes 2 do 3 m</t>
  </si>
  <si>
    <t>60591255</t>
  </si>
  <si>
    <t>kůl vyvazovací dřevěný impregnovaný D 8cm dl 2,5m</t>
  </si>
  <si>
    <t>18*3+6*1</t>
  </si>
  <si>
    <t>05213011</t>
  </si>
  <si>
    <t>výřezy tyčové</t>
  </si>
  <si>
    <t>703341810</t>
  </si>
  <si>
    <t>kontralatě:</t>
  </si>
  <si>
    <t>0,6*0,1*0,03*18*6</t>
  </si>
  <si>
    <t>184501R41</t>
  </si>
  <si>
    <t>Zhotovení ochrany kmene stromu nátěrem Arbofix</t>
  </si>
  <si>
    <t>18*1,2*0,5</t>
  </si>
  <si>
    <t>184801121</t>
  </si>
  <si>
    <t>Ošetření vysazených dřevin solitérních v rovině nebo na svahu do 1:5</t>
  </si>
  <si>
    <t>po dobu tří let 1x ročně:</t>
  </si>
  <si>
    <t>24*3</t>
  </si>
  <si>
    <t>184852321</t>
  </si>
  <si>
    <t>Řez stromů prováděný lezeckou technikou výchovný (S-RV) špičáky a keřové stromy, výšky do 4 m</t>
  </si>
  <si>
    <t>184911111</t>
  </si>
  <si>
    <t>Znovuuvázání dřeviny jedním úvazkem ke stávajícímu kůlu</t>
  </si>
  <si>
    <t xml:space="preserve"> 1x za tři roky:</t>
  </si>
  <si>
    <t>184911421</t>
  </si>
  <si>
    <t>Mulčování vysazených rostlin mulčovací kůrou, tl. do 100 mm v rovině nebo na svahu do 1:5</t>
  </si>
  <si>
    <t>24*0,5</t>
  </si>
  <si>
    <t>10391100</t>
  </si>
  <si>
    <t>kůra mulčovací VL</t>
  </si>
  <si>
    <t>12*0,103 "Přepočtené koeficientem množství</t>
  </si>
  <si>
    <t>185802114</t>
  </si>
  <si>
    <t>Hnojení půdy nebo trávníku v rovině nebo na svahu do 1:5 umělým hnojivem s rozdělením k jednotlivým rostlinám</t>
  </si>
  <si>
    <t>hnojení Cereritem při výsadbě:</t>
  </si>
  <si>
    <t>24*0,05/1000</t>
  </si>
  <si>
    <t>hnojení Cereritem při údržbě 1x ročně po dobu tří let:</t>
  </si>
  <si>
    <t>24*1*3*0,05/1000</t>
  </si>
  <si>
    <t>25191155</t>
  </si>
  <si>
    <t>hnojivo průmyslové např. Cererit</t>
  </si>
  <si>
    <t>při výsadbě:</t>
  </si>
  <si>
    <t>24*0,05</t>
  </si>
  <si>
    <t>při údržbě 1x ročně po dobu pěti let:</t>
  </si>
  <si>
    <t>24*1*3*0,05</t>
  </si>
  <si>
    <t>185802R01</t>
  </si>
  <si>
    <t>Hnojení půdy nebo trávníku v rovině nebo na svahu do 1:5 rašelinou</t>
  </si>
  <si>
    <t>-637976229</t>
  </si>
  <si>
    <t>185804312</t>
  </si>
  <si>
    <t>Zalití rostlin vodou plochy záhonů jednotlivě přes 20 m2</t>
  </si>
  <si>
    <t>po dobu tří let 15x ročně 60l:</t>
  </si>
  <si>
    <t>24*3*15*0,06</t>
  </si>
  <si>
    <t>1858043R1</t>
  </si>
  <si>
    <t>Dodávka a montáž zavlažovacího vaku min. kapacity 60 l</t>
  </si>
  <si>
    <t>185804513</t>
  </si>
  <si>
    <t>Odplevelení výsadeb v rovině nebo na svahu do 1:5 dřevin solitérních</t>
  </si>
  <si>
    <t>24*3*0,5</t>
  </si>
  <si>
    <t>185851121</t>
  </si>
  <si>
    <t>Dovoz vody pro zálivku rostlin na vzdálenost do 1000 m</t>
  </si>
  <si>
    <t>08211321</t>
  </si>
  <si>
    <t>voda pitná pro ostatní odběratele</t>
  </si>
  <si>
    <t>998231311</t>
  </si>
  <si>
    <t>Přesun hmot pro sadovnické a krajinářské úpravy - strojně dopravní vzdálenost do 5000 m</t>
  </si>
  <si>
    <t>SO 801.2 - Vegetační úpravy - keře</t>
  </si>
  <si>
    <t>-1807695104</t>
  </si>
  <si>
    <t>odstranění kyselé půdy pod stromy vedle bytových domů:</t>
  </si>
  <si>
    <t>179*0,3</t>
  </si>
  <si>
    <t>1150974377</t>
  </si>
  <si>
    <t>179*0,3*1,6</t>
  </si>
  <si>
    <t>619326095</t>
  </si>
  <si>
    <t>183111213</t>
  </si>
  <si>
    <t>Hloubení jamek pro vysazování rostlin v zemině skupiny 1 až 4 s výměnou půdy z 50% v rovině nebo na svahu do 1:5, objemu přes 0,005 do 0,01 m3</t>
  </si>
  <si>
    <t>304*0,005</t>
  </si>
  <si>
    <t>183205111</t>
  </si>
  <si>
    <t>Založení záhonu pro výsadbu rostlin v rovině nebo na svahu do 1:5 v zemině skupiny 1 až 2</t>
  </si>
  <si>
    <t>119005133</t>
  </si>
  <si>
    <t>Vytyčení výsadeb s rozmístěním rostlin dle projektové dokumentace zapojených nebo v záhonu, plochy přes 100 m2 individuálně ve stejnorodých skupinách</t>
  </si>
  <si>
    <t>184102110</t>
  </si>
  <si>
    <t>Výsadba dřeviny s balem do předem vyhloubené jamky se zalitím v rovině nebo na svahu do 1:5, při průměru balu do 100 mm</t>
  </si>
  <si>
    <t>02660R01</t>
  </si>
  <si>
    <t>Carpinus betullus (v.80-110)  včetně nakládání, převozu a vykládání na místo výsadby</t>
  </si>
  <si>
    <t>02660R02</t>
  </si>
  <si>
    <t>Hydrangea paniculata Pinky winky (v.20-30 ko 4l) včetně nakládání, převozu a vykládání na místo výsadby</t>
  </si>
  <si>
    <t>02660R03</t>
  </si>
  <si>
    <t>Microbiota decussata (v.20-30) ko</t>
  </si>
  <si>
    <t>02660R04</t>
  </si>
  <si>
    <t>Prunus laurocerasus 'Otto Luyken' (v.40-60) ko</t>
  </si>
  <si>
    <t>121151215</t>
  </si>
  <si>
    <t>Sejmutí lesní půdy strojně při souvislé ploše přes 100 do 500 m2, tl. vrstvy přes 250 do 300 mm</t>
  </si>
  <si>
    <t>179</t>
  </si>
  <si>
    <t>184813511</t>
  </si>
  <si>
    <t>Chemické odplevelení půdy před založením kultury, trávníku nebo zpevněných ploch ručně o jakékoli výměře postřikem na široko v rovině nebo na svahu do 1:5</t>
  </si>
  <si>
    <t>-969749383</t>
  </si>
  <si>
    <t>https://podminky.urs.cz/item/CS_URS_2023_01/184813511</t>
  </si>
  <si>
    <t>379</t>
  </si>
  <si>
    <t>185RRRR09</t>
  </si>
  <si>
    <t>Rozprostření zeminy schopné zůrodnění včetně nákupu a dovozu</t>
  </si>
  <si>
    <t>místo odstraněné kyselé půdy pod stromy vedle bytových domů:</t>
  </si>
  <si>
    <t>centrální plocha místo odstarněné štěrkové vrstvy:</t>
  </si>
  <si>
    <t>345*0,3</t>
  </si>
  <si>
    <t>185RRRR10</t>
  </si>
  <si>
    <t>Navrstvení mezikořenového prostoru novou zeminou v tl. 30 cm včetně nákupu a dovozu. Zemina schopná zůrodnění 60% objemu záhonu, bude vylepšena humusovou složkou 15%, štěrkem frakce 10-12mm 15%, a s 10% Alginitem.</t>
  </si>
  <si>
    <t>1831174R1</t>
  </si>
  <si>
    <t>Plošné sejmutí zeminy v kořenové zóně stromu technologií pneumatického rýče hloubky průměrně 250 mm včetně překryvu geotextilií proti vyschnutí a jejímu vlhčení po dobu odkrytí kořenů, tj. max 2 dny</t>
  </si>
  <si>
    <t>71,6*0,1</t>
  </si>
  <si>
    <t>304*0,02/1000</t>
  </si>
  <si>
    <t>hnojivo průmyslové Cererit</t>
  </si>
  <si>
    <t>304*0,02</t>
  </si>
  <si>
    <t>185804214</t>
  </si>
  <si>
    <t>Vypletí v rovině nebo na svahu do 1:5 dřevin ve skupinách</t>
  </si>
  <si>
    <t>po dobu tří let 2x ročně</t>
  </si>
  <si>
    <t>3*71,6*2</t>
  </si>
  <si>
    <t>po dobu tří let 2x ročně 5l:</t>
  </si>
  <si>
    <t>304*3*2*0,005</t>
  </si>
  <si>
    <t>SO 801.3 - Vegetační úpravy - trávníky</t>
  </si>
  <si>
    <t>111151231</t>
  </si>
  <si>
    <t>Pokosení trávníku při souvislé ploše přes 1000 do 10000 m2 lučního v rovině nebo svahu do 1:5</t>
  </si>
  <si>
    <t>2887*3*5</t>
  </si>
  <si>
    <t>181151311</t>
  </si>
  <si>
    <t>Plošná úprava terénu v zemině skupiny 1 až 4 s urovnáním povrchu bez doplnění ornice souvislé plochy přes 500 m2 při nerovnostech terénu přes 50 do 100 mm v rovině nebo na svahu do 1:5</t>
  </si>
  <si>
    <t>181411121</t>
  </si>
  <si>
    <t>Založení trávníku na půdě předem připravené plochy do 1000 m2 výsevem včetně utažení lučního v rovině nebo na svahu do 1:5</t>
  </si>
  <si>
    <t>00572470</t>
  </si>
  <si>
    <t>osivo směs travní dle TZ</t>
  </si>
  <si>
    <t>183403114</t>
  </si>
  <si>
    <t>Obdělání půdy kultivátorováním v rovině nebo na svahu do 1:5</t>
  </si>
  <si>
    <t>-855650701</t>
  </si>
  <si>
    <t>https://podminky.urs.cz/item/CS_URS_2023_01/183403114</t>
  </si>
  <si>
    <t>1349685493</t>
  </si>
  <si>
    <t>2887</t>
  </si>
  <si>
    <t>185802113</t>
  </si>
  <si>
    <t>Hnojení půdy nebo trávníku v rovině nebo na svahu do 1:5 umělým hnojivem na široko</t>
  </si>
  <si>
    <t>-1435255437</t>
  </si>
  <si>
    <t>https://podminky.urs.cz/item/CS_URS_2023_01/185802113</t>
  </si>
  <si>
    <t>2887*0,02/1000</t>
  </si>
  <si>
    <t>hnojivo průmyslové</t>
  </si>
  <si>
    <t>-1944689043</t>
  </si>
  <si>
    <t>2887*0,02</t>
  </si>
  <si>
    <t>185803211</t>
  </si>
  <si>
    <t>Uválcování trávníku v rovině nebo na svahu do 1:5</t>
  </si>
  <si>
    <t>-520536536</t>
  </si>
  <si>
    <t>https://podminky.urs.cz/item/CS_URS_2023_01/185803211</t>
  </si>
  <si>
    <t>185811221</t>
  </si>
  <si>
    <t>Vyhrabání trávníku souvislé plochy přes 1000 do 10000 m2 v rovině nebo na svahu do 1:5</t>
  </si>
  <si>
    <t>2022145548</t>
  </si>
  <si>
    <t>https://podminky.urs.cz/item/CS_URS_2023_01/185811221</t>
  </si>
  <si>
    <t>SO 801.4 - Vegetační úpravy - trvalkové výsadby</t>
  </si>
  <si>
    <t>183111112</t>
  </si>
  <si>
    <t>Hloubení jamek pro vysazování rostlin v zemině skupiny 1 až 4 bez výměny půdy v rovině nebo na svahu do 1:5, objemu přes 0,002 do 0,005 m3</t>
  </si>
  <si>
    <t>183211312</t>
  </si>
  <si>
    <t>Výsadba květin do připravené půdy se zalitím do připravené půdy, se zalitím trvalek prostokořenných</t>
  </si>
  <si>
    <t>183111111</t>
  </si>
  <si>
    <t>Hloubení jamek pro vysazování rostlin v zemině skupiny 1 až 4 bez výměny půdy v rovině nebo na svahu do 1:5, objemu do 0,002 m3</t>
  </si>
  <si>
    <t>183211313</t>
  </si>
  <si>
    <t>Výsadba květin do připravené půdy se zalitím do připravené půdy, se zalitím cibulí nebo hlíz</t>
  </si>
  <si>
    <t>02670R01</t>
  </si>
  <si>
    <t>Trvalková směs Tanec trav dle TZ</t>
  </si>
  <si>
    <t>02670R02</t>
  </si>
  <si>
    <t>Bergenia 'Winterglut'</t>
  </si>
  <si>
    <t>02670R03</t>
  </si>
  <si>
    <t>Brunnera macrophylla</t>
  </si>
  <si>
    <t>02670R04</t>
  </si>
  <si>
    <t>Carex morrowii</t>
  </si>
  <si>
    <t>02670R05</t>
  </si>
  <si>
    <t>Dryopteris filix-mas</t>
  </si>
  <si>
    <t>02670R06</t>
  </si>
  <si>
    <t>Epimedium rubrum</t>
  </si>
  <si>
    <t>02670R07</t>
  </si>
  <si>
    <t>Helleborus foetidus</t>
  </si>
  <si>
    <t>02670R08</t>
  </si>
  <si>
    <t>Hosta plantaginea 'Honeybells'</t>
  </si>
  <si>
    <t>02670R09</t>
  </si>
  <si>
    <t>Penisetum allopecuroides</t>
  </si>
  <si>
    <t>02670R10</t>
  </si>
  <si>
    <t>Omphalodes verna</t>
  </si>
  <si>
    <t>02670R11</t>
  </si>
  <si>
    <t>Crocus tommasinianus</t>
  </si>
  <si>
    <t>02670R12</t>
  </si>
  <si>
    <t>Eranthis hyemalis</t>
  </si>
  <si>
    <t>02670R13</t>
  </si>
  <si>
    <t>Narcissuss 'Tete a Tete'</t>
  </si>
  <si>
    <t>02670R14</t>
  </si>
  <si>
    <t>Nectaroscurdum siculum</t>
  </si>
  <si>
    <t>02670R15</t>
  </si>
  <si>
    <t>Tulipa pulchella 'Persian Pearl'</t>
  </si>
  <si>
    <t>02670R16</t>
  </si>
  <si>
    <t>Aster dumosus 'Victor'</t>
  </si>
  <si>
    <t>02670R17</t>
  </si>
  <si>
    <t>Geranium wlassovianum</t>
  </si>
  <si>
    <t>02670R18</t>
  </si>
  <si>
    <t>Sedum 'Matrona'</t>
  </si>
  <si>
    <t>02670R19</t>
  </si>
  <si>
    <t>Calamitnha nepeta subsp. Nepeta</t>
  </si>
  <si>
    <t>02670R20</t>
  </si>
  <si>
    <t>Calamagrostis brachytricha</t>
  </si>
  <si>
    <t>02670R21</t>
  </si>
  <si>
    <t>Penstemon 'Mystica'</t>
  </si>
  <si>
    <t>02670R22</t>
  </si>
  <si>
    <t>Gaura lindheimeri</t>
  </si>
  <si>
    <t>02670R23</t>
  </si>
  <si>
    <t>Geranium x magnificum</t>
  </si>
  <si>
    <t>02670R24</t>
  </si>
  <si>
    <t>Iris barbata elatior</t>
  </si>
  <si>
    <t>02670R25</t>
  </si>
  <si>
    <t>Pennisetum japonicum</t>
  </si>
  <si>
    <t>02670R26</t>
  </si>
  <si>
    <t>Allium 'Purple Sensation'</t>
  </si>
  <si>
    <t>02670R27</t>
  </si>
  <si>
    <t>Aquilegia vulgaris</t>
  </si>
  <si>
    <t>02670R28</t>
  </si>
  <si>
    <t>Salvia nemorosa 'Ostfriedland'</t>
  </si>
  <si>
    <t>02670R29</t>
  </si>
  <si>
    <t>Geranium macrorrhizum 'Bevan'</t>
  </si>
  <si>
    <t>02670R30</t>
  </si>
  <si>
    <t>Waldsteinia ternata</t>
  </si>
  <si>
    <t>02670R31</t>
  </si>
  <si>
    <t>Lamium maculatum</t>
  </si>
  <si>
    <t>02670R32</t>
  </si>
  <si>
    <t>Vinca major</t>
  </si>
  <si>
    <t>02670R33</t>
  </si>
  <si>
    <t>Epimedium versicolor</t>
  </si>
  <si>
    <t>02670R34</t>
  </si>
  <si>
    <t>E. pubigerum</t>
  </si>
  <si>
    <t>02670R35</t>
  </si>
  <si>
    <t>E. grandiflorum</t>
  </si>
  <si>
    <t>02670R36</t>
  </si>
  <si>
    <t>Pachysandra terminalis ´Green carpet´</t>
  </si>
  <si>
    <t>02670R37</t>
  </si>
  <si>
    <t>Agastache ,Blue Fortune´</t>
  </si>
  <si>
    <t>02670R38</t>
  </si>
  <si>
    <t>Achilea filipendulina ,Coronation Gold´</t>
  </si>
  <si>
    <t>02670R39</t>
  </si>
  <si>
    <t>Calamagrostis x acutiflora ,Karl Foerster´</t>
  </si>
  <si>
    <t>02670R40</t>
  </si>
  <si>
    <t>02670R41</t>
  </si>
  <si>
    <t>Eremurus stenophyllus</t>
  </si>
  <si>
    <t>02670R42</t>
  </si>
  <si>
    <t>Panicum virgatum ,Rotbraun´</t>
  </si>
  <si>
    <t>02670R43</t>
  </si>
  <si>
    <t>Artemisia ludoviciana ,Valerie Finnis´</t>
  </si>
  <si>
    <t>02670R44</t>
  </si>
  <si>
    <t>Aster dumosus ,Victor´</t>
  </si>
  <si>
    <t>02670R45</t>
  </si>
  <si>
    <t>Coreopsis verticillata , Grandiflora´</t>
  </si>
  <si>
    <t>02670R46</t>
  </si>
  <si>
    <t>02670R47</t>
  </si>
  <si>
    <t>Hemerocallis ,Corky´</t>
  </si>
  <si>
    <t>02670R48</t>
  </si>
  <si>
    <t>Iris barbata – střední, žlutý</t>
  </si>
  <si>
    <t>02670R49</t>
  </si>
  <si>
    <t>Papaver orientale ,Alegro´</t>
  </si>
  <si>
    <t>02670R50</t>
  </si>
  <si>
    <t>Penstemon ,Mystica´(alt.: P. ,Husker red´</t>
  </si>
  <si>
    <t>02670R51</t>
  </si>
  <si>
    <t>Phlomis russeliana</t>
  </si>
  <si>
    <t>02670R52</t>
  </si>
  <si>
    <t>Salvia officinalis ,Ostfriedland´</t>
  </si>
  <si>
    <t>02670R53</t>
  </si>
  <si>
    <t>Sedum ,Matrona´</t>
  </si>
  <si>
    <t>02670R54</t>
  </si>
  <si>
    <t>Anemone sylvestris</t>
  </si>
  <si>
    <t>02670R55</t>
  </si>
  <si>
    <t>Bergenia ,Winterglut´</t>
  </si>
  <si>
    <t>02670R56</t>
  </si>
  <si>
    <t>Geranium x cantabrigiense ,Cambrige´</t>
  </si>
  <si>
    <t>02670R57</t>
  </si>
  <si>
    <t>02670R58</t>
  </si>
  <si>
    <t>Origanum vulgare ,Aureum´</t>
  </si>
  <si>
    <t>02670R59</t>
  </si>
  <si>
    <t>Catananche caerulea</t>
  </si>
  <si>
    <t>02670R60</t>
  </si>
  <si>
    <t>Centranthus ruber ,Coccineus´</t>
  </si>
  <si>
    <t>02670R61</t>
  </si>
  <si>
    <t>02670R62</t>
  </si>
  <si>
    <t>Allium jesdianum ,Purple King´</t>
  </si>
  <si>
    <t>02670R63</t>
  </si>
  <si>
    <t>Allium sphaerocephalon</t>
  </si>
  <si>
    <t>02670R64</t>
  </si>
  <si>
    <t>Crocus chrysanthus ,Dorothy´</t>
  </si>
  <si>
    <t>02670R65</t>
  </si>
  <si>
    <t>Crocus tommasinianus , Ruby Giant´</t>
  </si>
  <si>
    <t>02670R66</t>
  </si>
  <si>
    <t>Tulipa praestans ,Fusilier´</t>
  </si>
  <si>
    <t>02670R67</t>
  </si>
  <si>
    <t>Tulipa tarda</t>
  </si>
  <si>
    <t>184911161</t>
  </si>
  <si>
    <t>Mulčování záhonů kačírkem nebo drceným kamenivem tloušťky mulče přes 50 do 100 mm v rovině nebo na svahu do 1:5</t>
  </si>
  <si>
    <t>58343810</t>
  </si>
  <si>
    <t>kamenivo drcené hrubé frakce 4/8</t>
  </si>
  <si>
    <t>184*0,1*1,8</t>
  </si>
  <si>
    <t>185804211</t>
  </si>
  <si>
    <t>Vypletí v rovině nebo na svahu do 1:5 záhonu květin</t>
  </si>
  <si>
    <t>po dobu tří let 3x ročně:</t>
  </si>
  <si>
    <t>184*3*3</t>
  </si>
  <si>
    <t>185804252</t>
  </si>
  <si>
    <t>Odstranění odkvetlých a odumřelých částí rostlin ze záhonů trvalek</t>
  </si>
  <si>
    <t>184*3*1</t>
  </si>
  <si>
    <t>po dobu tří let 5x ročně 15l:</t>
  </si>
  <si>
    <t>184*5*1*0,015*3</t>
  </si>
  <si>
    <t>158</t>
  </si>
  <si>
    <t>160</t>
  </si>
  <si>
    <t>SO 801.5 - Vegetační úpravy - kácení a pěstební opatření</t>
  </si>
  <si>
    <t>112151351</t>
  </si>
  <si>
    <t>Pokácení stromu postupné se spouštěním částí kmene a koruny o průměru na řezné ploše pařezu přes 100 do 200 mm</t>
  </si>
  <si>
    <t>-506513063</t>
  </si>
  <si>
    <t>https://podminky.urs.cz/item/CS_URS_2023_01/112151351</t>
  </si>
  <si>
    <t>112151352</t>
  </si>
  <si>
    <t>Pokácení stromu postupné se spouštěním částí kmene a koruny o průměru na řezné ploše pařezu přes 200 do 300 mm</t>
  </si>
  <si>
    <t>-1716250549</t>
  </si>
  <si>
    <t>https://podminky.urs.cz/item/CS_URS_2023_01/112151352</t>
  </si>
  <si>
    <t>112151353</t>
  </si>
  <si>
    <t>Pokácení stromu postupné se spouštěním částí kmene a koruny o průměru na řezné ploše pařezu přes 300 do 400 mm</t>
  </si>
  <si>
    <t>-1367582154</t>
  </si>
  <si>
    <t>https://podminky.urs.cz/item/CS_URS_2023_01/112151353</t>
  </si>
  <si>
    <t>112151355</t>
  </si>
  <si>
    <t>Pokácení stromu postupné se spouštěním částí kmene a koruny o průměru na řezné ploše pařezu přes 500 do 600 mm</t>
  </si>
  <si>
    <t>812444993</t>
  </si>
  <si>
    <t>https://podminky.urs.cz/item/CS_URS_2023_01/112151355</t>
  </si>
  <si>
    <t>112201111</t>
  </si>
  <si>
    <t>Odstranění pařezu v rovině nebo na svahu do 1:5 o průměru pařezu na řezné ploše do 200 mm</t>
  </si>
  <si>
    <t>1586247032</t>
  </si>
  <si>
    <t>https://podminky.urs.cz/item/CS_URS_2023_01/112201111</t>
  </si>
  <si>
    <t>112201112</t>
  </si>
  <si>
    <t>Odstranění pařezu v rovině nebo na svahu do 1:5 o průměru pařezu na řezné ploše přes 200 do 300 mm</t>
  </si>
  <si>
    <t>-2028995188</t>
  </si>
  <si>
    <t>https://podminky.urs.cz/item/CS_URS_2023_01/112201112</t>
  </si>
  <si>
    <t>112201113</t>
  </si>
  <si>
    <t>Odstranění pařezu v rovině nebo na svahu do 1:5 o průměru pařezu na řezné ploše přes 300 do 400 mm</t>
  </si>
  <si>
    <t>-1387197999</t>
  </si>
  <si>
    <t>https://podminky.urs.cz/item/CS_URS_2023_01/112201113</t>
  </si>
  <si>
    <t>112201115</t>
  </si>
  <si>
    <t>Odstranění pařezu v rovině nebo na svahu do 1:5 o průměru pařezu na řezné ploše přes 500 do 600 mm</t>
  </si>
  <si>
    <t>1742870182</t>
  </si>
  <si>
    <t>https://podminky.urs.cz/item/CS_URS_2023_01/112201115</t>
  </si>
  <si>
    <t>184852234</t>
  </si>
  <si>
    <t>Řez stromů prováděný lezeckou technikou zdravotní (S-RZ), plocha koruny stromu přes 30 do 60 m2</t>
  </si>
  <si>
    <t>1194894406</t>
  </si>
  <si>
    <t>https://podminky.urs.cz/item/CS_URS_2023_01/184852234</t>
  </si>
  <si>
    <t>184852235</t>
  </si>
  <si>
    <t>Řez stromů prováděný lezeckou technikou zdravotní (S-RZ), plocha koruny stromu přes 60 do 90 m2</t>
  </si>
  <si>
    <t>-661363862</t>
  </si>
  <si>
    <t>https://podminky.urs.cz/item/CS_URS_2023_01/184852235</t>
  </si>
  <si>
    <t>184852236</t>
  </si>
  <si>
    <t>Řez stromů prováděný lezeckou technikou zdravotní (S-RZ), plocha koruny stromu přes 90 do 120 m2</t>
  </si>
  <si>
    <t>2089923220</t>
  </si>
  <si>
    <t>https://podminky.urs.cz/item/CS_URS_2023_01/184852236</t>
  </si>
  <si>
    <t>184852238</t>
  </si>
  <si>
    <t>Řez stromů prováděný lezeckou technikou zdravotní (S-RZ), plocha koruny stromu přes 150 do 180 m2</t>
  </si>
  <si>
    <t>-1523291723</t>
  </si>
  <si>
    <t>https://podminky.urs.cz/item/CS_URS_2023_01/184852238</t>
  </si>
  <si>
    <t>184852241</t>
  </si>
  <si>
    <t>Řez stromů prováděný lezeckou technikou zdravotní (S-RZ), plocha koruny stromu přes 210 do 240 m2</t>
  </si>
  <si>
    <t>-1739512236</t>
  </si>
  <si>
    <t>https://podminky.urs.cz/item/CS_URS_2023_01/184852241</t>
  </si>
  <si>
    <t>184852434</t>
  </si>
  <si>
    <t>Řez stromů prováděný lezeckou technikou redukční obvodový (S-RO), plocha koruny stromu přes 30 do 60 m2</t>
  </si>
  <si>
    <t>2014802311</t>
  </si>
  <si>
    <t>https://podminky.urs.cz/item/CS_URS_2023_01/184852434</t>
  </si>
  <si>
    <t>184852435</t>
  </si>
  <si>
    <t>Řez stromů prováděný lezeckou technikou redukční obvodový (S-RO), plocha koruny stromu přes 60 do 90 m2</t>
  </si>
  <si>
    <t>-887121591</t>
  </si>
  <si>
    <t>https://podminky.urs.cz/item/CS_URS_2023_01/184852435</t>
  </si>
  <si>
    <t>184852436</t>
  </si>
  <si>
    <t>Řez stromů prováděný lezeckou technikou redukční obvodový (S-RO), plocha koruny stromu přes 90 do 120 m2</t>
  </si>
  <si>
    <t>954214688</t>
  </si>
  <si>
    <t>https://podminky.urs.cz/item/CS_URS_2023_01/184852436</t>
  </si>
  <si>
    <t>184852438</t>
  </si>
  <si>
    <t>Řez stromů prováděný lezeckou technikou redukční obvodový (S-RO), plocha koruny stromu přes 150 do 180 m2</t>
  </si>
  <si>
    <t>-829090615</t>
  </si>
  <si>
    <t>https://podminky.urs.cz/item/CS_URS_2023_01/184852438</t>
  </si>
  <si>
    <t>189111R01</t>
  </si>
  <si>
    <t>Likvidace dřevin včetně odvozu a poplatku za skládku</t>
  </si>
  <si>
    <t>-2111531566</t>
  </si>
  <si>
    <t>SO 802 - Mobiliář</t>
  </si>
  <si>
    <t>936001R001</t>
  </si>
  <si>
    <t>Parková lavička, délka 150 cm, dodávka a montáž dle tech.zprávy</t>
  </si>
  <si>
    <t>767744211</t>
  </si>
  <si>
    <t>https://podminky.urs.cz/item/CS_URS_2023_01/936001R001</t>
  </si>
  <si>
    <t>specifikace v TZ</t>
  </si>
  <si>
    <t>včetně závrtů do betonu</t>
  </si>
  <si>
    <t>včetně napuštění olejem</t>
  </si>
  <si>
    <t>936001R002</t>
  </si>
  <si>
    <t>Parková lavička, křeslo, délka 60 cm, dodávka a montáž dle tech.zprávy</t>
  </si>
  <si>
    <t>478638678</t>
  </si>
  <si>
    <t>včetně spodní stavby, včetně závrtů do betonu</t>
  </si>
  <si>
    <t>936001R003</t>
  </si>
  <si>
    <t>Parková lavička , délka 180 cm, dodávka a montáž dle tech.zprávy</t>
  </si>
  <si>
    <t>-1961968794</t>
  </si>
  <si>
    <t>936001R004</t>
  </si>
  <si>
    <t>Parková lavička na centrální noze, kulatá, dodávka a montáž dle tech.zprávy</t>
  </si>
  <si>
    <t>2043355024</t>
  </si>
  <si>
    <t>včetně centrální nohy</t>
  </si>
  <si>
    <t>936001R005</t>
  </si>
  <si>
    <t>Obdelníkový stůl, dodávka a montáž dle tech.zprávy</t>
  </si>
  <si>
    <t>-1933547973</t>
  </si>
  <si>
    <t>včetně spodní stavby</t>
  </si>
  <si>
    <t>936001R006</t>
  </si>
  <si>
    <t>Odpadkový koš, dodávka a montáž dle tech.zprávy</t>
  </si>
  <si>
    <t>931873928</t>
  </si>
  <si>
    <t>936001R007</t>
  </si>
  <si>
    <t>Popelník, stojan na sáčky, dodávka a montáž dle tech.zprávy</t>
  </si>
  <si>
    <t>1899516510</t>
  </si>
  <si>
    <t>936001R008</t>
  </si>
  <si>
    <t>Stůl šachový, dl.600mm (kotvení nad dlažbu), dodávka a montáž dle tech.zprávy</t>
  </si>
  <si>
    <t>-1706926596</t>
  </si>
  <si>
    <t>včetně kotvení</t>
  </si>
  <si>
    <t>936001R009</t>
  </si>
  <si>
    <t>Stůl člověče nezlob, dl.600mm (kotvení nad dlažbu), dodávka a montáž dle tech.zprávy</t>
  </si>
  <si>
    <t>850580268</t>
  </si>
  <si>
    <t>936001R010</t>
  </si>
  <si>
    <t>Kruhová lavička jako molo nad průduch ke krytu v dětském hřišti, molo Ø 2190 mm, dodávka a montáž dle tech.zprávy</t>
  </si>
  <si>
    <t>727309599</t>
  </si>
  <si>
    <t>včetně úpravy výškového umístění na průduch krytu</t>
  </si>
  <si>
    <t>936001R011</t>
  </si>
  <si>
    <t>Houpačka, dvoumístná, dodávka a montáž dle tech.zprávy</t>
  </si>
  <si>
    <t>1459306264</t>
  </si>
  <si>
    <t>936001R012</t>
  </si>
  <si>
    <t>Houpací koník, dodávka a montáž dle tech.zprávy</t>
  </si>
  <si>
    <t>-1660890617</t>
  </si>
  <si>
    <t>936001R013</t>
  </si>
  <si>
    <t>Houpací ponorka, dodávka a montáž dle tech.zprávy</t>
  </si>
  <si>
    <t>-740199993</t>
  </si>
  <si>
    <t>936001R014</t>
  </si>
  <si>
    <t>Kolotoč, dodávka a montáž dle tech.zprávy</t>
  </si>
  <si>
    <t>-1415802486</t>
  </si>
  <si>
    <t>936001R015</t>
  </si>
  <si>
    <t>Pískoviště, dodávka a montáž dle tech.zprávy</t>
  </si>
  <si>
    <t>-879239829</t>
  </si>
  <si>
    <t>936001R016</t>
  </si>
  <si>
    <t>Malovací tabule, dodávka a montáž dle tech.zprávy</t>
  </si>
  <si>
    <t>-1438522184</t>
  </si>
  <si>
    <t>936001R017</t>
  </si>
  <si>
    <t>Zastínění pobytové plochy, dodávka a montáž dle tech.zprávy</t>
  </si>
  <si>
    <t>1609537134</t>
  </si>
  <si>
    <t>936001R018</t>
  </si>
  <si>
    <t>Montáž stávajících prvků,dle tech.zprávy</t>
  </si>
  <si>
    <t>-2084446396</t>
  </si>
  <si>
    <t xml:space="preserve">včetně očištění </t>
  </si>
  <si>
    <t>skluzavka, síť, houpací koš, houpačka na péru</t>
  </si>
  <si>
    <t>936001R019</t>
  </si>
  <si>
    <t>Cvičící stroj pro seniory - elipsovité zařízení, dodávka a montáž dle tech.zprávy</t>
  </si>
  <si>
    <t>-1774791698</t>
  </si>
  <si>
    <t>936001R020</t>
  </si>
  <si>
    <t>Cvičící stroj pro seniory - procvičování chůze single, dodávka a montáž dle tech.zprávy</t>
  </si>
  <si>
    <t>2029729219</t>
  </si>
  <si>
    <t>936001R021</t>
  </si>
  <si>
    <t>Cvičící stroj pro seniory - rotoped, dodávka a montáž dle tech.zprávy</t>
  </si>
  <si>
    <t>-1826462114</t>
  </si>
  <si>
    <t>936001R022</t>
  </si>
  <si>
    <t>Pítko, dodávka a montáž dle tech.zprávy</t>
  </si>
  <si>
    <t>2007625910</t>
  </si>
  <si>
    <t>936001R023</t>
  </si>
  <si>
    <t>Dodávka a montáž plůtku z akátové kulatiny prům. 15cm, 0,7m výšky, sloupky délky 1,2m odsazené 1,5m od sebe, spojené dvojitým lanem prům. 2cm, dodávka a montáž dle tech.zprávy</t>
  </si>
  <si>
    <t>1979940552</t>
  </si>
  <si>
    <t>936001R024</t>
  </si>
  <si>
    <t>Dodávka a montáž pletivového plotu výšky 90cm, délka pole 2m, včetně sloupků a betonových patek, dodávka a montáž dle tech.zprávy</t>
  </si>
  <si>
    <t>-406416876</t>
  </si>
  <si>
    <t>936001R025</t>
  </si>
  <si>
    <t>Dodávka a montáž plaňkového plotu, včetně 2 ks branek a vratné pružiny, dodávka a montáž dle tech.zprávy</t>
  </si>
  <si>
    <t>-2094003066</t>
  </si>
  <si>
    <t>20,8</t>
  </si>
  <si>
    <t>936001R026</t>
  </si>
  <si>
    <t>Montáž stávajících kůlů, dle tech.zprávy</t>
  </si>
  <si>
    <t>1558159102</t>
  </si>
  <si>
    <t>kůly vybourané v rámci SO 101</t>
  </si>
  <si>
    <t>VRN - Ostatní a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</si>
  <si>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</si>
  <si>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</si>
  <si>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</si>
  <si>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012103000</t>
  </si>
  <si>
    <t>Geodetické práce před výstavbou</t>
  </si>
  <si>
    <t>-1110638740</t>
  </si>
  <si>
    <t>https://podminky.urs.cz/item/CS_URS_2023_01/012103000</t>
  </si>
  <si>
    <t>zaměření sítí, vytyčení staveniště</t>
  </si>
  <si>
    <t>012203000</t>
  </si>
  <si>
    <t>Geodetické práce při provádění stavby</t>
  </si>
  <si>
    <t>-1099688582</t>
  </si>
  <si>
    <t>https://podminky.urs.cz/item/CS_URS_2023_01/012203000</t>
  </si>
  <si>
    <t>012303000</t>
  </si>
  <si>
    <t>Geodetické práce po výstavbě</t>
  </si>
  <si>
    <t>1487999785</t>
  </si>
  <si>
    <t>https://podminky.urs.cz/item/CS_URS_2023_01/012303000</t>
  </si>
  <si>
    <t>zaměření skutečného provedení</t>
  </si>
  <si>
    <t>013254000</t>
  </si>
  <si>
    <t>Dokumentace skutečného provedení stavby</t>
  </si>
  <si>
    <t>1736873239</t>
  </si>
  <si>
    <t>https://podminky.urs.cz/item/CS_URS_2023_01/013254000</t>
  </si>
  <si>
    <t>VRN3</t>
  </si>
  <si>
    <t>Zařízení staveniště</t>
  </si>
  <si>
    <t>030001000</t>
  </si>
  <si>
    <t>-2145589278</t>
  </si>
  <si>
    <t>https://podminky.urs.cz/item/CS_URS_2023_01/030001000</t>
  </si>
  <si>
    <t>034103000</t>
  </si>
  <si>
    <t>Oplocení staveniště</t>
  </si>
  <si>
    <t>1145073899</t>
  </si>
  <si>
    <t>https://podminky.urs.cz/item/CS_URS_2023_01/034103000</t>
  </si>
  <si>
    <t>034303000</t>
  </si>
  <si>
    <t>Dopravní značení na staveništi</t>
  </si>
  <si>
    <t>680847512</t>
  </si>
  <si>
    <t>https://podminky.urs.cz/item/CS_URS_2023_01/034303000</t>
  </si>
  <si>
    <t>DIO včetně projektu a stanovení</t>
  </si>
  <si>
    <t>034603000</t>
  </si>
  <si>
    <t>Alarm, strážní služba staveniště</t>
  </si>
  <si>
    <t>-1015660486</t>
  </si>
  <si>
    <t>https://podminky.urs.cz/item/CS_URS_2023_01/034603000</t>
  </si>
  <si>
    <t>ostraha stavby</t>
  </si>
  <si>
    <t>VRN4</t>
  </si>
  <si>
    <t>Inženýrská činnost</t>
  </si>
  <si>
    <t>043002000</t>
  </si>
  <si>
    <t>Zkoušky a ostatní měření</t>
  </si>
  <si>
    <t>519678925</t>
  </si>
  <si>
    <t>https://podminky.urs.cz/item/CS_URS_2023_01/043002000</t>
  </si>
  <si>
    <t>požadované zkoušky pro celou stavbu</t>
  </si>
  <si>
    <t>VRN9</t>
  </si>
  <si>
    <t>Ostatní náklady</t>
  </si>
  <si>
    <t>090001R01</t>
  </si>
  <si>
    <t>Informační panel o probíhající stavbě</t>
  </si>
  <si>
    <t>-1155145788</t>
  </si>
  <si>
    <t>090001R02</t>
  </si>
  <si>
    <t>Poplatky za zábor veřejných prostranství</t>
  </si>
  <si>
    <t>-1802372683</t>
  </si>
  <si>
    <t>090001R03</t>
  </si>
  <si>
    <t>Příplatek za dopravu automobily a použití strojů max. do 5 tun</t>
  </si>
  <si>
    <t>17691630</t>
  </si>
  <si>
    <t>090001R04</t>
  </si>
  <si>
    <t>Ochrana ovzduší proti prašnosti - kropení vozovek, výkopů, při bourání apod.</t>
  </si>
  <si>
    <t>-552815213</t>
  </si>
  <si>
    <t>090001R05</t>
  </si>
  <si>
    <t>Čištění stavbou znečištěných vozovek a strojů opouštějícíh stavbu</t>
  </si>
  <si>
    <t>2096290977</t>
  </si>
  <si>
    <t>090001R06</t>
  </si>
  <si>
    <t>Zajištění obchozí trasy - ohrazení výkopů, bezpečnostní lávky s oboustraným zábradlím</t>
  </si>
  <si>
    <t>-2122774001</t>
  </si>
  <si>
    <t>090001R07</t>
  </si>
  <si>
    <t>Ochrana stávajících inženýrských sítí na staveništi</t>
  </si>
  <si>
    <t>369936884</t>
  </si>
  <si>
    <t>SEZNAM FIGUR</t>
  </si>
  <si>
    <t>Výměra</t>
  </si>
  <si>
    <t xml:space="preserve"> SO 301.2</t>
  </si>
  <si>
    <t>Použití figury:</t>
  </si>
  <si>
    <t>Montáž potrubí z trub litinových hrdlových s integrovaným těsněním otevřený výkop DN 80 vč. osazení markerů</t>
  </si>
  <si>
    <t>Tlaková zkouška vodou potrubí DN do 80</t>
  </si>
  <si>
    <t>Krytí potrubí výstražnou fólií z PVC 40 cm</t>
  </si>
  <si>
    <t>trouba vodovodní litinová hrdlová Pz s obalem z modifikované cementové malty dl 6m DN 80 vč. markerů (2 ks)</t>
  </si>
  <si>
    <t>Vodorovné přemístění přes 9 000 do 10000 m výkopku/sypaniny z horniny třídy těžitelnosti I skupiny 1 až 3</t>
  </si>
  <si>
    <t>Poplatek za uložení zeminy a kamení na recyklační skládce (skládkovné) kód odpadu 17 05 04</t>
  </si>
  <si>
    <t>Uložení sypaniny na skládky nebo meziskládky</t>
  </si>
  <si>
    <t>Odstranění zátažného pažení a rozepření stěn rýh hl do 2 m</t>
  </si>
  <si>
    <t xml:space="preserve"> SO 302</t>
  </si>
  <si>
    <t>Podkladní desky z betonu prostého tř. C 12/15 otevřený výkop</t>
  </si>
  <si>
    <t>Obsypání potrubí steojně sypaninou bez prohození, uloženou do 3 m</t>
  </si>
  <si>
    <t>Hloubení šachet zapažených v hornině třídy těžitelnosti I skupiny 3 objem do 50 m3</t>
  </si>
  <si>
    <t>Signalizační vodič DN do 150 mm na potrubí</t>
  </si>
  <si>
    <t>Krytí potrubí z plastů výstražnou fólií z PVC 40 cm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</si>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</sst>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2151351" TargetMode="External" /><Relationship Id="rId2" Type="http://schemas.openxmlformats.org/officeDocument/2006/relationships/hyperlink" Target="https://podminky.urs.cz/item/CS_URS_2023_01/112151352" TargetMode="External" /><Relationship Id="rId3" Type="http://schemas.openxmlformats.org/officeDocument/2006/relationships/hyperlink" Target="https://podminky.urs.cz/item/CS_URS_2023_01/112151353" TargetMode="External" /><Relationship Id="rId4" Type="http://schemas.openxmlformats.org/officeDocument/2006/relationships/hyperlink" Target="https://podminky.urs.cz/item/CS_URS_2023_01/112151355" TargetMode="External" /><Relationship Id="rId5" Type="http://schemas.openxmlformats.org/officeDocument/2006/relationships/hyperlink" Target="https://podminky.urs.cz/item/CS_URS_2023_01/112201111" TargetMode="External" /><Relationship Id="rId6" Type="http://schemas.openxmlformats.org/officeDocument/2006/relationships/hyperlink" Target="https://podminky.urs.cz/item/CS_URS_2023_01/112201112" TargetMode="External" /><Relationship Id="rId7" Type="http://schemas.openxmlformats.org/officeDocument/2006/relationships/hyperlink" Target="https://podminky.urs.cz/item/CS_URS_2023_01/112201113" TargetMode="External" /><Relationship Id="rId8" Type="http://schemas.openxmlformats.org/officeDocument/2006/relationships/hyperlink" Target="https://podminky.urs.cz/item/CS_URS_2023_01/112201115" TargetMode="External" /><Relationship Id="rId9" Type="http://schemas.openxmlformats.org/officeDocument/2006/relationships/hyperlink" Target="https://podminky.urs.cz/item/CS_URS_2023_01/184852234" TargetMode="External" /><Relationship Id="rId10" Type="http://schemas.openxmlformats.org/officeDocument/2006/relationships/hyperlink" Target="https://podminky.urs.cz/item/CS_URS_2023_01/184852235" TargetMode="External" /><Relationship Id="rId11" Type="http://schemas.openxmlformats.org/officeDocument/2006/relationships/hyperlink" Target="https://podminky.urs.cz/item/CS_URS_2023_01/184852236" TargetMode="External" /><Relationship Id="rId12" Type="http://schemas.openxmlformats.org/officeDocument/2006/relationships/hyperlink" Target="https://podminky.urs.cz/item/CS_URS_2023_01/184852238" TargetMode="External" /><Relationship Id="rId13" Type="http://schemas.openxmlformats.org/officeDocument/2006/relationships/hyperlink" Target="https://podminky.urs.cz/item/CS_URS_2023_01/184852241" TargetMode="External" /><Relationship Id="rId14" Type="http://schemas.openxmlformats.org/officeDocument/2006/relationships/hyperlink" Target="https://podminky.urs.cz/item/CS_URS_2023_01/184852434" TargetMode="External" /><Relationship Id="rId15" Type="http://schemas.openxmlformats.org/officeDocument/2006/relationships/hyperlink" Target="https://podminky.urs.cz/item/CS_URS_2023_01/184852435" TargetMode="External" /><Relationship Id="rId16" Type="http://schemas.openxmlformats.org/officeDocument/2006/relationships/hyperlink" Target="https://podminky.urs.cz/item/CS_URS_2023_01/184852436" TargetMode="External" /><Relationship Id="rId17" Type="http://schemas.openxmlformats.org/officeDocument/2006/relationships/hyperlink" Target="https://podminky.urs.cz/item/CS_URS_2023_01/184852438" TargetMode="External" /><Relationship Id="rId18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36001R001" TargetMode="External" /><Relationship Id="rId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103000" TargetMode="External" /><Relationship Id="rId2" Type="http://schemas.openxmlformats.org/officeDocument/2006/relationships/hyperlink" Target="https://podminky.urs.cz/item/CS_URS_2023_01/012203000" TargetMode="External" /><Relationship Id="rId3" Type="http://schemas.openxmlformats.org/officeDocument/2006/relationships/hyperlink" Target="https://podminky.urs.cz/item/CS_URS_2023_01/012303000" TargetMode="External" /><Relationship Id="rId4" Type="http://schemas.openxmlformats.org/officeDocument/2006/relationships/hyperlink" Target="https://podminky.urs.cz/item/CS_URS_2023_01/013254000" TargetMode="External" /><Relationship Id="rId5" Type="http://schemas.openxmlformats.org/officeDocument/2006/relationships/hyperlink" Target="https://podminky.urs.cz/item/CS_URS_2023_01/030001000" TargetMode="External" /><Relationship Id="rId6" Type="http://schemas.openxmlformats.org/officeDocument/2006/relationships/hyperlink" Target="https://podminky.urs.cz/item/CS_URS_2023_01/034103000" TargetMode="External" /><Relationship Id="rId7" Type="http://schemas.openxmlformats.org/officeDocument/2006/relationships/hyperlink" Target="https://podminky.urs.cz/item/CS_URS_2023_01/034303000" TargetMode="External" /><Relationship Id="rId8" Type="http://schemas.openxmlformats.org/officeDocument/2006/relationships/hyperlink" Target="https://podminky.urs.cz/item/CS_URS_2023_01/034603000" TargetMode="External" /><Relationship Id="rId9" Type="http://schemas.openxmlformats.org/officeDocument/2006/relationships/hyperlink" Target="https://podminky.urs.cz/item/CS_URS_2023_01/043002000" TargetMode="External" /><Relationship Id="rId10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21" TargetMode="External" /><Relationship Id="rId2" Type="http://schemas.openxmlformats.org/officeDocument/2006/relationships/hyperlink" Target="https://podminky.urs.cz/item/CS_URS_2022_02/113106123" TargetMode="External" /><Relationship Id="rId3" Type="http://schemas.openxmlformats.org/officeDocument/2006/relationships/hyperlink" Target="https://podminky.urs.cz/item/CS_URS_2022_02/113107162" TargetMode="External" /><Relationship Id="rId4" Type="http://schemas.openxmlformats.org/officeDocument/2006/relationships/hyperlink" Target="https://podminky.urs.cz/item/CS_URS_2022_02/113107172" TargetMode="External" /><Relationship Id="rId5" Type="http://schemas.openxmlformats.org/officeDocument/2006/relationships/hyperlink" Target="https://podminky.urs.cz/item/CS_URS_2022_02/113107182" TargetMode="External" /><Relationship Id="rId6" Type="http://schemas.openxmlformats.org/officeDocument/2006/relationships/hyperlink" Target="https://podminky.urs.cz/item/CS_URS_2022_02/113202111" TargetMode="External" /><Relationship Id="rId7" Type="http://schemas.openxmlformats.org/officeDocument/2006/relationships/hyperlink" Target="https://podminky.urs.cz/item/CS_URS_2022_02/122251102" TargetMode="External" /><Relationship Id="rId8" Type="http://schemas.openxmlformats.org/officeDocument/2006/relationships/hyperlink" Target="https://podminky.urs.cz/item/CS_URS_2022_02/129911121" TargetMode="External" /><Relationship Id="rId9" Type="http://schemas.openxmlformats.org/officeDocument/2006/relationships/hyperlink" Target="https://podminky.urs.cz/item/CS_URS_2022_02/131251100" TargetMode="External" /><Relationship Id="rId10" Type="http://schemas.openxmlformats.org/officeDocument/2006/relationships/hyperlink" Target="https://podminky.urs.cz/item/CS_URS_2022_02/132212121" TargetMode="External" /><Relationship Id="rId11" Type="http://schemas.openxmlformats.org/officeDocument/2006/relationships/hyperlink" Target="https://podminky.urs.cz/item/CS_URS_2022_02/132251101" TargetMode="External" /><Relationship Id="rId12" Type="http://schemas.openxmlformats.org/officeDocument/2006/relationships/hyperlink" Target="https://podminky.urs.cz/item/CS_URS_2022_02/151101101" TargetMode="External" /><Relationship Id="rId13" Type="http://schemas.openxmlformats.org/officeDocument/2006/relationships/hyperlink" Target="https://podminky.urs.cz/item/CS_URS_2022_02/151101111" TargetMode="External" /><Relationship Id="rId14" Type="http://schemas.openxmlformats.org/officeDocument/2006/relationships/hyperlink" Target="https://podminky.urs.cz/item/CS_URS_2022_02/162751117" TargetMode="External" /><Relationship Id="rId15" Type="http://schemas.openxmlformats.org/officeDocument/2006/relationships/hyperlink" Target="https://podminky.urs.cz/item/CS_URS_2022_02/171201231" TargetMode="External" /><Relationship Id="rId16" Type="http://schemas.openxmlformats.org/officeDocument/2006/relationships/hyperlink" Target="https://podminky.urs.cz/item/CS_URS_2022_02/171251201" TargetMode="External" /><Relationship Id="rId17" Type="http://schemas.openxmlformats.org/officeDocument/2006/relationships/hyperlink" Target="https://podminky.urs.cz/item/CS_URS_2022_02/174111101" TargetMode="External" /><Relationship Id="rId18" Type="http://schemas.openxmlformats.org/officeDocument/2006/relationships/hyperlink" Target="https://podminky.urs.cz/item/CS_URS_2022_02/174151101" TargetMode="External" /><Relationship Id="rId19" Type="http://schemas.openxmlformats.org/officeDocument/2006/relationships/hyperlink" Target="https://podminky.urs.cz/item/CS_URS_2022_02/175111101" TargetMode="External" /><Relationship Id="rId20" Type="http://schemas.openxmlformats.org/officeDocument/2006/relationships/hyperlink" Target="https://podminky.urs.cz/item/CS_URS_2022_02/181951112" TargetMode="External" /><Relationship Id="rId21" Type="http://schemas.openxmlformats.org/officeDocument/2006/relationships/hyperlink" Target="https://podminky.urs.cz/item/CS_URS_2022_02/211531111" TargetMode="External" /><Relationship Id="rId22" Type="http://schemas.openxmlformats.org/officeDocument/2006/relationships/hyperlink" Target="https://podminky.urs.cz/item/CS_URS_2022_02/211561111" TargetMode="External" /><Relationship Id="rId23" Type="http://schemas.openxmlformats.org/officeDocument/2006/relationships/hyperlink" Target="https://podminky.urs.cz/item/CS_URS_2022_02/211971121" TargetMode="External" /><Relationship Id="rId24" Type="http://schemas.openxmlformats.org/officeDocument/2006/relationships/hyperlink" Target="https://podminky.urs.cz/item/CS_URS_2022_02/211971122" TargetMode="External" /><Relationship Id="rId25" Type="http://schemas.openxmlformats.org/officeDocument/2006/relationships/hyperlink" Target="https://podminky.urs.cz/item/CS_URS_2022_02/212572111" TargetMode="External" /><Relationship Id="rId26" Type="http://schemas.openxmlformats.org/officeDocument/2006/relationships/hyperlink" Target="https://podminky.urs.cz/item/CS_URS_2022_02/212755214" TargetMode="External" /><Relationship Id="rId27" Type="http://schemas.openxmlformats.org/officeDocument/2006/relationships/hyperlink" Target="https://podminky.urs.cz/item/CS_URS_2022_02/451573111" TargetMode="External" /><Relationship Id="rId28" Type="http://schemas.openxmlformats.org/officeDocument/2006/relationships/hyperlink" Target="https://podminky.urs.cz/item/CS_URS_2022_02/564561111" TargetMode="External" /><Relationship Id="rId29" Type="http://schemas.openxmlformats.org/officeDocument/2006/relationships/hyperlink" Target="https://podminky.urs.cz/item/CS_URS_2022_02/564581111" TargetMode="External" /><Relationship Id="rId30" Type="http://schemas.openxmlformats.org/officeDocument/2006/relationships/hyperlink" Target="https://podminky.urs.cz/item/CS_URS_2022_02/564750001" TargetMode="External" /><Relationship Id="rId31" Type="http://schemas.openxmlformats.org/officeDocument/2006/relationships/hyperlink" Target="https://podminky.urs.cz/item/CS_URS_2022_02/564851111" TargetMode="External" /><Relationship Id="rId32" Type="http://schemas.openxmlformats.org/officeDocument/2006/relationships/hyperlink" Target="https://podminky.urs.cz/item/CS_URS_2022_02/564851112" TargetMode="External" /><Relationship Id="rId33" Type="http://schemas.openxmlformats.org/officeDocument/2006/relationships/hyperlink" Target="https://podminky.urs.cz/item/CS_URS_2022_02/564851114" TargetMode="External" /><Relationship Id="rId34" Type="http://schemas.openxmlformats.org/officeDocument/2006/relationships/hyperlink" Target="https://podminky.urs.cz/item/CS_URS_2022_02/564861111" TargetMode="External" /><Relationship Id="rId35" Type="http://schemas.openxmlformats.org/officeDocument/2006/relationships/hyperlink" Target="https://podminky.urs.cz/item/CS_URS_2022_02/565145121" TargetMode="External" /><Relationship Id="rId36" Type="http://schemas.openxmlformats.org/officeDocument/2006/relationships/hyperlink" Target="https://podminky.urs.cz/item/CS_URS_2022_02/567122114" TargetMode="External" /><Relationship Id="rId37" Type="http://schemas.openxmlformats.org/officeDocument/2006/relationships/hyperlink" Target="https://podminky.urs.cz/item/CS_URS_2022_02/573111112" TargetMode="External" /><Relationship Id="rId38" Type="http://schemas.openxmlformats.org/officeDocument/2006/relationships/hyperlink" Target="https://podminky.urs.cz/item/CS_URS_2022_02/573211111" TargetMode="External" /><Relationship Id="rId39" Type="http://schemas.openxmlformats.org/officeDocument/2006/relationships/hyperlink" Target="https://podminky.urs.cz/item/CS_URS_2022_02/577134121" TargetMode="External" /><Relationship Id="rId40" Type="http://schemas.openxmlformats.org/officeDocument/2006/relationships/hyperlink" Target="https://podminky.urs.cz/item/CS_URS_2022_02/581121304" TargetMode="External" /><Relationship Id="rId41" Type="http://schemas.openxmlformats.org/officeDocument/2006/relationships/hyperlink" Target="https://podminky.urs.cz/item/CS_URS_2022_02/591412111" TargetMode="External" /><Relationship Id="rId42" Type="http://schemas.openxmlformats.org/officeDocument/2006/relationships/hyperlink" Target="https://podminky.urs.cz/item/CS_URS_2022_02/596211122" TargetMode="External" /><Relationship Id="rId43" Type="http://schemas.openxmlformats.org/officeDocument/2006/relationships/hyperlink" Target="https://podminky.urs.cz/item/CS_URS_2022_02/8174441R1" TargetMode="External" /><Relationship Id="rId44" Type="http://schemas.openxmlformats.org/officeDocument/2006/relationships/hyperlink" Target="https://podminky.urs.cz/item/CS_URS_2022_02/871265211" TargetMode="External" /><Relationship Id="rId45" Type="http://schemas.openxmlformats.org/officeDocument/2006/relationships/hyperlink" Target="https://podminky.urs.cz/item/CS_URS_2022_02/871315221" TargetMode="External" /><Relationship Id="rId46" Type="http://schemas.openxmlformats.org/officeDocument/2006/relationships/hyperlink" Target="https://podminky.urs.cz/item/CS_URS_2022_02/890111812" TargetMode="External" /><Relationship Id="rId47" Type="http://schemas.openxmlformats.org/officeDocument/2006/relationships/hyperlink" Target="https://podminky.urs.cz/item/CS_URS_2022_02/890311811" TargetMode="External" /><Relationship Id="rId48" Type="http://schemas.openxmlformats.org/officeDocument/2006/relationships/hyperlink" Target="https://podminky.urs.cz/item/CS_URS_2022_02/890351811" TargetMode="External" /><Relationship Id="rId49" Type="http://schemas.openxmlformats.org/officeDocument/2006/relationships/hyperlink" Target="https://podminky.urs.cz/item/CS_URS_2022_02/890411811" TargetMode="External" /><Relationship Id="rId50" Type="http://schemas.openxmlformats.org/officeDocument/2006/relationships/hyperlink" Target="https://podminky.urs.cz/item/CS_URS_2022_02/894302151" TargetMode="External" /><Relationship Id="rId51" Type="http://schemas.openxmlformats.org/officeDocument/2006/relationships/hyperlink" Target="https://podminky.urs.cz/item/CS_URS_2022_02/894302193" TargetMode="External" /><Relationship Id="rId52" Type="http://schemas.openxmlformats.org/officeDocument/2006/relationships/hyperlink" Target="https://podminky.urs.cz/item/CS_URS_2022_02/894502401" TargetMode="External" /><Relationship Id="rId53" Type="http://schemas.openxmlformats.org/officeDocument/2006/relationships/hyperlink" Target="https://podminky.urs.cz/item/CS_URS_2022_02/894608112" TargetMode="External" /><Relationship Id="rId54" Type="http://schemas.openxmlformats.org/officeDocument/2006/relationships/hyperlink" Target="https://podminky.urs.cz/item/CS_URS_2022_02/899102211" TargetMode="External" /><Relationship Id="rId55" Type="http://schemas.openxmlformats.org/officeDocument/2006/relationships/hyperlink" Target="https://podminky.urs.cz/item/CS_URS_2022_02/899103112" TargetMode="External" /><Relationship Id="rId56" Type="http://schemas.openxmlformats.org/officeDocument/2006/relationships/hyperlink" Target="https://podminky.urs.cz/item/CS_URS_2023_01/899104112" TargetMode="External" /><Relationship Id="rId57" Type="http://schemas.openxmlformats.org/officeDocument/2006/relationships/hyperlink" Target="https://podminky.urs.cz/item/CS_URS_2022_02/899103211" TargetMode="External" /><Relationship Id="rId58" Type="http://schemas.openxmlformats.org/officeDocument/2006/relationships/hyperlink" Target="https://podminky.urs.cz/item/CS_URS_2022_02/899202211" TargetMode="External" /><Relationship Id="rId59" Type="http://schemas.openxmlformats.org/officeDocument/2006/relationships/hyperlink" Target="https://podminky.urs.cz/item/CS_URS_2022_02/899331111" TargetMode="External" /><Relationship Id="rId60" Type="http://schemas.openxmlformats.org/officeDocument/2006/relationships/hyperlink" Target="https://podminky.urs.cz/item/CS_URS_2022_02/916111123" TargetMode="External" /><Relationship Id="rId61" Type="http://schemas.openxmlformats.org/officeDocument/2006/relationships/hyperlink" Target="https://podminky.urs.cz/item/CS_URS_2022_02/916131213" TargetMode="External" /><Relationship Id="rId62" Type="http://schemas.openxmlformats.org/officeDocument/2006/relationships/hyperlink" Target="https://podminky.urs.cz/item/CS_URS_2022_02/916231213" TargetMode="External" /><Relationship Id="rId63" Type="http://schemas.openxmlformats.org/officeDocument/2006/relationships/hyperlink" Target="https://podminky.urs.cz/item/CS_URS_2022_02/916241213" TargetMode="External" /><Relationship Id="rId64" Type="http://schemas.openxmlformats.org/officeDocument/2006/relationships/hyperlink" Target="https://podminky.urs.cz/item/CS_URS_2022_02/916991121" TargetMode="External" /><Relationship Id="rId65" Type="http://schemas.openxmlformats.org/officeDocument/2006/relationships/hyperlink" Target="https://podminky.urs.cz/item/CS_URS_2022_02/919121112" TargetMode="External" /><Relationship Id="rId66" Type="http://schemas.openxmlformats.org/officeDocument/2006/relationships/hyperlink" Target="https://podminky.urs.cz/item/CS_URS_2022_02/919716111" TargetMode="External" /><Relationship Id="rId67" Type="http://schemas.openxmlformats.org/officeDocument/2006/relationships/hyperlink" Target="https://podminky.urs.cz/item/CS_URS_2022_02/919726123" TargetMode="External" /><Relationship Id="rId68" Type="http://schemas.openxmlformats.org/officeDocument/2006/relationships/hyperlink" Target="https://podminky.urs.cz/item/CS_URS_2022_02/919735113" TargetMode="External" /><Relationship Id="rId69" Type="http://schemas.openxmlformats.org/officeDocument/2006/relationships/hyperlink" Target="https://podminky.urs.cz/item/CS_URS_2022_02/935113111" TargetMode="External" /><Relationship Id="rId70" Type="http://schemas.openxmlformats.org/officeDocument/2006/relationships/hyperlink" Target="https://podminky.urs.cz/item/CS_URS_2022_02/935113112" TargetMode="External" /><Relationship Id="rId71" Type="http://schemas.openxmlformats.org/officeDocument/2006/relationships/hyperlink" Target="https://podminky.urs.cz/item/CS_URS_2022_02/935923218" TargetMode="External" /><Relationship Id="rId72" Type="http://schemas.openxmlformats.org/officeDocument/2006/relationships/hyperlink" Target="https://podminky.urs.cz/item/CS_URS_2022_02/936001001" TargetMode="External" /><Relationship Id="rId73" Type="http://schemas.openxmlformats.org/officeDocument/2006/relationships/hyperlink" Target="https://podminky.urs.cz/item/CS_URS_2022_02/936009123" TargetMode="External" /><Relationship Id="rId74" Type="http://schemas.openxmlformats.org/officeDocument/2006/relationships/hyperlink" Target="https://podminky.urs.cz/item/CS_URS_2022_02/9660011R1" TargetMode="External" /><Relationship Id="rId75" Type="http://schemas.openxmlformats.org/officeDocument/2006/relationships/hyperlink" Target="https://podminky.urs.cz/item/CS_URS_2022_02/966001211" TargetMode="External" /><Relationship Id="rId76" Type="http://schemas.openxmlformats.org/officeDocument/2006/relationships/hyperlink" Target="https://podminky.urs.cz/item/CS_URS_2022_02/966001311" TargetMode="External" /><Relationship Id="rId77" Type="http://schemas.openxmlformats.org/officeDocument/2006/relationships/hyperlink" Target="https://podminky.urs.cz/item/CS_URS_2022_02/966008221" TargetMode="External" /><Relationship Id="rId78" Type="http://schemas.openxmlformats.org/officeDocument/2006/relationships/hyperlink" Target="https://podminky.urs.cz/item/CS_URS_2022_02/966062111" TargetMode="External" /><Relationship Id="rId79" Type="http://schemas.openxmlformats.org/officeDocument/2006/relationships/hyperlink" Target="https://podminky.urs.cz/item/CS_URS_2022_02/966071721" TargetMode="External" /><Relationship Id="rId80" Type="http://schemas.openxmlformats.org/officeDocument/2006/relationships/hyperlink" Target="https://podminky.urs.cz/item/CS_URS_2022_02/966071821" TargetMode="External" /><Relationship Id="rId81" Type="http://schemas.openxmlformats.org/officeDocument/2006/relationships/hyperlink" Target="https://podminky.urs.cz/item/CS_URS_2022_02/966073810" TargetMode="External" /><Relationship Id="rId82" Type="http://schemas.openxmlformats.org/officeDocument/2006/relationships/hyperlink" Target="https://podminky.urs.cz/item/CS_URS_2022_02/979024443" TargetMode="External" /><Relationship Id="rId83" Type="http://schemas.openxmlformats.org/officeDocument/2006/relationships/hyperlink" Target="https://podminky.urs.cz/item/CS_URS_2022_02/979054451" TargetMode="External" /><Relationship Id="rId84" Type="http://schemas.openxmlformats.org/officeDocument/2006/relationships/hyperlink" Target="https://podminky.urs.cz/item/CS_URS_2022_02/985131111" TargetMode="External" /><Relationship Id="rId85" Type="http://schemas.openxmlformats.org/officeDocument/2006/relationships/hyperlink" Target="https://podminky.urs.cz/item/CS_URS_2022_02/985131211" TargetMode="External" /><Relationship Id="rId86" Type="http://schemas.openxmlformats.org/officeDocument/2006/relationships/hyperlink" Target="https://podminky.urs.cz/item/CS_URS_2022_02/985131311" TargetMode="External" /><Relationship Id="rId87" Type="http://schemas.openxmlformats.org/officeDocument/2006/relationships/hyperlink" Target="https://podminky.urs.cz/item/CS_URS_2022_02/985131311.1" TargetMode="External" /><Relationship Id="rId88" Type="http://schemas.openxmlformats.org/officeDocument/2006/relationships/hyperlink" Target="https://podminky.urs.cz/item/CS_URS_2022_02/985139111" TargetMode="External" /><Relationship Id="rId89" Type="http://schemas.openxmlformats.org/officeDocument/2006/relationships/hyperlink" Target="https://podminky.urs.cz/item/CS_URS_2022_02/985139112" TargetMode="External" /><Relationship Id="rId90" Type="http://schemas.openxmlformats.org/officeDocument/2006/relationships/hyperlink" Target="https://podminky.urs.cz/item/CS_URS_2022_02/985311112" TargetMode="External" /><Relationship Id="rId91" Type="http://schemas.openxmlformats.org/officeDocument/2006/relationships/hyperlink" Target="https://podminky.urs.cz/item/CS_URS_2022_02/985311911" TargetMode="External" /><Relationship Id="rId92" Type="http://schemas.openxmlformats.org/officeDocument/2006/relationships/hyperlink" Target="https://podminky.urs.cz/item/CS_URS_2022_02/985311912" TargetMode="External" /><Relationship Id="rId93" Type="http://schemas.openxmlformats.org/officeDocument/2006/relationships/hyperlink" Target="https://podminky.urs.cz/item/CS_URS_2022_02/985312113" TargetMode="External" /><Relationship Id="rId94" Type="http://schemas.openxmlformats.org/officeDocument/2006/relationships/hyperlink" Target="https://podminky.urs.cz/item/CS_URS_2022_02/985312191" TargetMode="External" /><Relationship Id="rId95" Type="http://schemas.openxmlformats.org/officeDocument/2006/relationships/hyperlink" Target="https://podminky.urs.cz/item/CS_URS_2022_02/985312192" TargetMode="External" /><Relationship Id="rId96" Type="http://schemas.openxmlformats.org/officeDocument/2006/relationships/hyperlink" Target="https://podminky.urs.cz/item/CS_URS_2022_02/985321211" TargetMode="External" /><Relationship Id="rId97" Type="http://schemas.openxmlformats.org/officeDocument/2006/relationships/hyperlink" Target="https://podminky.urs.cz/item/CS_URS_2022_02/985321911" TargetMode="External" /><Relationship Id="rId98" Type="http://schemas.openxmlformats.org/officeDocument/2006/relationships/hyperlink" Target="https://podminky.urs.cz/item/CS_URS_2022_02/985321912" TargetMode="External" /><Relationship Id="rId99" Type="http://schemas.openxmlformats.org/officeDocument/2006/relationships/hyperlink" Target="https://podminky.urs.cz/item/CS_URS_2022_02/985323212" TargetMode="External" /><Relationship Id="rId100" Type="http://schemas.openxmlformats.org/officeDocument/2006/relationships/hyperlink" Target="https://podminky.urs.cz/item/CS_URS_2022_02/985323911" TargetMode="External" /><Relationship Id="rId101" Type="http://schemas.openxmlformats.org/officeDocument/2006/relationships/hyperlink" Target="https://podminky.urs.cz/item/CS_URS_2022_02/985323912" TargetMode="External" /><Relationship Id="rId102" Type="http://schemas.openxmlformats.org/officeDocument/2006/relationships/hyperlink" Target="https://podminky.urs.cz/item/CS_URS_2022_02/997013871" TargetMode="External" /><Relationship Id="rId103" Type="http://schemas.openxmlformats.org/officeDocument/2006/relationships/hyperlink" Target="https://podminky.urs.cz/item/CS_URS_2022_02/997221561" TargetMode="External" /><Relationship Id="rId104" Type="http://schemas.openxmlformats.org/officeDocument/2006/relationships/hyperlink" Target="https://podminky.urs.cz/item/CS_URS_2022_02/997221569" TargetMode="External" /><Relationship Id="rId105" Type="http://schemas.openxmlformats.org/officeDocument/2006/relationships/hyperlink" Target="https://podminky.urs.cz/item/CS_URS_2022_02/997221861" TargetMode="External" /><Relationship Id="rId106" Type="http://schemas.openxmlformats.org/officeDocument/2006/relationships/hyperlink" Target="https://podminky.urs.cz/item/CS_URS_2022_02/997221875" TargetMode="External" /><Relationship Id="rId107" Type="http://schemas.openxmlformats.org/officeDocument/2006/relationships/hyperlink" Target="https://podminky.urs.cz/item/CS_URS_2022_02/998223011" TargetMode="External" /><Relationship Id="rId108" Type="http://schemas.openxmlformats.org/officeDocument/2006/relationships/hyperlink" Target="https://podminky.urs.cz/item/CS_URS_2022_02/767810113" TargetMode="External" /><Relationship Id="rId109" Type="http://schemas.openxmlformats.org/officeDocument/2006/relationships/hyperlink" Target="https://podminky.urs.cz/item/CS_URS_2022_02/767810811" TargetMode="External" /><Relationship Id="rId110" Type="http://schemas.openxmlformats.org/officeDocument/2006/relationships/hyperlink" Target="https://podminky.urs.cz/item/CS_URS_2022_02/998767101" TargetMode="External" /><Relationship Id="rId11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2212221" TargetMode="External" /><Relationship Id="rId2" Type="http://schemas.openxmlformats.org/officeDocument/2006/relationships/hyperlink" Target="https://podminky.urs.cz/item/CS_URS_2023_01/162751117" TargetMode="External" /><Relationship Id="rId3" Type="http://schemas.openxmlformats.org/officeDocument/2006/relationships/hyperlink" Target="https://podminky.urs.cz/item/CS_URS_2023_01/171201231" TargetMode="External" /><Relationship Id="rId4" Type="http://schemas.openxmlformats.org/officeDocument/2006/relationships/hyperlink" Target="https://podminky.urs.cz/item/CS_URS_2023_01/171251201" TargetMode="External" /><Relationship Id="rId5" Type="http://schemas.openxmlformats.org/officeDocument/2006/relationships/hyperlink" Target="https://podminky.urs.cz/item/CS_URS_2023_01/174111101" TargetMode="External" /><Relationship Id="rId6" Type="http://schemas.openxmlformats.org/officeDocument/2006/relationships/hyperlink" Target="https://podminky.urs.cz/item/CS_URS_2023_01/271922211" TargetMode="External" /><Relationship Id="rId7" Type="http://schemas.openxmlformats.org/officeDocument/2006/relationships/hyperlink" Target="https://podminky.urs.cz/item/CS_URS_2023_01/273321611" TargetMode="External" /><Relationship Id="rId8" Type="http://schemas.openxmlformats.org/officeDocument/2006/relationships/hyperlink" Target="https://podminky.urs.cz/item/CS_URS_2023_01/273361821" TargetMode="External" /><Relationship Id="rId9" Type="http://schemas.openxmlformats.org/officeDocument/2006/relationships/hyperlink" Target="https://podminky.urs.cz/item/CS_URS_2023_01/273362021" TargetMode="External" /><Relationship Id="rId10" Type="http://schemas.openxmlformats.org/officeDocument/2006/relationships/hyperlink" Target="https://podminky.urs.cz/item/CS_URS_2023_01/274352221" TargetMode="External" /><Relationship Id="rId11" Type="http://schemas.openxmlformats.org/officeDocument/2006/relationships/hyperlink" Target="https://podminky.urs.cz/item/CS_URS_2023_01/274352222" TargetMode="External" /><Relationship Id="rId12" Type="http://schemas.openxmlformats.org/officeDocument/2006/relationships/hyperlink" Target="https://podminky.urs.cz/item/CS_URS_2023_01/899104112" TargetMode="External" /><Relationship Id="rId13" Type="http://schemas.openxmlformats.org/officeDocument/2006/relationships/hyperlink" Target="https://podminky.urs.cz/item/CS_URS_2022_02/899103211" TargetMode="External" /><Relationship Id="rId14" Type="http://schemas.openxmlformats.org/officeDocument/2006/relationships/hyperlink" Target="https://podminky.urs.cz/item/CS_URS_2022_02/997013871" TargetMode="External" /><Relationship Id="rId15" Type="http://schemas.openxmlformats.org/officeDocument/2006/relationships/hyperlink" Target="https://podminky.urs.cz/item/CS_URS_2022_02/997221561" TargetMode="External" /><Relationship Id="rId16" Type="http://schemas.openxmlformats.org/officeDocument/2006/relationships/hyperlink" Target="https://podminky.urs.cz/item/CS_URS_2022_02/997221569" TargetMode="External" /><Relationship Id="rId17" Type="http://schemas.openxmlformats.org/officeDocument/2006/relationships/hyperlink" Target="https://podminky.urs.cz/item/CS_URS_2023_01/998271301" TargetMode="External" /><Relationship Id="rId18" Type="http://schemas.openxmlformats.org/officeDocument/2006/relationships/hyperlink" Target="https://podminky.urs.cz/item/CS_URS_2023_01/711112001" TargetMode="External" /><Relationship Id="rId19" Type="http://schemas.openxmlformats.org/officeDocument/2006/relationships/hyperlink" Target="https://podminky.urs.cz/item/CS_URS_2023_01/711112002" TargetMode="External" /><Relationship Id="rId20" Type="http://schemas.openxmlformats.org/officeDocument/2006/relationships/hyperlink" Target="https://podminky.urs.cz/item/CS_URS_2023_01/711441559" TargetMode="External" /><Relationship Id="rId21" Type="http://schemas.openxmlformats.org/officeDocument/2006/relationships/hyperlink" Target="https://podminky.urs.cz/item/CS_URS_2023_01/998711101" TargetMode="External" /><Relationship Id="rId22" Type="http://schemas.openxmlformats.org/officeDocument/2006/relationships/hyperlink" Target="https://podminky.urs.cz/item/CS_URS_2023_01/011514000" TargetMode="External" /><Relationship Id="rId2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54203" TargetMode="External" /><Relationship Id="rId2" Type="http://schemas.openxmlformats.org/officeDocument/2006/relationships/hyperlink" Target="https://podminky.urs.cz/item/CS_URS_2022_01/151201101" TargetMode="External" /><Relationship Id="rId3" Type="http://schemas.openxmlformats.org/officeDocument/2006/relationships/hyperlink" Target="https://podminky.urs.cz/item/CS_URS_2022_01/151201111" TargetMode="External" /><Relationship Id="rId4" Type="http://schemas.openxmlformats.org/officeDocument/2006/relationships/hyperlink" Target="https://podminky.urs.cz/item/CS_URS_2021_02/162751117" TargetMode="External" /><Relationship Id="rId5" Type="http://schemas.openxmlformats.org/officeDocument/2006/relationships/hyperlink" Target="https://podminky.urs.cz/item/CS_URS_2021_02/171201231" TargetMode="External" /><Relationship Id="rId6" Type="http://schemas.openxmlformats.org/officeDocument/2006/relationships/hyperlink" Target="https://podminky.urs.cz/item/CS_URS_2021_02/171251201" TargetMode="External" /><Relationship Id="rId7" Type="http://schemas.openxmlformats.org/officeDocument/2006/relationships/hyperlink" Target="https://podminky.urs.cz/item/CS_URS_2021_02/174151101" TargetMode="External" /><Relationship Id="rId8" Type="http://schemas.openxmlformats.org/officeDocument/2006/relationships/hyperlink" Target="https://podminky.urs.cz/item/CS_URS_2021_02/452313131" TargetMode="External" /><Relationship Id="rId9" Type="http://schemas.openxmlformats.org/officeDocument/2006/relationships/hyperlink" Target="https://podminky.urs.cz/item/CS_URS_2021_02/452353101" TargetMode="External" /><Relationship Id="rId10" Type="http://schemas.openxmlformats.org/officeDocument/2006/relationships/hyperlink" Target="https://podminky.urs.cz/item/CS_URS_2022_01/850245121" TargetMode="External" /><Relationship Id="rId11" Type="http://schemas.openxmlformats.org/officeDocument/2006/relationships/hyperlink" Target="https://podminky.urs.cz/item/CS_URS_2022_01/857241131" TargetMode="External" /><Relationship Id="rId12" Type="http://schemas.openxmlformats.org/officeDocument/2006/relationships/hyperlink" Target="https://podminky.urs.cz/item/CS_URS_2021_02/857242122" TargetMode="External" /><Relationship Id="rId13" Type="http://schemas.openxmlformats.org/officeDocument/2006/relationships/hyperlink" Target="https://podminky.urs.cz/item/CS_URS_2021_02/891241112" TargetMode="External" /><Relationship Id="rId14" Type="http://schemas.openxmlformats.org/officeDocument/2006/relationships/hyperlink" Target="https://podminky.urs.cz/item/CS_URS_2022_01/891241811" TargetMode="External" /><Relationship Id="rId15" Type="http://schemas.openxmlformats.org/officeDocument/2006/relationships/hyperlink" Target="https://podminky.urs.cz/item/CS_URS_2021_02/891247112" TargetMode="External" /><Relationship Id="rId16" Type="http://schemas.openxmlformats.org/officeDocument/2006/relationships/hyperlink" Target="https://podminky.urs.cz/item/CS_URS_2022_01/892241111" TargetMode="External" /><Relationship Id="rId17" Type="http://schemas.openxmlformats.org/officeDocument/2006/relationships/hyperlink" Target="https://podminky.urs.cz/item/CS_URS_2021_02/892273122" TargetMode="External" /><Relationship Id="rId18" Type="http://schemas.openxmlformats.org/officeDocument/2006/relationships/hyperlink" Target="https://podminky.urs.cz/item/CS_URS_2021_02/892372111" TargetMode="External" /><Relationship Id="rId19" Type="http://schemas.openxmlformats.org/officeDocument/2006/relationships/hyperlink" Target="https://podminky.urs.cz/item/CS_URS_2021_02/899401112" TargetMode="External" /><Relationship Id="rId20" Type="http://schemas.openxmlformats.org/officeDocument/2006/relationships/hyperlink" Target="https://podminky.urs.cz/item/CS_URS_2021_02/899401113" TargetMode="External" /><Relationship Id="rId21" Type="http://schemas.openxmlformats.org/officeDocument/2006/relationships/hyperlink" Target="https://podminky.urs.cz/item/CS_URS_2021_02/899401113" TargetMode="External" /><Relationship Id="rId22" Type="http://schemas.openxmlformats.org/officeDocument/2006/relationships/hyperlink" Target="https://podminky.urs.cz/item/CS_URS_2021_02/998273102" TargetMode="External" /><Relationship Id="rId2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54204" TargetMode="External" /><Relationship Id="rId2" Type="http://schemas.openxmlformats.org/officeDocument/2006/relationships/hyperlink" Target="https://podminky.urs.cz/item/CS_URS_2022_01/151201101" TargetMode="External" /><Relationship Id="rId3" Type="http://schemas.openxmlformats.org/officeDocument/2006/relationships/hyperlink" Target="https://podminky.urs.cz/item/CS_URS_2022_01/151201111" TargetMode="External" /><Relationship Id="rId4" Type="http://schemas.openxmlformats.org/officeDocument/2006/relationships/hyperlink" Target="https://podminky.urs.cz/item/CS_URS_2021_02/162751117" TargetMode="External" /><Relationship Id="rId5" Type="http://schemas.openxmlformats.org/officeDocument/2006/relationships/hyperlink" Target="https://podminky.urs.cz/item/CS_URS_2021_02/171201231" TargetMode="External" /><Relationship Id="rId6" Type="http://schemas.openxmlformats.org/officeDocument/2006/relationships/hyperlink" Target="https://podminky.urs.cz/item/CS_URS_2021_02/171251201" TargetMode="External" /><Relationship Id="rId7" Type="http://schemas.openxmlformats.org/officeDocument/2006/relationships/hyperlink" Target="https://podminky.urs.cz/item/CS_URS_2021_02/174151101" TargetMode="External" /><Relationship Id="rId8" Type="http://schemas.openxmlformats.org/officeDocument/2006/relationships/hyperlink" Target="https://podminky.urs.cz/item/CS_URS_2021_02/452311131" TargetMode="External" /><Relationship Id="rId9" Type="http://schemas.openxmlformats.org/officeDocument/2006/relationships/hyperlink" Target="https://podminky.urs.cz/item/CS_URS_2021_02/871161211" TargetMode="External" /><Relationship Id="rId10" Type="http://schemas.openxmlformats.org/officeDocument/2006/relationships/hyperlink" Target="https://podminky.urs.cz/item/CS_URS_2021_02/891161321" TargetMode="External" /><Relationship Id="rId11" Type="http://schemas.openxmlformats.org/officeDocument/2006/relationships/hyperlink" Target="https://podminky.urs.cz/item/CS_URS_2022_01/891249111" TargetMode="External" /><Relationship Id="rId12" Type="http://schemas.openxmlformats.org/officeDocument/2006/relationships/hyperlink" Target="https://podminky.urs.cz/item/CS_URS_2022_01/892241111" TargetMode="External" /><Relationship Id="rId13" Type="http://schemas.openxmlformats.org/officeDocument/2006/relationships/hyperlink" Target="https://podminky.urs.cz/item/CS_URS_2022_01/892372111" TargetMode="External" /><Relationship Id="rId14" Type="http://schemas.openxmlformats.org/officeDocument/2006/relationships/hyperlink" Target="https://podminky.urs.cz/item/CS_URS_2021_02/899103112" TargetMode="External" /><Relationship Id="rId15" Type="http://schemas.openxmlformats.org/officeDocument/2006/relationships/hyperlink" Target="https://podminky.urs.cz/item/CS_URS_2021_02/899401111" TargetMode="External" /><Relationship Id="rId16" Type="http://schemas.openxmlformats.org/officeDocument/2006/relationships/hyperlink" Target="https://podminky.urs.cz/item/CS_URS_2021_02/899721111" TargetMode="External" /><Relationship Id="rId17" Type="http://schemas.openxmlformats.org/officeDocument/2006/relationships/hyperlink" Target="https://podminky.urs.cz/item/CS_URS_2021_02/899722114" TargetMode="External" /><Relationship Id="rId18" Type="http://schemas.openxmlformats.org/officeDocument/2006/relationships/hyperlink" Target="https://podminky.urs.cz/item/CS_URS_2021_02/998276101" TargetMode="External" /><Relationship Id="rId19" Type="http://schemas.openxmlformats.org/officeDocument/2006/relationships/hyperlink" Target="https://podminky.urs.cz/item/CS_URS_2021_02/722230103" TargetMode="External" /><Relationship Id="rId20" Type="http://schemas.openxmlformats.org/officeDocument/2006/relationships/hyperlink" Target="https://podminky.urs.cz/item/CS_URS_2021_02/722230113" TargetMode="External" /><Relationship Id="rId21" Type="http://schemas.openxmlformats.org/officeDocument/2006/relationships/hyperlink" Target="https://podminky.urs.cz/item/CS_URS_2021_02/722231074" TargetMode="External" /><Relationship Id="rId22" Type="http://schemas.openxmlformats.org/officeDocument/2006/relationships/hyperlink" Target="https://podminky.urs.cz/item/CS_URS_2021_02/722262225" TargetMode="External" /><Relationship Id="rId23" Type="http://schemas.openxmlformats.org/officeDocument/2006/relationships/hyperlink" Target="https://podminky.urs.cz/item/CS_URS_2021_02/998722101" TargetMode="External" /><Relationship Id="rId2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84215113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62751117" TargetMode="External" /><Relationship Id="rId2" Type="http://schemas.openxmlformats.org/officeDocument/2006/relationships/hyperlink" Target="https://podminky.urs.cz/item/CS_URS_2023_01/171201231" TargetMode="External" /><Relationship Id="rId3" Type="http://schemas.openxmlformats.org/officeDocument/2006/relationships/hyperlink" Target="https://podminky.urs.cz/item/CS_URS_2023_01/171251201" TargetMode="External" /><Relationship Id="rId4" Type="http://schemas.openxmlformats.org/officeDocument/2006/relationships/hyperlink" Target="https://podminky.urs.cz/item/CS_URS_2023_01/184813511" TargetMode="External" /><Relationship Id="rId5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83403114" TargetMode="External" /><Relationship Id="rId2" Type="http://schemas.openxmlformats.org/officeDocument/2006/relationships/hyperlink" Target="https://podminky.urs.cz/item/CS_URS_2023_01/184813511" TargetMode="External" /><Relationship Id="rId3" Type="http://schemas.openxmlformats.org/officeDocument/2006/relationships/hyperlink" Target="https://podminky.urs.cz/item/CS_URS_2023_01/185802113" TargetMode="External" /><Relationship Id="rId4" Type="http://schemas.openxmlformats.org/officeDocument/2006/relationships/hyperlink" Target="https://podminky.urs.cz/item/CS_URS_2023_01/185803211" TargetMode="External" /><Relationship Id="rId5" Type="http://schemas.openxmlformats.org/officeDocument/2006/relationships/hyperlink" Target="https://podminky.urs.cz/item/CS_URS_2023_01/185811221" TargetMode="External" /><Relationship Id="rId6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8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27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16</v>
      </c>
      <c r="BS5" s="19" t="s">
        <v>7</v>
      </c>
    </row>
    <row r="6" spans="2:71" s="1" customFormat="1" ht="36.95" customHeight="1">
      <c r="B6" s="22"/>
      <c r="D6" s="29" t="s">
        <v>17</v>
      </c>
      <c r="K6" s="30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7</v>
      </c>
    </row>
    <row r="7" spans="2:71" s="1" customFormat="1" ht="12" customHeight="1">
      <c r="B7" s="22"/>
      <c r="D7" s="32" t="s">
        <v>19</v>
      </c>
      <c r="K7" s="27" t="s">
        <v>3</v>
      </c>
      <c r="AK7" s="32" t="s">
        <v>20</v>
      </c>
      <c r="AN7" s="27" t="s">
        <v>3</v>
      </c>
      <c r="AR7" s="22"/>
      <c r="BE7" s="31"/>
      <c r="BS7" s="19" t="s">
        <v>7</v>
      </c>
    </row>
    <row r="8" spans="2:71" s="1" customFormat="1" ht="12" customHeight="1">
      <c r="B8" s="22"/>
      <c r="D8" s="32" t="s">
        <v>21</v>
      </c>
      <c r="K8" s="27" t="s">
        <v>22</v>
      </c>
      <c r="AK8" s="32" t="s">
        <v>23</v>
      </c>
      <c r="AN8" s="33" t="s">
        <v>24</v>
      </c>
      <c r="AR8" s="22"/>
      <c r="BE8" s="31"/>
      <c r="BS8" s="19" t="s">
        <v>7</v>
      </c>
    </row>
    <row r="9" spans="2:71" s="1" customFormat="1" ht="14.4" customHeight="1">
      <c r="B9" s="22"/>
      <c r="AR9" s="22"/>
      <c r="BE9" s="31"/>
      <c r="BS9" s="19" t="s">
        <v>7</v>
      </c>
    </row>
    <row r="10" spans="2:71" s="1" customFormat="1" ht="12" customHeight="1">
      <c r="B10" s="22"/>
      <c r="D10" s="32" t="s">
        <v>25</v>
      </c>
      <c r="AK10" s="32" t="s">
        <v>26</v>
      </c>
      <c r="AN10" s="27" t="s">
        <v>3</v>
      </c>
      <c r="AR10" s="22"/>
      <c r="BE10" s="31"/>
      <c r="BS10" s="19" t="s">
        <v>7</v>
      </c>
    </row>
    <row r="11" spans="2:71" s="1" customFormat="1" ht="18.45" customHeight="1">
      <c r="B11" s="22"/>
      <c r="E11" s="27" t="s">
        <v>22</v>
      </c>
      <c r="AK11" s="32" t="s">
        <v>27</v>
      </c>
      <c r="AN11" s="27" t="s">
        <v>3</v>
      </c>
      <c r="AR11" s="22"/>
      <c r="BE11" s="31"/>
      <c r="BS11" s="19" t="s">
        <v>7</v>
      </c>
    </row>
    <row r="12" spans="2:71" s="1" customFormat="1" ht="6.95" customHeight="1">
      <c r="B12" s="22"/>
      <c r="AR12" s="22"/>
      <c r="BE12" s="31"/>
      <c r="BS12" s="19" t="s">
        <v>7</v>
      </c>
    </row>
    <row r="13" spans="2:71" s="1" customFormat="1" ht="12" customHeight="1">
      <c r="B13" s="22"/>
      <c r="D13" s="32" t="s">
        <v>28</v>
      </c>
      <c r="AK13" s="32" t="s">
        <v>26</v>
      </c>
      <c r="AN13" s="34" t="s">
        <v>29</v>
      </c>
      <c r="AR13" s="22"/>
      <c r="BE13" s="31"/>
      <c r="BS13" s="19" t="s">
        <v>7</v>
      </c>
    </row>
    <row r="14" spans="2:71" ht="12">
      <c r="B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N14" s="34" t="s">
        <v>29</v>
      </c>
      <c r="AR14" s="22"/>
      <c r="BE14" s="31"/>
      <c r="BS14" s="19" t="s">
        <v>7</v>
      </c>
    </row>
    <row r="15" spans="2:71" s="1" customFormat="1" ht="6.95" customHeight="1">
      <c r="B15" s="22"/>
      <c r="AR15" s="22"/>
      <c r="BE15" s="31"/>
      <c r="BS15" s="19" t="s">
        <v>4</v>
      </c>
    </row>
    <row r="16" spans="2:71" s="1" customFormat="1" ht="12" customHeight="1">
      <c r="B16" s="22"/>
      <c r="D16" s="32" t="s">
        <v>30</v>
      </c>
      <c r="AK16" s="32" t="s">
        <v>26</v>
      </c>
      <c r="AN16" s="27" t="s">
        <v>3</v>
      </c>
      <c r="AR16" s="22"/>
      <c r="BE16" s="31"/>
      <c r="BS16" s="19" t="s">
        <v>4</v>
      </c>
    </row>
    <row r="17" spans="2:71" s="1" customFormat="1" ht="18.45" customHeight="1">
      <c r="B17" s="22"/>
      <c r="E17" s="27" t="s">
        <v>22</v>
      </c>
      <c r="AK17" s="32" t="s">
        <v>27</v>
      </c>
      <c r="AN17" s="27" t="s">
        <v>3</v>
      </c>
      <c r="AR17" s="22"/>
      <c r="BE17" s="31"/>
      <c r="BS17" s="19" t="s">
        <v>31</v>
      </c>
    </row>
    <row r="18" spans="2:71" s="1" customFormat="1" ht="6.95" customHeight="1">
      <c r="B18" s="22"/>
      <c r="AR18" s="22"/>
      <c r="BE18" s="31"/>
      <c r="BS18" s="19" t="s">
        <v>7</v>
      </c>
    </row>
    <row r="19" spans="2:71" s="1" customFormat="1" ht="12" customHeight="1">
      <c r="B19" s="22"/>
      <c r="D19" s="32" t="s">
        <v>32</v>
      </c>
      <c r="AK19" s="32" t="s">
        <v>26</v>
      </c>
      <c r="AN19" s="27" t="s">
        <v>3</v>
      </c>
      <c r="AR19" s="22"/>
      <c r="BE19" s="31"/>
      <c r="BS19" s="19" t="s">
        <v>7</v>
      </c>
    </row>
    <row r="20" spans="2:71" s="1" customFormat="1" ht="18.45" customHeight="1">
      <c r="B20" s="22"/>
      <c r="E20" s="27" t="s">
        <v>22</v>
      </c>
      <c r="AK20" s="32" t="s">
        <v>27</v>
      </c>
      <c r="AN20" s="27" t="s">
        <v>3</v>
      </c>
      <c r="AR20" s="22"/>
      <c r="BE20" s="31"/>
      <c r="BS20" s="19" t="s">
        <v>4</v>
      </c>
    </row>
    <row r="21" spans="2:57" s="1" customFormat="1" ht="6.95" customHeight="1">
      <c r="B21" s="22"/>
      <c r="AR21" s="22"/>
      <c r="BE21" s="31"/>
    </row>
    <row r="22" spans="2:57" s="1" customFormat="1" ht="12" customHeight="1">
      <c r="B22" s="22"/>
      <c r="D22" s="32" t="s">
        <v>33</v>
      </c>
      <c r="AR22" s="22"/>
      <c r="BE22" s="31"/>
    </row>
    <row r="23" spans="2:57" s="1" customFormat="1" ht="47.25" customHeight="1">
      <c r="B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pans="2:57" s="1" customFormat="1" ht="6.95" customHeight="1">
      <c r="B24" s="22"/>
      <c r="AR24" s="22"/>
      <c r="BE24" s="31"/>
    </row>
    <row r="25" spans="2:57" s="1" customFormat="1" ht="6.95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pans="1:57" s="2" customFormat="1" ht="25.9" customHeight="1">
      <c r="A26" s="38"/>
      <c r="B26" s="39"/>
      <c r="C26" s="38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pans="1:57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pans="1:57" s="2" customFormat="1" ht="12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36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37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38</v>
      </c>
      <c r="AL28" s="43"/>
      <c r="AM28" s="43"/>
      <c r="AN28" s="43"/>
      <c r="AO28" s="43"/>
      <c r="AP28" s="38"/>
      <c r="AQ28" s="38"/>
      <c r="AR28" s="39"/>
      <c r="BE28" s="31"/>
    </row>
    <row r="29" spans="1:57" s="3" customFormat="1" ht="14.4" customHeight="1">
      <c r="A29" s="3"/>
      <c r="B29" s="44"/>
      <c r="C29" s="3"/>
      <c r="D29" s="32" t="s">
        <v>39</v>
      </c>
      <c r="E29" s="3"/>
      <c r="F29" s="32" t="s">
        <v>40</v>
      </c>
      <c r="G29" s="3"/>
      <c r="H29" s="3"/>
      <c r="I29" s="3"/>
      <c r="J29" s="3"/>
      <c r="K29" s="3"/>
      <c r="L29" s="45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ROUND(AV54,2)</f>
        <v>0</v>
      </c>
      <c r="AL29" s="3"/>
      <c r="AM29" s="3"/>
      <c r="AN29" s="3"/>
      <c r="AO29" s="3"/>
      <c r="AP29" s="3"/>
      <c r="AQ29" s="3"/>
      <c r="AR29" s="44"/>
      <c r="BE29" s="47"/>
    </row>
    <row r="30" spans="1:57" s="3" customFormat="1" ht="14.4" customHeight="1">
      <c r="A30" s="3"/>
      <c r="B30" s="44"/>
      <c r="C30" s="3"/>
      <c r="D30" s="3"/>
      <c r="E30" s="3"/>
      <c r="F30" s="32" t="s">
        <v>41</v>
      </c>
      <c r="G30" s="3"/>
      <c r="H30" s="3"/>
      <c r="I30" s="3"/>
      <c r="J30" s="3"/>
      <c r="K30" s="3"/>
      <c r="L30" s="45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ROUND(AW54,2)</f>
        <v>0</v>
      </c>
      <c r="AL30" s="3"/>
      <c r="AM30" s="3"/>
      <c r="AN30" s="3"/>
      <c r="AO30" s="3"/>
      <c r="AP30" s="3"/>
      <c r="AQ30" s="3"/>
      <c r="AR30" s="44"/>
      <c r="BE30" s="47"/>
    </row>
    <row r="31" spans="1:57" s="3" customFormat="1" ht="14.4" customHeight="1" hidden="1">
      <c r="A31" s="3"/>
      <c r="B31" s="44"/>
      <c r="C31" s="3"/>
      <c r="D31" s="3"/>
      <c r="E31" s="3"/>
      <c r="F31" s="32" t="s">
        <v>42</v>
      </c>
      <c r="G31" s="3"/>
      <c r="H31" s="3"/>
      <c r="I31" s="3"/>
      <c r="J31" s="3"/>
      <c r="K31" s="3"/>
      <c r="L31" s="45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spans="1:57" s="3" customFormat="1" ht="14.4" customHeight="1" hidden="1">
      <c r="A32" s="3"/>
      <c r="B32" s="44"/>
      <c r="C32" s="3"/>
      <c r="D32" s="3"/>
      <c r="E32" s="3"/>
      <c r="F32" s="32" t="s">
        <v>43</v>
      </c>
      <c r="G32" s="3"/>
      <c r="H32" s="3"/>
      <c r="I32" s="3"/>
      <c r="J32" s="3"/>
      <c r="K32" s="3"/>
      <c r="L32" s="45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spans="1:57" s="3" customFormat="1" ht="14.4" customHeight="1" hidden="1">
      <c r="A33" s="3"/>
      <c r="B33" s="44"/>
      <c r="C33" s="3"/>
      <c r="D33" s="3"/>
      <c r="E33" s="3"/>
      <c r="F33" s="32" t="s">
        <v>44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3"/>
    </row>
    <row r="34" spans="1:57" s="2" customFormat="1" ht="6.95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8"/>
    </row>
    <row r="35" spans="1:57" s="2" customFormat="1" ht="25.9" customHeight="1">
      <c r="A35" s="38"/>
      <c r="B35" s="39"/>
      <c r="C35" s="48"/>
      <c r="D35" s="49" t="s">
        <v>45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46</v>
      </c>
      <c r="U35" s="50"/>
      <c r="V35" s="50"/>
      <c r="W35" s="50"/>
      <c r="X35" s="52" t="s">
        <v>47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pans="1:57" s="2" customFormat="1" ht="6.9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pans="1:57" s="2" customFormat="1" ht="6.95" customHeight="1">
      <c r="A37" s="38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39"/>
      <c r="BE37" s="38"/>
    </row>
    <row r="41" spans="1:57" s="2" customFormat="1" ht="6.95" customHeight="1">
      <c r="A41" s="38"/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39"/>
      <c r="BE41" s="38"/>
    </row>
    <row r="42" spans="1:57" s="2" customFormat="1" ht="24.95" customHeight="1">
      <c r="A42" s="38"/>
      <c r="B42" s="39"/>
      <c r="C42" s="23" t="s">
        <v>48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9"/>
      <c r="BE42" s="38"/>
    </row>
    <row r="43" spans="1:57" s="2" customFormat="1" ht="6.95" customHeight="1">
      <c r="A43" s="38"/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9"/>
      <c r="BE43" s="38"/>
    </row>
    <row r="44" spans="1:57" s="4" customFormat="1" ht="12" customHeight="1">
      <c r="A44" s="4"/>
      <c r="B44" s="59"/>
      <c r="C44" s="32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P801-2023opt2B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9"/>
      <c r="BE44" s="4"/>
    </row>
    <row r="45" spans="1:57" s="5" customFormat="1" ht="36.95" customHeight="1">
      <c r="A45" s="5"/>
      <c r="B45" s="60"/>
      <c r="C45" s="61" t="s">
        <v>17</v>
      </c>
      <c r="D45" s="5"/>
      <c r="E45" s="5"/>
      <c r="F45" s="5"/>
      <c r="G45" s="5"/>
      <c r="H45" s="5"/>
      <c r="I45" s="5"/>
      <c r="J45" s="5"/>
      <c r="K45" s="5"/>
      <c r="L45" s="62" t="str">
        <f>K6</f>
        <v>Revitalizace vnitrobloku Bayerova - Botanická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0"/>
      <c r="BE45" s="5"/>
    </row>
    <row r="46" spans="1:57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9"/>
      <c r="BE46" s="38"/>
    </row>
    <row r="47" spans="1:57" s="2" customFormat="1" ht="12" customHeight="1">
      <c r="A47" s="38"/>
      <c r="B47" s="39"/>
      <c r="C47" s="32" t="s">
        <v>21</v>
      </c>
      <c r="D47" s="38"/>
      <c r="E47" s="38"/>
      <c r="F47" s="38"/>
      <c r="G47" s="38"/>
      <c r="H47" s="38"/>
      <c r="I47" s="38"/>
      <c r="J47" s="38"/>
      <c r="K47" s="38"/>
      <c r="L47" s="63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2" t="s">
        <v>23</v>
      </c>
      <c r="AJ47" s="38"/>
      <c r="AK47" s="38"/>
      <c r="AL47" s="38"/>
      <c r="AM47" s="64" t="str">
        <f>IF(AN8="","",AN8)</f>
        <v>8. 8. 2022</v>
      </c>
      <c r="AN47" s="64"/>
      <c r="AO47" s="38"/>
      <c r="AP47" s="38"/>
      <c r="AQ47" s="38"/>
      <c r="AR47" s="39"/>
      <c r="BE47" s="38"/>
    </row>
    <row r="48" spans="1:57" s="2" customFormat="1" ht="6.95" customHeight="1">
      <c r="A48" s="38"/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9"/>
      <c r="BE48" s="38"/>
    </row>
    <row r="49" spans="1:57" s="2" customFormat="1" ht="15.15" customHeight="1">
      <c r="A49" s="38"/>
      <c r="B49" s="39"/>
      <c r="C49" s="32" t="s">
        <v>25</v>
      </c>
      <c r="D49" s="38"/>
      <c r="E49" s="38"/>
      <c r="F49" s="38"/>
      <c r="G49" s="38"/>
      <c r="H49" s="38"/>
      <c r="I49" s="38"/>
      <c r="J49" s="38"/>
      <c r="K49" s="38"/>
      <c r="L49" s="4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2" t="s">
        <v>30</v>
      </c>
      <c r="AJ49" s="38"/>
      <c r="AK49" s="38"/>
      <c r="AL49" s="38"/>
      <c r="AM49" s="65" t="str">
        <f>IF(E17="","",E17)</f>
        <v xml:space="preserve"> </v>
      </c>
      <c r="AN49" s="4"/>
      <c r="AO49" s="4"/>
      <c r="AP49" s="4"/>
      <c r="AQ49" s="38"/>
      <c r="AR49" s="39"/>
      <c r="AS49" s="66" t="s">
        <v>49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  <c r="BE49" s="38"/>
    </row>
    <row r="50" spans="1:57" s="2" customFormat="1" ht="15.15" customHeight="1">
      <c r="A50" s="38"/>
      <c r="B50" s="39"/>
      <c r="C50" s="32" t="s">
        <v>28</v>
      </c>
      <c r="D50" s="38"/>
      <c r="E50" s="38"/>
      <c r="F50" s="38"/>
      <c r="G50" s="38"/>
      <c r="H50" s="38"/>
      <c r="I50" s="38"/>
      <c r="J50" s="38"/>
      <c r="K50" s="38"/>
      <c r="L50" s="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2" t="s">
        <v>32</v>
      </c>
      <c r="AJ50" s="38"/>
      <c r="AK50" s="38"/>
      <c r="AL50" s="38"/>
      <c r="AM50" s="65" t="str">
        <f>IF(E20="","",E20)</f>
        <v xml:space="preserve"> </v>
      </c>
      <c r="AN50" s="4"/>
      <c r="AO50" s="4"/>
      <c r="AP50" s="4"/>
      <c r="AQ50" s="38"/>
      <c r="AR50" s="39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  <c r="BE50" s="38"/>
    </row>
    <row r="51" spans="1:57" s="2" customFormat="1" ht="10.8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9"/>
      <c r="AS51" s="70"/>
      <c r="AT51" s="71"/>
      <c r="AU51" s="72"/>
      <c r="AV51" s="72"/>
      <c r="AW51" s="72"/>
      <c r="AX51" s="72"/>
      <c r="AY51" s="72"/>
      <c r="AZ51" s="72"/>
      <c r="BA51" s="72"/>
      <c r="BB51" s="72"/>
      <c r="BC51" s="72"/>
      <c r="BD51" s="73"/>
      <c r="BE51" s="38"/>
    </row>
    <row r="52" spans="1:57" s="2" customFormat="1" ht="29.25" customHeight="1">
      <c r="A52" s="38"/>
      <c r="B52" s="39"/>
      <c r="C52" s="74" t="s">
        <v>50</v>
      </c>
      <c r="D52" s="75"/>
      <c r="E52" s="75"/>
      <c r="F52" s="75"/>
      <c r="G52" s="75"/>
      <c r="H52" s="76"/>
      <c r="I52" s="77" t="s">
        <v>51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8" t="s">
        <v>52</v>
      </c>
      <c r="AH52" s="75"/>
      <c r="AI52" s="75"/>
      <c r="AJ52" s="75"/>
      <c r="AK52" s="75"/>
      <c r="AL52" s="75"/>
      <c r="AM52" s="75"/>
      <c r="AN52" s="77" t="s">
        <v>53</v>
      </c>
      <c r="AO52" s="75"/>
      <c r="AP52" s="75"/>
      <c r="AQ52" s="79" t="s">
        <v>54</v>
      </c>
      <c r="AR52" s="39"/>
      <c r="AS52" s="80" t="s">
        <v>55</v>
      </c>
      <c r="AT52" s="81" t="s">
        <v>56</v>
      </c>
      <c r="AU52" s="81" t="s">
        <v>57</v>
      </c>
      <c r="AV52" s="81" t="s">
        <v>58</v>
      </c>
      <c r="AW52" s="81" t="s">
        <v>59</v>
      </c>
      <c r="AX52" s="81" t="s">
        <v>60</v>
      </c>
      <c r="AY52" s="81" t="s">
        <v>61</v>
      </c>
      <c r="AZ52" s="81" t="s">
        <v>62</v>
      </c>
      <c r="BA52" s="81" t="s">
        <v>63</v>
      </c>
      <c r="BB52" s="81" t="s">
        <v>64</v>
      </c>
      <c r="BC52" s="81" t="s">
        <v>65</v>
      </c>
      <c r="BD52" s="82" t="s">
        <v>66</v>
      </c>
      <c r="BE52" s="38"/>
    </row>
    <row r="53" spans="1:57" s="2" customFormat="1" ht="10.8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9"/>
      <c r="AS53" s="83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5"/>
      <c r="BE53" s="38"/>
    </row>
    <row r="54" spans="1:90" s="6" customFormat="1" ht="32.4" customHeight="1">
      <c r="A54" s="6"/>
      <c r="B54" s="86"/>
      <c r="C54" s="87" t="s">
        <v>67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9">
        <f>ROUND(SUM(AG55:AG66),2)</f>
        <v>0</v>
      </c>
      <c r="AH54" s="89"/>
      <c r="AI54" s="89"/>
      <c r="AJ54" s="89"/>
      <c r="AK54" s="89"/>
      <c r="AL54" s="89"/>
      <c r="AM54" s="89"/>
      <c r="AN54" s="90">
        <f>SUM(AG54,AT54)</f>
        <v>0</v>
      </c>
      <c r="AO54" s="90"/>
      <c r="AP54" s="90"/>
      <c r="AQ54" s="91" t="s">
        <v>3</v>
      </c>
      <c r="AR54" s="86"/>
      <c r="AS54" s="92">
        <f>ROUND(SUM(AS55:AS66),2)</f>
        <v>0</v>
      </c>
      <c r="AT54" s="93">
        <f>ROUND(SUM(AV54:AW54),2)</f>
        <v>0</v>
      </c>
      <c r="AU54" s="94">
        <f>ROUND(SUM(AU55:AU66),5)</f>
        <v>0</v>
      </c>
      <c r="AV54" s="93">
        <f>ROUND(AZ54*L29,2)</f>
        <v>0</v>
      </c>
      <c r="AW54" s="93">
        <f>ROUND(BA54*L30,2)</f>
        <v>0</v>
      </c>
      <c r="AX54" s="93">
        <f>ROUND(BB54*L29,2)</f>
        <v>0</v>
      </c>
      <c r="AY54" s="93">
        <f>ROUND(BC54*L30,2)</f>
        <v>0</v>
      </c>
      <c r="AZ54" s="93">
        <f>ROUND(SUM(AZ55:AZ66),2)</f>
        <v>0</v>
      </c>
      <c r="BA54" s="93">
        <f>ROUND(SUM(BA55:BA66),2)</f>
        <v>0</v>
      </c>
      <c r="BB54" s="93">
        <f>ROUND(SUM(BB55:BB66),2)</f>
        <v>0</v>
      </c>
      <c r="BC54" s="93">
        <f>ROUND(SUM(BC55:BC66),2)</f>
        <v>0</v>
      </c>
      <c r="BD54" s="95">
        <f>ROUND(SUM(BD55:BD66),2)</f>
        <v>0</v>
      </c>
      <c r="BE54" s="6"/>
      <c r="BS54" s="96" t="s">
        <v>68</v>
      </c>
      <c r="BT54" s="96" t="s">
        <v>69</v>
      </c>
      <c r="BU54" s="97" t="s">
        <v>70</v>
      </c>
      <c r="BV54" s="96" t="s">
        <v>71</v>
      </c>
      <c r="BW54" s="96" t="s">
        <v>5</v>
      </c>
      <c r="BX54" s="96" t="s">
        <v>72</v>
      </c>
      <c r="CL54" s="96" t="s">
        <v>3</v>
      </c>
    </row>
    <row r="55" spans="1:91" s="7" customFormat="1" ht="16.5" customHeight="1">
      <c r="A55" s="98" t="s">
        <v>73</v>
      </c>
      <c r="B55" s="99"/>
      <c r="C55" s="100"/>
      <c r="D55" s="101" t="s">
        <v>74</v>
      </c>
      <c r="E55" s="101"/>
      <c r="F55" s="101"/>
      <c r="G55" s="101"/>
      <c r="H55" s="101"/>
      <c r="I55" s="102"/>
      <c r="J55" s="101" t="s">
        <v>75</v>
      </c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3">
        <f>'SO 101 - Komunikace, zpev...'!J30</f>
        <v>0</v>
      </c>
      <c r="AH55" s="102"/>
      <c r="AI55" s="102"/>
      <c r="AJ55" s="102"/>
      <c r="AK55" s="102"/>
      <c r="AL55" s="102"/>
      <c r="AM55" s="102"/>
      <c r="AN55" s="103">
        <f>SUM(AG55,AT55)</f>
        <v>0</v>
      </c>
      <c r="AO55" s="102"/>
      <c r="AP55" s="102"/>
      <c r="AQ55" s="104" t="s">
        <v>76</v>
      </c>
      <c r="AR55" s="99"/>
      <c r="AS55" s="105">
        <v>0</v>
      </c>
      <c r="AT55" s="106">
        <f>ROUND(SUM(AV55:AW55),2)</f>
        <v>0</v>
      </c>
      <c r="AU55" s="107">
        <f>'SO 101 - Komunikace, zpev...'!P90</f>
        <v>0</v>
      </c>
      <c r="AV55" s="106">
        <f>'SO 101 - Komunikace, zpev...'!J33</f>
        <v>0</v>
      </c>
      <c r="AW55" s="106">
        <f>'SO 101 - Komunikace, zpev...'!J34</f>
        <v>0</v>
      </c>
      <c r="AX55" s="106">
        <f>'SO 101 - Komunikace, zpev...'!J35</f>
        <v>0</v>
      </c>
      <c r="AY55" s="106">
        <f>'SO 101 - Komunikace, zpev...'!J36</f>
        <v>0</v>
      </c>
      <c r="AZ55" s="106">
        <f>'SO 101 - Komunikace, zpev...'!F33</f>
        <v>0</v>
      </c>
      <c r="BA55" s="106">
        <f>'SO 101 - Komunikace, zpev...'!F34</f>
        <v>0</v>
      </c>
      <c r="BB55" s="106">
        <f>'SO 101 - Komunikace, zpev...'!F35</f>
        <v>0</v>
      </c>
      <c r="BC55" s="106">
        <f>'SO 101 - Komunikace, zpev...'!F36</f>
        <v>0</v>
      </c>
      <c r="BD55" s="108">
        <f>'SO 101 - Komunikace, zpev...'!F37</f>
        <v>0</v>
      </c>
      <c r="BE55" s="7"/>
      <c r="BT55" s="109" t="s">
        <v>77</v>
      </c>
      <c r="BV55" s="109" t="s">
        <v>71</v>
      </c>
      <c r="BW55" s="109" t="s">
        <v>78</v>
      </c>
      <c r="BX55" s="109" t="s">
        <v>5</v>
      </c>
      <c r="CL55" s="109" t="s">
        <v>3</v>
      </c>
      <c r="CM55" s="109" t="s">
        <v>79</v>
      </c>
    </row>
    <row r="56" spans="1:91" s="7" customFormat="1" ht="24.75" customHeight="1">
      <c r="A56" s="98" t="s">
        <v>73</v>
      </c>
      <c r="B56" s="99"/>
      <c r="C56" s="100"/>
      <c r="D56" s="101" t="s">
        <v>80</v>
      </c>
      <c r="E56" s="101"/>
      <c r="F56" s="101"/>
      <c r="G56" s="101"/>
      <c r="H56" s="101"/>
      <c r="I56" s="102"/>
      <c r="J56" s="101" t="s">
        <v>81</v>
      </c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3">
        <f>'SO 101.1 - Strop na studn...'!J30</f>
        <v>0</v>
      </c>
      <c r="AH56" s="102"/>
      <c r="AI56" s="102"/>
      <c r="AJ56" s="102"/>
      <c r="AK56" s="102"/>
      <c r="AL56" s="102"/>
      <c r="AM56" s="102"/>
      <c r="AN56" s="103">
        <f>SUM(AG56,AT56)</f>
        <v>0</v>
      </c>
      <c r="AO56" s="102"/>
      <c r="AP56" s="102"/>
      <c r="AQ56" s="104" t="s">
        <v>76</v>
      </c>
      <c r="AR56" s="99"/>
      <c r="AS56" s="105">
        <v>0</v>
      </c>
      <c r="AT56" s="106">
        <f>ROUND(SUM(AV56:AW56),2)</f>
        <v>0</v>
      </c>
      <c r="AU56" s="107">
        <f>'SO 101.1 - Strop na studn...'!P89</f>
        <v>0</v>
      </c>
      <c r="AV56" s="106">
        <f>'SO 101.1 - Strop na studn...'!J33</f>
        <v>0</v>
      </c>
      <c r="AW56" s="106">
        <f>'SO 101.1 - Strop na studn...'!J34</f>
        <v>0</v>
      </c>
      <c r="AX56" s="106">
        <f>'SO 101.1 - Strop na studn...'!J35</f>
        <v>0</v>
      </c>
      <c r="AY56" s="106">
        <f>'SO 101.1 - Strop na studn...'!J36</f>
        <v>0</v>
      </c>
      <c r="AZ56" s="106">
        <f>'SO 101.1 - Strop na studn...'!F33</f>
        <v>0</v>
      </c>
      <c r="BA56" s="106">
        <f>'SO 101.1 - Strop na studn...'!F34</f>
        <v>0</v>
      </c>
      <c r="BB56" s="106">
        <f>'SO 101.1 - Strop na studn...'!F35</f>
        <v>0</v>
      </c>
      <c r="BC56" s="106">
        <f>'SO 101.1 - Strop na studn...'!F36</f>
        <v>0</v>
      </c>
      <c r="BD56" s="108">
        <f>'SO 101.1 - Strop na studn...'!F37</f>
        <v>0</v>
      </c>
      <c r="BE56" s="7"/>
      <c r="BT56" s="109" t="s">
        <v>77</v>
      </c>
      <c r="BV56" s="109" t="s">
        <v>71</v>
      </c>
      <c r="BW56" s="109" t="s">
        <v>82</v>
      </c>
      <c r="BX56" s="109" t="s">
        <v>5</v>
      </c>
      <c r="CL56" s="109" t="s">
        <v>3</v>
      </c>
      <c r="CM56" s="109" t="s">
        <v>79</v>
      </c>
    </row>
    <row r="57" spans="1:91" s="7" customFormat="1" ht="24.75" customHeight="1">
      <c r="A57" s="98" t="s">
        <v>73</v>
      </c>
      <c r="B57" s="99"/>
      <c r="C57" s="100"/>
      <c r="D57" s="101" t="s">
        <v>83</v>
      </c>
      <c r="E57" s="101"/>
      <c r="F57" s="101"/>
      <c r="G57" s="101"/>
      <c r="H57" s="101"/>
      <c r="I57" s="102"/>
      <c r="J57" s="101" t="s">
        <v>84</v>
      </c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3">
        <f>'SO 301.2 - Vodovod do vni...'!J30</f>
        <v>0</v>
      </c>
      <c r="AH57" s="102"/>
      <c r="AI57" s="102"/>
      <c r="AJ57" s="102"/>
      <c r="AK57" s="102"/>
      <c r="AL57" s="102"/>
      <c r="AM57" s="102"/>
      <c r="AN57" s="103">
        <f>SUM(AG57,AT57)</f>
        <v>0</v>
      </c>
      <c r="AO57" s="102"/>
      <c r="AP57" s="102"/>
      <c r="AQ57" s="104" t="s">
        <v>76</v>
      </c>
      <c r="AR57" s="99"/>
      <c r="AS57" s="105">
        <v>0</v>
      </c>
      <c r="AT57" s="106">
        <f>ROUND(SUM(AV57:AW57),2)</f>
        <v>0</v>
      </c>
      <c r="AU57" s="107">
        <f>'SO 301.2 - Vodovod do vni...'!P84</f>
        <v>0</v>
      </c>
      <c r="AV57" s="106">
        <f>'SO 301.2 - Vodovod do vni...'!J33</f>
        <v>0</v>
      </c>
      <c r="AW57" s="106">
        <f>'SO 301.2 - Vodovod do vni...'!J34</f>
        <v>0</v>
      </c>
      <c r="AX57" s="106">
        <f>'SO 301.2 - Vodovod do vni...'!J35</f>
        <v>0</v>
      </c>
      <c r="AY57" s="106">
        <f>'SO 301.2 - Vodovod do vni...'!J36</f>
        <v>0</v>
      </c>
      <c r="AZ57" s="106">
        <f>'SO 301.2 - Vodovod do vni...'!F33</f>
        <v>0</v>
      </c>
      <c r="BA57" s="106">
        <f>'SO 301.2 - Vodovod do vni...'!F34</f>
        <v>0</v>
      </c>
      <c r="BB57" s="106">
        <f>'SO 301.2 - Vodovod do vni...'!F35</f>
        <v>0</v>
      </c>
      <c r="BC57" s="106">
        <f>'SO 301.2 - Vodovod do vni...'!F36</f>
        <v>0</v>
      </c>
      <c r="BD57" s="108">
        <f>'SO 301.2 - Vodovod do vni...'!F37</f>
        <v>0</v>
      </c>
      <c r="BE57" s="7"/>
      <c r="BT57" s="109" t="s">
        <v>77</v>
      </c>
      <c r="BV57" s="109" t="s">
        <v>71</v>
      </c>
      <c r="BW57" s="109" t="s">
        <v>85</v>
      </c>
      <c r="BX57" s="109" t="s">
        <v>5</v>
      </c>
      <c r="CL57" s="109" t="s">
        <v>3</v>
      </c>
      <c r="CM57" s="109" t="s">
        <v>79</v>
      </c>
    </row>
    <row r="58" spans="1:91" s="7" customFormat="1" ht="16.5" customHeight="1">
      <c r="A58" s="98" t="s">
        <v>73</v>
      </c>
      <c r="B58" s="99"/>
      <c r="C58" s="100"/>
      <c r="D58" s="101" t="s">
        <v>86</v>
      </c>
      <c r="E58" s="101"/>
      <c r="F58" s="101"/>
      <c r="G58" s="101"/>
      <c r="H58" s="101"/>
      <c r="I58" s="102"/>
      <c r="J58" s="101" t="s">
        <v>87</v>
      </c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3">
        <f>'SO 302 - Vodovodní přípoj...'!J30</f>
        <v>0</v>
      </c>
      <c r="AH58" s="102"/>
      <c r="AI58" s="102"/>
      <c r="AJ58" s="102"/>
      <c r="AK58" s="102"/>
      <c r="AL58" s="102"/>
      <c r="AM58" s="102"/>
      <c r="AN58" s="103">
        <f>SUM(AG58,AT58)</f>
        <v>0</v>
      </c>
      <c r="AO58" s="102"/>
      <c r="AP58" s="102"/>
      <c r="AQ58" s="104" t="s">
        <v>76</v>
      </c>
      <c r="AR58" s="99"/>
      <c r="AS58" s="105">
        <v>0</v>
      </c>
      <c r="AT58" s="106">
        <f>ROUND(SUM(AV58:AW58),2)</f>
        <v>0</v>
      </c>
      <c r="AU58" s="107">
        <f>'SO 302 - Vodovodní přípoj...'!P86</f>
        <v>0</v>
      </c>
      <c r="AV58" s="106">
        <f>'SO 302 - Vodovodní přípoj...'!J33</f>
        <v>0</v>
      </c>
      <c r="AW58" s="106">
        <f>'SO 302 - Vodovodní přípoj...'!J34</f>
        <v>0</v>
      </c>
      <c r="AX58" s="106">
        <f>'SO 302 - Vodovodní přípoj...'!J35</f>
        <v>0</v>
      </c>
      <c r="AY58" s="106">
        <f>'SO 302 - Vodovodní přípoj...'!J36</f>
        <v>0</v>
      </c>
      <c r="AZ58" s="106">
        <f>'SO 302 - Vodovodní přípoj...'!F33</f>
        <v>0</v>
      </c>
      <c r="BA58" s="106">
        <f>'SO 302 - Vodovodní přípoj...'!F34</f>
        <v>0</v>
      </c>
      <c r="BB58" s="106">
        <f>'SO 302 - Vodovodní přípoj...'!F35</f>
        <v>0</v>
      </c>
      <c r="BC58" s="106">
        <f>'SO 302 - Vodovodní přípoj...'!F36</f>
        <v>0</v>
      </c>
      <c r="BD58" s="108">
        <f>'SO 302 - Vodovodní přípoj...'!F37</f>
        <v>0</v>
      </c>
      <c r="BE58" s="7"/>
      <c r="BT58" s="109" t="s">
        <v>77</v>
      </c>
      <c r="BV58" s="109" t="s">
        <v>71</v>
      </c>
      <c r="BW58" s="109" t="s">
        <v>88</v>
      </c>
      <c r="BX58" s="109" t="s">
        <v>5</v>
      </c>
      <c r="CL58" s="109" t="s">
        <v>3</v>
      </c>
      <c r="CM58" s="109" t="s">
        <v>79</v>
      </c>
    </row>
    <row r="59" spans="1:91" s="7" customFormat="1" ht="16.5" customHeight="1">
      <c r="A59" s="98" t="s">
        <v>73</v>
      </c>
      <c r="B59" s="99"/>
      <c r="C59" s="100"/>
      <c r="D59" s="101" t="s">
        <v>89</v>
      </c>
      <c r="E59" s="101"/>
      <c r="F59" s="101"/>
      <c r="G59" s="101"/>
      <c r="H59" s="101"/>
      <c r="I59" s="102"/>
      <c r="J59" s="101" t="s">
        <v>90</v>
      </c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3">
        <f>'SO 401 - Veřejné osvětlení'!J30</f>
        <v>0</v>
      </c>
      <c r="AH59" s="102"/>
      <c r="AI59" s="102"/>
      <c r="AJ59" s="102"/>
      <c r="AK59" s="102"/>
      <c r="AL59" s="102"/>
      <c r="AM59" s="102"/>
      <c r="AN59" s="103">
        <f>SUM(AG59,AT59)</f>
        <v>0</v>
      </c>
      <c r="AO59" s="102"/>
      <c r="AP59" s="102"/>
      <c r="AQ59" s="104" t="s">
        <v>76</v>
      </c>
      <c r="AR59" s="99"/>
      <c r="AS59" s="105">
        <v>0</v>
      </c>
      <c r="AT59" s="106">
        <f>ROUND(SUM(AV59:AW59),2)</f>
        <v>0</v>
      </c>
      <c r="AU59" s="107">
        <f>'SO 401 - Veřejné osvětlení'!P81</f>
        <v>0</v>
      </c>
      <c r="AV59" s="106">
        <f>'SO 401 - Veřejné osvětlení'!J33</f>
        <v>0</v>
      </c>
      <c r="AW59" s="106">
        <f>'SO 401 - Veřejné osvětlení'!J34</f>
        <v>0</v>
      </c>
      <c r="AX59" s="106">
        <f>'SO 401 - Veřejné osvětlení'!J35</f>
        <v>0</v>
      </c>
      <c r="AY59" s="106">
        <f>'SO 401 - Veřejné osvětlení'!J36</f>
        <v>0</v>
      </c>
      <c r="AZ59" s="106">
        <f>'SO 401 - Veřejné osvětlení'!F33</f>
        <v>0</v>
      </c>
      <c r="BA59" s="106">
        <f>'SO 401 - Veřejné osvětlení'!F34</f>
        <v>0</v>
      </c>
      <c r="BB59" s="106">
        <f>'SO 401 - Veřejné osvětlení'!F35</f>
        <v>0</v>
      </c>
      <c r="BC59" s="106">
        <f>'SO 401 - Veřejné osvětlení'!F36</f>
        <v>0</v>
      </c>
      <c r="BD59" s="108">
        <f>'SO 401 - Veřejné osvětlení'!F37</f>
        <v>0</v>
      </c>
      <c r="BE59" s="7"/>
      <c r="BT59" s="109" t="s">
        <v>77</v>
      </c>
      <c r="BV59" s="109" t="s">
        <v>71</v>
      </c>
      <c r="BW59" s="109" t="s">
        <v>91</v>
      </c>
      <c r="BX59" s="109" t="s">
        <v>5</v>
      </c>
      <c r="CL59" s="109" t="s">
        <v>3</v>
      </c>
      <c r="CM59" s="109" t="s">
        <v>79</v>
      </c>
    </row>
    <row r="60" spans="1:91" s="7" customFormat="1" ht="24.75" customHeight="1">
      <c r="A60" s="98" t="s">
        <v>73</v>
      </c>
      <c r="B60" s="99"/>
      <c r="C60" s="100"/>
      <c r="D60" s="101" t="s">
        <v>92</v>
      </c>
      <c r="E60" s="101"/>
      <c r="F60" s="101"/>
      <c r="G60" s="101"/>
      <c r="H60" s="101"/>
      <c r="I60" s="102"/>
      <c r="J60" s="101" t="s">
        <v>93</v>
      </c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3">
        <f>'SO 801.1 - Vegetační úpra...'!J30</f>
        <v>0</v>
      </c>
      <c r="AH60" s="102"/>
      <c r="AI60" s="102"/>
      <c r="AJ60" s="102"/>
      <c r="AK60" s="102"/>
      <c r="AL60" s="102"/>
      <c r="AM60" s="102"/>
      <c r="AN60" s="103">
        <f>SUM(AG60,AT60)</f>
        <v>0</v>
      </c>
      <c r="AO60" s="102"/>
      <c r="AP60" s="102"/>
      <c r="AQ60" s="104" t="s">
        <v>76</v>
      </c>
      <c r="AR60" s="99"/>
      <c r="AS60" s="105">
        <v>0</v>
      </c>
      <c r="AT60" s="106">
        <f>ROUND(SUM(AV60:AW60),2)</f>
        <v>0</v>
      </c>
      <c r="AU60" s="107">
        <f>'SO 801.1 - Vegetační úpra...'!P82</f>
        <v>0</v>
      </c>
      <c r="AV60" s="106">
        <f>'SO 801.1 - Vegetační úpra...'!J33</f>
        <v>0</v>
      </c>
      <c r="AW60" s="106">
        <f>'SO 801.1 - Vegetační úpra...'!J34</f>
        <v>0</v>
      </c>
      <c r="AX60" s="106">
        <f>'SO 801.1 - Vegetační úpra...'!J35</f>
        <v>0</v>
      </c>
      <c r="AY60" s="106">
        <f>'SO 801.1 - Vegetační úpra...'!J36</f>
        <v>0</v>
      </c>
      <c r="AZ60" s="106">
        <f>'SO 801.1 - Vegetační úpra...'!F33</f>
        <v>0</v>
      </c>
      <c r="BA60" s="106">
        <f>'SO 801.1 - Vegetační úpra...'!F34</f>
        <v>0</v>
      </c>
      <c r="BB60" s="106">
        <f>'SO 801.1 - Vegetační úpra...'!F35</f>
        <v>0</v>
      </c>
      <c r="BC60" s="106">
        <f>'SO 801.1 - Vegetační úpra...'!F36</f>
        <v>0</v>
      </c>
      <c r="BD60" s="108">
        <f>'SO 801.1 - Vegetační úpra...'!F37</f>
        <v>0</v>
      </c>
      <c r="BE60" s="7"/>
      <c r="BT60" s="109" t="s">
        <v>77</v>
      </c>
      <c r="BV60" s="109" t="s">
        <v>71</v>
      </c>
      <c r="BW60" s="109" t="s">
        <v>94</v>
      </c>
      <c r="BX60" s="109" t="s">
        <v>5</v>
      </c>
      <c r="CL60" s="109" t="s">
        <v>3</v>
      </c>
      <c r="CM60" s="109" t="s">
        <v>79</v>
      </c>
    </row>
    <row r="61" spans="1:91" s="7" customFormat="1" ht="24.75" customHeight="1">
      <c r="A61" s="98" t="s">
        <v>73</v>
      </c>
      <c r="B61" s="99"/>
      <c r="C61" s="100"/>
      <c r="D61" s="101" t="s">
        <v>95</v>
      </c>
      <c r="E61" s="101"/>
      <c r="F61" s="101"/>
      <c r="G61" s="101"/>
      <c r="H61" s="101"/>
      <c r="I61" s="102"/>
      <c r="J61" s="101" t="s">
        <v>96</v>
      </c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3">
        <f>'SO 801.2 - Vegetační úpra...'!J30</f>
        <v>0</v>
      </c>
      <c r="AH61" s="102"/>
      <c r="AI61" s="102"/>
      <c r="AJ61" s="102"/>
      <c r="AK61" s="102"/>
      <c r="AL61" s="102"/>
      <c r="AM61" s="102"/>
      <c r="AN61" s="103">
        <f>SUM(AG61,AT61)</f>
        <v>0</v>
      </c>
      <c r="AO61" s="102"/>
      <c r="AP61" s="102"/>
      <c r="AQ61" s="104" t="s">
        <v>76</v>
      </c>
      <c r="AR61" s="99"/>
      <c r="AS61" s="105">
        <v>0</v>
      </c>
      <c r="AT61" s="106">
        <f>ROUND(SUM(AV61:AW61),2)</f>
        <v>0</v>
      </c>
      <c r="AU61" s="107">
        <f>'SO 801.2 - Vegetační úpra...'!P82</f>
        <v>0</v>
      </c>
      <c r="AV61" s="106">
        <f>'SO 801.2 - Vegetační úpra...'!J33</f>
        <v>0</v>
      </c>
      <c r="AW61" s="106">
        <f>'SO 801.2 - Vegetační úpra...'!J34</f>
        <v>0</v>
      </c>
      <c r="AX61" s="106">
        <f>'SO 801.2 - Vegetační úpra...'!J35</f>
        <v>0</v>
      </c>
      <c r="AY61" s="106">
        <f>'SO 801.2 - Vegetační úpra...'!J36</f>
        <v>0</v>
      </c>
      <c r="AZ61" s="106">
        <f>'SO 801.2 - Vegetační úpra...'!F33</f>
        <v>0</v>
      </c>
      <c r="BA61" s="106">
        <f>'SO 801.2 - Vegetační úpra...'!F34</f>
        <v>0</v>
      </c>
      <c r="BB61" s="106">
        <f>'SO 801.2 - Vegetační úpra...'!F35</f>
        <v>0</v>
      </c>
      <c r="BC61" s="106">
        <f>'SO 801.2 - Vegetační úpra...'!F36</f>
        <v>0</v>
      </c>
      <c r="BD61" s="108">
        <f>'SO 801.2 - Vegetační úpra...'!F37</f>
        <v>0</v>
      </c>
      <c r="BE61" s="7"/>
      <c r="BT61" s="109" t="s">
        <v>77</v>
      </c>
      <c r="BV61" s="109" t="s">
        <v>71</v>
      </c>
      <c r="BW61" s="109" t="s">
        <v>97</v>
      </c>
      <c r="BX61" s="109" t="s">
        <v>5</v>
      </c>
      <c r="CL61" s="109" t="s">
        <v>3</v>
      </c>
      <c r="CM61" s="109" t="s">
        <v>79</v>
      </c>
    </row>
    <row r="62" spans="1:91" s="7" customFormat="1" ht="24.75" customHeight="1">
      <c r="A62" s="98" t="s">
        <v>73</v>
      </c>
      <c r="B62" s="99"/>
      <c r="C62" s="100"/>
      <c r="D62" s="101" t="s">
        <v>98</v>
      </c>
      <c r="E62" s="101"/>
      <c r="F62" s="101"/>
      <c r="G62" s="101"/>
      <c r="H62" s="101"/>
      <c r="I62" s="102"/>
      <c r="J62" s="101" t="s">
        <v>99</v>
      </c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3">
        <f>'SO 801.3 - Vegetační úpra...'!J30</f>
        <v>0</v>
      </c>
      <c r="AH62" s="102"/>
      <c r="AI62" s="102"/>
      <c r="AJ62" s="102"/>
      <c r="AK62" s="102"/>
      <c r="AL62" s="102"/>
      <c r="AM62" s="102"/>
      <c r="AN62" s="103">
        <f>SUM(AG62,AT62)</f>
        <v>0</v>
      </c>
      <c r="AO62" s="102"/>
      <c r="AP62" s="102"/>
      <c r="AQ62" s="104" t="s">
        <v>76</v>
      </c>
      <c r="AR62" s="99"/>
      <c r="AS62" s="105">
        <v>0</v>
      </c>
      <c r="AT62" s="106">
        <f>ROUND(SUM(AV62:AW62),2)</f>
        <v>0</v>
      </c>
      <c r="AU62" s="107">
        <f>'SO 801.3 - Vegetační úpra...'!P82</f>
        <v>0</v>
      </c>
      <c r="AV62" s="106">
        <f>'SO 801.3 - Vegetační úpra...'!J33</f>
        <v>0</v>
      </c>
      <c r="AW62" s="106">
        <f>'SO 801.3 - Vegetační úpra...'!J34</f>
        <v>0</v>
      </c>
      <c r="AX62" s="106">
        <f>'SO 801.3 - Vegetační úpra...'!J35</f>
        <v>0</v>
      </c>
      <c r="AY62" s="106">
        <f>'SO 801.3 - Vegetační úpra...'!J36</f>
        <v>0</v>
      </c>
      <c r="AZ62" s="106">
        <f>'SO 801.3 - Vegetační úpra...'!F33</f>
        <v>0</v>
      </c>
      <c r="BA62" s="106">
        <f>'SO 801.3 - Vegetační úpra...'!F34</f>
        <v>0</v>
      </c>
      <c r="BB62" s="106">
        <f>'SO 801.3 - Vegetační úpra...'!F35</f>
        <v>0</v>
      </c>
      <c r="BC62" s="106">
        <f>'SO 801.3 - Vegetační úpra...'!F36</f>
        <v>0</v>
      </c>
      <c r="BD62" s="108">
        <f>'SO 801.3 - Vegetační úpra...'!F37</f>
        <v>0</v>
      </c>
      <c r="BE62" s="7"/>
      <c r="BT62" s="109" t="s">
        <v>77</v>
      </c>
      <c r="BV62" s="109" t="s">
        <v>71</v>
      </c>
      <c r="BW62" s="109" t="s">
        <v>100</v>
      </c>
      <c r="BX62" s="109" t="s">
        <v>5</v>
      </c>
      <c r="CL62" s="109" t="s">
        <v>3</v>
      </c>
      <c r="CM62" s="109" t="s">
        <v>79</v>
      </c>
    </row>
    <row r="63" spans="1:91" s="7" customFormat="1" ht="24.75" customHeight="1">
      <c r="A63" s="98" t="s">
        <v>73</v>
      </c>
      <c r="B63" s="99"/>
      <c r="C63" s="100"/>
      <c r="D63" s="101" t="s">
        <v>101</v>
      </c>
      <c r="E63" s="101"/>
      <c r="F63" s="101"/>
      <c r="G63" s="101"/>
      <c r="H63" s="101"/>
      <c r="I63" s="102"/>
      <c r="J63" s="101" t="s">
        <v>102</v>
      </c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3">
        <f>'SO 801.4 - Vegetační úpra...'!J30</f>
        <v>0</v>
      </c>
      <c r="AH63" s="102"/>
      <c r="AI63" s="102"/>
      <c r="AJ63" s="102"/>
      <c r="AK63" s="102"/>
      <c r="AL63" s="102"/>
      <c r="AM63" s="102"/>
      <c r="AN63" s="103">
        <f>SUM(AG63,AT63)</f>
        <v>0</v>
      </c>
      <c r="AO63" s="102"/>
      <c r="AP63" s="102"/>
      <c r="AQ63" s="104" t="s">
        <v>76</v>
      </c>
      <c r="AR63" s="99"/>
      <c r="AS63" s="105">
        <v>0</v>
      </c>
      <c r="AT63" s="106">
        <f>ROUND(SUM(AV63:AW63),2)</f>
        <v>0</v>
      </c>
      <c r="AU63" s="107">
        <f>'SO 801.4 - Vegetační úpra...'!P82</f>
        <v>0</v>
      </c>
      <c r="AV63" s="106">
        <f>'SO 801.4 - Vegetační úpra...'!J33</f>
        <v>0</v>
      </c>
      <c r="AW63" s="106">
        <f>'SO 801.4 - Vegetační úpra...'!J34</f>
        <v>0</v>
      </c>
      <c r="AX63" s="106">
        <f>'SO 801.4 - Vegetační úpra...'!J35</f>
        <v>0</v>
      </c>
      <c r="AY63" s="106">
        <f>'SO 801.4 - Vegetační úpra...'!J36</f>
        <v>0</v>
      </c>
      <c r="AZ63" s="106">
        <f>'SO 801.4 - Vegetační úpra...'!F33</f>
        <v>0</v>
      </c>
      <c r="BA63" s="106">
        <f>'SO 801.4 - Vegetační úpra...'!F34</f>
        <v>0</v>
      </c>
      <c r="BB63" s="106">
        <f>'SO 801.4 - Vegetační úpra...'!F35</f>
        <v>0</v>
      </c>
      <c r="BC63" s="106">
        <f>'SO 801.4 - Vegetační úpra...'!F36</f>
        <v>0</v>
      </c>
      <c r="BD63" s="108">
        <f>'SO 801.4 - Vegetační úpra...'!F37</f>
        <v>0</v>
      </c>
      <c r="BE63" s="7"/>
      <c r="BT63" s="109" t="s">
        <v>77</v>
      </c>
      <c r="BV63" s="109" t="s">
        <v>71</v>
      </c>
      <c r="BW63" s="109" t="s">
        <v>103</v>
      </c>
      <c r="BX63" s="109" t="s">
        <v>5</v>
      </c>
      <c r="CL63" s="109" t="s">
        <v>3</v>
      </c>
      <c r="CM63" s="109" t="s">
        <v>79</v>
      </c>
    </row>
    <row r="64" spans="1:91" s="7" customFormat="1" ht="24.75" customHeight="1">
      <c r="A64" s="98" t="s">
        <v>73</v>
      </c>
      <c r="B64" s="99"/>
      <c r="C64" s="100"/>
      <c r="D64" s="101" t="s">
        <v>104</v>
      </c>
      <c r="E64" s="101"/>
      <c r="F64" s="101"/>
      <c r="G64" s="101"/>
      <c r="H64" s="101"/>
      <c r="I64" s="102"/>
      <c r="J64" s="101" t="s">
        <v>105</v>
      </c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3">
        <f>'SO 801.5 - Vegetační úpra...'!J30</f>
        <v>0</v>
      </c>
      <c r="AH64" s="102"/>
      <c r="AI64" s="102"/>
      <c r="AJ64" s="102"/>
      <c r="AK64" s="102"/>
      <c r="AL64" s="102"/>
      <c r="AM64" s="102"/>
      <c r="AN64" s="103">
        <f>SUM(AG64,AT64)</f>
        <v>0</v>
      </c>
      <c r="AO64" s="102"/>
      <c r="AP64" s="102"/>
      <c r="AQ64" s="104" t="s">
        <v>76</v>
      </c>
      <c r="AR64" s="99"/>
      <c r="AS64" s="105">
        <v>0</v>
      </c>
      <c r="AT64" s="106">
        <f>ROUND(SUM(AV64:AW64),2)</f>
        <v>0</v>
      </c>
      <c r="AU64" s="107">
        <f>'SO 801.5 - Vegetační úpra...'!P81</f>
        <v>0</v>
      </c>
      <c r="AV64" s="106">
        <f>'SO 801.5 - Vegetační úpra...'!J33</f>
        <v>0</v>
      </c>
      <c r="AW64" s="106">
        <f>'SO 801.5 - Vegetační úpra...'!J34</f>
        <v>0</v>
      </c>
      <c r="AX64" s="106">
        <f>'SO 801.5 - Vegetační úpra...'!J35</f>
        <v>0</v>
      </c>
      <c r="AY64" s="106">
        <f>'SO 801.5 - Vegetační úpra...'!J36</f>
        <v>0</v>
      </c>
      <c r="AZ64" s="106">
        <f>'SO 801.5 - Vegetační úpra...'!F33</f>
        <v>0</v>
      </c>
      <c r="BA64" s="106">
        <f>'SO 801.5 - Vegetační úpra...'!F34</f>
        <v>0</v>
      </c>
      <c r="BB64" s="106">
        <f>'SO 801.5 - Vegetační úpra...'!F35</f>
        <v>0</v>
      </c>
      <c r="BC64" s="106">
        <f>'SO 801.5 - Vegetační úpra...'!F36</f>
        <v>0</v>
      </c>
      <c r="BD64" s="108">
        <f>'SO 801.5 - Vegetační úpra...'!F37</f>
        <v>0</v>
      </c>
      <c r="BE64" s="7"/>
      <c r="BT64" s="109" t="s">
        <v>77</v>
      </c>
      <c r="BV64" s="109" t="s">
        <v>71</v>
      </c>
      <c r="BW64" s="109" t="s">
        <v>106</v>
      </c>
      <c r="BX64" s="109" t="s">
        <v>5</v>
      </c>
      <c r="CL64" s="109" t="s">
        <v>3</v>
      </c>
      <c r="CM64" s="109" t="s">
        <v>79</v>
      </c>
    </row>
    <row r="65" spans="1:91" s="7" customFormat="1" ht="16.5" customHeight="1">
      <c r="A65" s="98" t="s">
        <v>73</v>
      </c>
      <c r="B65" s="99"/>
      <c r="C65" s="100"/>
      <c r="D65" s="101" t="s">
        <v>107</v>
      </c>
      <c r="E65" s="101"/>
      <c r="F65" s="101"/>
      <c r="G65" s="101"/>
      <c r="H65" s="101"/>
      <c r="I65" s="102"/>
      <c r="J65" s="101" t="s">
        <v>108</v>
      </c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3">
        <f>'SO 802 - Mobiliář'!J30</f>
        <v>0</v>
      </c>
      <c r="AH65" s="102"/>
      <c r="AI65" s="102"/>
      <c r="AJ65" s="102"/>
      <c r="AK65" s="102"/>
      <c r="AL65" s="102"/>
      <c r="AM65" s="102"/>
      <c r="AN65" s="103">
        <f>SUM(AG65,AT65)</f>
        <v>0</v>
      </c>
      <c r="AO65" s="102"/>
      <c r="AP65" s="102"/>
      <c r="AQ65" s="104" t="s">
        <v>76</v>
      </c>
      <c r="AR65" s="99"/>
      <c r="AS65" s="105">
        <v>0</v>
      </c>
      <c r="AT65" s="106">
        <f>ROUND(SUM(AV65:AW65),2)</f>
        <v>0</v>
      </c>
      <c r="AU65" s="107">
        <f>'SO 802 - Mobiliář'!P81</f>
        <v>0</v>
      </c>
      <c r="AV65" s="106">
        <f>'SO 802 - Mobiliář'!J33</f>
        <v>0</v>
      </c>
      <c r="AW65" s="106">
        <f>'SO 802 - Mobiliář'!J34</f>
        <v>0</v>
      </c>
      <c r="AX65" s="106">
        <f>'SO 802 - Mobiliář'!J35</f>
        <v>0</v>
      </c>
      <c r="AY65" s="106">
        <f>'SO 802 - Mobiliář'!J36</f>
        <v>0</v>
      </c>
      <c r="AZ65" s="106">
        <f>'SO 802 - Mobiliář'!F33</f>
        <v>0</v>
      </c>
      <c r="BA65" s="106">
        <f>'SO 802 - Mobiliář'!F34</f>
        <v>0</v>
      </c>
      <c r="BB65" s="106">
        <f>'SO 802 - Mobiliář'!F35</f>
        <v>0</v>
      </c>
      <c r="BC65" s="106">
        <f>'SO 802 - Mobiliář'!F36</f>
        <v>0</v>
      </c>
      <c r="BD65" s="108">
        <f>'SO 802 - Mobiliář'!F37</f>
        <v>0</v>
      </c>
      <c r="BE65" s="7"/>
      <c r="BT65" s="109" t="s">
        <v>77</v>
      </c>
      <c r="BV65" s="109" t="s">
        <v>71</v>
      </c>
      <c r="BW65" s="109" t="s">
        <v>109</v>
      </c>
      <c r="BX65" s="109" t="s">
        <v>5</v>
      </c>
      <c r="CL65" s="109" t="s">
        <v>3</v>
      </c>
      <c r="CM65" s="109" t="s">
        <v>79</v>
      </c>
    </row>
    <row r="66" spans="1:91" s="7" customFormat="1" ht="16.5" customHeight="1">
      <c r="A66" s="98" t="s">
        <v>73</v>
      </c>
      <c r="B66" s="99"/>
      <c r="C66" s="100"/>
      <c r="D66" s="101" t="s">
        <v>110</v>
      </c>
      <c r="E66" s="101"/>
      <c r="F66" s="101"/>
      <c r="G66" s="101"/>
      <c r="H66" s="101"/>
      <c r="I66" s="102"/>
      <c r="J66" s="101" t="s">
        <v>111</v>
      </c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3">
        <f>'VRN - Ostatní a vedlejší ...'!J30</f>
        <v>0</v>
      </c>
      <c r="AH66" s="102"/>
      <c r="AI66" s="102"/>
      <c r="AJ66" s="102"/>
      <c r="AK66" s="102"/>
      <c r="AL66" s="102"/>
      <c r="AM66" s="102"/>
      <c r="AN66" s="103">
        <f>SUM(AG66,AT66)</f>
        <v>0</v>
      </c>
      <c r="AO66" s="102"/>
      <c r="AP66" s="102"/>
      <c r="AQ66" s="104" t="s">
        <v>76</v>
      </c>
      <c r="AR66" s="99"/>
      <c r="AS66" s="110">
        <v>0</v>
      </c>
      <c r="AT66" s="111">
        <f>ROUND(SUM(AV66:AW66),2)</f>
        <v>0</v>
      </c>
      <c r="AU66" s="112">
        <f>'VRN - Ostatní a vedlejší ...'!P84</f>
        <v>0</v>
      </c>
      <c r="AV66" s="111">
        <f>'VRN - Ostatní a vedlejší ...'!J33</f>
        <v>0</v>
      </c>
      <c r="AW66" s="111">
        <f>'VRN - Ostatní a vedlejší ...'!J34</f>
        <v>0</v>
      </c>
      <c r="AX66" s="111">
        <f>'VRN - Ostatní a vedlejší ...'!J35</f>
        <v>0</v>
      </c>
      <c r="AY66" s="111">
        <f>'VRN - Ostatní a vedlejší ...'!J36</f>
        <v>0</v>
      </c>
      <c r="AZ66" s="111">
        <f>'VRN - Ostatní a vedlejší ...'!F33</f>
        <v>0</v>
      </c>
      <c r="BA66" s="111">
        <f>'VRN - Ostatní a vedlejší ...'!F34</f>
        <v>0</v>
      </c>
      <c r="BB66" s="111">
        <f>'VRN - Ostatní a vedlejší ...'!F35</f>
        <v>0</v>
      </c>
      <c r="BC66" s="111">
        <f>'VRN - Ostatní a vedlejší ...'!F36</f>
        <v>0</v>
      </c>
      <c r="BD66" s="113">
        <f>'VRN - Ostatní a vedlejší ...'!F37</f>
        <v>0</v>
      </c>
      <c r="BE66" s="7"/>
      <c r="BT66" s="109" t="s">
        <v>77</v>
      </c>
      <c r="BV66" s="109" t="s">
        <v>71</v>
      </c>
      <c r="BW66" s="109" t="s">
        <v>112</v>
      </c>
      <c r="BX66" s="109" t="s">
        <v>5</v>
      </c>
      <c r="CL66" s="109" t="s">
        <v>3</v>
      </c>
      <c r="CM66" s="109" t="s">
        <v>79</v>
      </c>
    </row>
    <row r="67" spans="1:57" s="2" customFormat="1" ht="30" customHeight="1">
      <c r="A67" s="38"/>
      <c r="B67" s="39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9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s="2" customFormat="1" ht="6.95" customHeight="1">
      <c r="A68" s="38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39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</sheetData>
  <mergeCells count="86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54:AP54"/>
  </mergeCells>
  <hyperlinks>
    <hyperlink ref="A55" location="'SO 101 - Komunikace, zpev...'!C2" display="/"/>
    <hyperlink ref="A56" location="'SO 101.1 - Strop na studn...'!C2" display="/"/>
    <hyperlink ref="A57" location="'SO 301.2 - Vodovod do vni...'!C2" display="/"/>
    <hyperlink ref="A58" location="'SO 302 - Vodovodní přípoj...'!C2" display="/"/>
    <hyperlink ref="A59" location="'SO 401 - Veřejné osvětlení'!C2" display="/"/>
    <hyperlink ref="A60" location="'SO 801.1 - Vegetační úpra...'!C2" display="/"/>
    <hyperlink ref="A61" location="'SO 801.2 - Vegetační úpra...'!C2" display="/"/>
    <hyperlink ref="A62" location="'SO 801.3 - Vegetační úpra...'!C2" display="/"/>
    <hyperlink ref="A63" location="'SO 801.4 - Vegetační úpra...'!C2" display="/"/>
    <hyperlink ref="A64" location="'SO 801.5 - Vegetační úpra...'!C2" display="/"/>
    <hyperlink ref="A65" location="'SO 802 - Mobiliář'!C2" display="/"/>
    <hyperlink ref="A66" location="'VRN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79</v>
      </c>
    </row>
    <row r="4" spans="2:46" s="1" customFormat="1" ht="24.95" customHeight="1">
      <c r="B4" s="22"/>
      <c r="D4" s="23" t="s">
        <v>113</v>
      </c>
      <c r="L4" s="22"/>
      <c r="M4" s="114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5" t="str">
        <f>'Rekapitulace stavby'!K6</f>
        <v>Revitalizace vnitrobloku Bayerova - Botanická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114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1803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8. 8. 2022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tr">
        <f>IF('Rekapitulace stavby'!AN10="","",'Rekapitulace stavby'!AN10)</f>
        <v/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27</v>
      </c>
      <c r="J15" s="27" t="str">
        <f>IF('Rekapitulace stavby'!AN11="","",'Rekapitulace stavby'!AN11)</f>
        <v/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26</v>
      </c>
      <c r="J20" s="27" t="str">
        <f>IF('Rekapitulace stavby'!AN16="","",'Rekapitulace stavby'!AN16)</f>
        <v/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27</v>
      </c>
      <c r="J21" s="27" t="str">
        <f>IF('Rekapitulace stavby'!AN17="","",'Rekapitulace stavby'!AN17)</f>
        <v/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32</v>
      </c>
      <c r="E23" s="38"/>
      <c r="F23" s="38"/>
      <c r="G23" s="38"/>
      <c r="H23" s="38"/>
      <c r="I23" s="32" t="s">
        <v>26</v>
      </c>
      <c r="J23" s="27" t="str">
        <f>IF('Rekapitulace stavby'!AN19="","",'Rekapitulace stavby'!AN19)</f>
        <v/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33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35</v>
      </c>
      <c r="E30" s="38"/>
      <c r="F30" s="38"/>
      <c r="G30" s="38"/>
      <c r="H30" s="38"/>
      <c r="I30" s="38"/>
      <c r="J30" s="90">
        <f>ROUND(J82,2)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37</v>
      </c>
      <c r="G32" s="38"/>
      <c r="H32" s="38"/>
      <c r="I32" s="43" t="s">
        <v>36</v>
      </c>
      <c r="J32" s="43" t="s">
        <v>38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39</v>
      </c>
      <c r="E33" s="32" t="s">
        <v>40</v>
      </c>
      <c r="F33" s="122">
        <f>ROUND((SUM(BE82:BE176)),2)</f>
        <v>0</v>
      </c>
      <c r="G33" s="38"/>
      <c r="H33" s="38"/>
      <c r="I33" s="123">
        <v>0.21</v>
      </c>
      <c r="J33" s="122">
        <f>ROUND(((SUM(BE82:BE176))*I33),2)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41</v>
      </c>
      <c r="F34" s="122">
        <f>ROUND((SUM(BF82:BF176)),2)</f>
        <v>0</v>
      </c>
      <c r="G34" s="38"/>
      <c r="H34" s="38"/>
      <c r="I34" s="123">
        <v>0.15</v>
      </c>
      <c r="J34" s="122">
        <f>ROUND(((SUM(BF82:BF176))*I34),2)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42</v>
      </c>
      <c r="F35" s="122">
        <f>ROUND((SUM(BG82:BG176)),2)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43</v>
      </c>
      <c r="F36" s="122">
        <f>ROUND((SUM(BH82:BH176)),2)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44</v>
      </c>
      <c r="F37" s="122">
        <f>ROUND((SUM(BI82:BI176)),2)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45</v>
      </c>
      <c r="E39" s="76"/>
      <c r="F39" s="76"/>
      <c r="G39" s="126" t="s">
        <v>46</v>
      </c>
      <c r="H39" s="127" t="s">
        <v>47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116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Revitalizace vnitrobloku Bayerova - Botanická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114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SO 801.4 - Vegetační úpravy - trvalkové výsadby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 xml:space="preserve"> </v>
      </c>
      <c r="G52" s="38"/>
      <c r="H52" s="38"/>
      <c r="I52" s="32" t="s">
        <v>23</v>
      </c>
      <c r="J52" s="64" t="str">
        <f>IF(J12="","",J12)</f>
        <v>8. 8. 2022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 xml:space="preserve"> </v>
      </c>
      <c r="G54" s="38"/>
      <c r="H54" s="38"/>
      <c r="I54" s="32" t="s">
        <v>30</v>
      </c>
      <c r="J54" s="36" t="str">
        <f>E21</f>
        <v xml:space="preserve"> 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38"/>
      <c r="E55" s="38"/>
      <c r="F55" s="27" t="str">
        <f>IF(E18="","",E18)</f>
        <v>Vyplň údaj</v>
      </c>
      <c r="G55" s="38"/>
      <c r="H55" s="38"/>
      <c r="I55" s="32" t="s">
        <v>32</v>
      </c>
      <c r="J55" s="36" t="str">
        <f>E24</f>
        <v xml:space="preserve"> 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117</v>
      </c>
      <c r="D57" s="124"/>
      <c r="E57" s="124"/>
      <c r="F57" s="124"/>
      <c r="G57" s="124"/>
      <c r="H57" s="124"/>
      <c r="I57" s="124"/>
      <c r="J57" s="131" t="s">
        <v>118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67</v>
      </c>
      <c r="D59" s="38"/>
      <c r="E59" s="38"/>
      <c r="F59" s="38"/>
      <c r="G59" s="38"/>
      <c r="H59" s="38"/>
      <c r="I59" s="38"/>
      <c r="J59" s="90">
        <f>J82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119</v>
      </c>
    </row>
    <row r="60" spans="1:31" s="9" customFormat="1" ht="24.95" customHeight="1">
      <c r="A60" s="9"/>
      <c r="B60" s="133"/>
      <c r="C60" s="9"/>
      <c r="D60" s="134" t="s">
        <v>120</v>
      </c>
      <c r="E60" s="135"/>
      <c r="F60" s="135"/>
      <c r="G60" s="135"/>
      <c r="H60" s="135"/>
      <c r="I60" s="135"/>
      <c r="J60" s="136">
        <f>J83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121</v>
      </c>
      <c r="E61" s="139"/>
      <c r="F61" s="139"/>
      <c r="G61" s="139"/>
      <c r="H61" s="139"/>
      <c r="I61" s="139"/>
      <c r="J61" s="140">
        <f>J84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7"/>
      <c r="C62" s="10"/>
      <c r="D62" s="138" t="s">
        <v>128</v>
      </c>
      <c r="E62" s="139"/>
      <c r="F62" s="139"/>
      <c r="G62" s="139"/>
      <c r="H62" s="139"/>
      <c r="I62" s="139"/>
      <c r="J62" s="140">
        <f>J175</f>
        <v>0</v>
      </c>
      <c r="K62" s="10"/>
      <c r="L62" s="13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38"/>
      <c r="D63" s="38"/>
      <c r="E63" s="38"/>
      <c r="F63" s="38"/>
      <c r="G63" s="38"/>
      <c r="H63" s="38"/>
      <c r="I63" s="38"/>
      <c r="J63" s="38"/>
      <c r="K63" s="38"/>
      <c r="L63" s="116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116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116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131</v>
      </c>
      <c r="D69" s="38"/>
      <c r="E69" s="38"/>
      <c r="F69" s="38"/>
      <c r="G69" s="38"/>
      <c r="H69" s="38"/>
      <c r="I69" s="38"/>
      <c r="J69" s="38"/>
      <c r="K69" s="38"/>
      <c r="L69" s="116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38"/>
      <c r="D70" s="38"/>
      <c r="E70" s="38"/>
      <c r="F70" s="38"/>
      <c r="G70" s="38"/>
      <c r="H70" s="38"/>
      <c r="I70" s="38"/>
      <c r="J70" s="38"/>
      <c r="K70" s="38"/>
      <c r="L70" s="11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17</v>
      </c>
      <c r="D71" s="38"/>
      <c r="E71" s="38"/>
      <c r="F71" s="38"/>
      <c r="G71" s="38"/>
      <c r="H71" s="38"/>
      <c r="I71" s="38"/>
      <c r="J71" s="38"/>
      <c r="K71" s="38"/>
      <c r="L71" s="11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38"/>
      <c r="D72" s="38"/>
      <c r="E72" s="115" t="str">
        <f>E7</f>
        <v>Revitalizace vnitrobloku Bayerova - Botanická</v>
      </c>
      <c r="F72" s="32"/>
      <c r="G72" s="32"/>
      <c r="H72" s="32"/>
      <c r="I72" s="38"/>
      <c r="J72" s="38"/>
      <c r="K72" s="38"/>
      <c r="L72" s="11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114</v>
      </c>
      <c r="D73" s="38"/>
      <c r="E73" s="38"/>
      <c r="F73" s="38"/>
      <c r="G73" s="38"/>
      <c r="H73" s="38"/>
      <c r="I73" s="38"/>
      <c r="J73" s="38"/>
      <c r="K73" s="38"/>
      <c r="L73" s="116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38"/>
      <c r="D74" s="38"/>
      <c r="E74" s="62" t="str">
        <f>E9</f>
        <v>SO 801.4 - Vegetační úpravy - trvalkové výsadby</v>
      </c>
      <c r="F74" s="38"/>
      <c r="G74" s="38"/>
      <c r="H74" s="38"/>
      <c r="I74" s="38"/>
      <c r="J74" s="38"/>
      <c r="K74" s="38"/>
      <c r="L74" s="116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38"/>
      <c r="D75" s="38"/>
      <c r="E75" s="38"/>
      <c r="F75" s="38"/>
      <c r="G75" s="38"/>
      <c r="H75" s="38"/>
      <c r="I75" s="38"/>
      <c r="J75" s="38"/>
      <c r="K75" s="3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38"/>
      <c r="E76" s="38"/>
      <c r="F76" s="27" t="str">
        <f>F12</f>
        <v xml:space="preserve"> </v>
      </c>
      <c r="G76" s="38"/>
      <c r="H76" s="38"/>
      <c r="I76" s="32" t="s">
        <v>23</v>
      </c>
      <c r="J76" s="64" t="str">
        <f>IF(J12="","",J12)</f>
        <v>8. 8. 2022</v>
      </c>
      <c r="K76" s="3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38"/>
      <c r="E78" s="38"/>
      <c r="F78" s="27" t="str">
        <f>E15</f>
        <v xml:space="preserve"> </v>
      </c>
      <c r="G78" s="38"/>
      <c r="H78" s="38"/>
      <c r="I78" s="32" t="s">
        <v>30</v>
      </c>
      <c r="J78" s="36" t="str">
        <f>E21</f>
        <v xml:space="preserve"> </v>
      </c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28</v>
      </c>
      <c r="D79" s="38"/>
      <c r="E79" s="38"/>
      <c r="F79" s="27" t="str">
        <f>IF(E18="","",E18)</f>
        <v>Vyplň údaj</v>
      </c>
      <c r="G79" s="38"/>
      <c r="H79" s="38"/>
      <c r="I79" s="32" t="s">
        <v>32</v>
      </c>
      <c r="J79" s="36" t="str">
        <f>E24</f>
        <v xml:space="preserve"> </v>
      </c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38"/>
      <c r="D80" s="38"/>
      <c r="E80" s="38"/>
      <c r="F80" s="38"/>
      <c r="G80" s="38"/>
      <c r="H80" s="38"/>
      <c r="I80" s="38"/>
      <c r="J80" s="38"/>
      <c r="K80" s="38"/>
      <c r="L80" s="116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41"/>
      <c r="B81" s="142"/>
      <c r="C81" s="143" t="s">
        <v>132</v>
      </c>
      <c r="D81" s="144" t="s">
        <v>54</v>
      </c>
      <c r="E81" s="144" t="s">
        <v>50</v>
      </c>
      <c r="F81" s="144" t="s">
        <v>51</v>
      </c>
      <c r="G81" s="144" t="s">
        <v>133</v>
      </c>
      <c r="H81" s="144" t="s">
        <v>134</v>
      </c>
      <c r="I81" s="144" t="s">
        <v>135</v>
      </c>
      <c r="J81" s="145" t="s">
        <v>118</v>
      </c>
      <c r="K81" s="146" t="s">
        <v>136</v>
      </c>
      <c r="L81" s="147"/>
      <c r="M81" s="80" t="s">
        <v>3</v>
      </c>
      <c r="N81" s="81" t="s">
        <v>39</v>
      </c>
      <c r="O81" s="81" t="s">
        <v>137</v>
      </c>
      <c r="P81" s="81" t="s">
        <v>138</v>
      </c>
      <c r="Q81" s="81" t="s">
        <v>139</v>
      </c>
      <c r="R81" s="81" t="s">
        <v>140</v>
      </c>
      <c r="S81" s="81" t="s">
        <v>141</v>
      </c>
      <c r="T81" s="82" t="s">
        <v>142</v>
      </c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</row>
    <row r="82" spans="1:63" s="2" customFormat="1" ht="22.8" customHeight="1">
      <c r="A82" s="38"/>
      <c r="B82" s="39"/>
      <c r="C82" s="87" t="s">
        <v>143</v>
      </c>
      <c r="D82" s="38"/>
      <c r="E82" s="38"/>
      <c r="F82" s="38"/>
      <c r="G82" s="38"/>
      <c r="H82" s="38"/>
      <c r="I82" s="38"/>
      <c r="J82" s="148">
        <f>BK82</f>
        <v>0</v>
      </c>
      <c r="K82" s="38"/>
      <c r="L82" s="39"/>
      <c r="M82" s="83"/>
      <c r="N82" s="68"/>
      <c r="O82" s="84"/>
      <c r="P82" s="149">
        <f>P83</f>
        <v>0</v>
      </c>
      <c r="Q82" s="84"/>
      <c r="R82" s="149">
        <f>R83</f>
        <v>33.12</v>
      </c>
      <c r="S82" s="84"/>
      <c r="T82" s="150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9" t="s">
        <v>68</v>
      </c>
      <c r="AU82" s="19" t="s">
        <v>119</v>
      </c>
      <c r="BK82" s="151">
        <f>BK83</f>
        <v>0</v>
      </c>
    </row>
    <row r="83" spans="1:63" s="12" customFormat="1" ht="25.9" customHeight="1">
      <c r="A83" s="12"/>
      <c r="B83" s="152"/>
      <c r="C83" s="12"/>
      <c r="D83" s="153" t="s">
        <v>68</v>
      </c>
      <c r="E83" s="154" t="s">
        <v>144</v>
      </c>
      <c r="F83" s="154" t="s">
        <v>145</v>
      </c>
      <c r="G83" s="12"/>
      <c r="H83" s="12"/>
      <c r="I83" s="155"/>
      <c r="J83" s="156">
        <f>BK83</f>
        <v>0</v>
      </c>
      <c r="K83" s="12"/>
      <c r="L83" s="152"/>
      <c r="M83" s="157"/>
      <c r="N83" s="158"/>
      <c r="O83" s="158"/>
      <c r="P83" s="159">
        <f>P84+P175</f>
        <v>0</v>
      </c>
      <c r="Q83" s="158"/>
      <c r="R83" s="159">
        <f>R84+R175</f>
        <v>33.12</v>
      </c>
      <c r="S83" s="158"/>
      <c r="T83" s="160">
        <f>T84+T175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53" t="s">
        <v>77</v>
      </c>
      <c r="AT83" s="161" t="s">
        <v>68</v>
      </c>
      <c r="AU83" s="161" t="s">
        <v>69</v>
      </c>
      <c r="AY83" s="153" t="s">
        <v>146</v>
      </c>
      <c r="BK83" s="162">
        <f>BK84+BK175</f>
        <v>0</v>
      </c>
    </row>
    <row r="84" spans="1:63" s="12" customFormat="1" ht="22.8" customHeight="1">
      <c r="A84" s="12"/>
      <c r="B84" s="152"/>
      <c r="C84" s="12"/>
      <c r="D84" s="153" t="s">
        <v>68</v>
      </c>
      <c r="E84" s="163" t="s">
        <v>77</v>
      </c>
      <c r="F84" s="163" t="s">
        <v>147</v>
      </c>
      <c r="G84" s="12"/>
      <c r="H84" s="12"/>
      <c r="I84" s="155"/>
      <c r="J84" s="164">
        <f>BK84</f>
        <v>0</v>
      </c>
      <c r="K84" s="12"/>
      <c r="L84" s="152"/>
      <c r="M84" s="157"/>
      <c r="N84" s="158"/>
      <c r="O84" s="158"/>
      <c r="P84" s="159">
        <f>SUM(P85:P174)</f>
        <v>0</v>
      </c>
      <c r="Q84" s="158"/>
      <c r="R84" s="159">
        <f>SUM(R85:R174)</f>
        <v>33.12</v>
      </c>
      <c r="S84" s="158"/>
      <c r="T84" s="160">
        <f>SUM(T85:T174)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53" t="s">
        <v>77</v>
      </c>
      <c r="AT84" s="161" t="s">
        <v>68</v>
      </c>
      <c r="AU84" s="161" t="s">
        <v>77</v>
      </c>
      <c r="AY84" s="153" t="s">
        <v>146</v>
      </c>
      <c r="BK84" s="162">
        <f>SUM(BK85:BK174)</f>
        <v>0</v>
      </c>
    </row>
    <row r="85" spans="1:65" s="2" customFormat="1" ht="24.15" customHeight="1">
      <c r="A85" s="38"/>
      <c r="B85" s="165"/>
      <c r="C85" s="166" t="s">
        <v>77</v>
      </c>
      <c r="D85" s="166" t="s">
        <v>148</v>
      </c>
      <c r="E85" s="167" t="s">
        <v>1804</v>
      </c>
      <c r="F85" s="168" t="s">
        <v>1805</v>
      </c>
      <c r="G85" s="169" t="s">
        <v>543</v>
      </c>
      <c r="H85" s="170">
        <v>1472</v>
      </c>
      <c r="I85" s="171"/>
      <c r="J85" s="172">
        <f>ROUND(I85*H85,2)</f>
        <v>0</v>
      </c>
      <c r="K85" s="173"/>
      <c r="L85" s="39"/>
      <c r="M85" s="174" t="s">
        <v>3</v>
      </c>
      <c r="N85" s="175" t="s">
        <v>40</v>
      </c>
      <c r="O85" s="72"/>
      <c r="P85" s="176">
        <f>O85*H85</f>
        <v>0</v>
      </c>
      <c r="Q85" s="176">
        <v>0</v>
      </c>
      <c r="R85" s="176">
        <f>Q85*H85</f>
        <v>0</v>
      </c>
      <c r="S85" s="176">
        <v>0</v>
      </c>
      <c r="T85" s="177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178" t="s">
        <v>152</v>
      </c>
      <c r="AT85" s="178" t="s">
        <v>148</v>
      </c>
      <c r="AU85" s="178" t="s">
        <v>79</v>
      </c>
      <c r="AY85" s="19" t="s">
        <v>146</v>
      </c>
      <c r="BE85" s="179">
        <f>IF(N85="základní",J85,0)</f>
        <v>0</v>
      </c>
      <c r="BF85" s="179">
        <f>IF(N85="snížená",J85,0)</f>
        <v>0</v>
      </c>
      <c r="BG85" s="179">
        <f>IF(N85="zákl. přenesená",J85,0)</f>
        <v>0</v>
      </c>
      <c r="BH85" s="179">
        <f>IF(N85="sníž. přenesená",J85,0)</f>
        <v>0</v>
      </c>
      <c r="BI85" s="179">
        <f>IF(N85="nulová",J85,0)</f>
        <v>0</v>
      </c>
      <c r="BJ85" s="19" t="s">
        <v>77</v>
      </c>
      <c r="BK85" s="179">
        <f>ROUND(I85*H85,2)</f>
        <v>0</v>
      </c>
      <c r="BL85" s="19" t="s">
        <v>152</v>
      </c>
      <c r="BM85" s="178" t="s">
        <v>79</v>
      </c>
    </row>
    <row r="86" spans="1:65" s="2" customFormat="1" ht="21.75" customHeight="1">
      <c r="A86" s="38"/>
      <c r="B86" s="165"/>
      <c r="C86" s="166" t="s">
        <v>79</v>
      </c>
      <c r="D86" s="166" t="s">
        <v>148</v>
      </c>
      <c r="E86" s="167" t="s">
        <v>1806</v>
      </c>
      <c r="F86" s="168" t="s">
        <v>1807</v>
      </c>
      <c r="G86" s="169" t="s">
        <v>543</v>
      </c>
      <c r="H86" s="170">
        <v>1472</v>
      </c>
      <c r="I86" s="171"/>
      <c r="J86" s="172">
        <f>ROUND(I86*H86,2)</f>
        <v>0</v>
      </c>
      <c r="K86" s="173"/>
      <c r="L86" s="39"/>
      <c r="M86" s="174" t="s">
        <v>3</v>
      </c>
      <c r="N86" s="175" t="s">
        <v>40</v>
      </c>
      <c r="O86" s="72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178" t="s">
        <v>152</v>
      </c>
      <c r="AT86" s="178" t="s">
        <v>148</v>
      </c>
      <c r="AU86" s="178" t="s">
        <v>79</v>
      </c>
      <c r="AY86" s="19" t="s">
        <v>146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19" t="s">
        <v>77</v>
      </c>
      <c r="BK86" s="179">
        <f>ROUND(I86*H86,2)</f>
        <v>0</v>
      </c>
      <c r="BL86" s="19" t="s">
        <v>152</v>
      </c>
      <c r="BM86" s="178" t="s">
        <v>152</v>
      </c>
    </row>
    <row r="87" spans="1:65" s="2" customFormat="1" ht="24.15" customHeight="1">
      <c r="A87" s="38"/>
      <c r="B87" s="165"/>
      <c r="C87" s="166" t="s">
        <v>168</v>
      </c>
      <c r="D87" s="166" t="s">
        <v>148</v>
      </c>
      <c r="E87" s="167" t="s">
        <v>1808</v>
      </c>
      <c r="F87" s="168" t="s">
        <v>1809</v>
      </c>
      <c r="G87" s="169" t="s">
        <v>543</v>
      </c>
      <c r="H87" s="170">
        <v>3772</v>
      </c>
      <c r="I87" s="171"/>
      <c r="J87" s="172">
        <f>ROUND(I87*H87,2)</f>
        <v>0</v>
      </c>
      <c r="K87" s="173"/>
      <c r="L87" s="39"/>
      <c r="M87" s="174" t="s">
        <v>3</v>
      </c>
      <c r="N87" s="175" t="s">
        <v>40</v>
      </c>
      <c r="O87" s="72"/>
      <c r="P87" s="176">
        <f>O87*H87</f>
        <v>0</v>
      </c>
      <c r="Q87" s="176">
        <v>0</v>
      </c>
      <c r="R87" s="176">
        <f>Q87*H87</f>
        <v>0</v>
      </c>
      <c r="S87" s="176">
        <v>0</v>
      </c>
      <c r="T87" s="177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178" t="s">
        <v>152</v>
      </c>
      <c r="AT87" s="178" t="s">
        <v>148</v>
      </c>
      <c r="AU87" s="178" t="s">
        <v>79</v>
      </c>
      <c r="AY87" s="19" t="s">
        <v>146</v>
      </c>
      <c r="BE87" s="179">
        <f>IF(N87="základní",J87,0)</f>
        <v>0</v>
      </c>
      <c r="BF87" s="179">
        <f>IF(N87="snížená",J87,0)</f>
        <v>0</v>
      </c>
      <c r="BG87" s="179">
        <f>IF(N87="zákl. přenesená",J87,0)</f>
        <v>0</v>
      </c>
      <c r="BH87" s="179">
        <f>IF(N87="sníž. přenesená",J87,0)</f>
        <v>0</v>
      </c>
      <c r="BI87" s="179">
        <f>IF(N87="nulová",J87,0)</f>
        <v>0</v>
      </c>
      <c r="BJ87" s="19" t="s">
        <v>77</v>
      </c>
      <c r="BK87" s="179">
        <f>ROUND(I87*H87,2)</f>
        <v>0</v>
      </c>
      <c r="BL87" s="19" t="s">
        <v>152</v>
      </c>
      <c r="BM87" s="178" t="s">
        <v>187</v>
      </c>
    </row>
    <row r="88" spans="1:65" s="2" customFormat="1" ht="16.5" customHeight="1">
      <c r="A88" s="38"/>
      <c r="B88" s="165"/>
      <c r="C88" s="166" t="s">
        <v>152</v>
      </c>
      <c r="D88" s="166" t="s">
        <v>148</v>
      </c>
      <c r="E88" s="167" t="s">
        <v>1810</v>
      </c>
      <c r="F88" s="168" t="s">
        <v>1811</v>
      </c>
      <c r="G88" s="169" t="s">
        <v>543</v>
      </c>
      <c r="H88" s="170">
        <v>3772</v>
      </c>
      <c r="I88" s="171"/>
      <c r="J88" s="172">
        <f>ROUND(I88*H88,2)</f>
        <v>0</v>
      </c>
      <c r="K88" s="173"/>
      <c r="L88" s="39"/>
      <c r="M88" s="174" t="s">
        <v>3</v>
      </c>
      <c r="N88" s="175" t="s">
        <v>40</v>
      </c>
      <c r="O88" s="72"/>
      <c r="P88" s="176">
        <f>O88*H88</f>
        <v>0</v>
      </c>
      <c r="Q88" s="176">
        <v>0</v>
      </c>
      <c r="R88" s="176">
        <f>Q88*H88</f>
        <v>0</v>
      </c>
      <c r="S88" s="176">
        <v>0</v>
      </c>
      <c r="T88" s="177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178" t="s">
        <v>152</v>
      </c>
      <c r="AT88" s="178" t="s">
        <v>148</v>
      </c>
      <c r="AU88" s="178" t="s">
        <v>79</v>
      </c>
      <c r="AY88" s="19" t="s">
        <v>146</v>
      </c>
      <c r="BE88" s="179">
        <f>IF(N88="základní",J88,0)</f>
        <v>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19" t="s">
        <v>77</v>
      </c>
      <c r="BK88" s="179">
        <f>ROUND(I88*H88,2)</f>
        <v>0</v>
      </c>
      <c r="BL88" s="19" t="s">
        <v>152</v>
      </c>
      <c r="BM88" s="178" t="s">
        <v>207</v>
      </c>
    </row>
    <row r="89" spans="1:65" s="2" customFormat="1" ht="16.5" customHeight="1">
      <c r="A89" s="38"/>
      <c r="B89" s="165"/>
      <c r="C89" s="209" t="s">
        <v>181</v>
      </c>
      <c r="D89" s="209" t="s">
        <v>273</v>
      </c>
      <c r="E89" s="210" t="s">
        <v>1812</v>
      </c>
      <c r="F89" s="211" t="s">
        <v>1813</v>
      </c>
      <c r="G89" s="212" t="s">
        <v>543</v>
      </c>
      <c r="H89" s="213">
        <v>1472</v>
      </c>
      <c r="I89" s="214"/>
      <c r="J89" s="215">
        <f>ROUND(I89*H89,2)</f>
        <v>0</v>
      </c>
      <c r="K89" s="216"/>
      <c r="L89" s="217"/>
      <c r="M89" s="218" t="s">
        <v>3</v>
      </c>
      <c r="N89" s="219" t="s">
        <v>40</v>
      </c>
      <c r="O89" s="72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178" t="s">
        <v>207</v>
      </c>
      <c r="AT89" s="178" t="s">
        <v>273</v>
      </c>
      <c r="AU89" s="178" t="s">
        <v>79</v>
      </c>
      <c r="AY89" s="19" t="s">
        <v>146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9" t="s">
        <v>77</v>
      </c>
      <c r="BK89" s="179">
        <f>ROUND(I89*H89,2)</f>
        <v>0</v>
      </c>
      <c r="BL89" s="19" t="s">
        <v>152</v>
      </c>
      <c r="BM89" s="178" t="s">
        <v>222</v>
      </c>
    </row>
    <row r="90" spans="1:65" s="2" customFormat="1" ht="16.5" customHeight="1">
      <c r="A90" s="38"/>
      <c r="B90" s="165"/>
      <c r="C90" s="209" t="s">
        <v>187</v>
      </c>
      <c r="D90" s="209" t="s">
        <v>273</v>
      </c>
      <c r="E90" s="210" t="s">
        <v>1814</v>
      </c>
      <c r="F90" s="211" t="s">
        <v>1815</v>
      </c>
      <c r="G90" s="212" t="s">
        <v>543</v>
      </c>
      <c r="H90" s="213">
        <v>0</v>
      </c>
      <c r="I90" s="214"/>
      <c r="J90" s="215">
        <f>ROUND(I90*H90,2)</f>
        <v>0</v>
      </c>
      <c r="K90" s="216"/>
      <c r="L90" s="217"/>
      <c r="M90" s="218" t="s">
        <v>3</v>
      </c>
      <c r="N90" s="219" t="s">
        <v>40</v>
      </c>
      <c r="O90" s="72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178" t="s">
        <v>207</v>
      </c>
      <c r="AT90" s="178" t="s">
        <v>273</v>
      </c>
      <c r="AU90" s="178" t="s">
        <v>79</v>
      </c>
      <c r="AY90" s="19" t="s">
        <v>146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9" t="s">
        <v>77</v>
      </c>
      <c r="BK90" s="179">
        <f>ROUND(I90*H90,2)</f>
        <v>0</v>
      </c>
      <c r="BL90" s="19" t="s">
        <v>152</v>
      </c>
      <c r="BM90" s="178" t="s">
        <v>238</v>
      </c>
    </row>
    <row r="91" spans="1:65" s="2" customFormat="1" ht="16.5" customHeight="1">
      <c r="A91" s="38"/>
      <c r="B91" s="165"/>
      <c r="C91" s="209" t="s">
        <v>199</v>
      </c>
      <c r="D91" s="209" t="s">
        <v>273</v>
      </c>
      <c r="E91" s="210" t="s">
        <v>1816</v>
      </c>
      <c r="F91" s="211" t="s">
        <v>1817</v>
      </c>
      <c r="G91" s="212" t="s">
        <v>543</v>
      </c>
      <c r="H91" s="213">
        <v>0</v>
      </c>
      <c r="I91" s="214"/>
      <c r="J91" s="215">
        <f>ROUND(I91*H91,2)</f>
        <v>0</v>
      </c>
      <c r="K91" s="216"/>
      <c r="L91" s="217"/>
      <c r="M91" s="218" t="s">
        <v>3</v>
      </c>
      <c r="N91" s="219" t="s">
        <v>40</v>
      </c>
      <c r="O91" s="72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178" t="s">
        <v>207</v>
      </c>
      <c r="AT91" s="178" t="s">
        <v>273</v>
      </c>
      <c r="AU91" s="178" t="s">
        <v>79</v>
      </c>
      <c r="AY91" s="19" t="s">
        <v>146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19" t="s">
        <v>77</v>
      </c>
      <c r="BK91" s="179">
        <f>ROUND(I91*H91,2)</f>
        <v>0</v>
      </c>
      <c r="BL91" s="19" t="s">
        <v>152</v>
      </c>
      <c r="BM91" s="178" t="s">
        <v>249</v>
      </c>
    </row>
    <row r="92" spans="1:65" s="2" customFormat="1" ht="16.5" customHeight="1">
      <c r="A92" s="38"/>
      <c r="B92" s="165"/>
      <c r="C92" s="209" t="s">
        <v>207</v>
      </c>
      <c r="D92" s="209" t="s">
        <v>273</v>
      </c>
      <c r="E92" s="210" t="s">
        <v>1818</v>
      </c>
      <c r="F92" s="211" t="s">
        <v>1819</v>
      </c>
      <c r="G92" s="212" t="s">
        <v>543</v>
      </c>
      <c r="H92" s="213">
        <v>0</v>
      </c>
      <c r="I92" s="214"/>
      <c r="J92" s="215">
        <f>ROUND(I92*H92,2)</f>
        <v>0</v>
      </c>
      <c r="K92" s="216"/>
      <c r="L92" s="217"/>
      <c r="M92" s="218" t="s">
        <v>3</v>
      </c>
      <c r="N92" s="219" t="s">
        <v>40</v>
      </c>
      <c r="O92" s="72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178" t="s">
        <v>207</v>
      </c>
      <c r="AT92" s="178" t="s">
        <v>273</v>
      </c>
      <c r="AU92" s="178" t="s">
        <v>79</v>
      </c>
      <c r="AY92" s="19" t="s">
        <v>146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19" t="s">
        <v>77</v>
      </c>
      <c r="BK92" s="179">
        <f>ROUND(I92*H92,2)</f>
        <v>0</v>
      </c>
      <c r="BL92" s="19" t="s">
        <v>152</v>
      </c>
      <c r="BM92" s="178" t="s">
        <v>167</v>
      </c>
    </row>
    <row r="93" spans="1:65" s="2" customFormat="1" ht="16.5" customHeight="1">
      <c r="A93" s="38"/>
      <c r="B93" s="165"/>
      <c r="C93" s="209" t="s">
        <v>214</v>
      </c>
      <c r="D93" s="209" t="s">
        <v>273</v>
      </c>
      <c r="E93" s="210" t="s">
        <v>1820</v>
      </c>
      <c r="F93" s="211" t="s">
        <v>1821</v>
      </c>
      <c r="G93" s="212" t="s">
        <v>543</v>
      </c>
      <c r="H93" s="213">
        <v>0</v>
      </c>
      <c r="I93" s="214"/>
      <c r="J93" s="215">
        <f>ROUND(I93*H93,2)</f>
        <v>0</v>
      </c>
      <c r="K93" s="216"/>
      <c r="L93" s="217"/>
      <c r="M93" s="218" t="s">
        <v>3</v>
      </c>
      <c r="N93" s="219" t="s">
        <v>40</v>
      </c>
      <c r="O93" s="72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178" t="s">
        <v>207</v>
      </c>
      <c r="AT93" s="178" t="s">
        <v>273</v>
      </c>
      <c r="AU93" s="178" t="s">
        <v>79</v>
      </c>
      <c r="AY93" s="19" t="s">
        <v>146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9" t="s">
        <v>77</v>
      </c>
      <c r="BK93" s="179">
        <f>ROUND(I93*H93,2)</f>
        <v>0</v>
      </c>
      <c r="BL93" s="19" t="s">
        <v>152</v>
      </c>
      <c r="BM93" s="178" t="s">
        <v>272</v>
      </c>
    </row>
    <row r="94" spans="1:65" s="2" customFormat="1" ht="16.5" customHeight="1">
      <c r="A94" s="38"/>
      <c r="B94" s="165"/>
      <c r="C94" s="209" t="s">
        <v>222</v>
      </c>
      <c r="D94" s="209" t="s">
        <v>273</v>
      </c>
      <c r="E94" s="210" t="s">
        <v>1822</v>
      </c>
      <c r="F94" s="211" t="s">
        <v>1823</v>
      </c>
      <c r="G94" s="212" t="s">
        <v>543</v>
      </c>
      <c r="H94" s="213">
        <v>0</v>
      </c>
      <c r="I94" s="214"/>
      <c r="J94" s="215">
        <f>ROUND(I94*H94,2)</f>
        <v>0</v>
      </c>
      <c r="K94" s="216"/>
      <c r="L94" s="217"/>
      <c r="M94" s="218" t="s">
        <v>3</v>
      </c>
      <c r="N94" s="219" t="s">
        <v>40</v>
      </c>
      <c r="O94" s="72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178" t="s">
        <v>207</v>
      </c>
      <c r="AT94" s="178" t="s">
        <v>273</v>
      </c>
      <c r="AU94" s="178" t="s">
        <v>79</v>
      </c>
      <c r="AY94" s="19" t="s">
        <v>146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19" t="s">
        <v>77</v>
      </c>
      <c r="BK94" s="179">
        <f>ROUND(I94*H94,2)</f>
        <v>0</v>
      </c>
      <c r="BL94" s="19" t="s">
        <v>152</v>
      </c>
      <c r="BM94" s="178" t="s">
        <v>287</v>
      </c>
    </row>
    <row r="95" spans="1:65" s="2" customFormat="1" ht="16.5" customHeight="1">
      <c r="A95" s="38"/>
      <c r="B95" s="165"/>
      <c r="C95" s="209" t="s">
        <v>229</v>
      </c>
      <c r="D95" s="209" t="s">
        <v>273</v>
      </c>
      <c r="E95" s="210" t="s">
        <v>1824</v>
      </c>
      <c r="F95" s="211" t="s">
        <v>1825</v>
      </c>
      <c r="G95" s="212" t="s">
        <v>543</v>
      </c>
      <c r="H95" s="213">
        <v>0</v>
      </c>
      <c r="I95" s="214"/>
      <c r="J95" s="215">
        <f>ROUND(I95*H95,2)</f>
        <v>0</v>
      </c>
      <c r="K95" s="216"/>
      <c r="L95" s="217"/>
      <c r="M95" s="218" t="s">
        <v>3</v>
      </c>
      <c r="N95" s="219" t="s">
        <v>40</v>
      </c>
      <c r="O95" s="72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178" t="s">
        <v>207</v>
      </c>
      <c r="AT95" s="178" t="s">
        <v>273</v>
      </c>
      <c r="AU95" s="178" t="s">
        <v>79</v>
      </c>
      <c r="AY95" s="19" t="s">
        <v>146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19" t="s">
        <v>77</v>
      </c>
      <c r="BK95" s="179">
        <f>ROUND(I95*H95,2)</f>
        <v>0</v>
      </c>
      <c r="BL95" s="19" t="s">
        <v>152</v>
      </c>
      <c r="BM95" s="178" t="s">
        <v>296</v>
      </c>
    </row>
    <row r="96" spans="1:65" s="2" customFormat="1" ht="16.5" customHeight="1">
      <c r="A96" s="38"/>
      <c r="B96" s="165"/>
      <c r="C96" s="209" t="s">
        <v>238</v>
      </c>
      <c r="D96" s="209" t="s">
        <v>273</v>
      </c>
      <c r="E96" s="210" t="s">
        <v>1826</v>
      </c>
      <c r="F96" s="211" t="s">
        <v>1827</v>
      </c>
      <c r="G96" s="212" t="s">
        <v>543</v>
      </c>
      <c r="H96" s="213">
        <v>0</v>
      </c>
      <c r="I96" s="214"/>
      <c r="J96" s="215">
        <f>ROUND(I96*H96,2)</f>
        <v>0</v>
      </c>
      <c r="K96" s="216"/>
      <c r="L96" s="217"/>
      <c r="M96" s="218" t="s">
        <v>3</v>
      </c>
      <c r="N96" s="219" t="s">
        <v>40</v>
      </c>
      <c r="O96" s="72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178" t="s">
        <v>207</v>
      </c>
      <c r="AT96" s="178" t="s">
        <v>273</v>
      </c>
      <c r="AU96" s="178" t="s">
        <v>79</v>
      </c>
      <c r="AY96" s="19" t="s">
        <v>146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9" t="s">
        <v>77</v>
      </c>
      <c r="BK96" s="179">
        <f>ROUND(I96*H96,2)</f>
        <v>0</v>
      </c>
      <c r="BL96" s="19" t="s">
        <v>152</v>
      </c>
      <c r="BM96" s="178" t="s">
        <v>308</v>
      </c>
    </row>
    <row r="97" spans="1:65" s="2" customFormat="1" ht="16.5" customHeight="1">
      <c r="A97" s="38"/>
      <c r="B97" s="165"/>
      <c r="C97" s="209" t="s">
        <v>244</v>
      </c>
      <c r="D97" s="209" t="s">
        <v>273</v>
      </c>
      <c r="E97" s="210" t="s">
        <v>1828</v>
      </c>
      <c r="F97" s="211" t="s">
        <v>1829</v>
      </c>
      <c r="G97" s="212" t="s">
        <v>543</v>
      </c>
      <c r="H97" s="213">
        <v>0</v>
      </c>
      <c r="I97" s="214"/>
      <c r="J97" s="215">
        <f>ROUND(I97*H97,2)</f>
        <v>0</v>
      </c>
      <c r="K97" s="216"/>
      <c r="L97" s="217"/>
      <c r="M97" s="218" t="s">
        <v>3</v>
      </c>
      <c r="N97" s="219" t="s">
        <v>40</v>
      </c>
      <c r="O97" s="72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78" t="s">
        <v>207</v>
      </c>
      <c r="AT97" s="178" t="s">
        <v>273</v>
      </c>
      <c r="AU97" s="178" t="s">
        <v>79</v>
      </c>
      <c r="AY97" s="19" t="s">
        <v>146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9" t="s">
        <v>77</v>
      </c>
      <c r="BK97" s="179">
        <f>ROUND(I97*H97,2)</f>
        <v>0</v>
      </c>
      <c r="BL97" s="19" t="s">
        <v>152</v>
      </c>
      <c r="BM97" s="178" t="s">
        <v>337</v>
      </c>
    </row>
    <row r="98" spans="1:65" s="2" customFormat="1" ht="16.5" customHeight="1">
      <c r="A98" s="38"/>
      <c r="B98" s="165"/>
      <c r="C98" s="209" t="s">
        <v>249</v>
      </c>
      <c r="D98" s="209" t="s">
        <v>273</v>
      </c>
      <c r="E98" s="210" t="s">
        <v>1830</v>
      </c>
      <c r="F98" s="211" t="s">
        <v>1831</v>
      </c>
      <c r="G98" s="212" t="s">
        <v>543</v>
      </c>
      <c r="H98" s="213">
        <v>0</v>
      </c>
      <c r="I98" s="214"/>
      <c r="J98" s="215">
        <f>ROUND(I98*H98,2)</f>
        <v>0</v>
      </c>
      <c r="K98" s="216"/>
      <c r="L98" s="217"/>
      <c r="M98" s="218" t="s">
        <v>3</v>
      </c>
      <c r="N98" s="219" t="s">
        <v>40</v>
      </c>
      <c r="O98" s="72"/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78" t="s">
        <v>207</v>
      </c>
      <c r="AT98" s="178" t="s">
        <v>273</v>
      </c>
      <c r="AU98" s="178" t="s">
        <v>79</v>
      </c>
      <c r="AY98" s="19" t="s">
        <v>146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19" t="s">
        <v>77</v>
      </c>
      <c r="BK98" s="179">
        <f>ROUND(I98*H98,2)</f>
        <v>0</v>
      </c>
      <c r="BL98" s="19" t="s">
        <v>152</v>
      </c>
      <c r="BM98" s="178" t="s">
        <v>351</v>
      </c>
    </row>
    <row r="99" spans="1:65" s="2" customFormat="1" ht="16.5" customHeight="1">
      <c r="A99" s="38"/>
      <c r="B99" s="165"/>
      <c r="C99" s="209" t="s">
        <v>9</v>
      </c>
      <c r="D99" s="209" t="s">
        <v>273</v>
      </c>
      <c r="E99" s="210" t="s">
        <v>1832</v>
      </c>
      <c r="F99" s="211" t="s">
        <v>1833</v>
      </c>
      <c r="G99" s="212" t="s">
        <v>543</v>
      </c>
      <c r="H99" s="213">
        <v>0</v>
      </c>
      <c r="I99" s="214"/>
      <c r="J99" s="215">
        <f>ROUND(I99*H99,2)</f>
        <v>0</v>
      </c>
      <c r="K99" s="216"/>
      <c r="L99" s="217"/>
      <c r="M99" s="218" t="s">
        <v>3</v>
      </c>
      <c r="N99" s="219" t="s">
        <v>40</v>
      </c>
      <c r="O99" s="72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178" t="s">
        <v>207</v>
      </c>
      <c r="AT99" s="178" t="s">
        <v>273</v>
      </c>
      <c r="AU99" s="178" t="s">
        <v>79</v>
      </c>
      <c r="AY99" s="19" t="s">
        <v>146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19" t="s">
        <v>77</v>
      </c>
      <c r="BK99" s="179">
        <f>ROUND(I99*H99,2)</f>
        <v>0</v>
      </c>
      <c r="BL99" s="19" t="s">
        <v>152</v>
      </c>
      <c r="BM99" s="178" t="s">
        <v>365</v>
      </c>
    </row>
    <row r="100" spans="1:65" s="2" customFormat="1" ht="16.5" customHeight="1">
      <c r="A100" s="38"/>
      <c r="B100" s="165"/>
      <c r="C100" s="209" t="s">
        <v>167</v>
      </c>
      <c r="D100" s="209" t="s">
        <v>273</v>
      </c>
      <c r="E100" s="210" t="s">
        <v>1834</v>
      </c>
      <c r="F100" s="211" t="s">
        <v>1835</v>
      </c>
      <c r="G100" s="212" t="s">
        <v>543</v>
      </c>
      <c r="H100" s="213">
        <v>0</v>
      </c>
      <c r="I100" s="214"/>
      <c r="J100" s="215">
        <f>ROUND(I100*H100,2)</f>
        <v>0</v>
      </c>
      <c r="K100" s="216"/>
      <c r="L100" s="217"/>
      <c r="M100" s="218" t="s">
        <v>3</v>
      </c>
      <c r="N100" s="219" t="s">
        <v>40</v>
      </c>
      <c r="O100" s="72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78" t="s">
        <v>207</v>
      </c>
      <c r="AT100" s="178" t="s">
        <v>273</v>
      </c>
      <c r="AU100" s="178" t="s">
        <v>79</v>
      </c>
      <c r="AY100" s="19" t="s">
        <v>146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9" t="s">
        <v>77</v>
      </c>
      <c r="BK100" s="179">
        <f>ROUND(I100*H100,2)</f>
        <v>0</v>
      </c>
      <c r="BL100" s="19" t="s">
        <v>152</v>
      </c>
      <c r="BM100" s="178" t="s">
        <v>380</v>
      </c>
    </row>
    <row r="101" spans="1:65" s="2" customFormat="1" ht="16.5" customHeight="1">
      <c r="A101" s="38"/>
      <c r="B101" s="165"/>
      <c r="C101" s="209" t="s">
        <v>265</v>
      </c>
      <c r="D101" s="209" t="s">
        <v>273</v>
      </c>
      <c r="E101" s="210" t="s">
        <v>1836</v>
      </c>
      <c r="F101" s="211" t="s">
        <v>1837</v>
      </c>
      <c r="G101" s="212" t="s">
        <v>543</v>
      </c>
      <c r="H101" s="213">
        <v>0</v>
      </c>
      <c r="I101" s="214"/>
      <c r="J101" s="215">
        <f>ROUND(I101*H101,2)</f>
        <v>0</v>
      </c>
      <c r="K101" s="216"/>
      <c r="L101" s="217"/>
      <c r="M101" s="218" t="s">
        <v>3</v>
      </c>
      <c r="N101" s="219" t="s">
        <v>40</v>
      </c>
      <c r="O101" s="72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178" t="s">
        <v>207</v>
      </c>
      <c r="AT101" s="178" t="s">
        <v>273</v>
      </c>
      <c r="AU101" s="178" t="s">
        <v>79</v>
      </c>
      <c r="AY101" s="19" t="s">
        <v>146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19" t="s">
        <v>77</v>
      </c>
      <c r="BK101" s="179">
        <f>ROUND(I101*H101,2)</f>
        <v>0</v>
      </c>
      <c r="BL101" s="19" t="s">
        <v>152</v>
      </c>
      <c r="BM101" s="178" t="s">
        <v>396</v>
      </c>
    </row>
    <row r="102" spans="1:65" s="2" customFormat="1" ht="16.5" customHeight="1">
      <c r="A102" s="38"/>
      <c r="B102" s="165"/>
      <c r="C102" s="209" t="s">
        <v>272</v>
      </c>
      <c r="D102" s="209" t="s">
        <v>273</v>
      </c>
      <c r="E102" s="210" t="s">
        <v>1838</v>
      </c>
      <c r="F102" s="211" t="s">
        <v>1839</v>
      </c>
      <c r="G102" s="212" t="s">
        <v>543</v>
      </c>
      <c r="H102" s="213">
        <v>0</v>
      </c>
      <c r="I102" s="214"/>
      <c r="J102" s="215">
        <f>ROUND(I102*H102,2)</f>
        <v>0</v>
      </c>
      <c r="K102" s="216"/>
      <c r="L102" s="217"/>
      <c r="M102" s="218" t="s">
        <v>3</v>
      </c>
      <c r="N102" s="219" t="s">
        <v>40</v>
      </c>
      <c r="O102" s="72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78" t="s">
        <v>207</v>
      </c>
      <c r="AT102" s="178" t="s">
        <v>273</v>
      </c>
      <c r="AU102" s="178" t="s">
        <v>79</v>
      </c>
      <c r="AY102" s="19" t="s">
        <v>146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9" t="s">
        <v>77</v>
      </c>
      <c r="BK102" s="179">
        <f>ROUND(I102*H102,2)</f>
        <v>0</v>
      </c>
      <c r="BL102" s="19" t="s">
        <v>152</v>
      </c>
      <c r="BM102" s="178" t="s">
        <v>409</v>
      </c>
    </row>
    <row r="103" spans="1:65" s="2" customFormat="1" ht="16.5" customHeight="1">
      <c r="A103" s="38"/>
      <c r="B103" s="165"/>
      <c r="C103" s="209" t="s">
        <v>278</v>
      </c>
      <c r="D103" s="209" t="s">
        <v>273</v>
      </c>
      <c r="E103" s="210" t="s">
        <v>1840</v>
      </c>
      <c r="F103" s="211" t="s">
        <v>1841</v>
      </c>
      <c r="G103" s="212" t="s">
        <v>543</v>
      </c>
      <c r="H103" s="213">
        <v>0</v>
      </c>
      <c r="I103" s="214"/>
      <c r="J103" s="215">
        <f>ROUND(I103*H103,2)</f>
        <v>0</v>
      </c>
      <c r="K103" s="216"/>
      <c r="L103" s="217"/>
      <c r="M103" s="218" t="s">
        <v>3</v>
      </c>
      <c r="N103" s="219" t="s">
        <v>40</v>
      </c>
      <c r="O103" s="72"/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78" t="s">
        <v>207</v>
      </c>
      <c r="AT103" s="178" t="s">
        <v>273</v>
      </c>
      <c r="AU103" s="178" t="s">
        <v>79</v>
      </c>
      <c r="AY103" s="19" t="s">
        <v>146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19" t="s">
        <v>77</v>
      </c>
      <c r="BK103" s="179">
        <f>ROUND(I103*H103,2)</f>
        <v>0</v>
      </c>
      <c r="BL103" s="19" t="s">
        <v>152</v>
      </c>
      <c r="BM103" s="178" t="s">
        <v>419</v>
      </c>
    </row>
    <row r="104" spans="1:65" s="2" customFormat="1" ht="16.5" customHeight="1">
      <c r="A104" s="38"/>
      <c r="B104" s="165"/>
      <c r="C104" s="209" t="s">
        <v>287</v>
      </c>
      <c r="D104" s="209" t="s">
        <v>273</v>
      </c>
      <c r="E104" s="210" t="s">
        <v>1842</v>
      </c>
      <c r="F104" s="211" t="s">
        <v>1843</v>
      </c>
      <c r="G104" s="212" t="s">
        <v>543</v>
      </c>
      <c r="H104" s="213">
        <v>0</v>
      </c>
      <c r="I104" s="214"/>
      <c r="J104" s="215">
        <f>ROUND(I104*H104,2)</f>
        <v>0</v>
      </c>
      <c r="K104" s="216"/>
      <c r="L104" s="217"/>
      <c r="M104" s="218" t="s">
        <v>3</v>
      </c>
      <c r="N104" s="219" t="s">
        <v>40</v>
      </c>
      <c r="O104" s="72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78" t="s">
        <v>207</v>
      </c>
      <c r="AT104" s="178" t="s">
        <v>273</v>
      </c>
      <c r="AU104" s="178" t="s">
        <v>79</v>
      </c>
      <c r="AY104" s="19" t="s">
        <v>146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19" t="s">
        <v>77</v>
      </c>
      <c r="BK104" s="179">
        <f>ROUND(I104*H104,2)</f>
        <v>0</v>
      </c>
      <c r="BL104" s="19" t="s">
        <v>152</v>
      </c>
      <c r="BM104" s="178" t="s">
        <v>430</v>
      </c>
    </row>
    <row r="105" spans="1:65" s="2" customFormat="1" ht="16.5" customHeight="1">
      <c r="A105" s="38"/>
      <c r="B105" s="165"/>
      <c r="C105" s="209" t="s">
        <v>8</v>
      </c>
      <c r="D105" s="209" t="s">
        <v>273</v>
      </c>
      <c r="E105" s="210" t="s">
        <v>1844</v>
      </c>
      <c r="F105" s="211" t="s">
        <v>1845</v>
      </c>
      <c r="G105" s="212" t="s">
        <v>543</v>
      </c>
      <c r="H105" s="213">
        <v>0</v>
      </c>
      <c r="I105" s="214"/>
      <c r="J105" s="215">
        <f>ROUND(I105*H105,2)</f>
        <v>0</v>
      </c>
      <c r="K105" s="216"/>
      <c r="L105" s="217"/>
      <c r="M105" s="218" t="s">
        <v>3</v>
      </c>
      <c r="N105" s="219" t="s">
        <v>40</v>
      </c>
      <c r="O105" s="72"/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178" t="s">
        <v>207</v>
      </c>
      <c r="AT105" s="178" t="s">
        <v>273</v>
      </c>
      <c r="AU105" s="178" t="s">
        <v>79</v>
      </c>
      <c r="AY105" s="19" t="s">
        <v>146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19" t="s">
        <v>77</v>
      </c>
      <c r="BK105" s="179">
        <f>ROUND(I105*H105,2)</f>
        <v>0</v>
      </c>
      <c r="BL105" s="19" t="s">
        <v>152</v>
      </c>
      <c r="BM105" s="178" t="s">
        <v>1592</v>
      </c>
    </row>
    <row r="106" spans="1:65" s="2" customFormat="1" ht="16.5" customHeight="1">
      <c r="A106" s="38"/>
      <c r="B106" s="165"/>
      <c r="C106" s="209" t="s">
        <v>296</v>
      </c>
      <c r="D106" s="209" t="s">
        <v>273</v>
      </c>
      <c r="E106" s="210" t="s">
        <v>1846</v>
      </c>
      <c r="F106" s="211" t="s">
        <v>1847</v>
      </c>
      <c r="G106" s="212" t="s">
        <v>543</v>
      </c>
      <c r="H106" s="213">
        <v>0</v>
      </c>
      <c r="I106" s="214"/>
      <c r="J106" s="215">
        <f>ROUND(I106*H106,2)</f>
        <v>0</v>
      </c>
      <c r="K106" s="216"/>
      <c r="L106" s="217"/>
      <c r="M106" s="218" t="s">
        <v>3</v>
      </c>
      <c r="N106" s="219" t="s">
        <v>40</v>
      </c>
      <c r="O106" s="72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78" t="s">
        <v>207</v>
      </c>
      <c r="AT106" s="178" t="s">
        <v>273</v>
      </c>
      <c r="AU106" s="178" t="s">
        <v>79</v>
      </c>
      <c r="AY106" s="19" t="s">
        <v>146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9" t="s">
        <v>77</v>
      </c>
      <c r="BK106" s="179">
        <f>ROUND(I106*H106,2)</f>
        <v>0</v>
      </c>
      <c r="BL106" s="19" t="s">
        <v>152</v>
      </c>
      <c r="BM106" s="178" t="s">
        <v>436</v>
      </c>
    </row>
    <row r="107" spans="1:65" s="2" customFormat="1" ht="16.5" customHeight="1">
      <c r="A107" s="38"/>
      <c r="B107" s="165"/>
      <c r="C107" s="209" t="s">
        <v>303</v>
      </c>
      <c r="D107" s="209" t="s">
        <v>273</v>
      </c>
      <c r="E107" s="210" t="s">
        <v>1848</v>
      </c>
      <c r="F107" s="211" t="s">
        <v>1849</v>
      </c>
      <c r="G107" s="212" t="s">
        <v>543</v>
      </c>
      <c r="H107" s="213">
        <v>0</v>
      </c>
      <c r="I107" s="214"/>
      <c r="J107" s="215">
        <f>ROUND(I107*H107,2)</f>
        <v>0</v>
      </c>
      <c r="K107" s="216"/>
      <c r="L107" s="217"/>
      <c r="M107" s="218" t="s">
        <v>3</v>
      </c>
      <c r="N107" s="219" t="s">
        <v>40</v>
      </c>
      <c r="O107" s="72"/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178" t="s">
        <v>207</v>
      </c>
      <c r="AT107" s="178" t="s">
        <v>273</v>
      </c>
      <c r="AU107" s="178" t="s">
        <v>79</v>
      </c>
      <c r="AY107" s="19" t="s">
        <v>146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19" t="s">
        <v>77</v>
      </c>
      <c r="BK107" s="179">
        <f>ROUND(I107*H107,2)</f>
        <v>0</v>
      </c>
      <c r="BL107" s="19" t="s">
        <v>152</v>
      </c>
      <c r="BM107" s="178" t="s">
        <v>448</v>
      </c>
    </row>
    <row r="108" spans="1:65" s="2" customFormat="1" ht="16.5" customHeight="1">
      <c r="A108" s="38"/>
      <c r="B108" s="165"/>
      <c r="C108" s="209" t="s">
        <v>308</v>
      </c>
      <c r="D108" s="209" t="s">
        <v>273</v>
      </c>
      <c r="E108" s="210" t="s">
        <v>1850</v>
      </c>
      <c r="F108" s="211" t="s">
        <v>1851</v>
      </c>
      <c r="G108" s="212" t="s">
        <v>543</v>
      </c>
      <c r="H108" s="213">
        <v>0</v>
      </c>
      <c r="I108" s="214"/>
      <c r="J108" s="215">
        <f>ROUND(I108*H108,2)</f>
        <v>0</v>
      </c>
      <c r="K108" s="216"/>
      <c r="L108" s="217"/>
      <c r="M108" s="218" t="s">
        <v>3</v>
      </c>
      <c r="N108" s="219" t="s">
        <v>40</v>
      </c>
      <c r="O108" s="72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78" t="s">
        <v>207</v>
      </c>
      <c r="AT108" s="178" t="s">
        <v>273</v>
      </c>
      <c r="AU108" s="178" t="s">
        <v>79</v>
      </c>
      <c r="AY108" s="19" t="s">
        <v>146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19" t="s">
        <v>77</v>
      </c>
      <c r="BK108" s="179">
        <f>ROUND(I108*H108,2)</f>
        <v>0</v>
      </c>
      <c r="BL108" s="19" t="s">
        <v>152</v>
      </c>
      <c r="BM108" s="178" t="s">
        <v>458</v>
      </c>
    </row>
    <row r="109" spans="1:65" s="2" customFormat="1" ht="16.5" customHeight="1">
      <c r="A109" s="38"/>
      <c r="B109" s="165"/>
      <c r="C109" s="209" t="s">
        <v>328</v>
      </c>
      <c r="D109" s="209" t="s">
        <v>273</v>
      </c>
      <c r="E109" s="210" t="s">
        <v>1852</v>
      </c>
      <c r="F109" s="211" t="s">
        <v>1853</v>
      </c>
      <c r="G109" s="212" t="s">
        <v>543</v>
      </c>
      <c r="H109" s="213">
        <v>0</v>
      </c>
      <c r="I109" s="214"/>
      <c r="J109" s="215">
        <f>ROUND(I109*H109,2)</f>
        <v>0</v>
      </c>
      <c r="K109" s="216"/>
      <c r="L109" s="217"/>
      <c r="M109" s="218" t="s">
        <v>3</v>
      </c>
      <c r="N109" s="219" t="s">
        <v>40</v>
      </c>
      <c r="O109" s="72"/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178" t="s">
        <v>207</v>
      </c>
      <c r="AT109" s="178" t="s">
        <v>273</v>
      </c>
      <c r="AU109" s="178" t="s">
        <v>79</v>
      </c>
      <c r="AY109" s="19" t="s">
        <v>146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19" t="s">
        <v>77</v>
      </c>
      <c r="BK109" s="179">
        <f>ROUND(I109*H109,2)</f>
        <v>0</v>
      </c>
      <c r="BL109" s="19" t="s">
        <v>152</v>
      </c>
      <c r="BM109" s="178" t="s">
        <v>468</v>
      </c>
    </row>
    <row r="110" spans="1:65" s="2" customFormat="1" ht="16.5" customHeight="1">
      <c r="A110" s="38"/>
      <c r="B110" s="165"/>
      <c r="C110" s="209" t="s">
        <v>337</v>
      </c>
      <c r="D110" s="209" t="s">
        <v>273</v>
      </c>
      <c r="E110" s="210" t="s">
        <v>1854</v>
      </c>
      <c r="F110" s="211" t="s">
        <v>1855</v>
      </c>
      <c r="G110" s="212" t="s">
        <v>543</v>
      </c>
      <c r="H110" s="213">
        <v>0</v>
      </c>
      <c r="I110" s="214"/>
      <c r="J110" s="215">
        <f>ROUND(I110*H110,2)</f>
        <v>0</v>
      </c>
      <c r="K110" s="216"/>
      <c r="L110" s="217"/>
      <c r="M110" s="218" t="s">
        <v>3</v>
      </c>
      <c r="N110" s="219" t="s">
        <v>40</v>
      </c>
      <c r="O110" s="72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78" t="s">
        <v>207</v>
      </c>
      <c r="AT110" s="178" t="s">
        <v>273</v>
      </c>
      <c r="AU110" s="178" t="s">
        <v>79</v>
      </c>
      <c r="AY110" s="19" t="s">
        <v>146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9" t="s">
        <v>77</v>
      </c>
      <c r="BK110" s="179">
        <f>ROUND(I110*H110,2)</f>
        <v>0</v>
      </c>
      <c r="BL110" s="19" t="s">
        <v>152</v>
      </c>
      <c r="BM110" s="178" t="s">
        <v>481</v>
      </c>
    </row>
    <row r="111" spans="1:65" s="2" customFormat="1" ht="16.5" customHeight="1">
      <c r="A111" s="38"/>
      <c r="B111" s="165"/>
      <c r="C111" s="209" t="s">
        <v>344</v>
      </c>
      <c r="D111" s="209" t="s">
        <v>273</v>
      </c>
      <c r="E111" s="210" t="s">
        <v>1856</v>
      </c>
      <c r="F111" s="211" t="s">
        <v>1857</v>
      </c>
      <c r="G111" s="212" t="s">
        <v>543</v>
      </c>
      <c r="H111" s="213">
        <v>0</v>
      </c>
      <c r="I111" s="214"/>
      <c r="J111" s="215">
        <f>ROUND(I111*H111,2)</f>
        <v>0</v>
      </c>
      <c r="K111" s="216"/>
      <c r="L111" s="217"/>
      <c r="M111" s="218" t="s">
        <v>3</v>
      </c>
      <c r="N111" s="219" t="s">
        <v>40</v>
      </c>
      <c r="O111" s="72"/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178" t="s">
        <v>207</v>
      </c>
      <c r="AT111" s="178" t="s">
        <v>273</v>
      </c>
      <c r="AU111" s="178" t="s">
        <v>79</v>
      </c>
      <c r="AY111" s="19" t="s">
        <v>146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19" t="s">
        <v>77</v>
      </c>
      <c r="BK111" s="179">
        <f>ROUND(I111*H111,2)</f>
        <v>0</v>
      </c>
      <c r="BL111" s="19" t="s">
        <v>152</v>
      </c>
      <c r="BM111" s="178" t="s">
        <v>500</v>
      </c>
    </row>
    <row r="112" spans="1:65" s="2" customFormat="1" ht="16.5" customHeight="1">
      <c r="A112" s="38"/>
      <c r="B112" s="165"/>
      <c r="C112" s="209" t="s">
        <v>351</v>
      </c>
      <c r="D112" s="209" t="s">
        <v>273</v>
      </c>
      <c r="E112" s="210" t="s">
        <v>1858</v>
      </c>
      <c r="F112" s="211" t="s">
        <v>1859</v>
      </c>
      <c r="G112" s="212" t="s">
        <v>543</v>
      </c>
      <c r="H112" s="213">
        <v>0</v>
      </c>
      <c r="I112" s="214"/>
      <c r="J112" s="215">
        <f>ROUND(I112*H112,2)</f>
        <v>0</v>
      </c>
      <c r="K112" s="216"/>
      <c r="L112" s="217"/>
      <c r="M112" s="218" t="s">
        <v>3</v>
      </c>
      <c r="N112" s="219" t="s">
        <v>40</v>
      </c>
      <c r="O112" s="72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78" t="s">
        <v>207</v>
      </c>
      <c r="AT112" s="178" t="s">
        <v>273</v>
      </c>
      <c r="AU112" s="178" t="s">
        <v>79</v>
      </c>
      <c r="AY112" s="19" t="s">
        <v>146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9" t="s">
        <v>77</v>
      </c>
      <c r="BK112" s="179">
        <f>ROUND(I112*H112,2)</f>
        <v>0</v>
      </c>
      <c r="BL112" s="19" t="s">
        <v>152</v>
      </c>
      <c r="BM112" s="178" t="s">
        <v>510</v>
      </c>
    </row>
    <row r="113" spans="1:65" s="2" customFormat="1" ht="16.5" customHeight="1">
      <c r="A113" s="38"/>
      <c r="B113" s="165"/>
      <c r="C113" s="209" t="s">
        <v>360</v>
      </c>
      <c r="D113" s="209" t="s">
        <v>273</v>
      </c>
      <c r="E113" s="210" t="s">
        <v>1860</v>
      </c>
      <c r="F113" s="211" t="s">
        <v>1861</v>
      </c>
      <c r="G113" s="212" t="s">
        <v>543</v>
      </c>
      <c r="H113" s="213">
        <v>0</v>
      </c>
      <c r="I113" s="214"/>
      <c r="J113" s="215">
        <f>ROUND(I113*H113,2)</f>
        <v>0</v>
      </c>
      <c r="K113" s="216"/>
      <c r="L113" s="217"/>
      <c r="M113" s="218" t="s">
        <v>3</v>
      </c>
      <c r="N113" s="219" t="s">
        <v>40</v>
      </c>
      <c r="O113" s="72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78" t="s">
        <v>207</v>
      </c>
      <c r="AT113" s="178" t="s">
        <v>273</v>
      </c>
      <c r="AU113" s="178" t="s">
        <v>79</v>
      </c>
      <c r="AY113" s="19" t="s">
        <v>146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19" t="s">
        <v>77</v>
      </c>
      <c r="BK113" s="179">
        <f>ROUND(I113*H113,2)</f>
        <v>0</v>
      </c>
      <c r="BL113" s="19" t="s">
        <v>152</v>
      </c>
      <c r="BM113" s="178" t="s">
        <v>521</v>
      </c>
    </row>
    <row r="114" spans="1:65" s="2" customFormat="1" ht="16.5" customHeight="1">
      <c r="A114" s="38"/>
      <c r="B114" s="165"/>
      <c r="C114" s="209" t="s">
        <v>365</v>
      </c>
      <c r="D114" s="209" t="s">
        <v>273</v>
      </c>
      <c r="E114" s="210" t="s">
        <v>1862</v>
      </c>
      <c r="F114" s="211" t="s">
        <v>1863</v>
      </c>
      <c r="G114" s="212" t="s">
        <v>543</v>
      </c>
      <c r="H114" s="213">
        <v>0</v>
      </c>
      <c r="I114" s="214"/>
      <c r="J114" s="215">
        <f>ROUND(I114*H114,2)</f>
        <v>0</v>
      </c>
      <c r="K114" s="216"/>
      <c r="L114" s="217"/>
      <c r="M114" s="218" t="s">
        <v>3</v>
      </c>
      <c r="N114" s="219" t="s">
        <v>40</v>
      </c>
      <c r="O114" s="72"/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78" t="s">
        <v>207</v>
      </c>
      <c r="AT114" s="178" t="s">
        <v>273</v>
      </c>
      <c r="AU114" s="178" t="s">
        <v>79</v>
      </c>
      <c r="AY114" s="19" t="s">
        <v>146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19" t="s">
        <v>77</v>
      </c>
      <c r="BK114" s="179">
        <f>ROUND(I114*H114,2)</f>
        <v>0</v>
      </c>
      <c r="BL114" s="19" t="s">
        <v>152</v>
      </c>
      <c r="BM114" s="178" t="s">
        <v>534</v>
      </c>
    </row>
    <row r="115" spans="1:65" s="2" customFormat="1" ht="16.5" customHeight="1">
      <c r="A115" s="38"/>
      <c r="B115" s="165"/>
      <c r="C115" s="209" t="s">
        <v>372</v>
      </c>
      <c r="D115" s="209" t="s">
        <v>273</v>
      </c>
      <c r="E115" s="210" t="s">
        <v>1864</v>
      </c>
      <c r="F115" s="211" t="s">
        <v>1865</v>
      </c>
      <c r="G115" s="212" t="s">
        <v>543</v>
      </c>
      <c r="H115" s="213">
        <v>0</v>
      </c>
      <c r="I115" s="214"/>
      <c r="J115" s="215">
        <f>ROUND(I115*H115,2)</f>
        <v>0</v>
      </c>
      <c r="K115" s="216"/>
      <c r="L115" s="217"/>
      <c r="M115" s="218" t="s">
        <v>3</v>
      </c>
      <c r="N115" s="219" t="s">
        <v>40</v>
      </c>
      <c r="O115" s="72"/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178" t="s">
        <v>207</v>
      </c>
      <c r="AT115" s="178" t="s">
        <v>273</v>
      </c>
      <c r="AU115" s="178" t="s">
        <v>79</v>
      </c>
      <c r="AY115" s="19" t="s">
        <v>146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19" t="s">
        <v>77</v>
      </c>
      <c r="BK115" s="179">
        <f>ROUND(I115*H115,2)</f>
        <v>0</v>
      </c>
      <c r="BL115" s="19" t="s">
        <v>152</v>
      </c>
      <c r="BM115" s="178" t="s">
        <v>547</v>
      </c>
    </row>
    <row r="116" spans="1:65" s="2" customFormat="1" ht="16.5" customHeight="1">
      <c r="A116" s="38"/>
      <c r="B116" s="165"/>
      <c r="C116" s="209" t="s">
        <v>380</v>
      </c>
      <c r="D116" s="209" t="s">
        <v>273</v>
      </c>
      <c r="E116" s="210" t="s">
        <v>1866</v>
      </c>
      <c r="F116" s="211" t="s">
        <v>1867</v>
      </c>
      <c r="G116" s="212" t="s">
        <v>543</v>
      </c>
      <c r="H116" s="213">
        <v>0</v>
      </c>
      <c r="I116" s="214"/>
      <c r="J116" s="215">
        <f>ROUND(I116*H116,2)</f>
        <v>0</v>
      </c>
      <c r="K116" s="216"/>
      <c r="L116" s="217"/>
      <c r="M116" s="218" t="s">
        <v>3</v>
      </c>
      <c r="N116" s="219" t="s">
        <v>40</v>
      </c>
      <c r="O116" s="72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78" t="s">
        <v>207</v>
      </c>
      <c r="AT116" s="178" t="s">
        <v>273</v>
      </c>
      <c r="AU116" s="178" t="s">
        <v>79</v>
      </c>
      <c r="AY116" s="19" t="s">
        <v>146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19" t="s">
        <v>77</v>
      </c>
      <c r="BK116" s="179">
        <f>ROUND(I116*H116,2)</f>
        <v>0</v>
      </c>
      <c r="BL116" s="19" t="s">
        <v>152</v>
      </c>
      <c r="BM116" s="178" t="s">
        <v>560</v>
      </c>
    </row>
    <row r="117" spans="1:65" s="2" customFormat="1" ht="16.5" customHeight="1">
      <c r="A117" s="38"/>
      <c r="B117" s="165"/>
      <c r="C117" s="209" t="s">
        <v>388</v>
      </c>
      <c r="D117" s="209" t="s">
        <v>273</v>
      </c>
      <c r="E117" s="210" t="s">
        <v>1868</v>
      </c>
      <c r="F117" s="211" t="s">
        <v>1869</v>
      </c>
      <c r="G117" s="212" t="s">
        <v>543</v>
      </c>
      <c r="H117" s="213">
        <v>0</v>
      </c>
      <c r="I117" s="214"/>
      <c r="J117" s="215">
        <f>ROUND(I117*H117,2)</f>
        <v>0</v>
      </c>
      <c r="K117" s="216"/>
      <c r="L117" s="217"/>
      <c r="M117" s="218" t="s">
        <v>3</v>
      </c>
      <c r="N117" s="219" t="s">
        <v>40</v>
      </c>
      <c r="O117" s="72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78" t="s">
        <v>207</v>
      </c>
      <c r="AT117" s="178" t="s">
        <v>273</v>
      </c>
      <c r="AU117" s="178" t="s">
        <v>79</v>
      </c>
      <c r="AY117" s="19" t="s">
        <v>146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19" t="s">
        <v>77</v>
      </c>
      <c r="BK117" s="179">
        <f>ROUND(I117*H117,2)</f>
        <v>0</v>
      </c>
      <c r="BL117" s="19" t="s">
        <v>152</v>
      </c>
      <c r="BM117" s="178" t="s">
        <v>572</v>
      </c>
    </row>
    <row r="118" spans="1:65" s="2" customFormat="1" ht="16.5" customHeight="1">
      <c r="A118" s="38"/>
      <c r="B118" s="165"/>
      <c r="C118" s="209" t="s">
        <v>396</v>
      </c>
      <c r="D118" s="209" t="s">
        <v>273</v>
      </c>
      <c r="E118" s="210" t="s">
        <v>1870</v>
      </c>
      <c r="F118" s="211" t="s">
        <v>1871</v>
      </c>
      <c r="G118" s="212" t="s">
        <v>543</v>
      </c>
      <c r="H118" s="213">
        <v>0</v>
      </c>
      <c r="I118" s="214"/>
      <c r="J118" s="215">
        <f>ROUND(I118*H118,2)</f>
        <v>0</v>
      </c>
      <c r="K118" s="216"/>
      <c r="L118" s="217"/>
      <c r="M118" s="218" t="s">
        <v>3</v>
      </c>
      <c r="N118" s="219" t="s">
        <v>40</v>
      </c>
      <c r="O118" s="72"/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178" t="s">
        <v>207</v>
      </c>
      <c r="AT118" s="178" t="s">
        <v>273</v>
      </c>
      <c r="AU118" s="178" t="s">
        <v>79</v>
      </c>
      <c r="AY118" s="19" t="s">
        <v>146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19" t="s">
        <v>77</v>
      </c>
      <c r="BK118" s="179">
        <f>ROUND(I118*H118,2)</f>
        <v>0</v>
      </c>
      <c r="BL118" s="19" t="s">
        <v>152</v>
      </c>
      <c r="BM118" s="178" t="s">
        <v>586</v>
      </c>
    </row>
    <row r="119" spans="1:65" s="2" customFormat="1" ht="16.5" customHeight="1">
      <c r="A119" s="38"/>
      <c r="B119" s="165"/>
      <c r="C119" s="209" t="s">
        <v>402</v>
      </c>
      <c r="D119" s="209" t="s">
        <v>273</v>
      </c>
      <c r="E119" s="210" t="s">
        <v>1872</v>
      </c>
      <c r="F119" s="211" t="s">
        <v>1873</v>
      </c>
      <c r="G119" s="212" t="s">
        <v>543</v>
      </c>
      <c r="H119" s="213">
        <v>0</v>
      </c>
      <c r="I119" s="214"/>
      <c r="J119" s="215">
        <f>ROUND(I119*H119,2)</f>
        <v>0</v>
      </c>
      <c r="K119" s="216"/>
      <c r="L119" s="217"/>
      <c r="M119" s="218" t="s">
        <v>3</v>
      </c>
      <c r="N119" s="219" t="s">
        <v>40</v>
      </c>
      <c r="O119" s="72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78" t="s">
        <v>207</v>
      </c>
      <c r="AT119" s="178" t="s">
        <v>273</v>
      </c>
      <c r="AU119" s="178" t="s">
        <v>79</v>
      </c>
      <c r="AY119" s="19" t="s">
        <v>146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19" t="s">
        <v>77</v>
      </c>
      <c r="BK119" s="179">
        <f>ROUND(I119*H119,2)</f>
        <v>0</v>
      </c>
      <c r="BL119" s="19" t="s">
        <v>152</v>
      </c>
      <c r="BM119" s="178" t="s">
        <v>597</v>
      </c>
    </row>
    <row r="120" spans="1:65" s="2" customFormat="1" ht="16.5" customHeight="1">
      <c r="A120" s="38"/>
      <c r="B120" s="165"/>
      <c r="C120" s="209" t="s">
        <v>409</v>
      </c>
      <c r="D120" s="209" t="s">
        <v>273</v>
      </c>
      <c r="E120" s="210" t="s">
        <v>1874</v>
      </c>
      <c r="F120" s="211" t="s">
        <v>1875</v>
      </c>
      <c r="G120" s="212" t="s">
        <v>543</v>
      </c>
      <c r="H120" s="213">
        <v>0</v>
      </c>
      <c r="I120" s="214"/>
      <c r="J120" s="215">
        <f>ROUND(I120*H120,2)</f>
        <v>0</v>
      </c>
      <c r="K120" s="216"/>
      <c r="L120" s="217"/>
      <c r="M120" s="218" t="s">
        <v>3</v>
      </c>
      <c r="N120" s="219" t="s">
        <v>40</v>
      </c>
      <c r="O120" s="72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78" t="s">
        <v>207</v>
      </c>
      <c r="AT120" s="178" t="s">
        <v>273</v>
      </c>
      <c r="AU120" s="178" t="s">
        <v>79</v>
      </c>
      <c r="AY120" s="19" t="s">
        <v>146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19" t="s">
        <v>77</v>
      </c>
      <c r="BK120" s="179">
        <f>ROUND(I120*H120,2)</f>
        <v>0</v>
      </c>
      <c r="BL120" s="19" t="s">
        <v>152</v>
      </c>
      <c r="BM120" s="178" t="s">
        <v>609</v>
      </c>
    </row>
    <row r="121" spans="1:65" s="2" customFormat="1" ht="16.5" customHeight="1">
      <c r="A121" s="38"/>
      <c r="B121" s="165"/>
      <c r="C121" s="209" t="s">
        <v>414</v>
      </c>
      <c r="D121" s="209" t="s">
        <v>273</v>
      </c>
      <c r="E121" s="210" t="s">
        <v>1876</v>
      </c>
      <c r="F121" s="211" t="s">
        <v>1877</v>
      </c>
      <c r="G121" s="212" t="s">
        <v>543</v>
      </c>
      <c r="H121" s="213">
        <v>0</v>
      </c>
      <c r="I121" s="214"/>
      <c r="J121" s="215">
        <f>ROUND(I121*H121,2)</f>
        <v>0</v>
      </c>
      <c r="K121" s="216"/>
      <c r="L121" s="217"/>
      <c r="M121" s="218" t="s">
        <v>3</v>
      </c>
      <c r="N121" s="219" t="s">
        <v>40</v>
      </c>
      <c r="O121" s="72"/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78" t="s">
        <v>207</v>
      </c>
      <c r="AT121" s="178" t="s">
        <v>273</v>
      </c>
      <c r="AU121" s="178" t="s">
        <v>79</v>
      </c>
      <c r="AY121" s="19" t="s">
        <v>146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19" t="s">
        <v>77</v>
      </c>
      <c r="BK121" s="179">
        <f>ROUND(I121*H121,2)</f>
        <v>0</v>
      </c>
      <c r="BL121" s="19" t="s">
        <v>152</v>
      </c>
      <c r="BM121" s="178" t="s">
        <v>625</v>
      </c>
    </row>
    <row r="122" spans="1:65" s="2" customFormat="1" ht="16.5" customHeight="1">
      <c r="A122" s="38"/>
      <c r="B122" s="165"/>
      <c r="C122" s="209" t="s">
        <v>419</v>
      </c>
      <c r="D122" s="209" t="s">
        <v>273</v>
      </c>
      <c r="E122" s="210" t="s">
        <v>1878</v>
      </c>
      <c r="F122" s="211" t="s">
        <v>1879</v>
      </c>
      <c r="G122" s="212" t="s">
        <v>543</v>
      </c>
      <c r="H122" s="213">
        <v>0</v>
      </c>
      <c r="I122" s="214"/>
      <c r="J122" s="215">
        <f>ROUND(I122*H122,2)</f>
        <v>0</v>
      </c>
      <c r="K122" s="216"/>
      <c r="L122" s="217"/>
      <c r="M122" s="218" t="s">
        <v>3</v>
      </c>
      <c r="N122" s="219" t="s">
        <v>40</v>
      </c>
      <c r="O122" s="72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78" t="s">
        <v>207</v>
      </c>
      <c r="AT122" s="178" t="s">
        <v>273</v>
      </c>
      <c r="AU122" s="178" t="s">
        <v>79</v>
      </c>
      <c r="AY122" s="19" t="s">
        <v>146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9" t="s">
        <v>77</v>
      </c>
      <c r="BK122" s="179">
        <f>ROUND(I122*H122,2)</f>
        <v>0</v>
      </c>
      <c r="BL122" s="19" t="s">
        <v>152</v>
      </c>
      <c r="BM122" s="178" t="s">
        <v>326</v>
      </c>
    </row>
    <row r="123" spans="1:65" s="2" customFormat="1" ht="16.5" customHeight="1">
      <c r="A123" s="38"/>
      <c r="B123" s="165"/>
      <c r="C123" s="209" t="s">
        <v>424</v>
      </c>
      <c r="D123" s="209" t="s">
        <v>273</v>
      </c>
      <c r="E123" s="210" t="s">
        <v>1880</v>
      </c>
      <c r="F123" s="211" t="s">
        <v>1881</v>
      </c>
      <c r="G123" s="212" t="s">
        <v>543</v>
      </c>
      <c r="H123" s="213">
        <v>0</v>
      </c>
      <c r="I123" s="214"/>
      <c r="J123" s="215">
        <f>ROUND(I123*H123,2)</f>
        <v>0</v>
      </c>
      <c r="K123" s="216"/>
      <c r="L123" s="217"/>
      <c r="M123" s="218" t="s">
        <v>3</v>
      </c>
      <c r="N123" s="219" t="s">
        <v>40</v>
      </c>
      <c r="O123" s="72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78" t="s">
        <v>207</v>
      </c>
      <c r="AT123" s="178" t="s">
        <v>273</v>
      </c>
      <c r="AU123" s="178" t="s">
        <v>79</v>
      </c>
      <c r="AY123" s="19" t="s">
        <v>146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19" t="s">
        <v>77</v>
      </c>
      <c r="BK123" s="179">
        <f>ROUND(I123*H123,2)</f>
        <v>0</v>
      </c>
      <c r="BL123" s="19" t="s">
        <v>152</v>
      </c>
      <c r="BM123" s="178" t="s">
        <v>646</v>
      </c>
    </row>
    <row r="124" spans="1:65" s="2" customFormat="1" ht="16.5" customHeight="1">
      <c r="A124" s="38"/>
      <c r="B124" s="165"/>
      <c r="C124" s="209" t="s">
        <v>430</v>
      </c>
      <c r="D124" s="209" t="s">
        <v>273</v>
      </c>
      <c r="E124" s="210" t="s">
        <v>1882</v>
      </c>
      <c r="F124" s="211" t="s">
        <v>1883</v>
      </c>
      <c r="G124" s="212" t="s">
        <v>543</v>
      </c>
      <c r="H124" s="213">
        <v>0</v>
      </c>
      <c r="I124" s="214"/>
      <c r="J124" s="215">
        <f>ROUND(I124*H124,2)</f>
        <v>0</v>
      </c>
      <c r="K124" s="216"/>
      <c r="L124" s="217"/>
      <c r="M124" s="218" t="s">
        <v>3</v>
      </c>
      <c r="N124" s="219" t="s">
        <v>40</v>
      </c>
      <c r="O124" s="72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78" t="s">
        <v>207</v>
      </c>
      <c r="AT124" s="178" t="s">
        <v>273</v>
      </c>
      <c r="AU124" s="178" t="s">
        <v>79</v>
      </c>
      <c r="AY124" s="19" t="s">
        <v>146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19" t="s">
        <v>77</v>
      </c>
      <c r="BK124" s="179">
        <f>ROUND(I124*H124,2)</f>
        <v>0</v>
      </c>
      <c r="BL124" s="19" t="s">
        <v>152</v>
      </c>
      <c r="BM124" s="178" t="s">
        <v>654</v>
      </c>
    </row>
    <row r="125" spans="1:65" s="2" customFormat="1" ht="16.5" customHeight="1">
      <c r="A125" s="38"/>
      <c r="B125" s="165"/>
      <c r="C125" s="209" t="s">
        <v>1589</v>
      </c>
      <c r="D125" s="209" t="s">
        <v>273</v>
      </c>
      <c r="E125" s="210" t="s">
        <v>1884</v>
      </c>
      <c r="F125" s="211" t="s">
        <v>1885</v>
      </c>
      <c r="G125" s="212" t="s">
        <v>543</v>
      </c>
      <c r="H125" s="213">
        <v>0</v>
      </c>
      <c r="I125" s="214"/>
      <c r="J125" s="215">
        <f>ROUND(I125*H125,2)</f>
        <v>0</v>
      </c>
      <c r="K125" s="216"/>
      <c r="L125" s="217"/>
      <c r="M125" s="218" t="s">
        <v>3</v>
      </c>
      <c r="N125" s="219" t="s">
        <v>40</v>
      </c>
      <c r="O125" s="72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78" t="s">
        <v>207</v>
      </c>
      <c r="AT125" s="178" t="s">
        <v>273</v>
      </c>
      <c r="AU125" s="178" t="s">
        <v>79</v>
      </c>
      <c r="AY125" s="19" t="s">
        <v>146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9" t="s">
        <v>77</v>
      </c>
      <c r="BK125" s="179">
        <f>ROUND(I125*H125,2)</f>
        <v>0</v>
      </c>
      <c r="BL125" s="19" t="s">
        <v>152</v>
      </c>
      <c r="BM125" s="178" t="s">
        <v>378</v>
      </c>
    </row>
    <row r="126" spans="1:65" s="2" customFormat="1" ht="16.5" customHeight="1">
      <c r="A126" s="38"/>
      <c r="B126" s="165"/>
      <c r="C126" s="209" t="s">
        <v>1592</v>
      </c>
      <c r="D126" s="209" t="s">
        <v>273</v>
      </c>
      <c r="E126" s="210" t="s">
        <v>1886</v>
      </c>
      <c r="F126" s="211" t="s">
        <v>1887</v>
      </c>
      <c r="G126" s="212" t="s">
        <v>543</v>
      </c>
      <c r="H126" s="213">
        <v>0</v>
      </c>
      <c r="I126" s="214"/>
      <c r="J126" s="215">
        <f>ROUND(I126*H126,2)</f>
        <v>0</v>
      </c>
      <c r="K126" s="216"/>
      <c r="L126" s="217"/>
      <c r="M126" s="218" t="s">
        <v>3</v>
      </c>
      <c r="N126" s="219" t="s">
        <v>40</v>
      </c>
      <c r="O126" s="72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78" t="s">
        <v>207</v>
      </c>
      <c r="AT126" s="178" t="s">
        <v>273</v>
      </c>
      <c r="AU126" s="178" t="s">
        <v>79</v>
      </c>
      <c r="AY126" s="19" t="s">
        <v>146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19" t="s">
        <v>77</v>
      </c>
      <c r="BK126" s="179">
        <f>ROUND(I126*H126,2)</f>
        <v>0</v>
      </c>
      <c r="BL126" s="19" t="s">
        <v>152</v>
      </c>
      <c r="BM126" s="178" t="s">
        <v>677</v>
      </c>
    </row>
    <row r="127" spans="1:65" s="2" customFormat="1" ht="16.5" customHeight="1">
      <c r="A127" s="38"/>
      <c r="B127" s="165"/>
      <c r="C127" s="209" t="s">
        <v>1595</v>
      </c>
      <c r="D127" s="209" t="s">
        <v>273</v>
      </c>
      <c r="E127" s="210" t="s">
        <v>1888</v>
      </c>
      <c r="F127" s="211" t="s">
        <v>1889</v>
      </c>
      <c r="G127" s="212" t="s">
        <v>543</v>
      </c>
      <c r="H127" s="213">
        <v>0</v>
      </c>
      <c r="I127" s="214"/>
      <c r="J127" s="215">
        <f>ROUND(I127*H127,2)</f>
        <v>0</v>
      </c>
      <c r="K127" s="216"/>
      <c r="L127" s="217"/>
      <c r="M127" s="218" t="s">
        <v>3</v>
      </c>
      <c r="N127" s="219" t="s">
        <v>40</v>
      </c>
      <c r="O127" s="72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78" t="s">
        <v>207</v>
      </c>
      <c r="AT127" s="178" t="s">
        <v>273</v>
      </c>
      <c r="AU127" s="178" t="s">
        <v>79</v>
      </c>
      <c r="AY127" s="19" t="s">
        <v>146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9" t="s">
        <v>77</v>
      </c>
      <c r="BK127" s="179">
        <f>ROUND(I127*H127,2)</f>
        <v>0</v>
      </c>
      <c r="BL127" s="19" t="s">
        <v>152</v>
      </c>
      <c r="BM127" s="178" t="s">
        <v>689</v>
      </c>
    </row>
    <row r="128" spans="1:65" s="2" customFormat="1" ht="16.5" customHeight="1">
      <c r="A128" s="38"/>
      <c r="B128" s="165"/>
      <c r="C128" s="209" t="s">
        <v>436</v>
      </c>
      <c r="D128" s="209" t="s">
        <v>273</v>
      </c>
      <c r="E128" s="210" t="s">
        <v>1890</v>
      </c>
      <c r="F128" s="211" t="s">
        <v>1851</v>
      </c>
      <c r="G128" s="212" t="s">
        <v>543</v>
      </c>
      <c r="H128" s="213">
        <v>0</v>
      </c>
      <c r="I128" s="214"/>
      <c r="J128" s="215">
        <f>ROUND(I128*H128,2)</f>
        <v>0</v>
      </c>
      <c r="K128" s="216"/>
      <c r="L128" s="217"/>
      <c r="M128" s="218" t="s">
        <v>3</v>
      </c>
      <c r="N128" s="219" t="s">
        <v>40</v>
      </c>
      <c r="O128" s="72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78" t="s">
        <v>207</v>
      </c>
      <c r="AT128" s="178" t="s">
        <v>273</v>
      </c>
      <c r="AU128" s="178" t="s">
        <v>79</v>
      </c>
      <c r="AY128" s="19" t="s">
        <v>146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9" t="s">
        <v>77</v>
      </c>
      <c r="BK128" s="179">
        <f>ROUND(I128*H128,2)</f>
        <v>0</v>
      </c>
      <c r="BL128" s="19" t="s">
        <v>152</v>
      </c>
      <c r="BM128" s="178" t="s">
        <v>702</v>
      </c>
    </row>
    <row r="129" spans="1:65" s="2" customFormat="1" ht="16.5" customHeight="1">
      <c r="A129" s="38"/>
      <c r="B129" s="165"/>
      <c r="C129" s="209" t="s">
        <v>442</v>
      </c>
      <c r="D129" s="209" t="s">
        <v>273</v>
      </c>
      <c r="E129" s="210" t="s">
        <v>1891</v>
      </c>
      <c r="F129" s="211" t="s">
        <v>1892</v>
      </c>
      <c r="G129" s="212" t="s">
        <v>543</v>
      </c>
      <c r="H129" s="213">
        <v>0</v>
      </c>
      <c r="I129" s="214"/>
      <c r="J129" s="215">
        <f>ROUND(I129*H129,2)</f>
        <v>0</v>
      </c>
      <c r="K129" s="216"/>
      <c r="L129" s="217"/>
      <c r="M129" s="218" t="s">
        <v>3</v>
      </c>
      <c r="N129" s="219" t="s">
        <v>40</v>
      </c>
      <c r="O129" s="72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78" t="s">
        <v>207</v>
      </c>
      <c r="AT129" s="178" t="s">
        <v>273</v>
      </c>
      <c r="AU129" s="178" t="s">
        <v>79</v>
      </c>
      <c r="AY129" s="19" t="s">
        <v>146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9" t="s">
        <v>77</v>
      </c>
      <c r="BK129" s="179">
        <f>ROUND(I129*H129,2)</f>
        <v>0</v>
      </c>
      <c r="BL129" s="19" t="s">
        <v>152</v>
      </c>
      <c r="BM129" s="178" t="s">
        <v>712</v>
      </c>
    </row>
    <row r="130" spans="1:65" s="2" customFormat="1" ht="16.5" customHeight="1">
      <c r="A130" s="38"/>
      <c r="B130" s="165"/>
      <c r="C130" s="209" t="s">
        <v>448</v>
      </c>
      <c r="D130" s="209" t="s">
        <v>273</v>
      </c>
      <c r="E130" s="210" t="s">
        <v>1893</v>
      </c>
      <c r="F130" s="211" t="s">
        <v>1894</v>
      </c>
      <c r="G130" s="212" t="s">
        <v>543</v>
      </c>
      <c r="H130" s="213">
        <v>0</v>
      </c>
      <c r="I130" s="214"/>
      <c r="J130" s="215">
        <f>ROUND(I130*H130,2)</f>
        <v>0</v>
      </c>
      <c r="K130" s="216"/>
      <c r="L130" s="217"/>
      <c r="M130" s="218" t="s">
        <v>3</v>
      </c>
      <c r="N130" s="219" t="s">
        <v>40</v>
      </c>
      <c r="O130" s="72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78" t="s">
        <v>207</v>
      </c>
      <c r="AT130" s="178" t="s">
        <v>273</v>
      </c>
      <c r="AU130" s="178" t="s">
        <v>79</v>
      </c>
      <c r="AY130" s="19" t="s">
        <v>146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19" t="s">
        <v>77</v>
      </c>
      <c r="BK130" s="179">
        <f>ROUND(I130*H130,2)</f>
        <v>0</v>
      </c>
      <c r="BL130" s="19" t="s">
        <v>152</v>
      </c>
      <c r="BM130" s="178" t="s">
        <v>724</v>
      </c>
    </row>
    <row r="131" spans="1:65" s="2" customFormat="1" ht="16.5" customHeight="1">
      <c r="A131" s="38"/>
      <c r="B131" s="165"/>
      <c r="C131" s="209" t="s">
        <v>453</v>
      </c>
      <c r="D131" s="209" t="s">
        <v>273</v>
      </c>
      <c r="E131" s="210" t="s">
        <v>1895</v>
      </c>
      <c r="F131" s="211" t="s">
        <v>1896</v>
      </c>
      <c r="G131" s="212" t="s">
        <v>543</v>
      </c>
      <c r="H131" s="213">
        <v>0</v>
      </c>
      <c r="I131" s="214"/>
      <c r="J131" s="215">
        <f>ROUND(I131*H131,2)</f>
        <v>0</v>
      </c>
      <c r="K131" s="216"/>
      <c r="L131" s="217"/>
      <c r="M131" s="218" t="s">
        <v>3</v>
      </c>
      <c r="N131" s="219" t="s">
        <v>40</v>
      </c>
      <c r="O131" s="72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78" t="s">
        <v>207</v>
      </c>
      <c r="AT131" s="178" t="s">
        <v>273</v>
      </c>
      <c r="AU131" s="178" t="s">
        <v>79</v>
      </c>
      <c r="AY131" s="19" t="s">
        <v>146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9" t="s">
        <v>77</v>
      </c>
      <c r="BK131" s="179">
        <f>ROUND(I131*H131,2)</f>
        <v>0</v>
      </c>
      <c r="BL131" s="19" t="s">
        <v>152</v>
      </c>
      <c r="BM131" s="178" t="s">
        <v>737</v>
      </c>
    </row>
    <row r="132" spans="1:65" s="2" customFormat="1" ht="16.5" customHeight="1">
      <c r="A132" s="38"/>
      <c r="B132" s="165"/>
      <c r="C132" s="209" t="s">
        <v>458</v>
      </c>
      <c r="D132" s="209" t="s">
        <v>273</v>
      </c>
      <c r="E132" s="210" t="s">
        <v>1897</v>
      </c>
      <c r="F132" s="211" t="s">
        <v>1898</v>
      </c>
      <c r="G132" s="212" t="s">
        <v>543</v>
      </c>
      <c r="H132" s="213">
        <v>0</v>
      </c>
      <c r="I132" s="214"/>
      <c r="J132" s="215">
        <f>ROUND(I132*H132,2)</f>
        <v>0</v>
      </c>
      <c r="K132" s="216"/>
      <c r="L132" s="217"/>
      <c r="M132" s="218" t="s">
        <v>3</v>
      </c>
      <c r="N132" s="219" t="s">
        <v>40</v>
      </c>
      <c r="O132" s="72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78" t="s">
        <v>207</v>
      </c>
      <c r="AT132" s="178" t="s">
        <v>273</v>
      </c>
      <c r="AU132" s="178" t="s">
        <v>79</v>
      </c>
      <c r="AY132" s="19" t="s">
        <v>146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9" t="s">
        <v>77</v>
      </c>
      <c r="BK132" s="179">
        <f>ROUND(I132*H132,2)</f>
        <v>0</v>
      </c>
      <c r="BL132" s="19" t="s">
        <v>152</v>
      </c>
      <c r="BM132" s="178" t="s">
        <v>747</v>
      </c>
    </row>
    <row r="133" spans="1:65" s="2" customFormat="1" ht="16.5" customHeight="1">
      <c r="A133" s="38"/>
      <c r="B133" s="165"/>
      <c r="C133" s="209" t="s">
        <v>463</v>
      </c>
      <c r="D133" s="209" t="s">
        <v>273</v>
      </c>
      <c r="E133" s="210" t="s">
        <v>1899</v>
      </c>
      <c r="F133" s="211" t="s">
        <v>1900</v>
      </c>
      <c r="G133" s="212" t="s">
        <v>543</v>
      </c>
      <c r="H133" s="213">
        <v>0</v>
      </c>
      <c r="I133" s="214"/>
      <c r="J133" s="215">
        <f>ROUND(I133*H133,2)</f>
        <v>0</v>
      </c>
      <c r="K133" s="216"/>
      <c r="L133" s="217"/>
      <c r="M133" s="218" t="s">
        <v>3</v>
      </c>
      <c r="N133" s="219" t="s">
        <v>40</v>
      </c>
      <c r="O133" s="72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78" t="s">
        <v>207</v>
      </c>
      <c r="AT133" s="178" t="s">
        <v>273</v>
      </c>
      <c r="AU133" s="178" t="s">
        <v>79</v>
      </c>
      <c r="AY133" s="19" t="s">
        <v>146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9" t="s">
        <v>77</v>
      </c>
      <c r="BK133" s="179">
        <f>ROUND(I133*H133,2)</f>
        <v>0</v>
      </c>
      <c r="BL133" s="19" t="s">
        <v>152</v>
      </c>
      <c r="BM133" s="178" t="s">
        <v>763</v>
      </c>
    </row>
    <row r="134" spans="1:65" s="2" customFormat="1" ht="16.5" customHeight="1">
      <c r="A134" s="38"/>
      <c r="B134" s="165"/>
      <c r="C134" s="209" t="s">
        <v>468</v>
      </c>
      <c r="D134" s="209" t="s">
        <v>273</v>
      </c>
      <c r="E134" s="210" t="s">
        <v>1901</v>
      </c>
      <c r="F134" s="211" t="s">
        <v>1857</v>
      </c>
      <c r="G134" s="212" t="s">
        <v>543</v>
      </c>
      <c r="H134" s="213">
        <v>0</v>
      </c>
      <c r="I134" s="214"/>
      <c r="J134" s="215">
        <f>ROUND(I134*H134,2)</f>
        <v>0</v>
      </c>
      <c r="K134" s="216"/>
      <c r="L134" s="217"/>
      <c r="M134" s="218" t="s">
        <v>3</v>
      </c>
      <c r="N134" s="219" t="s">
        <v>40</v>
      </c>
      <c r="O134" s="72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78" t="s">
        <v>207</v>
      </c>
      <c r="AT134" s="178" t="s">
        <v>273</v>
      </c>
      <c r="AU134" s="178" t="s">
        <v>79</v>
      </c>
      <c r="AY134" s="19" t="s">
        <v>146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9" t="s">
        <v>77</v>
      </c>
      <c r="BK134" s="179">
        <f>ROUND(I134*H134,2)</f>
        <v>0</v>
      </c>
      <c r="BL134" s="19" t="s">
        <v>152</v>
      </c>
      <c r="BM134" s="178" t="s">
        <v>774</v>
      </c>
    </row>
    <row r="135" spans="1:65" s="2" customFormat="1" ht="16.5" customHeight="1">
      <c r="A135" s="38"/>
      <c r="B135" s="165"/>
      <c r="C135" s="209" t="s">
        <v>476</v>
      </c>
      <c r="D135" s="209" t="s">
        <v>273</v>
      </c>
      <c r="E135" s="210" t="s">
        <v>1902</v>
      </c>
      <c r="F135" s="211" t="s">
        <v>1903</v>
      </c>
      <c r="G135" s="212" t="s">
        <v>543</v>
      </c>
      <c r="H135" s="213">
        <v>0</v>
      </c>
      <c r="I135" s="214"/>
      <c r="J135" s="215">
        <f>ROUND(I135*H135,2)</f>
        <v>0</v>
      </c>
      <c r="K135" s="216"/>
      <c r="L135" s="217"/>
      <c r="M135" s="218" t="s">
        <v>3</v>
      </c>
      <c r="N135" s="219" t="s">
        <v>40</v>
      </c>
      <c r="O135" s="72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78" t="s">
        <v>207</v>
      </c>
      <c r="AT135" s="178" t="s">
        <v>273</v>
      </c>
      <c r="AU135" s="178" t="s">
        <v>79</v>
      </c>
      <c r="AY135" s="19" t="s">
        <v>146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9" t="s">
        <v>77</v>
      </c>
      <c r="BK135" s="179">
        <f>ROUND(I135*H135,2)</f>
        <v>0</v>
      </c>
      <c r="BL135" s="19" t="s">
        <v>152</v>
      </c>
      <c r="BM135" s="178" t="s">
        <v>789</v>
      </c>
    </row>
    <row r="136" spans="1:65" s="2" customFormat="1" ht="16.5" customHeight="1">
      <c r="A136" s="38"/>
      <c r="B136" s="165"/>
      <c r="C136" s="209" t="s">
        <v>481</v>
      </c>
      <c r="D136" s="209" t="s">
        <v>273</v>
      </c>
      <c r="E136" s="210" t="s">
        <v>1904</v>
      </c>
      <c r="F136" s="211" t="s">
        <v>1905</v>
      </c>
      <c r="G136" s="212" t="s">
        <v>543</v>
      </c>
      <c r="H136" s="213">
        <v>0</v>
      </c>
      <c r="I136" s="214"/>
      <c r="J136" s="215">
        <f>ROUND(I136*H136,2)</f>
        <v>0</v>
      </c>
      <c r="K136" s="216"/>
      <c r="L136" s="217"/>
      <c r="M136" s="218" t="s">
        <v>3</v>
      </c>
      <c r="N136" s="219" t="s">
        <v>40</v>
      </c>
      <c r="O136" s="72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78" t="s">
        <v>207</v>
      </c>
      <c r="AT136" s="178" t="s">
        <v>273</v>
      </c>
      <c r="AU136" s="178" t="s">
        <v>79</v>
      </c>
      <c r="AY136" s="19" t="s">
        <v>146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9" t="s">
        <v>77</v>
      </c>
      <c r="BK136" s="179">
        <f>ROUND(I136*H136,2)</f>
        <v>0</v>
      </c>
      <c r="BL136" s="19" t="s">
        <v>152</v>
      </c>
      <c r="BM136" s="178" t="s">
        <v>798</v>
      </c>
    </row>
    <row r="137" spans="1:65" s="2" customFormat="1" ht="16.5" customHeight="1">
      <c r="A137" s="38"/>
      <c r="B137" s="165"/>
      <c r="C137" s="209" t="s">
        <v>494</v>
      </c>
      <c r="D137" s="209" t="s">
        <v>273</v>
      </c>
      <c r="E137" s="210" t="s">
        <v>1906</v>
      </c>
      <c r="F137" s="211" t="s">
        <v>1907</v>
      </c>
      <c r="G137" s="212" t="s">
        <v>543</v>
      </c>
      <c r="H137" s="213">
        <v>0</v>
      </c>
      <c r="I137" s="214"/>
      <c r="J137" s="215">
        <f>ROUND(I137*H137,2)</f>
        <v>0</v>
      </c>
      <c r="K137" s="216"/>
      <c r="L137" s="217"/>
      <c r="M137" s="218" t="s">
        <v>3</v>
      </c>
      <c r="N137" s="219" t="s">
        <v>40</v>
      </c>
      <c r="O137" s="72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78" t="s">
        <v>207</v>
      </c>
      <c r="AT137" s="178" t="s">
        <v>273</v>
      </c>
      <c r="AU137" s="178" t="s">
        <v>79</v>
      </c>
      <c r="AY137" s="19" t="s">
        <v>146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9" t="s">
        <v>77</v>
      </c>
      <c r="BK137" s="179">
        <f>ROUND(I137*H137,2)</f>
        <v>0</v>
      </c>
      <c r="BL137" s="19" t="s">
        <v>152</v>
      </c>
      <c r="BM137" s="178" t="s">
        <v>806</v>
      </c>
    </row>
    <row r="138" spans="1:65" s="2" customFormat="1" ht="16.5" customHeight="1">
      <c r="A138" s="38"/>
      <c r="B138" s="165"/>
      <c r="C138" s="209" t="s">
        <v>500</v>
      </c>
      <c r="D138" s="209" t="s">
        <v>273</v>
      </c>
      <c r="E138" s="210" t="s">
        <v>1908</v>
      </c>
      <c r="F138" s="211" t="s">
        <v>1909</v>
      </c>
      <c r="G138" s="212" t="s">
        <v>543</v>
      </c>
      <c r="H138" s="213">
        <v>0</v>
      </c>
      <c r="I138" s="214"/>
      <c r="J138" s="215">
        <f>ROUND(I138*H138,2)</f>
        <v>0</v>
      </c>
      <c r="K138" s="216"/>
      <c r="L138" s="217"/>
      <c r="M138" s="218" t="s">
        <v>3</v>
      </c>
      <c r="N138" s="219" t="s">
        <v>40</v>
      </c>
      <c r="O138" s="72"/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78" t="s">
        <v>207</v>
      </c>
      <c r="AT138" s="178" t="s">
        <v>273</v>
      </c>
      <c r="AU138" s="178" t="s">
        <v>79</v>
      </c>
      <c r="AY138" s="19" t="s">
        <v>146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9" t="s">
        <v>77</v>
      </c>
      <c r="BK138" s="179">
        <f>ROUND(I138*H138,2)</f>
        <v>0</v>
      </c>
      <c r="BL138" s="19" t="s">
        <v>152</v>
      </c>
      <c r="BM138" s="178" t="s">
        <v>815</v>
      </c>
    </row>
    <row r="139" spans="1:65" s="2" customFormat="1" ht="16.5" customHeight="1">
      <c r="A139" s="38"/>
      <c r="B139" s="165"/>
      <c r="C139" s="209" t="s">
        <v>506</v>
      </c>
      <c r="D139" s="209" t="s">
        <v>273</v>
      </c>
      <c r="E139" s="210" t="s">
        <v>1910</v>
      </c>
      <c r="F139" s="211" t="s">
        <v>1911</v>
      </c>
      <c r="G139" s="212" t="s">
        <v>543</v>
      </c>
      <c r="H139" s="213">
        <v>0</v>
      </c>
      <c r="I139" s="214"/>
      <c r="J139" s="215">
        <f>ROUND(I139*H139,2)</f>
        <v>0</v>
      </c>
      <c r="K139" s="216"/>
      <c r="L139" s="217"/>
      <c r="M139" s="218" t="s">
        <v>3</v>
      </c>
      <c r="N139" s="219" t="s">
        <v>40</v>
      </c>
      <c r="O139" s="72"/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78" t="s">
        <v>207</v>
      </c>
      <c r="AT139" s="178" t="s">
        <v>273</v>
      </c>
      <c r="AU139" s="178" t="s">
        <v>79</v>
      </c>
      <c r="AY139" s="19" t="s">
        <v>146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9" t="s">
        <v>77</v>
      </c>
      <c r="BK139" s="179">
        <f>ROUND(I139*H139,2)</f>
        <v>0</v>
      </c>
      <c r="BL139" s="19" t="s">
        <v>152</v>
      </c>
      <c r="BM139" s="178" t="s">
        <v>823</v>
      </c>
    </row>
    <row r="140" spans="1:65" s="2" customFormat="1" ht="16.5" customHeight="1">
      <c r="A140" s="38"/>
      <c r="B140" s="165"/>
      <c r="C140" s="209" t="s">
        <v>510</v>
      </c>
      <c r="D140" s="209" t="s">
        <v>273</v>
      </c>
      <c r="E140" s="210" t="s">
        <v>1912</v>
      </c>
      <c r="F140" s="211" t="s">
        <v>1913</v>
      </c>
      <c r="G140" s="212" t="s">
        <v>543</v>
      </c>
      <c r="H140" s="213">
        <v>0</v>
      </c>
      <c r="I140" s="214"/>
      <c r="J140" s="215">
        <f>ROUND(I140*H140,2)</f>
        <v>0</v>
      </c>
      <c r="K140" s="216"/>
      <c r="L140" s="217"/>
      <c r="M140" s="218" t="s">
        <v>3</v>
      </c>
      <c r="N140" s="219" t="s">
        <v>40</v>
      </c>
      <c r="O140" s="72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78" t="s">
        <v>207</v>
      </c>
      <c r="AT140" s="178" t="s">
        <v>273</v>
      </c>
      <c r="AU140" s="178" t="s">
        <v>79</v>
      </c>
      <c r="AY140" s="19" t="s">
        <v>146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9" t="s">
        <v>77</v>
      </c>
      <c r="BK140" s="179">
        <f>ROUND(I140*H140,2)</f>
        <v>0</v>
      </c>
      <c r="BL140" s="19" t="s">
        <v>152</v>
      </c>
      <c r="BM140" s="178" t="s">
        <v>832</v>
      </c>
    </row>
    <row r="141" spans="1:65" s="2" customFormat="1" ht="16.5" customHeight="1">
      <c r="A141" s="38"/>
      <c r="B141" s="165"/>
      <c r="C141" s="209" t="s">
        <v>516</v>
      </c>
      <c r="D141" s="209" t="s">
        <v>273</v>
      </c>
      <c r="E141" s="210" t="s">
        <v>1914</v>
      </c>
      <c r="F141" s="211" t="s">
        <v>1915</v>
      </c>
      <c r="G141" s="212" t="s">
        <v>543</v>
      </c>
      <c r="H141" s="213">
        <v>0</v>
      </c>
      <c r="I141" s="214"/>
      <c r="J141" s="215">
        <f>ROUND(I141*H141,2)</f>
        <v>0</v>
      </c>
      <c r="K141" s="216"/>
      <c r="L141" s="217"/>
      <c r="M141" s="218" t="s">
        <v>3</v>
      </c>
      <c r="N141" s="219" t="s">
        <v>40</v>
      </c>
      <c r="O141" s="72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78" t="s">
        <v>207</v>
      </c>
      <c r="AT141" s="178" t="s">
        <v>273</v>
      </c>
      <c r="AU141" s="178" t="s">
        <v>79</v>
      </c>
      <c r="AY141" s="19" t="s">
        <v>146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9" t="s">
        <v>77</v>
      </c>
      <c r="BK141" s="179">
        <f>ROUND(I141*H141,2)</f>
        <v>0</v>
      </c>
      <c r="BL141" s="19" t="s">
        <v>152</v>
      </c>
      <c r="BM141" s="178" t="s">
        <v>841</v>
      </c>
    </row>
    <row r="142" spans="1:65" s="2" customFormat="1" ht="16.5" customHeight="1">
      <c r="A142" s="38"/>
      <c r="B142" s="165"/>
      <c r="C142" s="209" t="s">
        <v>521</v>
      </c>
      <c r="D142" s="209" t="s">
        <v>273</v>
      </c>
      <c r="E142" s="210" t="s">
        <v>1916</v>
      </c>
      <c r="F142" s="211" t="s">
        <v>1917</v>
      </c>
      <c r="G142" s="212" t="s">
        <v>543</v>
      </c>
      <c r="H142" s="213">
        <v>0</v>
      </c>
      <c r="I142" s="214"/>
      <c r="J142" s="215">
        <f>ROUND(I142*H142,2)</f>
        <v>0</v>
      </c>
      <c r="K142" s="216"/>
      <c r="L142" s="217"/>
      <c r="M142" s="218" t="s">
        <v>3</v>
      </c>
      <c r="N142" s="219" t="s">
        <v>40</v>
      </c>
      <c r="O142" s="72"/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78" t="s">
        <v>207</v>
      </c>
      <c r="AT142" s="178" t="s">
        <v>273</v>
      </c>
      <c r="AU142" s="178" t="s">
        <v>79</v>
      </c>
      <c r="AY142" s="19" t="s">
        <v>146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9" t="s">
        <v>77</v>
      </c>
      <c r="BK142" s="179">
        <f>ROUND(I142*H142,2)</f>
        <v>0</v>
      </c>
      <c r="BL142" s="19" t="s">
        <v>152</v>
      </c>
      <c r="BM142" s="178" t="s">
        <v>850</v>
      </c>
    </row>
    <row r="143" spans="1:65" s="2" customFormat="1" ht="16.5" customHeight="1">
      <c r="A143" s="38"/>
      <c r="B143" s="165"/>
      <c r="C143" s="209" t="s">
        <v>528</v>
      </c>
      <c r="D143" s="209" t="s">
        <v>273</v>
      </c>
      <c r="E143" s="210" t="s">
        <v>1918</v>
      </c>
      <c r="F143" s="211" t="s">
        <v>1919</v>
      </c>
      <c r="G143" s="212" t="s">
        <v>543</v>
      </c>
      <c r="H143" s="213">
        <v>0</v>
      </c>
      <c r="I143" s="214"/>
      <c r="J143" s="215">
        <f>ROUND(I143*H143,2)</f>
        <v>0</v>
      </c>
      <c r="K143" s="216"/>
      <c r="L143" s="217"/>
      <c r="M143" s="218" t="s">
        <v>3</v>
      </c>
      <c r="N143" s="219" t="s">
        <v>40</v>
      </c>
      <c r="O143" s="72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78" t="s">
        <v>207</v>
      </c>
      <c r="AT143" s="178" t="s">
        <v>273</v>
      </c>
      <c r="AU143" s="178" t="s">
        <v>79</v>
      </c>
      <c r="AY143" s="19" t="s">
        <v>146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9" t="s">
        <v>77</v>
      </c>
      <c r="BK143" s="179">
        <f>ROUND(I143*H143,2)</f>
        <v>0</v>
      </c>
      <c r="BL143" s="19" t="s">
        <v>152</v>
      </c>
      <c r="BM143" s="178" t="s">
        <v>862</v>
      </c>
    </row>
    <row r="144" spans="1:65" s="2" customFormat="1" ht="16.5" customHeight="1">
      <c r="A144" s="38"/>
      <c r="B144" s="165"/>
      <c r="C144" s="209" t="s">
        <v>534</v>
      </c>
      <c r="D144" s="209" t="s">
        <v>273</v>
      </c>
      <c r="E144" s="210" t="s">
        <v>1920</v>
      </c>
      <c r="F144" s="211" t="s">
        <v>1921</v>
      </c>
      <c r="G144" s="212" t="s">
        <v>543</v>
      </c>
      <c r="H144" s="213">
        <v>0</v>
      </c>
      <c r="I144" s="214"/>
      <c r="J144" s="215">
        <f>ROUND(I144*H144,2)</f>
        <v>0</v>
      </c>
      <c r="K144" s="216"/>
      <c r="L144" s="217"/>
      <c r="M144" s="218" t="s">
        <v>3</v>
      </c>
      <c r="N144" s="219" t="s">
        <v>40</v>
      </c>
      <c r="O144" s="72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78" t="s">
        <v>207</v>
      </c>
      <c r="AT144" s="178" t="s">
        <v>273</v>
      </c>
      <c r="AU144" s="178" t="s">
        <v>79</v>
      </c>
      <c r="AY144" s="19" t="s">
        <v>146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9" t="s">
        <v>77</v>
      </c>
      <c r="BK144" s="179">
        <f>ROUND(I144*H144,2)</f>
        <v>0</v>
      </c>
      <c r="BL144" s="19" t="s">
        <v>152</v>
      </c>
      <c r="BM144" s="178" t="s">
        <v>872</v>
      </c>
    </row>
    <row r="145" spans="1:65" s="2" customFormat="1" ht="16.5" customHeight="1">
      <c r="A145" s="38"/>
      <c r="B145" s="165"/>
      <c r="C145" s="209" t="s">
        <v>540</v>
      </c>
      <c r="D145" s="209" t="s">
        <v>273</v>
      </c>
      <c r="E145" s="210" t="s">
        <v>1922</v>
      </c>
      <c r="F145" s="211" t="s">
        <v>1845</v>
      </c>
      <c r="G145" s="212" t="s">
        <v>543</v>
      </c>
      <c r="H145" s="213">
        <v>0</v>
      </c>
      <c r="I145" s="214"/>
      <c r="J145" s="215">
        <f>ROUND(I145*H145,2)</f>
        <v>0</v>
      </c>
      <c r="K145" s="216"/>
      <c r="L145" s="217"/>
      <c r="M145" s="218" t="s">
        <v>3</v>
      </c>
      <c r="N145" s="219" t="s">
        <v>40</v>
      </c>
      <c r="O145" s="72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78" t="s">
        <v>207</v>
      </c>
      <c r="AT145" s="178" t="s">
        <v>273</v>
      </c>
      <c r="AU145" s="178" t="s">
        <v>79</v>
      </c>
      <c r="AY145" s="19" t="s">
        <v>146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9" t="s">
        <v>77</v>
      </c>
      <c r="BK145" s="179">
        <f>ROUND(I145*H145,2)</f>
        <v>0</v>
      </c>
      <c r="BL145" s="19" t="s">
        <v>152</v>
      </c>
      <c r="BM145" s="178" t="s">
        <v>883</v>
      </c>
    </row>
    <row r="146" spans="1:65" s="2" customFormat="1" ht="16.5" customHeight="1">
      <c r="A146" s="38"/>
      <c r="B146" s="165"/>
      <c r="C146" s="209" t="s">
        <v>547</v>
      </c>
      <c r="D146" s="209" t="s">
        <v>273</v>
      </c>
      <c r="E146" s="210" t="s">
        <v>1923</v>
      </c>
      <c r="F146" s="211" t="s">
        <v>1924</v>
      </c>
      <c r="G146" s="212" t="s">
        <v>543</v>
      </c>
      <c r="H146" s="213">
        <v>0</v>
      </c>
      <c r="I146" s="214"/>
      <c r="J146" s="215">
        <f>ROUND(I146*H146,2)</f>
        <v>0</v>
      </c>
      <c r="K146" s="216"/>
      <c r="L146" s="217"/>
      <c r="M146" s="218" t="s">
        <v>3</v>
      </c>
      <c r="N146" s="219" t="s">
        <v>40</v>
      </c>
      <c r="O146" s="72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78" t="s">
        <v>207</v>
      </c>
      <c r="AT146" s="178" t="s">
        <v>273</v>
      </c>
      <c r="AU146" s="178" t="s">
        <v>79</v>
      </c>
      <c r="AY146" s="19" t="s">
        <v>146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19" t="s">
        <v>77</v>
      </c>
      <c r="BK146" s="179">
        <f>ROUND(I146*H146,2)</f>
        <v>0</v>
      </c>
      <c r="BL146" s="19" t="s">
        <v>152</v>
      </c>
      <c r="BM146" s="178" t="s">
        <v>895</v>
      </c>
    </row>
    <row r="147" spans="1:65" s="2" customFormat="1" ht="16.5" customHeight="1">
      <c r="A147" s="38"/>
      <c r="B147" s="165"/>
      <c r="C147" s="209" t="s">
        <v>554</v>
      </c>
      <c r="D147" s="209" t="s">
        <v>273</v>
      </c>
      <c r="E147" s="210" t="s">
        <v>1925</v>
      </c>
      <c r="F147" s="211" t="s">
        <v>1926</v>
      </c>
      <c r="G147" s="212" t="s">
        <v>543</v>
      </c>
      <c r="H147" s="213">
        <v>0</v>
      </c>
      <c r="I147" s="214"/>
      <c r="J147" s="215">
        <f>ROUND(I147*H147,2)</f>
        <v>0</v>
      </c>
      <c r="K147" s="216"/>
      <c r="L147" s="217"/>
      <c r="M147" s="218" t="s">
        <v>3</v>
      </c>
      <c r="N147" s="219" t="s">
        <v>40</v>
      </c>
      <c r="O147" s="72"/>
      <c r="P147" s="176">
        <f>O147*H147</f>
        <v>0</v>
      </c>
      <c r="Q147" s="176">
        <v>0</v>
      </c>
      <c r="R147" s="176">
        <f>Q147*H147</f>
        <v>0</v>
      </c>
      <c r="S147" s="176">
        <v>0</v>
      </c>
      <c r="T147" s="17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78" t="s">
        <v>207</v>
      </c>
      <c r="AT147" s="178" t="s">
        <v>273</v>
      </c>
      <c r="AU147" s="178" t="s">
        <v>79</v>
      </c>
      <c r="AY147" s="19" t="s">
        <v>146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19" t="s">
        <v>77</v>
      </c>
      <c r="BK147" s="179">
        <f>ROUND(I147*H147,2)</f>
        <v>0</v>
      </c>
      <c r="BL147" s="19" t="s">
        <v>152</v>
      </c>
      <c r="BM147" s="178" t="s">
        <v>907</v>
      </c>
    </row>
    <row r="148" spans="1:65" s="2" customFormat="1" ht="16.5" customHeight="1">
      <c r="A148" s="38"/>
      <c r="B148" s="165"/>
      <c r="C148" s="209" t="s">
        <v>560</v>
      </c>
      <c r="D148" s="209" t="s">
        <v>273</v>
      </c>
      <c r="E148" s="210" t="s">
        <v>1927</v>
      </c>
      <c r="F148" s="211" t="s">
        <v>1928</v>
      </c>
      <c r="G148" s="212" t="s">
        <v>543</v>
      </c>
      <c r="H148" s="213">
        <v>0</v>
      </c>
      <c r="I148" s="214"/>
      <c r="J148" s="215">
        <f>ROUND(I148*H148,2)</f>
        <v>0</v>
      </c>
      <c r="K148" s="216"/>
      <c r="L148" s="217"/>
      <c r="M148" s="218" t="s">
        <v>3</v>
      </c>
      <c r="N148" s="219" t="s">
        <v>40</v>
      </c>
      <c r="O148" s="72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78" t="s">
        <v>207</v>
      </c>
      <c r="AT148" s="178" t="s">
        <v>273</v>
      </c>
      <c r="AU148" s="178" t="s">
        <v>79</v>
      </c>
      <c r="AY148" s="19" t="s">
        <v>146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9" t="s">
        <v>77</v>
      </c>
      <c r="BK148" s="179">
        <f>ROUND(I148*H148,2)</f>
        <v>0</v>
      </c>
      <c r="BL148" s="19" t="s">
        <v>152</v>
      </c>
      <c r="BM148" s="178" t="s">
        <v>918</v>
      </c>
    </row>
    <row r="149" spans="1:65" s="2" customFormat="1" ht="16.5" customHeight="1">
      <c r="A149" s="38"/>
      <c r="B149" s="165"/>
      <c r="C149" s="209" t="s">
        <v>566</v>
      </c>
      <c r="D149" s="209" t="s">
        <v>273</v>
      </c>
      <c r="E149" s="210" t="s">
        <v>1929</v>
      </c>
      <c r="F149" s="211" t="s">
        <v>1855</v>
      </c>
      <c r="G149" s="212" t="s">
        <v>543</v>
      </c>
      <c r="H149" s="213">
        <v>0</v>
      </c>
      <c r="I149" s="214"/>
      <c r="J149" s="215">
        <f>ROUND(I149*H149,2)</f>
        <v>0</v>
      </c>
      <c r="K149" s="216"/>
      <c r="L149" s="217"/>
      <c r="M149" s="218" t="s">
        <v>3</v>
      </c>
      <c r="N149" s="219" t="s">
        <v>40</v>
      </c>
      <c r="O149" s="72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78" t="s">
        <v>207</v>
      </c>
      <c r="AT149" s="178" t="s">
        <v>273</v>
      </c>
      <c r="AU149" s="178" t="s">
        <v>79</v>
      </c>
      <c r="AY149" s="19" t="s">
        <v>146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9" t="s">
        <v>77</v>
      </c>
      <c r="BK149" s="179">
        <f>ROUND(I149*H149,2)</f>
        <v>0</v>
      </c>
      <c r="BL149" s="19" t="s">
        <v>152</v>
      </c>
      <c r="BM149" s="178" t="s">
        <v>931</v>
      </c>
    </row>
    <row r="150" spans="1:65" s="2" customFormat="1" ht="16.5" customHeight="1">
      <c r="A150" s="38"/>
      <c r="B150" s="165"/>
      <c r="C150" s="209" t="s">
        <v>572</v>
      </c>
      <c r="D150" s="209" t="s">
        <v>273</v>
      </c>
      <c r="E150" s="210" t="s">
        <v>1930</v>
      </c>
      <c r="F150" s="211" t="s">
        <v>1931</v>
      </c>
      <c r="G150" s="212" t="s">
        <v>543</v>
      </c>
      <c r="H150" s="213">
        <v>460</v>
      </c>
      <c r="I150" s="214"/>
      <c r="J150" s="215">
        <f>ROUND(I150*H150,2)</f>
        <v>0</v>
      </c>
      <c r="K150" s="216"/>
      <c r="L150" s="217"/>
      <c r="M150" s="218" t="s">
        <v>3</v>
      </c>
      <c r="N150" s="219" t="s">
        <v>40</v>
      </c>
      <c r="O150" s="72"/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78" t="s">
        <v>207</v>
      </c>
      <c r="AT150" s="178" t="s">
        <v>273</v>
      </c>
      <c r="AU150" s="178" t="s">
        <v>79</v>
      </c>
      <c r="AY150" s="19" t="s">
        <v>146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19" t="s">
        <v>77</v>
      </c>
      <c r="BK150" s="179">
        <f>ROUND(I150*H150,2)</f>
        <v>0</v>
      </c>
      <c r="BL150" s="19" t="s">
        <v>152</v>
      </c>
      <c r="BM150" s="178" t="s">
        <v>941</v>
      </c>
    </row>
    <row r="151" spans="1:65" s="2" customFormat="1" ht="16.5" customHeight="1">
      <c r="A151" s="38"/>
      <c r="B151" s="165"/>
      <c r="C151" s="209" t="s">
        <v>579</v>
      </c>
      <c r="D151" s="209" t="s">
        <v>273</v>
      </c>
      <c r="E151" s="210" t="s">
        <v>1932</v>
      </c>
      <c r="F151" s="211" t="s">
        <v>1933</v>
      </c>
      <c r="G151" s="212" t="s">
        <v>543</v>
      </c>
      <c r="H151" s="213">
        <v>736</v>
      </c>
      <c r="I151" s="214"/>
      <c r="J151" s="215">
        <f>ROUND(I151*H151,2)</f>
        <v>0</v>
      </c>
      <c r="K151" s="216"/>
      <c r="L151" s="217"/>
      <c r="M151" s="218" t="s">
        <v>3</v>
      </c>
      <c r="N151" s="219" t="s">
        <v>40</v>
      </c>
      <c r="O151" s="72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78" t="s">
        <v>207</v>
      </c>
      <c r="AT151" s="178" t="s">
        <v>273</v>
      </c>
      <c r="AU151" s="178" t="s">
        <v>79</v>
      </c>
      <c r="AY151" s="19" t="s">
        <v>146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9" t="s">
        <v>77</v>
      </c>
      <c r="BK151" s="179">
        <f>ROUND(I151*H151,2)</f>
        <v>0</v>
      </c>
      <c r="BL151" s="19" t="s">
        <v>152</v>
      </c>
      <c r="BM151" s="178" t="s">
        <v>951</v>
      </c>
    </row>
    <row r="152" spans="1:65" s="2" customFormat="1" ht="16.5" customHeight="1">
      <c r="A152" s="38"/>
      <c r="B152" s="165"/>
      <c r="C152" s="209" t="s">
        <v>586</v>
      </c>
      <c r="D152" s="209" t="s">
        <v>273</v>
      </c>
      <c r="E152" s="210" t="s">
        <v>1934</v>
      </c>
      <c r="F152" s="211" t="s">
        <v>1935</v>
      </c>
      <c r="G152" s="212" t="s">
        <v>543</v>
      </c>
      <c r="H152" s="213">
        <v>552</v>
      </c>
      <c r="I152" s="214"/>
      <c r="J152" s="215">
        <f>ROUND(I152*H152,2)</f>
        <v>0</v>
      </c>
      <c r="K152" s="216"/>
      <c r="L152" s="217"/>
      <c r="M152" s="218" t="s">
        <v>3</v>
      </c>
      <c r="N152" s="219" t="s">
        <v>40</v>
      </c>
      <c r="O152" s="72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78" t="s">
        <v>207</v>
      </c>
      <c r="AT152" s="178" t="s">
        <v>273</v>
      </c>
      <c r="AU152" s="178" t="s">
        <v>79</v>
      </c>
      <c r="AY152" s="19" t="s">
        <v>146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9" t="s">
        <v>77</v>
      </c>
      <c r="BK152" s="179">
        <f>ROUND(I152*H152,2)</f>
        <v>0</v>
      </c>
      <c r="BL152" s="19" t="s">
        <v>152</v>
      </c>
      <c r="BM152" s="178" t="s">
        <v>962</v>
      </c>
    </row>
    <row r="153" spans="1:65" s="2" customFormat="1" ht="16.5" customHeight="1">
      <c r="A153" s="38"/>
      <c r="B153" s="165"/>
      <c r="C153" s="209" t="s">
        <v>592</v>
      </c>
      <c r="D153" s="209" t="s">
        <v>273</v>
      </c>
      <c r="E153" s="210" t="s">
        <v>1936</v>
      </c>
      <c r="F153" s="211" t="s">
        <v>1937</v>
      </c>
      <c r="G153" s="212" t="s">
        <v>543</v>
      </c>
      <c r="H153" s="213">
        <v>552</v>
      </c>
      <c r="I153" s="214"/>
      <c r="J153" s="215">
        <f>ROUND(I153*H153,2)</f>
        <v>0</v>
      </c>
      <c r="K153" s="216"/>
      <c r="L153" s="217"/>
      <c r="M153" s="218" t="s">
        <v>3</v>
      </c>
      <c r="N153" s="219" t="s">
        <v>40</v>
      </c>
      <c r="O153" s="72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78" t="s">
        <v>207</v>
      </c>
      <c r="AT153" s="178" t="s">
        <v>273</v>
      </c>
      <c r="AU153" s="178" t="s">
        <v>79</v>
      </c>
      <c r="AY153" s="19" t="s">
        <v>146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9" t="s">
        <v>77</v>
      </c>
      <c r="BK153" s="179">
        <f>ROUND(I153*H153,2)</f>
        <v>0</v>
      </c>
      <c r="BL153" s="19" t="s">
        <v>152</v>
      </c>
      <c r="BM153" s="178" t="s">
        <v>972</v>
      </c>
    </row>
    <row r="154" spans="1:65" s="2" customFormat="1" ht="16.5" customHeight="1">
      <c r="A154" s="38"/>
      <c r="B154" s="165"/>
      <c r="C154" s="209" t="s">
        <v>597</v>
      </c>
      <c r="D154" s="209" t="s">
        <v>273</v>
      </c>
      <c r="E154" s="210" t="s">
        <v>1938</v>
      </c>
      <c r="F154" s="211" t="s">
        <v>1939</v>
      </c>
      <c r="G154" s="212" t="s">
        <v>543</v>
      </c>
      <c r="H154" s="213">
        <v>736</v>
      </c>
      <c r="I154" s="214"/>
      <c r="J154" s="215">
        <f>ROUND(I154*H154,2)</f>
        <v>0</v>
      </c>
      <c r="K154" s="216"/>
      <c r="L154" s="217"/>
      <c r="M154" s="218" t="s">
        <v>3</v>
      </c>
      <c r="N154" s="219" t="s">
        <v>40</v>
      </c>
      <c r="O154" s="72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78" t="s">
        <v>207</v>
      </c>
      <c r="AT154" s="178" t="s">
        <v>273</v>
      </c>
      <c r="AU154" s="178" t="s">
        <v>79</v>
      </c>
      <c r="AY154" s="19" t="s">
        <v>146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19" t="s">
        <v>77</v>
      </c>
      <c r="BK154" s="179">
        <f>ROUND(I154*H154,2)</f>
        <v>0</v>
      </c>
      <c r="BL154" s="19" t="s">
        <v>152</v>
      </c>
      <c r="BM154" s="178" t="s">
        <v>982</v>
      </c>
    </row>
    <row r="155" spans="1:65" s="2" customFormat="1" ht="16.5" customHeight="1">
      <c r="A155" s="38"/>
      <c r="B155" s="165"/>
      <c r="C155" s="209" t="s">
        <v>603</v>
      </c>
      <c r="D155" s="209" t="s">
        <v>273</v>
      </c>
      <c r="E155" s="210" t="s">
        <v>1940</v>
      </c>
      <c r="F155" s="211" t="s">
        <v>1941</v>
      </c>
      <c r="G155" s="212" t="s">
        <v>543</v>
      </c>
      <c r="H155" s="213">
        <v>736</v>
      </c>
      <c r="I155" s="214"/>
      <c r="J155" s="215">
        <f>ROUND(I155*H155,2)</f>
        <v>0</v>
      </c>
      <c r="K155" s="216"/>
      <c r="L155" s="217"/>
      <c r="M155" s="218" t="s">
        <v>3</v>
      </c>
      <c r="N155" s="219" t="s">
        <v>40</v>
      </c>
      <c r="O155" s="72"/>
      <c r="P155" s="176">
        <f>O155*H155</f>
        <v>0</v>
      </c>
      <c r="Q155" s="176">
        <v>0</v>
      </c>
      <c r="R155" s="176">
        <f>Q155*H155</f>
        <v>0</v>
      </c>
      <c r="S155" s="176">
        <v>0</v>
      </c>
      <c r="T155" s="17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78" t="s">
        <v>207</v>
      </c>
      <c r="AT155" s="178" t="s">
        <v>273</v>
      </c>
      <c r="AU155" s="178" t="s">
        <v>79</v>
      </c>
      <c r="AY155" s="19" t="s">
        <v>146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9" t="s">
        <v>77</v>
      </c>
      <c r="BK155" s="179">
        <f>ROUND(I155*H155,2)</f>
        <v>0</v>
      </c>
      <c r="BL155" s="19" t="s">
        <v>152</v>
      </c>
      <c r="BM155" s="178" t="s">
        <v>993</v>
      </c>
    </row>
    <row r="156" spans="1:65" s="2" customFormat="1" ht="24.15" customHeight="1">
      <c r="A156" s="38"/>
      <c r="B156" s="165"/>
      <c r="C156" s="166" t="s">
        <v>609</v>
      </c>
      <c r="D156" s="166" t="s">
        <v>148</v>
      </c>
      <c r="E156" s="167" t="s">
        <v>1732</v>
      </c>
      <c r="F156" s="168" t="s">
        <v>1733</v>
      </c>
      <c r="G156" s="169" t="s">
        <v>151</v>
      </c>
      <c r="H156" s="170">
        <v>184</v>
      </c>
      <c r="I156" s="171"/>
      <c r="J156" s="172">
        <f>ROUND(I156*H156,2)</f>
        <v>0</v>
      </c>
      <c r="K156" s="173"/>
      <c r="L156" s="39"/>
      <c r="M156" s="174" t="s">
        <v>3</v>
      </c>
      <c r="N156" s="175" t="s">
        <v>40</v>
      </c>
      <c r="O156" s="72"/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78" t="s">
        <v>152</v>
      </c>
      <c r="AT156" s="178" t="s">
        <v>148</v>
      </c>
      <c r="AU156" s="178" t="s">
        <v>79</v>
      </c>
      <c r="AY156" s="19" t="s">
        <v>146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9" t="s">
        <v>77</v>
      </c>
      <c r="BK156" s="179">
        <f>ROUND(I156*H156,2)</f>
        <v>0</v>
      </c>
      <c r="BL156" s="19" t="s">
        <v>152</v>
      </c>
      <c r="BM156" s="178" t="s">
        <v>1003</v>
      </c>
    </row>
    <row r="157" spans="1:65" s="2" customFormat="1" ht="24.15" customHeight="1">
      <c r="A157" s="38"/>
      <c r="B157" s="165"/>
      <c r="C157" s="166" t="s">
        <v>617</v>
      </c>
      <c r="D157" s="166" t="s">
        <v>148</v>
      </c>
      <c r="E157" s="167" t="s">
        <v>1942</v>
      </c>
      <c r="F157" s="168" t="s">
        <v>1943</v>
      </c>
      <c r="G157" s="169" t="s">
        <v>151</v>
      </c>
      <c r="H157" s="170">
        <v>184</v>
      </c>
      <c r="I157" s="171"/>
      <c r="J157" s="172">
        <f>ROUND(I157*H157,2)</f>
        <v>0</v>
      </c>
      <c r="K157" s="173"/>
      <c r="L157" s="39"/>
      <c r="M157" s="174" t="s">
        <v>3</v>
      </c>
      <c r="N157" s="175" t="s">
        <v>40</v>
      </c>
      <c r="O157" s="72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78" t="s">
        <v>152</v>
      </c>
      <c r="AT157" s="178" t="s">
        <v>148</v>
      </c>
      <c r="AU157" s="178" t="s">
        <v>79</v>
      </c>
      <c r="AY157" s="19" t="s">
        <v>146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9" t="s">
        <v>77</v>
      </c>
      <c r="BK157" s="179">
        <f>ROUND(I157*H157,2)</f>
        <v>0</v>
      </c>
      <c r="BL157" s="19" t="s">
        <v>152</v>
      </c>
      <c r="BM157" s="178" t="s">
        <v>1014</v>
      </c>
    </row>
    <row r="158" spans="1:65" s="2" customFormat="1" ht="16.5" customHeight="1">
      <c r="A158" s="38"/>
      <c r="B158" s="165"/>
      <c r="C158" s="209" t="s">
        <v>625</v>
      </c>
      <c r="D158" s="209" t="s">
        <v>273</v>
      </c>
      <c r="E158" s="210" t="s">
        <v>1944</v>
      </c>
      <c r="F158" s="211" t="s">
        <v>1945</v>
      </c>
      <c r="G158" s="212" t="s">
        <v>257</v>
      </c>
      <c r="H158" s="213">
        <v>33.12</v>
      </c>
      <c r="I158" s="214"/>
      <c r="J158" s="215">
        <f>ROUND(I158*H158,2)</f>
        <v>0</v>
      </c>
      <c r="K158" s="216"/>
      <c r="L158" s="217"/>
      <c r="M158" s="218" t="s">
        <v>3</v>
      </c>
      <c r="N158" s="219" t="s">
        <v>40</v>
      </c>
      <c r="O158" s="72"/>
      <c r="P158" s="176">
        <f>O158*H158</f>
        <v>0</v>
      </c>
      <c r="Q158" s="176">
        <v>1</v>
      </c>
      <c r="R158" s="176">
        <f>Q158*H158</f>
        <v>33.12</v>
      </c>
      <c r="S158" s="176">
        <v>0</v>
      </c>
      <c r="T158" s="17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78" t="s">
        <v>207</v>
      </c>
      <c r="AT158" s="178" t="s">
        <v>273</v>
      </c>
      <c r="AU158" s="178" t="s">
        <v>79</v>
      </c>
      <c r="AY158" s="19" t="s">
        <v>146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9" t="s">
        <v>77</v>
      </c>
      <c r="BK158" s="179">
        <f>ROUND(I158*H158,2)</f>
        <v>0</v>
      </c>
      <c r="BL158" s="19" t="s">
        <v>152</v>
      </c>
      <c r="BM158" s="178" t="s">
        <v>1027</v>
      </c>
    </row>
    <row r="159" spans="1:51" s="14" customFormat="1" ht="12">
      <c r="A159" s="14"/>
      <c r="B159" s="193"/>
      <c r="C159" s="14"/>
      <c r="D159" s="186" t="s">
        <v>156</v>
      </c>
      <c r="E159" s="194" t="s">
        <v>3</v>
      </c>
      <c r="F159" s="195" t="s">
        <v>1946</v>
      </c>
      <c r="G159" s="14"/>
      <c r="H159" s="196">
        <v>33.12</v>
      </c>
      <c r="I159" s="197"/>
      <c r="J159" s="14"/>
      <c r="K159" s="14"/>
      <c r="L159" s="193"/>
      <c r="M159" s="198"/>
      <c r="N159" s="199"/>
      <c r="O159" s="199"/>
      <c r="P159" s="199"/>
      <c r="Q159" s="199"/>
      <c r="R159" s="199"/>
      <c r="S159" s="199"/>
      <c r="T159" s="20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194" t="s">
        <v>156</v>
      </c>
      <c r="AU159" s="194" t="s">
        <v>79</v>
      </c>
      <c r="AV159" s="14" t="s">
        <v>79</v>
      </c>
      <c r="AW159" s="14" t="s">
        <v>31</v>
      </c>
      <c r="AX159" s="14" t="s">
        <v>69</v>
      </c>
      <c r="AY159" s="194" t="s">
        <v>146</v>
      </c>
    </row>
    <row r="160" spans="1:51" s="15" customFormat="1" ht="12">
      <c r="A160" s="15"/>
      <c r="B160" s="201"/>
      <c r="C160" s="15"/>
      <c r="D160" s="186" t="s">
        <v>156</v>
      </c>
      <c r="E160" s="202" t="s">
        <v>3</v>
      </c>
      <c r="F160" s="203" t="s">
        <v>161</v>
      </c>
      <c r="G160" s="15"/>
      <c r="H160" s="204">
        <v>33.12</v>
      </c>
      <c r="I160" s="205"/>
      <c r="J160" s="15"/>
      <c r="K160" s="15"/>
      <c r="L160" s="201"/>
      <c r="M160" s="206"/>
      <c r="N160" s="207"/>
      <c r="O160" s="207"/>
      <c r="P160" s="207"/>
      <c r="Q160" s="207"/>
      <c r="R160" s="207"/>
      <c r="S160" s="207"/>
      <c r="T160" s="208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02" t="s">
        <v>156</v>
      </c>
      <c r="AU160" s="202" t="s">
        <v>79</v>
      </c>
      <c r="AV160" s="15" t="s">
        <v>152</v>
      </c>
      <c r="AW160" s="15" t="s">
        <v>31</v>
      </c>
      <c r="AX160" s="15" t="s">
        <v>77</v>
      </c>
      <c r="AY160" s="202" t="s">
        <v>146</v>
      </c>
    </row>
    <row r="161" spans="1:65" s="2" customFormat="1" ht="16.5" customHeight="1">
      <c r="A161" s="38"/>
      <c r="B161" s="165"/>
      <c r="C161" s="166" t="s">
        <v>633</v>
      </c>
      <c r="D161" s="166" t="s">
        <v>148</v>
      </c>
      <c r="E161" s="167" t="s">
        <v>1947</v>
      </c>
      <c r="F161" s="168" t="s">
        <v>1948</v>
      </c>
      <c r="G161" s="169" t="s">
        <v>151</v>
      </c>
      <c r="H161" s="170">
        <v>1656</v>
      </c>
      <c r="I161" s="171"/>
      <c r="J161" s="172">
        <f>ROUND(I161*H161,2)</f>
        <v>0</v>
      </c>
      <c r="K161" s="173"/>
      <c r="L161" s="39"/>
      <c r="M161" s="174" t="s">
        <v>3</v>
      </c>
      <c r="N161" s="175" t="s">
        <v>40</v>
      </c>
      <c r="O161" s="72"/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78" t="s">
        <v>152</v>
      </c>
      <c r="AT161" s="178" t="s">
        <v>148</v>
      </c>
      <c r="AU161" s="178" t="s">
        <v>79</v>
      </c>
      <c r="AY161" s="19" t="s">
        <v>146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9" t="s">
        <v>77</v>
      </c>
      <c r="BK161" s="179">
        <f>ROUND(I161*H161,2)</f>
        <v>0</v>
      </c>
      <c r="BL161" s="19" t="s">
        <v>152</v>
      </c>
      <c r="BM161" s="178" t="s">
        <v>1038</v>
      </c>
    </row>
    <row r="162" spans="1:51" s="13" customFormat="1" ht="12">
      <c r="A162" s="13"/>
      <c r="B162" s="185"/>
      <c r="C162" s="13"/>
      <c r="D162" s="186" t="s">
        <v>156</v>
      </c>
      <c r="E162" s="187" t="s">
        <v>3</v>
      </c>
      <c r="F162" s="188" t="s">
        <v>1949</v>
      </c>
      <c r="G162" s="13"/>
      <c r="H162" s="187" t="s">
        <v>3</v>
      </c>
      <c r="I162" s="189"/>
      <c r="J162" s="13"/>
      <c r="K162" s="13"/>
      <c r="L162" s="185"/>
      <c r="M162" s="190"/>
      <c r="N162" s="191"/>
      <c r="O162" s="191"/>
      <c r="P162" s="191"/>
      <c r="Q162" s="191"/>
      <c r="R162" s="191"/>
      <c r="S162" s="191"/>
      <c r="T162" s="19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7" t="s">
        <v>156</v>
      </c>
      <c r="AU162" s="187" t="s">
        <v>79</v>
      </c>
      <c r="AV162" s="13" t="s">
        <v>77</v>
      </c>
      <c r="AW162" s="13" t="s">
        <v>31</v>
      </c>
      <c r="AX162" s="13" t="s">
        <v>69</v>
      </c>
      <c r="AY162" s="187" t="s">
        <v>146</v>
      </c>
    </row>
    <row r="163" spans="1:51" s="14" customFormat="1" ht="12">
      <c r="A163" s="14"/>
      <c r="B163" s="193"/>
      <c r="C163" s="14"/>
      <c r="D163" s="186" t="s">
        <v>156</v>
      </c>
      <c r="E163" s="194" t="s">
        <v>3</v>
      </c>
      <c r="F163" s="195" t="s">
        <v>1950</v>
      </c>
      <c r="G163" s="14"/>
      <c r="H163" s="196">
        <v>1656</v>
      </c>
      <c r="I163" s="197"/>
      <c r="J163" s="14"/>
      <c r="K163" s="14"/>
      <c r="L163" s="193"/>
      <c r="M163" s="198"/>
      <c r="N163" s="199"/>
      <c r="O163" s="199"/>
      <c r="P163" s="199"/>
      <c r="Q163" s="199"/>
      <c r="R163" s="199"/>
      <c r="S163" s="199"/>
      <c r="T163" s="20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194" t="s">
        <v>156</v>
      </c>
      <c r="AU163" s="194" t="s">
        <v>79</v>
      </c>
      <c r="AV163" s="14" t="s">
        <v>79</v>
      </c>
      <c r="AW163" s="14" t="s">
        <v>31</v>
      </c>
      <c r="AX163" s="14" t="s">
        <v>69</v>
      </c>
      <c r="AY163" s="194" t="s">
        <v>146</v>
      </c>
    </row>
    <row r="164" spans="1:51" s="15" customFormat="1" ht="12">
      <c r="A164" s="15"/>
      <c r="B164" s="201"/>
      <c r="C164" s="15"/>
      <c r="D164" s="186" t="s">
        <v>156</v>
      </c>
      <c r="E164" s="202" t="s">
        <v>3</v>
      </c>
      <c r="F164" s="203" t="s">
        <v>161</v>
      </c>
      <c r="G164" s="15"/>
      <c r="H164" s="204">
        <v>1656</v>
      </c>
      <c r="I164" s="205"/>
      <c r="J164" s="15"/>
      <c r="K164" s="15"/>
      <c r="L164" s="201"/>
      <c r="M164" s="206"/>
      <c r="N164" s="207"/>
      <c r="O164" s="207"/>
      <c r="P164" s="207"/>
      <c r="Q164" s="207"/>
      <c r="R164" s="207"/>
      <c r="S164" s="207"/>
      <c r="T164" s="208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02" t="s">
        <v>156</v>
      </c>
      <c r="AU164" s="202" t="s">
        <v>79</v>
      </c>
      <c r="AV164" s="15" t="s">
        <v>152</v>
      </c>
      <c r="AW164" s="15" t="s">
        <v>31</v>
      </c>
      <c r="AX164" s="15" t="s">
        <v>77</v>
      </c>
      <c r="AY164" s="202" t="s">
        <v>146</v>
      </c>
    </row>
    <row r="165" spans="1:65" s="2" customFormat="1" ht="16.5" customHeight="1">
      <c r="A165" s="38"/>
      <c r="B165" s="165"/>
      <c r="C165" s="166" t="s">
        <v>326</v>
      </c>
      <c r="D165" s="166" t="s">
        <v>148</v>
      </c>
      <c r="E165" s="167" t="s">
        <v>1951</v>
      </c>
      <c r="F165" s="168" t="s">
        <v>1952</v>
      </c>
      <c r="G165" s="169" t="s">
        <v>151</v>
      </c>
      <c r="H165" s="170">
        <v>552</v>
      </c>
      <c r="I165" s="171"/>
      <c r="J165" s="172">
        <f>ROUND(I165*H165,2)</f>
        <v>0</v>
      </c>
      <c r="K165" s="173"/>
      <c r="L165" s="39"/>
      <c r="M165" s="174" t="s">
        <v>3</v>
      </c>
      <c r="N165" s="175" t="s">
        <v>40</v>
      </c>
      <c r="O165" s="72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78" t="s">
        <v>152</v>
      </c>
      <c r="AT165" s="178" t="s">
        <v>148</v>
      </c>
      <c r="AU165" s="178" t="s">
        <v>79</v>
      </c>
      <c r="AY165" s="19" t="s">
        <v>146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9" t="s">
        <v>77</v>
      </c>
      <c r="BK165" s="179">
        <f>ROUND(I165*H165,2)</f>
        <v>0</v>
      </c>
      <c r="BL165" s="19" t="s">
        <v>152</v>
      </c>
      <c r="BM165" s="178" t="s">
        <v>1051</v>
      </c>
    </row>
    <row r="166" spans="1:51" s="13" customFormat="1" ht="12">
      <c r="A166" s="13"/>
      <c r="B166" s="185"/>
      <c r="C166" s="13"/>
      <c r="D166" s="186" t="s">
        <v>156</v>
      </c>
      <c r="E166" s="187" t="s">
        <v>3</v>
      </c>
      <c r="F166" s="188" t="s">
        <v>1677</v>
      </c>
      <c r="G166" s="13"/>
      <c r="H166" s="187" t="s">
        <v>3</v>
      </c>
      <c r="I166" s="189"/>
      <c r="J166" s="13"/>
      <c r="K166" s="13"/>
      <c r="L166" s="185"/>
      <c r="M166" s="190"/>
      <c r="N166" s="191"/>
      <c r="O166" s="191"/>
      <c r="P166" s="191"/>
      <c r="Q166" s="191"/>
      <c r="R166" s="191"/>
      <c r="S166" s="191"/>
      <c r="T166" s="19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7" t="s">
        <v>156</v>
      </c>
      <c r="AU166" s="187" t="s">
        <v>79</v>
      </c>
      <c r="AV166" s="13" t="s">
        <v>77</v>
      </c>
      <c r="AW166" s="13" t="s">
        <v>31</v>
      </c>
      <c r="AX166" s="13" t="s">
        <v>69</v>
      </c>
      <c r="AY166" s="187" t="s">
        <v>146</v>
      </c>
    </row>
    <row r="167" spans="1:51" s="14" customFormat="1" ht="12">
      <c r="A167" s="14"/>
      <c r="B167" s="193"/>
      <c r="C167" s="14"/>
      <c r="D167" s="186" t="s">
        <v>156</v>
      </c>
      <c r="E167" s="194" t="s">
        <v>3</v>
      </c>
      <c r="F167" s="195" t="s">
        <v>1953</v>
      </c>
      <c r="G167" s="14"/>
      <c r="H167" s="196">
        <v>552</v>
      </c>
      <c r="I167" s="197"/>
      <c r="J167" s="14"/>
      <c r="K167" s="14"/>
      <c r="L167" s="193"/>
      <c r="M167" s="198"/>
      <c r="N167" s="199"/>
      <c r="O167" s="199"/>
      <c r="P167" s="199"/>
      <c r="Q167" s="199"/>
      <c r="R167" s="199"/>
      <c r="S167" s="199"/>
      <c r="T167" s="20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194" t="s">
        <v>156</v>
      </c>
      <c r="AU167" s="194" t="s">
        <v>79</v>
      </c>
      <c r="AV167" s="14" t="s">
        <v>79</v>
      </c>
      <c r="AW167" s="14" t="s">
        <v>31</v>
      </c>
      <c r="AX167" s="14" t="s">
        <v>69</v>
      </c>
      <c r="AY167" s="194" t="s">
        <v>146</v>
      </c>
    </row>
    <row r="168" spans="1:51" s="15" customFormat="1" ht="12">
      <c r="A168" s="15"/>
      <c r="B168" s="201"/>
      <c r="C168" s="15"/>
      <c r="D168" s="186" t="s">
        <v>156</v>
      </c>
      <c r="E168" s="202" t="s">
        <v>3</v>
      </c>
      <c r="F168" s="203" t="s">
        <v>161</v>
      </c>
      <c r="G168" s="15"/>
      <c r="H168" s="204">
        <v>552</v>
      </c>
      <c r="I168" s="205"/>
      <c r="J168" s="15"/>
      <c r="K168" s="15"/>
      <c r="L168" s="201"/>
      <c r="M168" s="206"/>
      <c r="N168" s="207"/>
      <c r="O168" s="207"/>
      <c r="P168" s="207"/>
      <c r="Q168" s="207"/>
      <c r="R168" s="207"/>
      <c r="S168" s="207"/>
      <c r="T168" s="208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02" t="s">
        <v>156</v>
      </c>
      <c r="AU168" s="202" t="s">
        <v>79</v>
      </c>
      <c r="AV168" s="15" t="s">
        <v>152</v>
      </c>
      <c r="AW168" s="15" t="s">
        <v>31</v>
      </c>
      <c r="AX168" s="15" t="s">
        <v>77</v>
      </c>
      <c r="AY168" s="202" t="s">
        <v>146</v>
      </c>
    </row>
    <row r="169" spans="1:65" s="2" customFormat="1" ht="16.5" customHeight="1">
      <c r="A169" s="38"/>
      <c r="B169" s="165"/>
      <c r="C169" s="166" t="s">
        <v>642</v>
      </c>
      <c r="D169" s="166" t="s">
        <v>148</v>
      </c>
      <c r="E169" s="167" t="s">
        <v>1705</v>
      </c>
      <c r="F169" s="168" t="s">
        <v>1706</v>
      </c>
      <c r="G169" s="169" t="s">
        <v>202</v>
      </c>
      <c r="H169" s="170">
        <v>41.4</v>
      </c>
      <c r="I169" s="171"/>
      <c r="J169" s="172">
        <f>ROUND(I169*H169,2)</f>
        <v>0</v>
      </c>
      <c r="K169" s="173"/>
      <c r="L169" s="39"/>
      <c r="M169" s="174" t="s">
        <v>3</v>
      </c>
      <c r="N169" s="175" t="s">
        <v>40</v>
      </c>
      <c r="O169" s="72"/>
      <c r="P169" s="176">
        <f>O169*H169</f>
        <v>0</v>
      </c>
      <c r="Q169" s="176">
        <v>0</v>
      </c>
      <c r="R169" s="176">
        <f>Q169*H169</f>
        <v>0</v>
      </c>
      <c r="S169" s="176">
        <v>0</v>
      </c>
      <c r="T169" s="17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78" t="s">
        <v>152</v>
      </c>
      <c r="AT169" s="178" t="s">
        <v>148</v>
      </c>
      <c r="AU169" s="178" t="s">
        <v>79</v>
      </c>
      <c r="AY169" s="19" t="s">
        <v>146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9" t="s">
        <v>77</v>
      </c>
      <c r="BK169" s="179">
        <f>ROUND(I169*H169,2)</f>
        <v>0</v>
      </c>
      <c r="BL169" s="19" t="s">
        <v>152</v>
      </c>
      <c r="BM169" s="178" t="s">
        <v>1065</v>
      </c>
    </row>
    <row r="170" spans="1:51" s="13" customFormat="1" ht="12">
      <c r="A170" s="13"/>
      <c r="B170" s="185"/>
      <c r="C170" s="13"/>
      <c r="D170" s="186" t="s">
        <v>156</v>
      </c>
      <c r="E170" s="187" t="s">
        <v>3</v>
      </c>
      <c r="F170" s="188" t="s">
        <v>1954</v>
      </c>
      <c r="G170" s="13"/>
      <c r="H170" s="187" t="s">
        <v>3</v>
      </c>
      <c r="I170" s="189"/>
      <c r="J170" s="13"/>
      <c r="K170" s="13"/>
      <c r="L170" s="185"/>
      <c r="M170" s="190"/>
      <c r="N170" s="191"/>
      <c r="O170" s="191"/>
      <c r="P170" s="191"/>
      <c r="Q170" s="191"/>
      <c r="R170" s="191"/>
      <c r="S170" s="191"/>
      <c r="T170" s="19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7" t="s">
        <v>156</v>
      </c>
      <c r="AU170" s="187" t="s">
        <v>79</v>
      </c>
      <c r="AV170" s="13" t="s">
        <v>77</v>
      </c>
      <c r="AW170" s="13" t="s">
        <v>31</v>
      </c>
      <c r="AX170" s="13" t="s">
        <v>69</v>
      </c>
      <c r="AY170" s="187" t="s">
        <v>146</v>
      </c>
    </row>
    <row r="171" spans="1:51" s="14" customFormat="1" ht="12">
      <c r="A171" s="14"/>
      <c r="B171" s="193"/>
      <c r="C171" s="14"/>
      <c r="D171" s="186" t="s">
        <v>156</v>
      </c>
      <c r="E171" s="194" t="s">
        <v>3</v>
      </c>
      <c r="F171" s="195" t="s">
        <v>1955</v>
      </c>
      <c r="G171" s="14"/>
      <c r="H171" s="196">
        <v>41.4</v>
      </c>
      <c r="I171" s="197"/>
      <c r="J171" s="14"/>
      <c r="K171" s="14"/>
      <c r="L171" s="193"/>
      <c r="M171" s="198"/>
      <c r="N171" s="199"/>
      <c r="O171" s="199"/>
      <c r="P171" s="199"/>
      <c r="Q171" s="199"/>
      <c r="R171" s="199"/>
      <c r="S171" s="199"/>
      <c r="T171" s="20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194" t="s">
        <v>156</v>
      </c>
      <c r="AU171" s="194" t="s">
        <v>79</v>
      </c>
      <c r="AV171" s="14" t="s">
        <v>79</v>
      </c>
      <c r="AW171" s="14" t="s">
        <v>31</v>
      </c>
      <c r="AX171" s="14" t="s">
        <v>69</v>
      </c>
      <c r="AY171" s="194" t="s">
        <v>146</v>
      </c>
    </row>
    <row r="172" spans="1:51" s="15" customFormat="1" ht="12">
      <c r="A172" s="15"/>
      <c r="B172" s="201"/>
      <c r="C172" s="15"/>
      <c r="D172" s="186" t="s">
        <v>156</v>
      </c>
      <c r="E172" s="202" t="s">
        <v>3</v>
      </c>
      <c r="F172" s="203" t="s">
        <v>161</v>
      </c>
      <c r="G172" s="15"/>
      <c r="H172" s="204">
        <v>41.4</v>
      </c>
      <c r="I172" s="205"/>
      <c r="J172" s="15"/>
      <c r="K172" s="15"/>
      <c r="L172" s="201"/>
      <c r="M172" s="206"/>
      <c r="N172" s="207"/>
      <c r="O172" s="207"/>
      <c r="P172" s="207"/>
      <c r="Q172" s="207"/>
      <c r="R172" s="207"/>
      <c r="S172" s="207"/>
      <c r="T172" s="208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02" t="s">
        <v>156</v>
      </c>
      <c r="AU172" s="202" t="s">
        <v>79</v>
      </c>
      <c r="AV172" s="15" t="s">
        <v>152</v>
      </c>
      <c r="AW172" s="15" t="s">
        <v>31</v>
      </c>
      <c r="AX172" s="15" t="s">
        <v>77</v>
      </c>
      <c r="AY172" s="202" t="s">
        <v>146</v>
      </c>
    </row>
    <row r="173" spans="1:65" s="2" customFormat="1" ht="16.5" customHeight="1">
      <c r="A173" s="38"/>
      <c r="B173" s="165"/>
      <c r="C173" s="166" t="s">
        <v>646</v>
      </c>
      <c r="D173" s="166" t="s">
        <v>148</v>
      </c>
      <c r="E173" s="167" t="s">
        <v>1714</v>
      </c>
      <c r="F173" s="168" t="s">
        <v>1715</v>
      </c>
      <c r="G173" s="169" t="s">
        <v>202</v>
      </c>
      <c r="H173" s="170">
        <v>41.4</v>
      </c>
      <c r="I173" s="171"/>
      <c r="J173" s="172">
        <f>ROUND(I173*H173,2)</f>
        <v>0</v>
      </c>
      <c r="K173" s="173"/>
      <c r="L173" s="39"/>
      <c r="M173" s="174" t="s">
        <v>3</v>
      </c>
      <c r="N173" s="175" t="s">
        <v>40</v>
      </c>
      <c r="O173" s="72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78" t="s">
        <v>152</v>
      </c>
      <c r="AT173" s="178" t="s">
        <v>148</v>
      </c>
      <c r="AU173" s="178" t="s">
        <v>79</v>
      </c>
      <c r="AY173" s="19" t="s">
        <v>146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9" t="s">
        <v>77</v>
      </c>
      <c r="BK173" s="179">
        <f>ROUND(I173*H173,2)</f>
        <v>0</v>
      </c>
      <c r="BL173" s="19" t="s">
        <v>152</v>
      </c>
      <c r="BM173" s="178" t="s">
        <v>1075</v>
      </c>
    </row>
    <row r="174" spans="1:65" s="2" customFormat="1" ht="16.5" customHeight="1">
      <c r="A174" s="38"/>
      <c r="B174" s="165"/>
      <c r="C174" s="209" t="s">
        <v>650</v>
      </c>
      <c r="D174" s="209" t="s">
        <v>273</v>
      </c>
      <c r="E174" s="210" t="s">
        <v>1716</v>
      </c>
      <c r="F174" s="211" t="s">
        <v>1717</v>
      </c>
      <c r="G174" s="212" t="s">
        <v>202</v>
      </c>
      <c r="H174" s="213">
        <v>41.4</v>
      </c>
      <c r="I174" s="214"/>
      <c r="J174" s="215">
        <f>ROUND(I174*H174,2)</f>
        <v>0</v>
      </c>
      <c r="K174" s="216"/>
      <c r="L174" s="217"/>
      <c r="M174" s="218" t="s">
        <v>3</v>
      </c>
      <c r="N174" s="219" t="s">
        <v>40</v>
      </c>
      <c r="O174" s="72"/>
      <c r="P174" s="176">
        <f>O174*H174</f>
        <v>0</v>
      </c>
      <c r="Q174" s="176">
        <v>0</v>
      </c>
      <c r="R174" s="176">
        <f>Q174*H174</f>
        <v>0</v>
      </c>
      <c r="S174" s="176">
        <v>0</v>
      </c>
      <c r="T174" s="17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78" t="s">
        <v>207</v>
      </c>
      <c r="AT174" s="178" t="s">
        <v>273</v>
      </c>
      <c r="AU174" s="178" t="s">
        <v>79</v>
      </c>
      <c r="AY174" s="19" t="s">
        <v>146</v>
      </c>
      <c r="BE174" s="179">
        <f>IF(N174="základní",J174,0)</f>
        <v>0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19" t="s">
        <v>77</v>
      </c>
      <c r="BK174" s="179">
        <f>ROUND(I174*H174,2)</f>
        <v>0</v>
      </c>
      <c r="BL174" s="19" t="s">
        <v>152</v>
      </c>
      <c r="BM174" s="178" t="s">
        <v>1956</v>
      </c>
    </row>
    <row r="175" spans="1:63" s="12" customFormat="1" ht="22.8" customHeight="1">
      <c r="A175" s="12"/>
      <c r="B175" s="152"/>
      <c r="C175" s="12"/>
      <c r="D175" s="153" t="s">
        <v>68</v>
      </c>
      <c r="E175" s="163" t="s">
        <v>1049</v>
      </c>
      <c r="F175" s="163" t="s">
        <v>1050</v>
      </c>
      <c r="G175" s="12"/>
      <c r="H175" s="12"/>
      <c r="I175" s="155"/>
      <c r="J175" s="164">
        <f>BK175</f>
        <v>0</v>
      </c>
      <c r="K175" s="12"/>
      <c r="L175" s="152"/>
      <c r="M175" s="157"/>
      <c r="N175" s="158"/>
      <c r="O175" s="158"/>
      <c r="P175" s="159">
        <f>P176</f>
        <v>0</v>
      </c>
      <c r="Q175" s="158"/>
      <c r="R175" s="159">
        <f>R176</f>
        <v>0</v>
      </c>
      <c r="S175" s="158"/>
      <c r="T175" s="160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53" t="s">
        <v>77</v>
      </c>
      <c r="AT175" s="161" t="s">
        <v>68</v>
      </c>
      <c r="AU175" s="161" t="s">
        <v>77</v>
      </c>
      <c r="AY175" s="153" t="s">
        <v>146</v>
      </c>
      <c r="BK175" s="162">
        <f>BK176</f>
        <v>0</v>
      </c>
    </row>
    <row r="176" spans="1:65" s="2" customFormat="1" ht="16.5" customHeight="1">
      <c r="A176" s="38"/>
      <c r="B176" s="165"/>
      <c r="C176" s="166" t="s">
        <v>660</v>
      </c>
      <c r="D176" s="166" t="s">
        <v>148</v>
      </c>
      <c r="E176" s="167" t="s">
        <v>1718</v>
      </c>
      <c r="F176" s="168" t="s">
        <v>1719</v>
      </c>
      <c r="G176" s="169" t="s">
        <v>257</v>
      </c>
      <c r="H176" s="170">
        <v>33.12</v>
      </c>
      <c r="I176" s="171"/>
      <c r="J176" s="172">
        <f>ROUND(I176*H176,2)</f>
        <v>0</v>
      </c>
      <c r="K176" s="173"/>
      <c r="L176" s="39"/>
      <c r="M176" s="228" t="s">
        <v>3</v>
      </c>
      <c r="N176" s="229" t="s">
        <v>40</v>
      </c>
      <c r="O176" s="22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78" t="s">
        <v>152</v>
      </c>
      <c r="AT176" s="178" t="s">
        <v>148</v>
      </c>
      <c r="AU176" s="178" t="s">
        <v>79</v>
      </c>
      <c r="AY176" s="19" t="s">
        <v>146</v>
      </c>
      <c r="BE176" s="179">
        <f>IF(N176="základní",J176,0)</f>
        <v>0</v>
      </c>
      <c r="BF176" s="179">
        <f>IF(N176="snížená",J176,0)</f>
        <v>0</v>
      </c>
      <c r="BG176" s="179">
        <f>IF(N176="zákl. přenesená",J176,0)</f>
        <v>0</v>
      </c>
      <c r="BH176" s="179">
        <f>IF(N176="sníž. přenesená",J176,0)</f>
        <v>0</v>
      </c>
      <c r="BI176" s="179">
        <f>IF(N176="nulová",J176,0)</f>
        <v>0</v>
      </c>
      <c r="BJ176" s="19" t="s">
        <v>77</v>
      </c>
      <c r="BK176" s="179">
        <f>ROUND(I176*H176,2)</f>
        <v>0</v>
      </c>
      <c r="BL176" s="19" t="s">
        <v>152</v>
      </c>
      <c r="BM176" s="178" t="s">
        <v>1957</v>
      </c>
    </row>
    <row r="177" spans="1:31" s="2" customFormat="1" ht="6.95" customHeight="1">
      <c r="A177" s="38"/>
      <c r="B177" s="55"/>
      <c r="C177" s="56"/>
      <c r="D177" s="56"/>
      <c r="E177" s="56"/>
      <c r="F177" s="56"/>
      <c r="G177" s="56"/>
      <c r="H177" s="56"/>
      <c r="I177" s="56"/>
      <c r="J177" s="56"/>
      <c r="K177" s="56"/>
      <c r="L177" s="39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autoFilter ref="C81:K176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79</v>
      </c>
    </row>
    <row r="4" spans="2:46" s="1" customFormat="1" ht="24.95" customHeight="1">
      <c r="B4" s="22"/>
      <c r="D4" s="23" t="s">
        <v>113</v>
      </c>
      <c r="L4" s="22"/>
      <c r="M4" s="114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5" t="str">
        <f>'Rekapitulace stavby'!K6</f>
        <v>Revitalizace vnitrobloku Bayerova - Botanická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114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1958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8. 8. 2022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tr">
        <f>IF('Rekapitulace stavby'!AN10="","",'Rekapitulace stavby'!AN10)</f>
        <v/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27</v>
      </c>
      <c r="J15" s="27" t="str">
        <f>IF('Rekapitulace stavby'!AN11="","",'Rekapitulace stavby'!AN11)</f>
        <v/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26</v>
      </c>
      <c r="J20" s="27" t="str">
        <f>IF('Rekapitulace stavby'!AN16="","",'Rekapitulace stavby'!AN16)</f>
        <v/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27</v>
      </c>
      <c r="J21" s="27" t="str">
        <f>IF('Rekapitulace stavby'!AN17="","",'Rekapitulace stavby'!AN17)</f>
        <v/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32</v>
      </c>
      <c r="E23" s="38"/>
      <c r="F23" s="38"/>
      <c r="G23" s="38"/>
      <c r="H23" s="38"/>
      <c r="I23" s="32" t="s">
        <v>26</v>
      </c>
      <c r="J23" s="27" t="str">
        <f>IF('Rekapitulace stavby'!AN19="","",'Rekapitulace stavby'!AN19)</f>
        <v/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33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35</v>
      </c>
      <c r="E30" s="38"/>
      <c r="F30" s="38"/>
      <c r="G30" s="38"/>
      <c r="H30" s="38"/>
      <c r="I30" s="38"/>
      <c r="J30" s="90">
        <f>ROUND(J81,2)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37</v>
      </c>
      <c r="G32" s="38"/>
      <c r="H32" s="38"/>
      <c r="I32" s="43" t="s">
        <v>36</v>
      </c>
      <c r="J32" s="43" t="s">
        <v>38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39</v>
      </c>
      <c r="E33" s="32" t="s">
        <v>40</v>
      </c>
      <c r="F33" s="122">
        <f>ROUND((SUM(BE81:BE118)),2)</f>
        <v>0</v>
      </c>
      <c r="G33" s="38"/>
      <c r="H33" s="38"/>
      <c r="I33" s="123">
        <v>0.21</v>
      </c>
      <c r="J33" s="122">
        <f>ROUND(((SUM(BE81:BE118))*I33),2)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41</v>
      </c>
      <c r="F34" s="122">
        <f>ROUND((SUM(BF81:BF118)),2)</f>
        <v>0</v>
      </c>
      <c r="G34" s="38"/>
      <c r="H34" s="38"/>
      <c r="I34" s="123">
        <v>0.15</v>
      </c>
      <c r="J34" s="122">
        <f>ROUND(((SUM(BF81:BF118))*I34),2)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42</v>
      </c>
      <c r="F35" s="122">
        <f>ROUND((SUM(BG81:BG118)),2)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43</v>
      </c>
      <c r="F36" s="122">
        <f>ROUND((SUM(BH81:BH118)),2)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44</v>
      </c>
      <c r="F37" s="122">
        <f>ROUND((SUM(BI81:BI118)),2)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45</v>
      </c>
      <c r="E39" s="76"/>
      <c r="F39" s="76"/>
      <c r="G39" s="126" t="s">
        <v>46</v>
      </c>
      <c r="H39" s="127" t="s">
        <v>47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116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Revitalizace vnitrobloku Bayerova - Botanická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114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SO 801.5 - Vegetační úpravy - kácení a pěstební opatření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 xml:space="preserve"> </v>
      </c>
      <c r="G52" s="38"/>
      <c r="H52" s="38"/>
      <c r="I52" s="32" t="s">
        <v>23</v>
      </c>
      <c r="J52" s="64" t="str">
        <f>IF(J12="","",J12)</f>
        <v>8. 8. 2022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 xml:space="preserve"> </v>
      </c>
      <c r="G54" s="38"/>
      <c r="H54" s="38"/>
      <c r="I54" s="32" t="s">
        <v>30</v>
      </c>
      <c r="J54" s="36" t="str">
        <f>E21</f>
        <v xml:space="preserve"> 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38"/>
      <c r="E55" s="38"/>
      <c r="F55" s="27" t="str">
        <f>IF(E18="","",E18)</f>
        <v>Vyplň údaj</v>
      </c>
      <c r="G55" s="38"/>
      <c r="H55" s="38"/>
      <c r="I55" s="32" t="s">
        <v>32</v>
      </c>
      <c r="J55" s="36" t="str">
        <f>E24</f>
        <v xml:space="preserve"> 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117</v>
      </c>
      <c r="D57" s="124"/>
      <c r="E57" s="124"/>
      <c r="F57" s="124"/>
      <c r="G57" s="124"/>
      <c r="H57" s="124"/>
      <c r="I57" s="124"/>
      <c r="J57" s="131" t="s">
        <v>118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67</v>
      </c>
      <c r="D59" s="38"/>
      <c r="E59" s="38"/>
      <c r="F59" s="38"/>
      <c r="G59" s="38"/>
      <c r="H59" s="38"/>
      <c r="I59" s="38"/>
      <c r="J59" s="90">
        <f>J81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119</v>
      </c>
    </row>
    <row r="60" spans="1:31" s="9" customFormat="1" ht="24.95" customHeight="1">
      <c r="A60" s="9"/>
      <c r="B60" s="133"/>
      <c r="C60" s="9"/>
      <c r="D60" s="134" t="s">
        <v>120</v>
      </c>
      <c r="E60" s="135"/>
      <c r="F60" s="135"/>
      <c r="G60" s="135"/>
      <c r="H60" s="135"/>
      <c r="I60" s="135"/>
      <c r="J60" s="136">
        <f>J82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121</v>
      </c>
      <c r="E61" s="139"/>
      <c r="F61" s="139"/>
      <c r="G61" s="139"/>
      <c r="H61" s="139"/>
      <c r="I61" s="139"/>
      <c r="J61" s="140">
        <f>J83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116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116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131</v>
      </c>
      <c r="D68" s="38"/>
      <c r="E68" s="38"/>
      <c r="F68" s="38"/>
      <c r="G68" s="38"/>
      <c r="H68" s="38"/>
      <c r="I68" s="38"/>
      <c r="J68" s="38"/>
      <c r="K68" s="38"/>
      <c r="L68" s="116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38"/>
      <c r="D69" s="38"/>
      <c r="E69" s="38"/>
      <c r="F69" s="38"/>
      <c r="G69" s="38"/>
      <c r="H69" s="38"/>
      <c r="I69" s="38"/>
      <c r="J69" s="38"/>
      <c r="K69" s="38"/>
      <c r="L69" s="116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17</v>
      </c>
      <c r="D70" s="38"/>
      <c r="E70" s="38"/>
      <c r="F70" s="38"/>
      <c r="G70" s="38"/>
      <c r="H70" s="38"/>
      <c r="I70" s="38"/>
      <c r="J70" s="38"/>
      <c r="K70" s="38"/>
      <c r="L70" s="11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38"/>
      <c r="D71" s="38"/>
      <c r="E71" s="115" t="str">
        <f>E7</f>
        <v>Revitalizace vnitrobloku Bayerova - Botanická</v>
      </c>
      <c r="F71" s="32"/>
      <c r="G71" s="32"/>
      <c r="H71" s="32"/>
      <c r="I71" s="38"/>
      <c r="J71" s="38"/>
      <c r="K71" s="38"/>
      <c r="L71" s="11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114</v>
      </c>
      <c r="D72" s="38"/>
      <c r="E72" s="38"/>
      <c r="F72" s="38"/>
      <c r="G72" s="38"/>
      <c r="H72" s="38"/>
      <c r="I72" s="38"/>
      <c r="J72" s="38"/>
      <c r="K72" s="38"/>
      <c r="L72" s="11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38"/>
      <c r="D73" s="38"/>
      <c r="E73" s="62" t="str">
        <f>E9</f>
        <v>SO 801.5 - Vegetační úpravy - kácení a pěstební opatření</v>
      </c>
      <c r="F73" s="38"/>
      <c r="G73" s="38"/>
      <c r="H73" s="38"/>
      <c r="I73" s="38"/>
      <c r="J73" s="38"/>
      <c r="K73" s="38"/>
      <c r="L73" s="116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38"/>
      <c r="D74" s="38"/>
      <c r="E74" s="38"/>
      <c r="F74" s="38"/>
      <c r="G74" s="38"/>
      <c r="H74" s="38"/>
      <c r="I74" s="38"/>
      <c r="J74" s="38"/>
      <c r="K74" s="38"/>
      <c r="L74" s="116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38"/>
      <c r="E75" s="38"/>
      <c r="F75" s="27" t="str">
        <f>F12</f>
        <v xml:space="preserve"> </v>
      </c>
      <c r="G75" s="38"/>
      <c r="H75" s="38"/>
      <c r="I75" s="32" t="s">
        <v>23</v>
      </c>
      <c r="J75" s="64" t="str">
        <f>IF(J12="","",J12)</f>
        <v>8. 8. 2022</v>
      </c>
      <c r="K75" s="3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38"/>
      <c r="E77" s="38"/>
      <c r="F77" s="27" t="str">
        <f>E15</f>
        <v xml:space="preserve"> </v>
      </c>
      <c r="G77" s="38"/>
      <c r="H77" s="38"/>
      <c r="I77" s="32" t="s">
        <v>30</v>
      </c>
      <c r="J77" s="36" t="str">
        <f>E21</f>
        <v xml:space="preserve"> </v>
      </c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28</v>
      </c>
      <c r="D78" s="38"/>
      <c r="E78" s="38"/>
      <c r="F78" s="27" t="str">
        <f>IF(E18="","",E18)</f>
        <v>Vyplň údaj</v>
      </c>
      <c r="G78" s="38"/>
      <c r="H78" s="38"/>
      <c r="I78" s="32" t="s">
        <v>32</v>
      </c>
      <c r="J78" s="36" t="str">
        <f>E24</f>
        <v xml:space="preserve"> </v>
      </c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41"/>
      <c r="B80" s="142"/>
      <c r="C80" s="143" t="s">
        <v>132</v>
      </c>
      <c r="D80" s="144" t="s">
        <v>54</v>
      </c>
      <c r="E80" s="144" t="s">
        <v>50</v>
      </c>
      <c r="F80" s="144" t="s">
        <v>51</v>
      </c>
      <c r="G80" s="144" t="s">
        <v>133</v>
      </c>
      <c r="H80" s="144" t="s">
        <v>134</v>
      </c>
      <c r="I80" s="144" t="s">
        <v>135</v>
      </c>
      <c r="J80" s="145" t="s">
        <v>118</v>
      </c>
      <c r="K80" s="146" t="s">
        <v>136</v>
      </c>
      <c r="L80" s="147"/>
      <c r="M80" s="80" t="s">
        <v>3</v>
      </c>
      <c r="N80" s="81" t="s">
        <v>39</v>
      </c>
      <c r="O80" s="81" t="s">
        <v>137</v>
      </c>
      <c r="P80" s="81" t="s">
        <v>138</v>
      </c>
      <c r="Q80" s="81" t="s">
        <v>139</v>
      </c>
      <c r="R80" s="81" t="s">
        <v>140</v>
      </c>
      <c r="S80" s="81" t="s">
        <v>141</v>
      </c>
      <c r="T80" s="82" t="s">
        <v>142</v>
      </c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</row>
    <row r="81" spans="1:63" s="2" customFormat="1" ht="22.8" customHeight="1">
      <c r="A81" s="38"/>
      <c r="B81" s="39"/>
      <c r="C81" s="87" t="s">
        <v>143</v>
      </c>
      <c r="D81" s="38"/>
      <c r="E81" s="38"/>
      <c r="F81" s="38"/>
      <c r="G81" s="38"/>
      <c r="H81" s="38"/>
      <c r="I81" s="38"/>
      <c r="J81" s="148">
        <f>BK81</f>
        <v>0</v>
      </c>
      <c r="K81" s="38"/>
      <c r="L81" s="39"/>
      <c r="M81" s="83"/>
      <c r="N81" s="68"/>
      <c r="O81" s="84"/>
      <c r="P81" s="149">
        <f>P82</f>
        <v>0</v>
      </c>
      <c r="Q81" s="84"/>
      <c r="R81" s="149">
        <f>R82</f>
        <v>0</v>
      </c>
      <c r="S81" s="84"/>
      <c r="T81" s="150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9" t="s">
        <v>68</v>
      </c>
      <c r="AU81" s="19" t="s">
        <v>119</v>
      </c>
      <c r="BK81" s="151">
        <f>BK82</f>
        <v>0</v>
      </c>
    </row>
    <row r="82" spans="1:63" s="12" customFormat="1" ht="25.9" customHeight="1">
      <c r="A82" s="12"/>
      <c r="B82" s="152"/>
      <c r="C82" s="12"/>
      <c r="D82" s="153" t="s">
        <v>68</v>
      </c>
      <c r="E82" s="154" t="s">
        <v>144</v>
      </c>
      <c r="F82" s="154" t="s">
        <v>145</v>
      </c>
      <c r="G82" s="12"/>
      <c r="H82" s="12"/>
      <c r="I82" s="155"/>
      <c r="J82" s="156">
        <f>BK82</f>
        <v>0</v>
      </c>
      <c r="K82" s="12"/>
      <c r="L82" s="152"/>
      <c r="M82" s="157"/>
      <c r="N82" s="158"/>
      <c r="O82" s="158"/>
      <c r="P82" s="159">
        <f>P83</f>
        <v>0</v>
      </c>
      <c r="Q82" s="158"/>
      <c r="R82" s="159">
        <f>R83</f>
        <v>0</v>
      </c>
      <c r="S82" s="158"/>
      <c r="T82" s="160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53" t="s">
        <v>77</v>
      </c>
      <c r="AT82" s="161" t="s">
        <v>68</v>
      </c>
      <c r="AU82" s="161" t="s">
        <v>69</v>
      </c>
      <c r="AY82" s="153" t="s">
        <v>146</v>
      </c>
      <c r="BK82" s="162">
        <f>BK83</f>
        <v>0</v>
      </c>
    </row>
    <row r="83" spans="1:63" s="12" customFormat="1" ht="22.8" customHeight="1">
      <c r="A83" s="12"/>
      <c r="B83" s="152"/>
      <c r="C83" s="12"/>
      <c r="D83" s="153" t="s">
        <v>68</v>
      </c>
      <c r="E83" s="163" t="s">
        <v>77</v>
      </c>
      <c r="F83" s="163" t="s">
        <v>147</v>
      </c>
      <c r="G83" s="12"/>
      <c r="H83" s="12"/>
      <c r="I83" s="155"/>
      <c r="J83" s="164">
        <f>BK83</f>
        <v>0</v>
      </c>
      <c r="K83" s="12"/>
      <c r="L83" s="152"/>
      <c r="M83" s="157"/>
      <c r="N83" s="158"/>
      <c r="O83" s="158"/>
      <c r="P83" s="159">
        <f>SUM(P84:P118)</f>
        <v>0</v>
      </c>
      <c r="Q83" s="158"/>
      <c r="R83" s="159">
        <f>SUM(R84:R118)</f>
        <v>0</v>
      </c>
      <c r="S83" s="158"/>
      <c r="T83" s="160">
        <f>SUM(T84:T118)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53" t="s">
        <v>77</v>
      </c>
      <c r="AT83" s="161" t="s">
        <v>68</v>
      </c>
      <c r="AU83" s="161" t="s">
        <v>77</v>
      </c>
      <c r="AY83" s="153" t="s">
        <v>146</v>
      </c>
      <c r="BK83" s="162">
        <f>SUM(BK84:BK118)</f>
        <v>0</v>
      </c>
    </row>
    <row r="84" spans="1:65" s="2" customFormat="1" ht="24.15" customHeight="1">
      <c r="A84" s="38"/>
      <c r="B84" s="165"/>
      <c r="C84" s="166" t="s">
        <v>77</v>
      </c>
      <c r="D84" s="166" t="s">
        <v>148</v>
      </c>
      <c r="E84" s="167" t="s">
        <v>1959</v>
      </c>
      <c r="F84" s="168" t="s">
        <v>1960</v>
      </c>
      <c r="G84" s="169" t="s">
        <v>543</v>
      </c>
      <c r="H84" s="170">
        <v>3</v>
      </c>
      <c r="I84" s="171"/>
      <c r="J84" s="172">
        <f>ROUND(I84*H84,2)</f>
        <v>0</v>
      </c>
      <c r="K84" s="173"/>
      <c r="L84" s="39"/>
      <c r="M84" s="174" t="s">
        <v>3</v>
      </c>
      <c r="N84" s="175" t="s">
        <v>40</v>
      </c>
      <c r="O84" s="72"/>
      <c r="P84" s="176">
        <f>O84*H84</f>
        <v>0</v>
      </c>
      <c r="Q84" s="176">
        <v>0</v>
      </c>
      <c r="R84" s="176">
        <f>Q84*H84</f>
        <v>0</v>
      </c>
      <c r="S84" s="176">
        <v>0</v>
      </c>
      <c r="T84" s="177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178" t="s">
        <v>152</v>
      </c>
      <c r="AT84" s="178" t="s">
        <v>148</v>
      </c>
      <c r="AU84" s="178" t="s">
        <v>79</v>
      </c>
      <c r="AY84" s="19" t="s">
        <v>146</v>
      </c>
      <c r="BE84" s="179">
        <f>IF(N84="základní",J84,0)</f>
        <v>0</v>
      </c>
      <c r="BF84" s="179">
        <f>IF(N84="snížená",J84,0)</f>
        <v>0</v>
      </c>
      <c r="BG84" s="179">
        <f>IF(N84="zákl. přenesená",J84,0)</f>
        <v>0</v>
      </c>
      <c r="BH84" s="179">
        <f>IF(N84="sníž. přenesená",J84,0)</f>
        <v>0</v>
      </c>
      <c r="BI84" s="179">
        <f>IF(N84="nulová",J84,0)</f>
        <v>0</v>
      </c>
      <c r="BJ84" s="19" t="s">
        <v>77</v>
      </c>
      <c r="BK84" s="179">
        <f>ROUND(I84*H84,2)</f>
        <v>0</v>
      </c>
      <c r="BL84" s="19" t="s">
        <v>152</v>
      </c>
      <c r="BM84" s="178" t="s">
        <v>1961</v>
      </c>
    </row>
    <row r="85" spans="1:47" s="2" customFormat="1" ht="12">
      <c r="A85" s="38"/>
      <c r="B85" s="39"/>
      <c r="C85" s="38"/>
      <c r="D85" s="180" t="s">
        <v>154</v>
      </c>
      <c r="E85" s="38"/>
      <c r="F85" s="181" t="s">
        <v>1962</v>
      </c>
      <c r="G85" s="38"/>
      <c r="H85" s="38"/>
      <c r="I85" s="182"/>
      <c r="J85" s="38"/>
      <c r="K85" s="38"/>
      <c r="L85" s="39"/>
      <c r="M85" s="183"/>
      <c r="N85" s="184"/>
      <c r="O85" s="72"/>
      <c r="P85" s="72"/>
      <c r="Q85" s="72"/>
      <c r="R85" s="72"/>
      <c r="S85" s="72"/>
      <c r="T85" s="73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9" t="s">
        <v>154</v>
      </c>
      <c r="AU85" s="19" t="s">
        <v>79</v>
      </c>
    </row>
    <row r="86" spans="1:65" s="2" customFormat="1" ht="24.15" customHeight="1">
      <c r="A86" s="38"/>
      <c r="B86" s="165"/>
      <c r="C86" s="166" t="s">
        <v>79</v>
      </c>
      <c r="D86" s="166" t="s">
        <v>148</v>
      </c>
      <c r="E86" s="167" t="s">
        <v>1963</v>
      </c>
      <c r="F86" s="168" t="s">
        <v>1964</v>
      </c>
      <c r="G86" s="169" t="s">
        <v>543</v>
      </c>
      <c r="H86" s="170">
        <v>8</v>
      </c>
      <c r="I86" s="171"/>
      <c r="J86" s="172">
        <f>ROUND(I86*H86,2)</f>
        <v>0</v>
      </c>
      <c r="K86" s="173"/>
      <c r="L86" s="39"/>
      <c r="M86" s="174" t="s">
        <v>3</v>
      </c>
      <c r="N86" s="175" t="s">
        <v>40</v>
      </c>
      <c r="O86" s="72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178" t="s">
        <v>152</v>
      </c>
      <c r="AT86" s="178" t="s">
        <v>148</v>
      </c>
      <c r="AU86" s="178" t="s">
        <v>79</v>
      </c>
      <c r="AY86" s="19" t="s">
        <v>146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19" t="s">
        <v>77</v>
      </c>
      <c r="BK86" s="179">
        <f>ROUND(I86*H86,2)</f>
        <v>0</v>
      </c>
      <c r="BL86" s="19" t="s">
        <v>152</v>
      </c>
      <c r="BM86" s="178" t="s">
        <v>1965</v>
      </c>
    </row>
    <row r="87" spans="1:47" s="2" customFormat="1" ht="12">
      <c r="A87" s="38"/>
      <c r="B87" s="39"/>
      <c r="C87" s="38"/>
      <c r="D87" s="180" t="s">
        <v>154</v>
      </c>
      <c r="E87" s="38"/>
      <c r="F87" s="181" t="s">
        <v>1966</v>
      </c>
      <c r="G87" s="38"/>
      <c r="H87" s="38"/>
      <c r="I87" s="182"/>
      <c r="J87" s="38"/>
      <c r="K87" s="38"/>
      <c r="L87" s="39"/>
      <c r="M87" s="183"/>
      <c r="N87" s="184"/>
      <c r="O87" s="72"/>
      <c r="P87" s="72"/>
      <c r="Q87" s="72"/>
      <c r="R87" s="72"/>
      <c r="S87" s="72"/>
      <c r="T87" s="73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9" t="s">
        <v>154</v>
      </c>
      <c r="AU87" s="19" t="s">
        <v>79</v>
      </c>
    </row>
    <row r="88" spans="1:65" s="2" customFormat="1" ht="24.15" customHeight="1">
      <c r="A88" s="38"/>
      <c r="B88" s="165"/>
      <c r="C88" s="166" t="s">
        <v>168</v>
      </c>
      <c r="D88" s="166" t="s">
        <v>148</v>
      </c>
      <c r="E88" s="167" t="s">
        <v>1967</v>
      </c>
      <c r="F88" s="168" t="s">
        <v>1968</v>
      </c>
      <c r="G88" s="169" t="s">
        <v>543</v>
      </c>
      <c r="H88" s="170">
        <v>5</v>
      </c>
      <c r="I88" s="171"/>
      <c r="J88" s="172">
        <f>ROUND(I88*H88,2)</f>
        <v>0</v>
      </c>
      <c r="K88" s="173"/>
      <c r="L88" s="39"/>
      <c r="M88" s="174" t="s">
        <v>3</v>
      </c>
      <c r="N88" s="175" t="s">
        <v>40</v>
      </c>
      <c r="O88" s="72"/>
      <c r="P88" s="176">
        <f>O88*H88</f>
        <v>0</v>
      </c>
      <c r="Q88" s="176">
        <v>0</v>
      </c>
      <c r="R88" s="176">
        <f>Q88*H88</f>
        <v>0</v>
      </c>
      <c r="S88" s="176">
        <v>0</v>
      </c>
      <c r="T88" s="177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178" t="s">
        <v>152</v>
      </c>
      <c r="AT88" s="178" t="s">
        <v>148</v>
      </c>
      <c r="AU88" s="178" t="s">
        <v>79</v>
      </c>
      <c r="AY88" s="19" t="s">
        <v>146</v>
      </c>
      <c r="BE88" s="179">
        <f>IF(N88="základní",J88,0)</f>
        <v>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19" t="s">
        <v>77</v>
      </c>
      <c r="BK88" s="179">
        <f>ROUND(I88*H88,2)</f>
        <v>0</v>
      </c>
      <c r="BL88" s="19" t="s">
        <v>152</v>
      </c>
      <c r="BM88" s="178" t="s">
        <v>1969</v>
      </c>
    </row>
    <row r="89" spans="1:47" s="2" customFormat="1" ht="12">
      <c r="A89" s="38"/>
      <c r="B89" s="39"/>
      <c r="C89" s="38"/>
      <c r="D89" s="180" t="s">
        <v>154</v>
      </c>
      <c r="E89" s="38"/>
      <c r="F89" s="181" t="s">
        <v>1970</v>
      </c>
      <c r="G89" s="38"/>
      <c r="H89" s="38"/>
      <c r="I89" s="182"/>
      <c r="J89" s="38"/>
      <c r="K89" s="38"/>
      <c r="L89" s="39"/>
      <c r="M89" s="183"/>
      <c r="N89" s="184"/>
      <c r="O89" s="72"/>
      <c r="P89" s="72"/>
      <c r="Q89" s="72"/>
      <c r="R89" s="72"/>
      <c r="S89" s="72"/>
      <c r="T89" s="73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9" t="s">
        <v>154</v>
      </c>
      <c r="AU89" s="19" t="s">
        <v>79</v>
      </c>
    </row>
    <row r="90" spans="1:65" s="2" customFormat="1" ht="24.15" customHeight="1">
      <c r="A90" s="38"/>
      <c r="B90" s="165"/>
      <c r="C90" s="166" t="s">
        <v>152</v>
      </c>
      <c r="D90" s="166" t="s">
        <v>148</v>
      </c>
      <c r="E90" s="167" t="s">
        <v>1971</v>
      </c>
      <c r="F90" s="168" t="s">
        <v>1972</v>
      </c>
      <c r="G90" s="169" t="s">
        <v>543</v>
      </c>
      <c r="H90" s="170">
        <v>1</v>
      </c>
      <c r="I90" s="171"/>
      <c r="J90" s="172">
        <f>ROUND(I90*H90,2)</f>
        <v>0</v>
      </c>
      <c r="K90" s="173"/>
      <c r="L90" s="39"/>
      <c r="M90" s="174" t="s">
        <v>3</v>
      </c>
      <c r="N90" s="175" t="s">
        <v>40</v>
      </c>
      <c r="O90" s="72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178" t="s">
        <v>152</v>
      </c>
      <c r="AT90" s="178" t="s">
        <v>148</v>
      </c>
      <c r="AU90" s="178" t="s">
        <v>79</v>
      </c>
      <c r="AY90" s="19" t="s">
        <v>146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9" t="s">
        <v>77</v>
      </c>
      <c r="BK90" s="179">
        <f>ROUND(I90*H90,2)</f>
        <v>0</v>
      </c>
      <c r="BL90" s="19" t="s">
        <v>152</v>
      </c>
      <c r="BM90" s="178" t="s">
        <v>1973</v>
      </c>
    </row>
    <row r="91" spans="1:47" s="2" customFormat="1" ht="12">
      <c r="A91" s="38"/>
      <c r="B91" s="39"/>
      <c r="C91" s="38"/>
      <c r="D91" s="180" t="s">
        <v>154</v>
      </c>
      <c r="E91" s="38"/>
      <c r="F91" s="181" t="s">
        <v>1974</v>
      </c>
      <c r="G91" s="38"/>
      <c r="H91" s="38"/>
      <c r="I91" s="182"/>
      <c r="J91" s="38"/>
      <c r="K91" s="38"/>
      <c r="L91" s="39"/>
      <c r="M91" s="183"/>
      <c r="N91" s="184"/>
      <c r="O91" s="72"/>
      <c r="P91" s="72"/>
      <c r="Q91" s="72"/>
      <c r="R91" s="72"/>
      <c r="S91" s="72"/>
      <c r="T91" s="73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9" t="s">
        <v>154</v>
      </c>
      <c r="AU91" s="19" t="s">
        <v>79</v>
      </c>
    </row>
    <row r="92" spans="1:65" s="2" customFormat="1" ht="21.75" customHeight="1">
      <c r="A92" s="38"/>
      <c r="B92" s="165"/>
      <c r="C92" s="166" t="s">
        <v>181</v>
      </c>
      <c r="D92" s="166" t="s">
        <v>148</v>
      </c>
      <c r="E92" s="167" t="s">
        <v>1975</v>
      </c>
      <c r="F92" s="168" t="s">
        <v>1976</v>
      </c>
      <c r="G92" s="169" t="s">
        <v>543</v>
      </c>
      <c r="H92" s="170">
        <v>3</v>
      </c>
      <c r="I92" s="171"/>
      <c r="J92" s="172">
        <f>ROUND(I92*H92,2)</f>
        <v>0</v>
      </c>
      <c r="K92" s="173"/>
      <c r="L92" s="39"/>
      <c r="M92" s="174" t="s">
        <v>3</v>
      </c>
      <c r="N92" s="175" t="s">
        <v>40</v>
      </c>
      <c r="O92" s="72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178" t="s">
        <v>152</v>
      </c>
      <c r="AT92" s="178" t="s">
        <v>148</v>
      </c>
      <c r="AU92" s="178" t="s">
        <v>79</v>
      </c>
      <c r="AY92" s="19" t="s">
        <v>146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19" t="s">
        <v>77</v>
      </c>
      <c r="BK92" s="179">
        <f>ROUND(I92*H92,2)</f>
        <v>0</v>
      </c>
      <c r="BL92" s="19" t="s">
        <v>152</v>
      </c>
      <c r="BM92" s="178" t="s">
        <v>1977</v>
      </c>
    </row>
    <row r="93" spans="1:47" s="2" customFormat="1" ht="12">
      <c r="A93" s="38"/>
      <c r="B93" s="39"/>
      <c r="C93" s="38"/>
      <c r="D93" s="180" t="s">
        <v>154</v>
      </c>
      <c r="E93" s="38"/>
      <c r="F93" s="181" t="s">
        <v>1978</v>
      </c>
      <c r="G93" s="38"/>
      <c r="H93" s="38"/>
      <c r="I93" s="182"/>
      <c r="J93" s="38"/>
      <c r="K93" s="38"/>
      <c r="L93" s="39"/>
      <c r="M93" s="183"/>
      <c r="N93" s="184"/>
      <c r="O93" s="72"/>
      <c r="P93" s="72"/>
      <c r="Q93" s="72"/>
      <c r="R93" s="72"/>
      <c r="S93" s="72"/>
      <c r="T93" s="73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9" t="s">
        <v>154</v>
      </c>
      <c r="AU93" s="19" t="s">
        <v>79</v>
      </c>
    </row>
    <row r="94" spans="1:65" s="2" customFormat="1" ht="21.75" customHeight="1">
      <c r="A94" s="38"/>
      <c r="B94" s="165"/>
      <c r="C94" s="166" t="s">
        <v>187</v>
      </c>
      <c r="D94" s="166" t="s">
        <v>148</v>
      </c>
      <c r="E94" s="167" t="s">
        <v>1979</v>
      </c>
      <c r="F94" s="168" t="s">
        <v>1980</v>
      </c>
      <c r="G94" s="169" t="s">
        <v>543</v>
      </c>
      <c r="H94" s="170">
        <v>8</v>
      </c>
      <c r="I94" s="171"/>
      <c r="J94" s="172">
        <f>ROUND(I94*H94,2)</f>
        <v>0</v>
      </c>
      <c r="K94" s="173"/>
      <c r="L94" s="39"/>
      <c r="M94" s="174" t="s">
        <v>3</v>
      </c>
      <c r="N94" s="175" t="s">
        <v>40</v>
      </c>
      <c r="O94" s="72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178" t="s">
        <v>152</v>
      </c>
      <c r="AT94" s="178" t="s">
        <v>148</v>
      </c>
      <c r="AU94" s="178" t="s">
        <v>79</v>
      </c>
      <c r="AY94" s="19" t="s">
        <v>146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19" t="s">
        <v>77</v>
      </c>
      <c r="BK94" s="179">
        <f>ROUND(I94*H94,2)</f>
        <v>0</v>
      </c>
      <c r="BL94" s="19" t="s">
        <v>152</v>
      </c>
      <c r="BM94" s="178" t="s">
        <v>1981</v>
      </c>
    </row>
    <row r="95" spans="1:47" s="2" customFormat="1" ht="12">
      <c r="A95" s="38"/>
      <c r="B95" s="39"/>
      <c r="C95" s="38"/>
      <c r="D95" s="180" t="s">
        <v>154</v>
      </c>
      <c r="E95" s="38"/>
      <c r="F95" s="181" t="s">
        <v>1982</v>
      </c>
      <c r="G95" s="38"/>
      <c r="H95" s="38"/>
      <c r="I95" s="182"/>
      <c r="J95" s="38"/>
      <c r="K95" s="38"/>
      <c r="L95" s="39"/>
      <c r="M95" s="183"/>
      <c r="N95" s="184"/>
      <c r="O95" s="72"/>
      <c r="P95" s="72"/>
      <c r="Q95" s="72"/>
      <c r="R95" s="72"/>
      <c r="S95" s="72"/>
      <c r="T95" s="73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9" t="s">
        <v>154</v>
      </c>
      <c r="AU95" s="19" t="s">
        <v>79</v>
      </c>
    </row>
    <row r="96" spans="1:65" s="2" customFormat="1" ht="21.75" customHeight="1">
      <c r="A96" s="38"/>
      <c r="B96" s="165"/>
      <c r="C96" s="166" t="s">
        <v>199</v>
      </c>
      <c r="D96" s="166" t="s">
        <v>148</v>
      </c>
      <c r="E96" s="167" t="s">
        <v>1983</v>
      </c>
      <c r="F96" s="168" t="s">
        <v>1984</v>
      </c>
      <c r="G96" s="169" t="s">
        <v>543</v>
      </c>
      <c r="H96" s="170">
        <v>5</v>
      </c>
      <c r="I96" s="171"/>
      <c r="J96" s="172">
        <f>ROUND(I96*H96,2)</f>
        <v>0</v>
      </c>
      <c r="K96" s="173"/>
      <c r="L96" s="39"/>
      <c r="M96" s="174" t="s">
        <v>3</v>
      </c>
      <c r="N96" s="175" t="s">
        <v>40</v>
      </c>
      <c r="O96" s="72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178" t="s">
        <v>152</v>
      </c>
      <c r="AT96" s="178" t="s">
        <v>148</v>
      </c>
      <c r="AU96" s="178" t="s">
        <v>79</v>
      </c>
      <c r="AY96" s="19" t="s">
        <v>146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9" t="s">
        <v>77</v>
      </c>
      <c r="BK96" s="179">
        <f>ROUND(I96*H96,2)</f>
        <v>0</v>
      </c>
      <c r="BL96" s="19" t="s">
        <v>152</v>
      </c>
      <c r="BM96" s="178" t="s">
        <v>1985</v>
      </c>
    </row>
    <row r="97" spans="1:47" s="2" customFormat="1" ht="12">
      <c r="A97" s="38"/>
      <c r="B97" s="39"/>
      <c r="C97" s="38"/>
      <c r="D97" s="180" t="s">
        <v>154</v>
      </c>
      <c r="E97" s="38"/>
      <c r="F97" s="181" t="s">
        <v>1986</v>
      </c>
      <c r="G97" s="38"/>
      <c r="H97" s="38"/>
      <c r="I97" s="182"/>
      <c r="J97" s="38"/>
      <c r="K97" s="38"/>
      <c r="L97" s="39"/>
      <c r="M97" s="183"/>
      <c r="N97" s="184"/>
      <c r="O97" s="72"/>
      <c r="P97" s="72"/>
      <c r="Q97" s="72"/>
      <c r="R97" s="72"/>
      <c r="S97" s="72"/>
      <c r="T97" s="73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9" t="s">
        <v>154</v>
      </c>
      <c r="AU97" s="19" t="s">
        <v>79</v>
      </c>
    </row>
    <row r="98" spans="1:65" s="2" customFormat="1" ht="21.75" customHeight="1">
      <c r="A98" s="38"/>
      <c r="B98" s="165"/>
      <c r="C98" s="166" t="s">
        <v>207</v>
      </c>
      <c r="D98" s="166" t="s">
        <v>148</v>
      </c>
      <c r="E98" s="167" t="s">
        <v>1987</v>
      </c>
      <c r="F98" s="168" t="s">
        <v>1988</v>
      </c>
      <c r="G98" s="169" t="s">
        <v>543</v>
      </c>
      <c r="H98" s="170">
        <v>1</v>
      </c>
      <c r="I98" s="171"/>
      <c r="J98" s="172">
        <f>ROUND(I98*H98,2)</f>
        <v>0</v>
      </c>
      <c r="K98" s="173"/>
      <c r="L98" s="39"/>
      <c r="M98" s="174" t="s">
        <v>3</v>
      </c>
      <c r="N98" s="175" t="s">
        <v>40</v>
      </c>
      <c r="O98" s="72"/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78" t="s">
        <v>152</v>
      </c>
      <c r="AT98" s="178" t="s">
        <v>148</v>
      </c>
      <c r="AU98" s="178" t="s">
        <v>79</v>
      </c>
      <c r="AY98" s="19" t="s">
        <v>146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19" t="s">
        <v>77</v>
      </c>
      <c r="BK98" s="179">
        <f>ROUND(I98*H98,2)</f>
        <v>0</v>
      </c>
      <c r="BL98" s="19" t="s">
        <v>152</v>
      </c>
      <c r="BM98" s="178" t="s">
        <v>1989</v>
      </c>
    </row>
    <row r="99" spans="1:47" s="2" customFormat="1" ht="12">
      <c r="A99" s="38"/>
      <c r="B99" s="39"/>
      <c r="C99" s="38"/>
      <c r="D99" s="180" t="s">
        <v>154</v>
      </c>
      <c r="E99" s="38"/>
      <c r="F99" s="181" t="s">
        <v>1990</v>
      </c>
      <c r="G99" s="38"/>
      <c r="H99" s="38"/>
      <c r="I99" s="182"/>
      <c r="J99" s="38"/>
      <c r="K99" s="38"/>
      <c r="L99" s="39"/>
      <c r="M99" s="183"/>
      <c r="N99" s="184"/>
      <c r="O99" s="72"/>
      <c r="P99" s="72"/>
      <c r="Q99" s="72"/>
      <c r="R99" s="72"/>
      <c r="S99" s="72"/>
      <c r="T99" s="73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9" t="s">
        <v>154</v>
      </c>
      <c r="AU99" s="19" t="s">
        <v>79</v>
      </c>
    </row>
    <row r="100" spans="1:65" s="2" customFormat="1" ht="21.75" customHeight="1">
      <c r="A100" s="38"/>
      <c r="B100" s="165"/>
      <c r="C100" s="166" t="s">
        <v>214</v>
      </c>
      <c r="D100" s="166" t="s">
        <v>148</v>
      </c>
      <c r="E100" s="167" t="s">
        <v>1991</v>
      </c>
      <c r="F100" s="168" t="s">
        <v>1992</v>
      </c>
      <c r="G100" s="169" t="s">
        <v>543</v>
      </c>
      <c r="H100" s="170">
        <v>7</v>
      </c>
      <c r="I100" s="171"/>
      <c r="J100" s="172">
        <f>ROUND(I100*H100,2)</f>
        <v>0</v>
      </c>
      <c r="K100" s="173"/>
      <c r="L100" s="39"/>
      <c r="M100" s="174" t="s">
        <v>3</v>
      </c>
      <c r="N100" s="175" t="s">
        <v>40</v>
      </c>
      <c r="O100" s="72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78" t="s">
        <v>152</v>
      </c>
      <c r="AT100" s="178" t="s">
        <v>148</v>
      </c>
      <c r="AU100" s="178" t="s">
        <v>79</v>
      </c>
      <c r="AY100" s="19" t="s">
        <v>146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9" t="s">
        <v>77</v>
      </c>
      <c r="BK100" s="179">
        <f>ROUND(I100*H100,2)</f>
        <v>0</v>
      </c>
      <c r="BL100" s="19" t="s">
        <v>152</v>
      </c>
      <c r="BM100" s="178" t="s">
        <v>1993</v>
      </c>
    </row>
    <row r="101" spans="1:47" s="2" customFormat="1" ht="12">
      <c r="A101" s="38"/>
      <c r="B101" s="39"/>
      <c r="C101" s="38"/>
      <c r="D101" s="180" t="s">
        <v>154</v>
      </c>
      <c r="E101" s="38"/>
      <c r="F101" s="181" t="s">
        <v>1994</v>
      </c>
      <c r="G101" s="38"/>
      <c r="H101" s="38"/>
      <c r="I101" s="182"/>
      <c r="J101" s="38"/>
      <c r="K101" s="38"/>
      <c r="L101" s="39"/>
      <c r="M101" s="183"/>
      <c r="N101" s="184"/>
      <c r="O101" s="72"/>
      <c r="P101" s="72"/>
      <c r="Q101" s="72"/>
      <c r="R101" s="72"/>
      <c r="S101" s="72"/>
      <c r="T101" s="73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9" t="s">
        <v>154</v>
      </c>
      <c r="AU101" s="19" t="s">
        <v>79</v>
      </c>
    </row>
    <row r="102" spans="1:65" s="2" customFormat="1" ht="21.75" customHeight="1">
      <c r="A102" s="38"/>
      <c r="B102" s="165"/>
      <c r="C102" s="166" t="s">
        <v>222</v>
      </c>
      <c r="D102" s="166" t="s">
        <v>148</v>
      </c>
      <c r="E102" s="167" t="s">
        <v>1995</v>
      </c>
      <c r="F102" s="168" t="s">
        <v>1996</v>
      </c>
      <c r="G102" s="169" t="s">
        <v>543</v>
      </c>
      <c r="H102" s="170">
        <v>2</v>
      </c>
      <c r="I102" s="171"/>
      <c r="J102" s="172">
        <f>ROUND(I102*H102,2)</f>
        <v>0</v>
      </c>
      <c r="K102" s="173"/>
      <c r="L102" s="39"/>
      <c r="M102" s="174" t="s">
        <v>3</v>
      </c>
      <c r="N102" s="175" t="s">
        <v>40</v>
      </c>
      <c r="O102" s="72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78" t="s">
        <v>152</v>
      </c>
      <c r="AT102" s="178" t="s">
        <v>148</v>
      </c>
      <c r="AU102" s="178" t="s">
        <v>79</v>
      </c>
      <c r="AY102" s="19" t="s">
        <v>146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9" t="s">
        <v>77</v>
      </c>
      <c r="BK102" s="179">
        <f>ROUND(I102*H102,2)</f>
        <v>0</v>
      </c>
      <c r="BL102" s="19" t="s">
        <v>152</v>
      </c>
      <c r="BM102" s="178" t="s">
        <v>1997</v>
      </c>
    </row>
    <row r="103" spans="1:47" s="2" customFormat="1" ht="12">
      <c r="A103" s="38"/>
      <c r="B103" s="39"/>
      <c r="C103" s="38"/>
      <c r="D103" s="180" t="s">
        <v>154</v>
      </c>
      <c r="E103" s="38"/>
      <c r="F103" s="181" t="s">
        <v>1998</v>
      </c>
      <c r="G103" s="38"/>
      <c r="H103" s="38"/>
      <c r="I103" s="182"/>
      <c r="J103" s="38"/>
      <c r="K103" s="38"/>
      <c r="L103" s="39"/>
      <c r="M103" s="183"/>
      <c r="N103" s="184"/>
      <c r="O103" s="72"/>
      <c r="P103" s="72"/>
      <c r="Q103" s="72"/>
      <c r="R103" s="72"/>
      <c r="S103" s="72"/>
      <c r="T103" s="73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9" t="s">
        <v>154</v>
      </c>
      <c r="AU103" s="19" t="s">
        <v>79</v>
      </c>
    </row>
    <row r="104" spans="1:65" s="2" customFormat="1" ht="21.75" customHeight="1">
      <c r="A104" s="38"/>
      <c r="B104" s="165"/>
      <c r="C104" s="166" t="s">
        <v>229</v>
      </c>
      <c r="D104" s="166" t="s">
        <v>148</v>
      </c>
      <c r="E104" s="167" t="s">
        <v>1999</v>
      </c>
      <c r="F104" s="168" t="s">
        <v>2000</v>
      </c>
      <c r="G104" s="169" t="s">
        <v>543</v>
      </c>
      <c r="H104" s="170">
        <v>3</v>
      </c>
      <c r="I104" s="171"/>
      <c r="J104" s="172">
        <f>ROUND(I104*H104,2)</f>
        <v>0</v>
      </c>
      <c r="K104" s="173"/>
      <c r="L104" s="39"/>
      <c r="M104" s="174" t="s">
        <v>3</v>
      </c>
      <c r="N104" s="175" t="s">
        <v>40</v>
      </c>
      <c r="O104" s="72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78" t="s">
        <v>152</v>
      </c>
      <c r="AT104" s="178" t="s">
        <v>148</v>
      </c>
      <c r="AU104" s="178" t="s">
        <v>79</v>
      </c>
      <c r="AY104" s="19" t="s">
        <v>146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19" t="s">
        <v>77</v>
      </c>
      <c r="BK104" s="179">
        <f>ROUND(I104*H104,2)</f>
        <v>0</v>
      </c>
      <c r="BL104" s="19" t="s">
        <v>152</v>
      </c>
      <c r="BM104" s="178" t="s">
        <v>2001</v>
      </c>
    </row>
    <row r="105" spans="1:47" s="2" customFormat="1" ht="12">
      <c r="A105" s="38"/>
      <c r="B105" s="39"/>
      <c r="C105" s="38"/>
      <c r="D105" s="180" t="s">
        <v>154</v>
      </c>
      <c r="E105" s="38"/>
      <c r="F105" s="181" t="s">
        <v>2002</v>
      </c>
      <c r="G105" s="38"/>
      <c r="H105" s="38"/>
      <c r="I105" s="182"/>
      <c r="J105" s="38"/>
      <c r="K105" s="38"/>
      <c r="L105" s="39"/>
      <c r="M105" s="183"/>
      <c r="N105" s="184"/>
      <c r="O105" s="72"/>
      <c r="P105" s="72"/>
      <c r="Q105" s="72"/>
      <c r="R105" s="72"/>
      <c r="S105" s="72"/>
      <c r="T105" s="73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9" t="s">
        <v>154</v>
      </c>
      <c r="AU105" s="19" t="s">
        <v>79</v>
      </c>
    </row>
    <row r="106" spans="1:65" s="2" customFormat="1" ht="21.75" customHeight="1">
      <c r="A106" s="38"/>
      <c r="B106" s="165"/>
      <c r="C106" s="166" t="s">
        <v>238</v>
      </c>
      <c r="D106" s="166" t="s">
        <v>148</v>
      </c>
      <c r="E106" s="167" t="s">
        <v>2003</v>
      </c>
      <c r="F106" s="168" t="s">
        <v>2004</v>
      </c>
      <c r="G106" s="169" t="s">
        <v>543</v>
      </c>
      <c r="H106" s="170">
        <v>1</v>
      </c>
      <c r="I106" s="171"/>
      <c r="J106" s="172">
        <f>ROUND(I106*H106,2)</f>
        <v>0</v>
      </c>
      <c r="K106" s="173"/>
      <c r="L106" s="39"/>
      <c r="M106" s="174" t="s">
        <v>3</v>
      </c>
      <c r="N106" s="175" t="s">
        <v>40</v>
      </c>
      <c r="O106" s="72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78" t="s">
        <v>152</v>
      </c>
      <c r="AT106" s="178" t="s">
        <v>148</v>
      </c>
      <c r="AU106" s="178" t="s">
        <v>79</v>
      </c>
      <c r="AY106" s="19" t="s">
        <v>146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9" t="s">
        <v>77</v>
      </c>
      <c r="BK106" s="179">
        <f>ROUND(I106*H106,2)</f>
        <v>0</v>
      </c>
      <c r="BL106" s="19" t="s">
        <v>152</v>
      </c>
      <c r="BM106" s="178" t="s">
        <v>2005</v>
      </c>
    </row>
    <row r="107" spans="1:47" s="2" customFormat="1" ht="12">
      <c r="A107" s="38"/>
      <c r="B107" s="39"/>
      <c r="C107" s="38"/>
      <c r="D107" s="180" t="s">
        <v>154</v>
      </c>
      <c r="E107" s="38"/>
      <c r="F107" s="181" t="s">
        <v>2006</v>
      </c>
      <c r="G107" s="38"/>
      <c r="H107" s="38"/>
      <c r="I107" s="182"/>
      <c r="J107" s="38"/>
      <c r="K107" s="38"/>
      <c r="L107" s="39"/>
      <c r="M107" s="183"/>
      <c r="N107" s="184"/>
      <c r="O107" s="72"/>
      <c r="P107" s="72"/>
      <c r="Q107" s="72"/>
      <c r="R107" s="72"/>
      <c r="S107" s="72"/>
      <c r="T107" s="73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9" t="s">
        <v>154</v>
      </c>
      <c r="AU107" s="19" t="s">
        <v>79</v>
      </c>
    </row>
    <row r="108" spans="1:65" s="2" customFormat="1" ht="21.75" customHeight="1">
      <c r="A108" s="38"/>
      <c r="B108" s="165"/>
      <c r="C108" s="166" t="s">
        <v>244</v>
      </c>
      <c r="D108" s="166" t="s">
        <v>148</v>
      </c>
      <c r="E108" s="167" t="s">
        <v>2007</v>
      </c>
      <c r="F108" s="168" t="s">
        <v>2008</v>
      </c>
      <c r="G108" s="169" t="s">
        <v>543</v>
      </c>
      <c r="H108" s="170">
        <v>2</v>
      </c>
      <c r="I108" s="171"/>
      <c r="J108" s="172">
        <f>ROUND(I108*H108,2)</f>
        <v>0</v>
      </c>
      <c r="K108" s="173"/>
      <c r="L108" s="39"/>
      <c r="M108" s="174" t="s">
        <v>3</v>
      </c>
      <c r="N108" s="175" t="s">
        <v>40</v>
      </c>
      <c r="O108" s="72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78" t="s">
        <v>152</v>
      </c>
      <c r="AT108" s="178" t="s">
        <v>148</v>
      </c>
      <c r="AU108" s="178" t="s">
        <v>79</v>
      </c>
      <c r="AY108" s="19" t="s">
        <v>146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19" t="s">
        <v>77</v>
      </c>
      <c r="BK108" s="179">
        <f>ROUND(I108*H108,2)</f>
        <v>0</v>
      </c>
      <c r="BL108" s="19" t="s">
        <v>152</v>
      </c>
      <c r="BM108" s="178" t="s">
        <v>2009</v>
      </c>
    </row>
    <row r="109" spans="1:47" s="2" customFormat="1" ht="12">
      <c r="A109" s="38"/>
      <c r="B109" s="39"/>
      <c r="C109" s="38"/>
      <c r="D109" s="180" t="s">
        <v>154</v>
      </c>
      <c r="E109" s="38"/>
      <c r="F109" s="181" t="s">
        <v>2010</v>
      </c>
      <c r="G109" s="38"/>
      <c r="H109" s="38"/>
      <c r="I109" s="182"/>
      <c r="J109" s="38"/>
      <c r="K109" s="38"/>
      <c r="L109" s="39"/>
      <c r="M109" s="183"/>
      <c r="N109" s="184"/>
      <c r="O109" s="72"/>
      <c r="P109" s="72"/>
      <c r="Q109" s="72"/>
      <c r="R109" s="72"/>
      <c r="S109" s="72"/>
      <c r="T109" s="73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9" t="s">
        <v>154</v>
      </c>
      <c r="AU109" s="19" t="s">
        <v>79</v>
      </c>
    </row>
    <row r="110" spans="1:65" s="2" customFormat="1" ht="21.75" customHeight="1">
      <c r="A110" s="38"/>
      <c r="B110" s="165"/>
      <c r="C110" s="166" t="s">
        <v>249</v>
      </c>
      <c r="D110" s="166" t="s">
        <v>148</v>
      </c>
      <c r="E110" s="167" t="s">
        <v>2011</v>
      </c>
      <c r="F110" s="168" t="s">
        <v>2012</v>
      </c>
      <c r="G110" s="169" t="s">
        <v>543</v>
      </c>
      <c r="H110" s="170">
        <v>4</v>
      </c>
      <c r="I110" s="171"/>
      <c r="J110" s="172">
        <f>ROUND(I110*H110,2)</f>
        <v>0</v>
      </c>
      <c r="K110" s="173"/>
      <c r="L110" s="39"/>
      <c r="M110" s="174" t="s">
        <v>3</v>
      </c>
      <c r="N110" s="175" t="s">
        <v>40</v>
      </c>
      <c r="O110" s="72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78" t="s">
        <v>152</v>
      </c>
      <c r="AT110" s="178" t="s">
        <v>148</v>
      </c>
      <c r="AU110" s="178" t="s">
        <v>79</v>
      </c>
      <c r="AY110" s="19" t="s">
        <v>146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9" t="s">
        <v>77</v>
      </c>
      <c r="BK110" s="179">
        <f>ROUND(I110*H110,2)</f>
        <v>0</v>
      </c>
      <c r="BL110" s="19" t="s">
        <v>152</v>
      </c>
      <c r="BM110" s="178" t="s">
        <v>2013</v>
      </c>
    </row>
    <row r="111" spans="1:47" s="2" customFormat="1" ht="12">
      <c r="A111" s="38"/>
      <c r="B111" s="39"/>
      <c r="C111" s="38"/>
      <c r="D111" s="180" t="s">
        <v>154</v>
      </c>
      <c r="E111" s="38"/>
      <c r="F111" s="181" t="s">
        <v>2014</v>
      </c>
      <c r="G111" s="38"/>
      <c r="H111" s="38"/>
      <c r="I111" s="182"/>
      <c r="J111" s="38"/>
      <c r="K111" s="38"/>
      <c r="L111" s="39"/>
      <c r="M111" s="183"/>
      <c r="N111" s="184"/>
      <c r="O111" s="72"/>
      <c r="P111" s="72"/>
      <c r="Q111" s="72"/>
      <c r="R111" s="72"/>
      <c r="S111" s="72"/>
      <c r="T111" s="73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9" t="s">
        <v>154</v>
      </c>
      <c r="AU111" s="19" t="s">
        <v>79</v>
      </c>
    </row>
    <row r="112" spans="1:65" s="2" customFormat="1" ht="21.75" customHeight="1">
      <c r="A112" s="38"/>
      <c r="B112" s="165"/>
      <c r="C112" s="166" t="s">
        <v>9</v>
      </c>
      <c r="D112" s="166" t="s">
        <v>148</v>
      </c>
      <c r="E112" s="167" t="s">
        <v>2015</v>
      </c>
      <c r="F112" s="168" t="s">
        <v>2016</v>
      </c>
      <c r="G112" s="169" t="s">
        <v>543</v>
      </c>
      <c r="H112" s="170">
        <v>1</v>
      </c>
      <c r="I112" s="171"/>
      <c r="J112" s="172">
        <f>ROUND(I112*H112,2)</f>
        <v>0</v>
      </c>
      <c r="K112" s="173"/>
      <c r="L112" s="39"/>
      <c r="M112" s="174" t="s">
        <v>3</v>
      </c>
      <c r="N112" s="175" t="s">
        <v>40</v>
      </c>
      <c r="O112" s="72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78" t="s">
        <v>152</v>
      </c>
      <c r="AT112" s="178" t="s">
        <v>148</v>
      </c>
      <c r="AU112" s="178" t="s">
        <v>79</v>
      </c>
      <c r="AY112" s="19" t="s">
        <v>146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9" t="s">
        <v>77</v>
      </c>
      <c r="BK112" s="179">
        <f>ROUND(I112*H112,2)</f>
        <v>0</v>
      </c>
      <c r="BL112" s="19" t="s">
        <v>152</v>
      </c>
      <c r="BM112" s="178" t="s">
        <v>2017</v>
      </c>
    </row>
    <row r="113" spans="1:47" s="2" customFormat="1" ht="12">
      <c r="A113" s="38"/>
      <c r="B113" s="39"/>
      <c r="C113" s="38"/>
      <c r="D113" s="180" t="s">
        <v>154</v>
      </c>
      <c r="E113" s="38"/>
      <c r="F113" s="181" t="s">
        <v>2018</v>
      </c>
      <c r="G113" s="38"/>
      <c r="H113" s="38"/>
      <c r="I113" s="182"/>
      <c r="J113" s="38"/>
      <c r="K113" s="38"/>
      <c r="L113" s="39"/>
      <c r="M113" s="183"/>
      <c r="N113" s="184"/>
      <c r="O113" s="72"/>
      <c r="P113" s="72"/>
      <c r="Q113" s="72"/>
      <c r="R113" s="72"/>
      <c r="S113" s="72"/>
      <c r="T113" s="73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9" t="s">
        <v>154</v>
      </c>
      <c r="AU113" s="19" t="s">
        <v>79</v>
      </c>
    </row>
    <row r="114" spans="1:65" s="2" customFormat="1" ht="24.15" customHeight="1">
      <c r="A114" s="38"/>
      <c r="B114" s="165"/>
      <c r="C114" s="166" t="s">
        <v>167</v>
      </c>
      <c r="D114" s="166" t="s">
        <v>148</v>
      </c>
      <c r="E114" s="167" t="s">
        <v>2019</v>
      </c>
      <c r="F114" s="168" t="s">
        <v>2020</v>
      </c>
      <c r="G114" s="169" t="s">
        <v>543</v>
      </c>
      <c r="H114" s="170">
        <v>1</v>
      </c>
      <c r="I114" s="171"/>
      <c r="J114" s="172">
        <f>ROUND(I114*H114,2)</f>
        <v>0</v>
      </c>
      <c r="K114" s="173"/>
      <c r="L114" s="39"/>
      <c r="M114" s="174" t="s">
        <v>3</v>
      </c>
      <c r="N114" s="175" t="s">
        <v>40</v>
      </c>
      <c r="O114" s="72"/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78" t="s">
        <v>152</v>
      </c>
      <c r="AT114" s="178" t="s">
        <v>148</v>
      </c>
      <c r="AU114" s="178" t="s">
        <v>79</v>
      </c>
      <c r="AY114" s="19" t="s">
        <v>146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19" t="s">
        <v>77</v>
      </c>
      <c r="BK114" s="179">
        <f>ROUND(I114*H114,2)</f>
        <v>0</v>
      </c>
      <c r="BL114" s="19" t="s">
        <v>152</v>
      </c>
      <c r="BM114" s="178" t="s">
        <v>2021</v>
      </c>
    </row>
    <row r="115" spans="1:47" s="2" customFormat="1" ht="12">
      <c r="A115" s="38"/>
      <c r="B115" s="39"/>
      <c r="C115" s="38"/>
      <c r="D115" s="180" t="s">
        <v>154</v>
      </c>
      <c r="E115" s="38"/>
      <c r="F115" s="181" t="s">
        <v>2022</v>
      </c>
      <c r="G115" s="38"/>
      <c r="H115" s="38"/>
      <c r="I115" s="182"/>
      <c r="J115" s="38"/>
      <c r="K115" s="38"/>
      <c r="L115" s="39"/>
      <c r="M115" s="183"/>
      <c r="N115" s="184"/>
      <c r="O115" s="72"/>
      <c r="P115" s="72"/>
      <c r="Q115" s="72"/>
      <c r="R115" s="72"/>
      <c r="S115" s="72"/>
      <c r="T115" s="73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9" t="s">
        <v>154</v>
      </c>
      <c r="AU115" s="19" t="s">
        <v>79</v>
      </c>
    </row>
    <row r="116" spans="1:65" s="2" customFormat="1" ht="24.15" customHeight="1">
      <c r="A116" s="38"/>
      <c r="B116" s="165"/>
      <c r="C116" s="166" t="s">
        <v>265</v>
      </c>
      <c r="D116" s="166" t="s">
        <v>148</v>
      </c>
      <c r="E116" s="167" t="s">
        <v>2023</v>
      </c>
      <c r="F116" s="168" t="s">
        <v>2024</v>
      </c>
      <c r="G116" s="169" t="s">
        <v>543</v>
      </c>
      <c r="H116" s="170">
        <v>1</v>
      </c>
      <c r="I116" s="171"/>
      <c r="J116" s="172">
        <f>ROUND(I116*H116,2)</f>
        <v>0</v>
      </c>
      <c r="K116" s="173"/>
      <c r="L116" s="39"/>
      <c r="M116" s="174" t="s">
        <v>3</v>
      </c>
      <c r="N116" s="175" t="s">
        <v>40</v>
      </c>
      <c r="O116" s="72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78" t="s">
        <v>152</v>
      </c>
      <c r="AT116" s="178" t="s">
        <v>148</v>
      </c>
      <c r="AU116" s="178" t="s">
        <v>79</v>
      </c>
      <c r="AY116" s="19" t="s">
        <v>146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19" t="s">
        <v>77</v>
      </c>
      <c r="BK116" s="179">
        <f>ROUND(I116*H116,2)</f>
        <v>0</v>
      </c>
      <c r="BL116" s="19" t="s">
        <v>152</v>
      </c>
      <c r="BM116" s="178" t="s">
        <v>2025</v>
      </c>
    </row>
    <row r="117" spans="1:47" s="2" customFormat="1" ht="12">
      <c r="A117" s="38"/>
      <c r="B117" s="39"/>
      <c r="C117" s="38"/>
      <c r="D117" s="180" t="s">
        <v>154</v>
      </c>
      <c r="E117" s="38"/>
      <c r="F117" s="181" t="s">
        <v>2026</v>
      </c>
      <c r="G117" s="38"/>
      <c r="H117" s="38"/>
      <c r="I117" s="182"/>
      <c r="J117" s="38"/>
      <c r="K117" s="38"/>
      <c r="L117" s="39"/>
      <c r="M117" s="183"/>
      <c r="N117" s="184"/>
      <c r="O117" s="72"/>
      <c r="P117" s="72"/>
      <c r="Q117" s="72"/>
      <c r="R117" s="72"/>
      <c r="S117" s="72"/>
      <c r="T117" s="73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9" t="s">
        <v>154</v>
      </c>
      <c r="AU117" s="19" t="s">
        <v>79</v>
      </c>
    </row>
    <row r="118" spans="1:65" s="2" customFormat="1" ht="16.5" customHeight="1">
      <c r="A118" s="38"/>
      <c r="B118" s="165"/>
      <c r="C118" s="166" t="s">
        <v>272</v>
      </c>
      <c r="D118" s="166" t="s">
        <v>148</v>
      </c>
      <c r="E118" s="167" t="s">
        <v>2027</v>
      </c>
      <c r="F118" s="168" t="s">
        <v>2028</v>
      </c>
      <c r="G118" s="169" t="s">
        <v>1184</v>
      </c>
      <c r="H118" s="170">
        <v>1</v>
      </c>
      <c r="I118" s="171"/>
      <c r="J118" s="172">
        <f>ROUND(I118*H118,2)</f>
        <v>0</v>
      </c>
      <c r="K118" s="173"/>
      <c r="L118" s="39"/>
      <c r="M118" s="228" t="s">
        <v>3</v>
      </c>
      <c r="N118" s="229" t="s">
        <v>40</v>
      </c>
      <c r="O118" s="222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178" t="s">
        <v>152</v>
      </c>
      <c r="AT118" s="178" t="s">
        <v>148</v>
      </c>
      <c r="AU118" s="178" t="s">
        <v>79</v>
      </c>
      <c r="AY118" s="19" t="s">
        <v>146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19" t="s">
        <v>77</v>
      </c>
      <c r="BK118" s="179">
        <f>ROUND(I118*H118,2)</f>
        <v>0</v>
      </c>
      <c r="BL118" s="19" t="s">
        <v>152</v>
      </c>
      <c r="BM118" s="178" t="s">
        <v>2029</v>
      </c>
    </row>
    <row r="119" spans="1:31" s="2" customFormat="1" ht="6.95" customHeight="1">
      <c r="A119" s="38"/>
      <c r="B119" s="55"/>
      <c r="C119" s="56"/>
      <c r="D119" s="56"/>
      <c r="E119" s="56"/>
      <c r="F119" s="56"/>
      <c r="G119" s="56"/>
      <c r="H119" s="56"/>
      <c r="I119" s="56"/>
      <c r="J119" s="56"/>
      <c r="K119" s="56"/>
      <c r="L119" s="39"/>
      <c r="M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</sheetData>
  <autoFilter ref="C80:K11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3_01/112151351"/>
    <hyperlink ref="F87" r:id="rId2" display="https://podminky.urs.cz/item/CS_URS_2023_01/112151352"/>
    <hyperlink ref="F89" r:id="rId3" display="https://podminky.urs.cz/item/CS_URS_2023_01/112151353"/>
    <hyperlink ref="F91" r:id="rId4" display="https://podminky.urs.cz/item/CS_URS_2023_01/112151355"/>
    <hyperlink ref="F93" r:id="rId5" display="https://podminky.urs.cz/item/CS_URS_2023_01/112201111"/>
    <hyperlink ref="F95" r:id="rId6" display="https://podminky.urs.cz/item/CS_URS_2023_01/112201112"/>
    <hyperlink ref="F97" r:id="rId7" display="https://podminky.urs.cz/item/CS_URS_2023_01/112201113"/>
    <hyperlink ref="F99" r:id="rId8" display="https://podminky.urs.cz/item/CS_URS_2023_01/112201115"/>
    <hyperlink ref="F101" r:id="rId9" display="https://podminky.urs.cz/item/CS_URS_2023_01/184852234"/>
    <hyperlink ref="F103" r:id="rId10" display="https://podminky.urs.cz/item/CS_URS_2023_01/184852235"/>
    <hyperlink ref="F105" r:id="rId11" display="https://podminky.urs.cz/item/CS_URS_2023_01/184852236"/>
    <hyperlink ref="F107" r:id="rId12" display="https://podminky.urs.cz/item/CS_URS_2023_01/184852238"/>
    <hyperlink ref="F109" r:id="rId13" display="https://podminky.urs.cz/item/CS_URS_2023_01/184852241"/>
    <hyperlink ref="F111" r:id="rId14" display="https://podminky.urs.cz/item/CS_URS_2023_01/184852434"/>
    <hyperlink ref="F113" r:id="rId15" display="https://podminky.urs.cz/item/CS_URS_2023_01/184852435"/>
    <hyperlink ref="F115" r:id="rId16" display="https://podminky.urs.cz/item/CS_URS_2023_01/184852436"/>
    <hyperlink ref="F117" r:id="rId17" display="https://podminky.urs.cz/item/CS_URS_2023_01/184852438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79</v>
      </c>
    </row>
    <row r="4" spans="2:46" s="1" customFormat="1" ht="24.95" customHeight="1">
      <c r="B4" s="22"/>
      <c r="D4" s="23" t="s">
        <v>113</v>
      </c>
      <c r="L4" s="22"/>
      <c r="M4" s="114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5" t="str">
        <f>'Rekapitulace stavby'!K6</f>
        <v>Revitalizace vnitrobloku Bayerova - Botanická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114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2030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8. 8. 2022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tr">
        <f>IF('Rekapitulace stavby'!AN10="","",'Rekapitulace stavby'!AN10)</f>
        <v/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27</v>
      </c>
      <c r="J15" s="27" t="str">
        <f>IF('Rekapitulace stavby'!AN11="","",'Rekapitulace stavby'!AN11)</f>
        <v/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26</v>
      </c>
      <c r="J20" s="27" t="str">
        <f>IF('Rekapitulace stavby'!AN16="","",'Rekapitulace stavby'!AN16)</f>
        <v/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27</v>
      </c>
      <c r="J21" s="27" t="str">
        <f>IF('Rekapitulace stavby'!AN17="","",'Rekapitulace stavby'!AN17)</f>
        <v/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32</v>
      </c>
      <c r="E23" s="38"/>
      <c r="F23" s="38"/>
      <c r="G23" s="38"/>
      <c r="H23" s="38"/>
      <c r="I23" s="32" t="s">
        <v>26</v>
      </c>
      <c r="J23" s="27" t="str">
        <f>IF('Rekapitulace stavby'!AN19="","",'Rekapitulace stavby'!AN19)</f>
        <v/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33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35</v>
      </c>
      <c r="E30" s="38"/>
      <c r="F30" s="38"/>
      <c r="G30" s="38"/>
      <c r="H30" s="38"/>
      <c r="I30" s="38"/>
      <c r="J30" s="90">
        <f>ROUND(J81,2)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37</v>
      </c>
      <c r="G32" s="38"/>
      <c r="H32" s="38"/>
      <c r="I32" s="43" t="s">
        <v>36</v>
      </c>
      <c r="J32" s="43" t="s">
        <v>38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39</v>
      </c>
      <c r="E33" s="32" t="s">
        <v>40</v>
      </c>
      <c r="F33" s="122">
        <f>ROUND((SUM(BE81:BE194)),2)</f>
        <v>0</v>
      </c>
      <c r="G33" s="38"/>
      <c r="H33" s="38"/>
      <c r="I33" s="123">
        <v>0.21</v>
      </c>
      <c r="J33" s="122">
        <f>ROUND(((SUM(BE81:BE194))*I33),2)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41</v>
      </c>
      <c r="F34" s="122">
        <f>ROUND((SUM(BF81:BF194)),2)</f>
        <v>0</v>
      </c>
      <c r="G34" s="38"/>
      <c r="H34" s="38"/>
      <c r="I34" s="123">
        <v>0.15</v>
      </c>
      <c r="J34" s="122">
        <f>ROUND(((SUM(BF81:BF194))*I34),2)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42</v>
      </c>
      <c r="F35" s="122">
        <f>ROUND((SUM(BG81:BG194)),2)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43</v>
      </c>
      <c r="F36" s="122">
        <f>ROUND((SUM(BH81:BH194)),2)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44</v>
      </c>
      <c r="F37" s="122">
        <f>ROUND((SUM(BI81:BI194)),2)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45</v>
      </c>
      <c r="E39" s="76"/>
      <c r="F39" s="76"/>
      <c r="G39" s="126" t="s">
        <v>46</v>
      </c>
      <c r="H39" s="127" t="s">
        <v>47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116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Revitalizace vnitrobloku Bayerova - Botanická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114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SO 802 - Mobiliář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 xml:space="preserve"> </v>
      </c>
      <c r="G52" s="38"/>
      <c r="H52" s="38"/>
      <c r="I52" s="32" t="s">
        <v>23</v>
      </c>
      <c r="J52" s="64" t="str">
        <f>IF(J12="","",J12)</f>
        <v>8. 8. 2022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 xml:space="preserve"> </v>
      </c>
      <c r="G54" s="38"/>
      <c r="H54" s="38"/>
      <c r="I54" s="32" t="s">
        <v>30</v>
      </c>
      <c r="J54" s="36" t="str">
        <f>E21</f>
        <v xml:space="preserve"> 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38"/>
      <c r="E55" s="38"/>
      <c r="F55" s="27" t="str">
        <f>IF(E18="","",E18)</f>
        <v>Vyplň údaj</v>
      </c>
      <c r="G55" s="38"/>
      <c r="H55" s="38"/>
      <c r="I55" s="32" t="s">
        <v>32</v>
      </c>
      <c r="J55" s="36" t="str">
        <f>E24</f>
        <v xml:space="preserve"> 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117</v>
      </c>
      <c r="D57" s="124"/>
      <c r="E57" s="124"/>
      <c r="F57" s="124"/>
      <c r="G57" s="124"/>
      <c r="H57" s="124"/>
      <c r="I57" s="124"/>
      <c r="J57" s="131" t="s">
        <v>118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67</v>
      </c>
      <c r="D59" s="38"/>
      <c r="E59" s="38"/>
      <c r="F59" s="38"/>
      <c r="G59" s="38"/>
      <c r="H59" s="38"/>
      <c r="I59" s="38"/>
      <c r="J59" s="90">
        <f>J81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119</v>
      </c>
    </row>
    <row r="60" spans="1:31" s="9" customFormat="1" ht="24.95" customHeight="1">
      <c r="A60" s="9"/>
      <c r="B60" s="133"/>
      <c r="C60" s="9"/>
      <c r="D60" s="134" t="s">
        <v>120</v>
      </c>
      <c r="E60" s="135"/>
      <c r="F60" s="135"/>
      <c r="G60" s="135"/>
      <c r="H60" s="135"/>
      <c r="I60" s="135"/>
      <c r="J60" s="136">
        <f>J82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126</v>
      </c>
      <c r="E61" s="139"/>
      <c r="F61" s="139"/>
      <c r="G61" s="139"/>
      <c r="H61" s="139"/>
      <c r="I61" s="139"/>
      <c r="J61" s="140">
        <f>J83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116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116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131</v>
      </c>
      <c r="D68" s="38"/>
      <c r="E68" s="38"/>
      <c r="F68" s="38"/>
      <c r="G68" s="38"/>
      <c r="H68" s="38"/>
      <c r="I68" s="38"/>
      <c r="J68" s="38"/>
      <c r="K68" s="38"/>
      <c r="L68" s="116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38"/>
      <c r="D69" s="38"/>
      <c r="E69" s="38"/>
      <c r="F69" s="38"/>
      <c r="G69" s="38"/>
      <c r="H69" s="38"/>
      <c r="I69" s="38"/>
      <c r="J69" s="38"/>
      <c r="K69" s="38"/>
      <c r="L69" s="116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17</v>
      </c>
      <c r="D70" s="38"/>
      <c r="E70" s="38"/>
      <c r="F70" s="38"/>
      <c r="G70" s="38"/>
      <c r="H70" s="38"/>
      <c r="I70" s="38"/>
      <c r="J70" s="38"/>
      <c r="K70" s="38"/>
      <c r="L70" s="11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38"/>
      <c r="D71" s="38"/>
      <c r="E71" s="115" t="str">
        <f>E7</f>
        <v>Revitalizace vnitrobloku Bayerova - Botanická</v>
      </c>
      <c r="F71" s="32"/>
      <c r="G71" s="32"/>
      <c r="H71" s="32"/>
      <c r="I71" s="38"/>
      <c r="J71" s="38"/>
      <c r="K71" s="38"/>
      <c r="L71" s="11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114</v>
      </c>
      <c r="D72" s="38"/>
      <c r="E72" s="38"/>
      <c r="F72" s="38"/>
      <c r="G72" s="38"/>
      <c r="H72" s="38"/>
      <c r="I72" s="38"/>
      <c r="J72" s="38"/>
      <c r="K72" s="38"/>
      <c r="L72" s="11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38"/>
      <c r="D73" s="38"/>
      <c r="E73" s="62" t="str">
        <f>E9</f>
        <v>SO 802 - Mobiliář</v>
      </c>
      <c r="F73" s="38"/>
      <c r="G73" s="38"/>
      <c r="H73" s="38"/>
      <c r="I73" s="38"/>
      <c r="J73" s="38"/>
      <c r="K73" s="38"/>
      <c r="L73" s="116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38"/>
      <c r="D74" s="38"/>
      <c r="E74" s="38"/>
      <c r="F74" s="38"/>
      <c r="G74" s="38"/>
      <c r="H74" s="38"/>
      <c r="I74" s="38"/>
      <c r="J74" s="38"/>
      <c r="K74" s="38"/>
      <c r="L74" s="116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38"/>
      <c r="E75" s="38"/>
      <c r="F75" s="27" t="str">
        <f>F12</f>
        <v xml:space="preserve"> </v>
      </c>
      <c r="G75" s="38"/>
      <c r="H75" s="38"/>
      <c r="I75" s="32" t="s">
        <v>23</v>
      </c>
      <c r="J75" s="64" t="str">
        <f>IF(J12="","",J12)</f>
        <v>8. 8. 2022</v>
      </c>
      <c r="K75" s="3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38"/>
      <c r="E77" s="38"/>
      <c r="F77" s="27" t="str">
        <f>E15</f>
        <v xml:space="preserve"> </v>
      </c>
      <c r="G77" s="38"/>
      <c r="H77" s="38"/>
      <c r="I77" s="32" t="s">
        <v>30</v>
      </c>
      <c r="J77" s="36" t="str">
        <f>E21</f>
        <v xml:space="preserve"> </v>
      </c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28</v>
      </c>
      <c r="D78" s="38"/>
      <c r="E78" s="38"/>
      <c r="F78" s="27" t="str">
        <f>IF(E18="","",E18)</f>
        <v>Vyplň údaj</v>
      </c>
      <c r="G78" s="38"/>
      <c r="H78" s="38"/>
      <c r="I78" s="32" t="s">
        <v>32</v>
      </c>
      <c r="J78" s="36" t="str">
        <f>E24</f>
        <v xml:space="preserve"> </v>
      </c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41"/>
      <c r="B80" s="142"/>
      <c r="C80" s="143" t="s">
        <v>132</v>
      </c>
      <c r="D80" s="144" t="s">
        <v>54</v>
      </c>
      <c r="E80" s="144" t="s">
        <v>50</v>
      </c>
      <c r="F80" s="144" t="s">
        <v>51</v>
      </c>
      <c r="G80" s="144" t="s">
        <v>133</v>
      </c>
      <c r="H80" s="144" t="s">
        <v>134</v>
      </c>
      <c r="I80" s="144" t="s">
        <v>135</v>
      </c>
      <c r="J80" s="145" t="s">
        <v>118</v>
      </c>
      <c r="K80" s="146" t="s">
        <v>136</v>
      </c>
      <c r="L80" s="147"/>
      <c r="M80" s="80" t="s">
        <v>3</v>
      </c>
      <c r="N80" s="81" t="s">
        <v>39</v>
      </c>
      <c r="O80" s="81" t="s">
        <v>137</v>
      </c>
      <c r="P80" s="81" t="s">
        <v>138</v>
      </c>
      <c r="Q80" s="81" t="s">
        <v>139</v>
      </c>
      <c r="R80" s="81" t="s">
        <v>140</v>
      </c>
      <c r="S80" s="81" t="s">
        <v>141</v>
      </c>
      <c r="T80" s="82" t="s">
        <v>142</v>
      </c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</row>
    <row r="81" spans="1:63" s="2" customFormat="1" ht="22.8" customHeight="1">
      <c r="A81" s="38"/>
      <c r="B81" s="39"/>
      <c r="C81" s="87" t="s">
        <v>143</v>
      </c>
      <c r="D81" s="38"/>
      <c r="E81" s="38"/>
      <c r="F81" s="38"/>
      <c r="G81" s="38"/>
      <c r="H81" s="38"/>
      <c r="I81" s="38"/>
      <c r="J81" s="148">
        <f>BK81</f>
        <v>0</v>
      </c>
      <c r="K81" s="38"/>
      <c r="L81" s="39"/>
      <c r="M81" s="83"/>
      <c r="N81" s="68"/>
      <c r="O81" s="84"/>
      <c r="P81" s="149">
        <f>P82</f>
        <v>0</v>
      </c>
      <c r="Q81" s="84"/>
      <c r="R81" s="149">
        <f>R82</f>
        <v>0</v>
      </c>
      <c r="S81" s="84"/>
      <c r="T81" s="150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9" t="s">
        <v>68</v>
      </c>
      <c r="AU81" s="19" t="s">
        <v>119</v>
      </c>
      <c r="BK81" s="151">
        <f>BK82</f>
        <v>0</v>
      </c>
    </row>
    <row r="82" spans="1:63" s="12" customFormat="1" ht="25.9" customHeight="1">
      <c r="A82" s="12"/>
      <c r="B82" s="152"/>
      <c r="C82" s="12"/>
      <c r="D82" s="153" t="s">
        <v>68</v>
      </c>
      <c r="E82" s="154" t="s">
        <v>144</v>
      </c>
      <c r="F82" s="154" t="s">
        <v>145</v>
      </c>
      <c r="G82" s="12"/>
      <c r="H82" s="12"/>
      <c r="I82" s="155"/>
      <c r="J82" s="156">
        <f>BK82</f>
        <v>0</v>
      </c>
      <c r="K82" s="12"/>
      <c r="L82" s="152"/>
      <c r="M82" s="157"/>
      <c r="N82" s="158"/>
      <c r="O82" s="158"/>
      <c r="P82" s="159">
        <f>P83</f>
        <v>0</v>
      </c>
      <c r="Q82" s="158"/>
      <c r="R82" s="159">
        <f>R83</f>
        <v>0</v>
      </c>
      <c r="S82" s="158"/>
      <c r="T82" s="160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53" t="s">
        <v>77</v>
      </c>
      <c r="AT82" s="161" t="s">
        <v>68</v>
      </c>
      <c r="AU82" s="161" t="s">
        <v>69</v>
      </c>
      <c r="AY82" s="153" t="s">
        <v>146</v>
      </c>
      <c r="BK82" s="162">
        <f>BK83</f>
        <v>0</v>
      </c>
    </row>
    <row r="83" spans="1:63" s="12" customFormat="1" ht="22.8" customHeight="1">
      <c r="A83" s="12"/>
      <c r="B83" s="152"/>
      <c r="C83" s="12"/>
      <c r="D83" s="153" t="s">
        <v>68</v>
      </c>
      <c r="E83" s="163" t="s">
        <v>214</v>
      </c>
      <c r="F83" s="163" t="s">
        <v>676</v>
      </c>
      <c r="G83" s="12"/>
      <c r="H83" s="12"/>
      <c r="I83" s="155"/>
      <c r="J83" s="164">
        <f>BK83</f>
        <v>0</v>
      </c>
      <c r="K83" s="12"/>
      <c r="L83" s="152"/>
      <c r="M83" s="157"/>
      <c r="N83" s="158"/>
      <c r="O83" s="158"/>
      <c r="P83" s="159">
        <f>SUM(P84:P194)</f>
        <v>0</v>
      </c>
      <c r="Q83" s="158"/>
      <c r="R83" s="159">
        <f>SUM(R84:R194)</f>
        <v>0</v>
      </c>
      <c r="S83" s="158"/>
      <c r="T83" s="160">
        <f>SUM(T84:T194)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53" t="s">
        <v>77</v>
      </c>
      <c r="AT83" s="161" t="s">
        <v>68</v>
      </c>
      <c r="AU83" s="161" t="s">
        <v>77</v>
      </c>
      <c r="AY83" s="153" t="s">
        <v>146</v>
      </c>
      <c r="BK83" s="162">
        <f>SUM(BK84:BK194)</f>
        <v>0</v>
      </c>
    </row>
    <row r="84" spans="1:65" s="2" customFormat="1" ht="16.5" customHeight="1">
      <c r="A84" s="38"/>
      <c r="B84" s="165"/>
      <c r="C84" s="166" t="s">
        <v>77</v>
      </c>
      <c r="D84" s="166" t="s">
        <v>148</v>
      </c>
      <c r="E84" s="167" t="s">
        <v>2031</v>
      </c>
      <c r="F84" s="168" t="s">
        <v>2032</v>
      </c>
      <c r="G84" s="169" t="s">
        <v>543</v>
      </c>
      <c r="H84" s="170">
        <v>18</v>
      </c>
      <c r="I84" s="171"/>
      <c r="J84" s="172">
        <f>ROUND(I84*H84,2)</f>
        <v>0</v>
      </c>
      <c r="K84" s="173"/>
      <c r="L84" s="39"/>
      <c r="M84" s="174" t="s">
        <v>3</v>
      </c>
      <c r="N84" s="175" t="s">
        <v>40</v>
      </c>
      <c r="O84" s="72"/>
      <c r="P84" s="176">
        <f>O84*H84</f>
        <v>0</v>
      </c>
      <c r="Q84" s="176">
        <v>0</v>
      </c>
      <c r="R84" s="176">
        <f>Q84*H84</f>
        <v>0</v>
      </c>
      <c r="S84" s="176">
        <v>0</v>
      </c>
      <c r="T84" s="177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178" t="s">
        <v>152</v>
      </c>
      <c r="AT84" s="178" t="s">
        <v>148</v>
      </c>
      <c r="AU84" s="178" t="s">
        <v>79</v>
      </c>
      <c r="AY84" s="19" t="s">
        <v>146</v>
      </c>
      <c r="BE84" s="179">
        <f>IF(N84="základní",J84,0)</f>
        <v>0</v>
      </c>
      <c r="BF84" s="179">
        <f>IF(N84="snížená",J84,0)</f>
        <v>0</v>
      </c>
      <c r="BG84" s="179">
        <f>IF(N84="zákl. přenesená",J84,0)</f>
        <v>0</v>
      </c>
      <c r="BH84" s="179">
        <f>IF(N84="sníž. přenesená",J84,0)</f>
        <v>0</v>
      </c>
      <c r="BI84" s="179">
        <f>IF(N84="nulová",J84,0)</f>
        <v>0</v>
      </c>
      <c r="BJ84" s="19" t="s">
        <v>77</v>
      </c>
      <c r="BK84" s="179">
        <f>ROUND(I84*H84,2)</f>
        <v>0</v>
      </c>
      <c r="BL84" s="19" t="s">
        <v>152</v>
      </c>
      <c r="BM84" s="178" t="s">
        <v>2033</v>
      </c>
    </row>
    <row r="85" spans="1:47" s="2" customFormat="1" ht="12">
      <c r="A85" s="38"/>
      <c r="B85" s="39"/>
      <c r="C85" s="38"/>
      <c r="D85" s="180" t="s">
        <v>154</v>
      </c>
      <c r="E85" s="38"/>
      <c r="F85" s="181" t="s">
        <v>2034</v>
      </c>
      <c r="G85" s="38"/>
      <c r="H85" s="38"/>
      <c r="I85" s="182"/>
      <c r="J85" s="38"/>
      <c r="K85" s="38"/>
      <c r="L85" s="39"/>
      <c r="M85" s="183"/>
      <c r="N85" s="184"/>
      <c r="O85" s="72"/>
      <c r="P85" s="72"/>
      <c r="Q85" s="72"/>
      <c r="R85" s="72"/>
      <c r="S85" s="72"/>
      <c r="T85" s="73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9" t="s">
        <v>154</v>
      </c>
      <c r="AU85" s="19" t="s">
        <v>79</v>
      </c>
    </row>
    <row r="86" spans="1:51" s="13" customFormat="1" ht="12">
      <c r="A86" s="13"/>
      <c r="B86" s="185"/>
      <c r="C86" s="13"/>
      <c r="D86" s="186" t="s">
        <v>156</v>
      </c>
      <c r="E86" s="187" t="s">
        <v>3</v>
      </c>
      <c r="F86" s="188" t="s">
        <v>2035</v>
      </c>
      <c r="G86" s="13"/>
      <c r="H86" s="187" t="s">
        <v>3</v>
      </c>
      <c r="I86" s="189"/>
      <c r="J86" s="13"/>
      <c r="K86" s="13"/>
      <c r="L86" s="185"/>
      <c r="M86" s="190"/>
      <c r="N86" s="191"/>
      <c r="O86" s="191"/>
      <c r="P86" s="191"/>
      <c r="Q86" s="191"/>
      <c r="R86" s="191"/>
      <c r="S86" s="191"/>
      <c r="T86" s="192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187" t="s">
        <v>156</v>
      </c>
      <c r="AU86" s="187" t="s">
        <v>79</v>
      </c>
      <c r="AV86" s="13" t="s">
        <v>77</v>
      </c>
      <c r="AW86" s="13" t="s">
        <v>31</v>
      </c>
      <c r="AX86" s="13" t="s">
        <v>69</v>
      </c>
      <c r="AY86" s="187" t="s">
        <v>146</v>
      </c>
    </row>
    <row r="87" spans="1:51" s="13" customFormat="1" ht="12">
      <c r="A87" s="13"/>
      <c r="B87" s="185"/>
      <c r="C87" s="13"/>
      <c r="D87" s="186" t="s">
        <v>156</v>
      </c>
      <c r="E87" s="187" t="s">
        <v>3</v>
      </c>
      <c r="F87" s="188" t="s">
        <v>2036</v>
      </c>
      <c r="G87" s="13"/>
      <c r="H87" s="187" t="s">
        <v>3</v>
      </c>
      <c r="I87" s="189"/>
      <c r="J87" s="13"/>
      <c r="K87" s="13"/>
      <c r="L87" s="185"/>
      <c r="M87" s="190"/>
      <c r="N87" s="191"/>
      <c r="O87" s="191"/>
      <c r="P87" s="191"/>
      <c r="Q87" s="191"/>
      <c r="R87" s="191"/>
      <c r="S87" s="191"/>
      <c r="T87" s="19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187" t="s">
        <v>156</v>
      </c>
      <c r="AU87" s="187" t="s">
        <v>79</v>
      </c>
      <c r="AV87" s="13" t="s">
        <v>77</v>
      </c>
      <c r="AW87" s="13" t="s">
        <v>31</v>
      </c>
      <c r="AX87" s="13" t="s">
        <v>69</v>
      </c>
      <c r="AY87" s="187" t="s">
        <v>146</v>
      </c>
    </row>
    <row r="88" spans="1:51" s="13" customFormat="1" ht="12">
      <c r="A88" s="13"/>
      <c r="B88" s="185"/>
      <c r="C88" s="13"/>
      <c r="D88" s="186" t="s">
        <v>156</v>
      </c>
      <c r="E88" s="187" t="s">
        <v>3</v>
      </c>
      <c r="F88" s="188" t="s">
        <v>2037</v>
      </c>
      <c r="G88" s="13"/>
      <c r="H88" s="187" t="s">
        <v>3</v>
      </c>
      <c r="I88" s="189"/>
      <c r="J88" s="13"/>
      <c r="K88" s="13"/>
      <c r="L88" s="185"/>
      <c r="M88" s="190"/>
      <c r="N88" s="191"/>
      <c r="O88" s="191"/>
      <c r="P88" s="191"/>
      <c r="Q88" s="191"/>
      <c r="R88" s="191"/>
      <c r="S88" s="191"/>
      <c r="T88" s="192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187" t="s">
        <v>156</v>
      </c>
      <c r="AU88" s="187" t="s">
        <v>79</v>
      </c>
      <c r="AV88" s="13" t="s">
        <v>77</v>
      </c>
      <c r="AW88" s="13" t="s">
        <v>31</v>
      </c>
      <c r="AX88" s="13" t="s">
        <v>69</v>
      </c>
      <c r="AY88" s="187" t="s">
        <v>146</v>
      </c>
    </row>
    <row r="89" spans="1:51" s="14" customFormat="1" ht="12">
      <c r="A89" s="14"/>
      <c r="B89" s="193"/>
      <c r="C89" s="14"/>
      <c r="D89" s="186" t="s">
        <v>156</v>
      </c>
      <c r="E89" s="194" t="s">
        <v>3</v>
      </c>
      <c r="F89" s="195" t="s">
        <v>272</v>
      </c>
      <c r="G89" s="14"/>
      <c r="H89" s="196">
        <v>18</v>
      </c>
      <c r="I89" s="197"/>
      <c r="J89" s="14"/>
      <c r="K89" s="14"/>
      <c r="L89" s="193"/>
      <c r="M89" s="198"/>
      <c r="N89" s="199"/>
      <c r="O89" s="199"/>
      <c r="P89" s="199"/>
      <c r="Q89" s="199"/>
      <c r="R89" s="199"/>
      <c r="S89" s="199"/>
      <c r="T89" s="200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194" t="s">
        <v>156</v>
      </c>
      <c r="AU89" s="194" t="s">
        <v>79</v>
      </c>
      <c r="AV89" s="14" t="s">
        <v>79</v>
      </c>
      <c r="AW89" s="14" t="s">
        <v>31</v>
      </c>
      <c r="AX89" s="14" t="s">
        <v>77</v>
      </c>
      <c r="AY89" s="194" t="s">
        <v>146</v>
      </c>
    </row>
    <row r="90" spans="1:65" s="2" customFormat="1" ht="16.5" customHeight="1">
      <c r="A90" s="38"/>
      <c r="B90" s="165"/>
      <c r="C90" s="166" t="s">
        <v>79</v>
      </c>
      <c r="D90" s="166" t="s">
        <v>148</v>
      </c>
      <c r="E90" s="167" t="s">
        <v>2038</v>
      </c>
      <c r="F90" s="168" t="s">
        <v>2039</v>
      </c>
      <c r="G90" s="169" t="s">
        <v>543</v>
      </c>
      <c r="H90" s="170">
        <v>9</v>
      </c>
      <c r="I90" s="171"/>
      <c r="J90" s="172">
        <f>ROUND(I90*H90,2)</f>
        <v>0</v>
      </c>
      <c r="K90" s="173"/>
      <c r="L90" s="39"/>
      <c r="M90" s="174" t="s">
        <v>3</v>
      </c>
      <c r="N90" s="175" t="s">
        <v>40</v>
      </c>
      <c r="O90" s="72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178" t="s">
        <v>152</v>
      </c>
      <c r="AT90" s="178" t="s">
        <v>148</v>
      </c>
      <c r="AU90" s="178" t="s">
        <v>79</v>
      </c>
      <c r="AY90" s="19" t="s">
        <v>146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9" t="s">
        <v>77</v>
      </c>
      <c r="BK90" s="179">
        <f>ROUND(I90*H90,2)</f>
        <v>0</v>
      </c>
      <c r="BL90" s="19" t="s">
        <v>152</v>
      </c>
      <c r="BM90" s="178" t="s">
        <v>2040</v>
      </c>
    </row>
    <row r="91" spans="1:51" s="13" customFormat="1" ht="12">
      <c r="A91" s="13"/>
      <c r="B91" s="185"/>
      <c r="C91" s="13"/>
      <c r="D91" s="186" t="s">
        <v>156</v>
      </c>
      <c r="E91" s="187" t="s">
        <v>3</v>
      </c>
      <c r="F91" s="188" t="s">
        <v>2035</v>
      </c>
      <c r="G91" s="13"/>
      <c r="H91" s="187" t="s">
        <v>3</v>
      </c>
      <c r="I91" s="189"/>
      <c r="J91" s="13"/>
      <c r="K91" s="13"/>
      <c r="L91" s="185"/>
      <c r="M91" s="190"/>
      <c r="N91" s="191"/>
      <c r="O91" s="191"/>
      <c r="P91" s="191"/>
      <c r="Q91" s="191"/>
      <c r="R91" s="191"/>
      <c r="S91" s="191"/>
      <c r="T91" s="19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7" t="s">
        <v>156</v>
      </c>
      <c r="AU91" s="187" t="s">
        <v>79</v>
      </c>
      <c r="AV91" s="13" t="s">
        <v>77</v>
      </c>
      <c r="AW91" s="13" t="s">
        <v>31</v>
      </c>
      <c r="AX91" s="13" t="s">
        <v>69</v>
      </c>
      <c r="AY91" s="187" t="s">
        <v>146</v>
      </c>
    </row>
    <row r="92" spans="1:51" s="13" customFormat="1" ht="12">
      <c r="A92" s="13"/>
      <c r="B92" s="185"/>
      <c r="C92" s="13"/>
      <c r="D92" s="186" t="s">
        <v>156</v>
      </c>
      <c r="E92" s="187" t="s">
        <v>3</v>
      </c>
      <c r="F92" s="188" t="s">
        <v>2041</v>
      </c>
      <c r="G92" s="13"/>
      <c r="H92" s="187" t="s">
        <v>3</v>
      </c>
      <c r="I92" s="189"/>
      <c r="J92" s="13"/>
      <c r="K92" s="13"/>
      <c r="L92" s="185"/>
      <c r="M92" s="190"/>
      <c r="N92" s="191"/>
      <c r="O92" s="191"/>
      <c r="P92" s="191"/>
      <c r="Q92" s="191"/>
      <c r="R92" s="191"/>
      <c r="S92" s="191"/>
      <c r="T92" s="19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187" t="s">
        <v>156</v>
      </c>
      <c r="AU92" s="187" t="s">
        <v>79</v>
      </c>
      <c r="AV92" s="13" t="s">
        <v>77</v>
      </c>
      <c r="AW92" s="13" t="s">
        <v>31</v>
      </c>
      <c r="AX92" s="13" t="s">
        <v>69</v>
      </c>
      <c r="AY92" s="187" t="s">
        <v>146</v>
      </c>
    </row>
    <row r="93" spans="1:51" s="13" customFormat="1" ht="12">
      <c r="A93" s="13"/>
      <c r="B93" s="185"/>
      <c r="C93" s="13"/>
      <c r="D93" s="186" t="s">
        <v>156</v>
      </c>
      <c r="E93" s="187" t="s">
        <v>3</v>
      </c>
      <c r="F93" s="188" t="s">
        <v>2037</v>
      </c>
      <c r="G93" s="13"/>
      <c r="H93" s="187" t="s">
        <v>3</v>
      </c>
      <c r="I93" s="189"/>
      <c r="J93" s="13"/>
      <c r="K93" s="13"/>
      <c r="L93" s="185"/>
      <c r="M93" s="190"/>
      <c r="N93" s="191"/>
      <c r="O93" s="191"/>
      <c r="P93" s="191"/>
      <c r="Q93" s="191"/>
      <c r="R93" s="191"/>
      <c r="S93" s="191"/>
      <c r="T93" s="19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87" t="s">
        <v>156</v>
      </c>
      <c r="AU93" s="187" t="s">
        <v>79</v>
      </c>
      <c r="AV93" s="13" t="s">
        <v>77</v>
      </c>
      <c r="AW93" s="13" t="s">
        <v>31</v>
      </c>
      <c r="AX93" s="13" t="s">
        <v>69</v>
      </c>
      <c r="AY93" s="187" t="s">
        <v>146</v>
      </c>
    </row>
    <row r="94" spans="1:51" s="14" customFormat="1" ht="12">
      <c r="A94" s="14"/>
      <c r="B94" s="193"/>
      <c r="C94" s="14"/>
      <c r="D94" s="186" t="s">
        <v>156</v>
      </c>
      <c r="E94" s="194" t="s">
        <v>3</v>
      </c>
      <c r="F94" s="195" t="s">
        <v>214</v>
      </c>
      <c r="G94" s="14"/>
      <c r="H94" s="196">
        <v>9</v>
      </c>
      <c r="I94" s="197"/>
      <c r="J94" s="14"/>
      <c r="K94" s="14"/>
      <c r="L94" s="193"/>
      <c r="M94" s="198"/>
      <c r="N94" s="199"/>
      <c r="O94" s="199"/>
      <c r="P94" s="199"/>
      <c r="Q94" s="199"/>
      <c r="R94" s="199"/>
      <c r="S94" s="199"/>
      <c r="T94" s="200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194" t="s">
        <v>156</v>
      </c>
      <c r="AU94" s="194" t="s">
        <v>79</v>
      </c>
      <c r="AV94" s="14" t="s">
        <v>79</v>
      </c>
      <c r="AW94" s="14" t="s">
        <v>31</v>
      </c>
      <c r="AX94" s="14" t="s">
        <v>77</v>
      </c>
      <c r="AY94" s="194" t="s">
        <v>146</v>
      </c>
    </row>
    <row r="95" spans="1:65" s="2" customFormat="1" ht="16.5" customHeight="1">
      <c r="A95" s="38"/>
      <c r="B95" s="165"/>
      <c r="C95" s="166" t="s">
        <v>168</v>
      </c>
      <c r="D95" s="166" t="s">
        <v>148</v>
      </c>
      <c r="E95" s="167" t="s">
        <v>2042</v>
      </c>
      <c r="F95" s="168" t="s">
        <v>2043</v>
      </c>
      <c r="G95" s="169" t="s">
        <v>543</v>
      </c>
      <c r="H95" s="170">
        <v>0</v>
      </c>
      <c r="I95" s="171"/>
      <c r="J95" s="172">
        <f>ROUND(I95*H95,2)</f>
        <v>0</v>
      </c>
      <c r="K95" s="173"/>
      <c r="L95" s="39"/>
      <c r="M95" s="174" t="s">
        <v>3</v>
      </c>
      <c r="N95" s="175" t="s">
        <v>40</v>
      </c>
      <c r="O95" s="72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178" t="s">
        <v>152</v>
      </c>
      <c r="AT95" s="178" t="s">
        <v>148</v>
      </c>
      <c r="AU95" s="178" t="s">
        <v>79</v>
      </c>
      <c r="AY95" s="19" t="s">
        <v>146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19" t="s">
        <v>77</v>
      </c>
      <c r="BK95" s="179">
        <f>ROUND(I95*H95,2)</f>
        <v>0</v>
      </c>
      <c r="BL95" s="19" t="s">
        <v>152</v>
      </c>
      <c r="BM95" s="178" t="s">
        <v>2044</v>
      </c>
    </row>
    <row r="96" spans="1:51" s="13" customFormat="1" ht="12">
      <c r="A96" s="13"/>
      <c r="B96" s="185"/>
      <c r="C96" s="13"/>
      <c r="D96" s="186" t="s">
        <v>156</v>
      </c>
      <c r="E96" s="187" t="s">
        <v>3</v>
      </c>
      <c r="F96" s="188" t="s">
        <v>2035</v>
      </c>
      <c r="G96" s="13"/>
      <c r="H96" s="187" t="s">
        <v>3</v>
      </c>
      <c r="I96" s="189"/>
      <c r="J96" s="13"/>
      <c r="K96" s="13"/>
      <c r="L96" s="185"/>
      <c r="M96" s="190"/>
      <c r="N96" s="191"/>
      <c r="O96" s="191"/>
      <c r="P96" s="191"/>
      <c r="Q96" s="191"/>
      <c r="R96" s="191"/>
      <c r="S96" s="191"/>
      <c r="T96" s="19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7" t="s">
        <v>156</v>
      </c>
      <c r="AU96" s="187" t="s">
        <v>79</v>
      </c>
      <c r="AV96" s="13" t="s">
        <v>77</v>
      </c>
      <c r="AW96" s="13" t="s">
        <v>31</v>
      </c>
      <c r="AX96" s="13" t="s">
        <v>69</v>
      </c>
      <c r="AY96" s="187" t="s">
        <v>146</v>
      </c>
    </row>
    <row r="97" spans="1:51" s="13" customFormat="1" ht="12">
      <c r="A97" s="13"/>
      <c r="B97" s="185"/>
      <c r="C97" s="13"/>
      <c r="D97" s="186" t="s">
        <v>156</v>
      </c>
      <c r="E97" s="187" t="s">
        <v>3</v>
      </c>
      <c r="F97" s="188" t="s">
        <v>2041</v>
      </c>
      <c r="G97" s="13"/>
      <c r="H97" s="187" t="s">
        <v>3</v>
      </c>
      <c r="I97" s="189"/>
      <c r="J97" s="13"/>
      <c r="K97" s="13"/>
      <c r="L97" s="185"/>
      <c r="M97" s="190"/>
      <c r="N97" s="191"/>
      <c r="O97" s="191"/>
      <c r="P97" s="191"/>
      <c r="Q97" s="191"/>
      <c r="R97" s="191"/>
      <c r="S97" s="191"/>
      <c r="T97" s="19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7" t="s">
        <v>156</v>
      </c>
      <c r="AU97" s="187" t="s">
        <v>79</v>
      </c>
      <c r="AV97" s="13" t="s">
        <v>77</v>
      </c>
      <c r="AW97" s="13" t="s">
        <v>31</v>
      </c>
      <c r="AX97" s="13" t="s">
        <v>69</v>
      </c>
      <c r="AY97" s="187" t="s">
        <v>146</v>
      </c>
    </row>
    <row r="98" spans="1:51" s="13" customFormat="1" ht="12">
      <c r="A98" s="13"/>
      <c r="B98" s="185"/>
      <c r="C98" s="13"/>
      <c r="D98" s="186" t="s">
        <v>156</v>
      </c>
      <c r="E98" s="187" t="s">
        <v>3</v>
      </c>
      <c r="F98" s="188" t="s">
        <v>2037</v>
      </c>
      <c r="G98" s="13"/>
      <c r="H98" s="187" t="s">
        <v>3</v>
      </c>
      <c r="I98" s="189"/>
      <c r="J98" s="13"/>
      <c r="K98" s="13"/>
      <c r="L98" s="185"/>
      <c r="M98" s="190"/>
      <c r="N98" s="191"/>
      <c r="O98" s="191"/>
      <c r="P98" s="191"/>
      <c r="Q98" s="191"/>
      <c r="R98" s="191"/>
      <c r="S98" s="191"/>
      <c r="T98" s="19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7" t="s">
        <v>156</v>
      </c>
      <c r="AU98" s="187" t="s">
        <v>79</v>
      </c>
      <c r="AV98" s="13" t="s">
        <v>77</v>
      </c>
      <c r="AW98" s="13" t="s">
        <v>31</v>
      </c>
      <c r="AX98" s="13" t="s">
        <v>69</v>
      </c>
      <c r="AY98" s="187" t="s">
        <v>146</v>
      </c>
    </row>
    <row r="99" spans="1:51" s="14" customFormat="1" ht="12">
      <c r="A99" s="14"/>
      <c r="B99" s="193"/>
      <c r="C99" s="14"/>
      <c r="D99" s="186" t="s">
        <v>156</v>
      </c>
      <c r="E99" s="194" t="s">
        <v>3</v>
      </c>
      <c r="F99" s="195" t="s">
        <v>69</v>
      </c>
      <c r="G99" s="14"/>
      <c r="H99" s="196">
        <v>0</v>
      </c>
      <c r="I99" s="197"/>
      <c r="J99" s="14"/>
      <c r="K99" s="14"/>
      <c r="L99" s="193"/>
      <c r="M99" s="198"/>
      <c r="N99" s="199"/>
      <c r="O99" s="199"/>
      <c r="P99" s="199"/>
      <c r="Q99" s="199"/>
      <c r="R99" s="199"/>
      <c r="S99" s="199"/>
      <c r="T99" s="200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194" t="s">
        <v>156</v>
      </c>
      <c r="AU99" s="194" t="s">
        <v>79</v>
      </c>
      <c r="AV99" s="14" t="s">
        <v>79</v>
      </c>
      <c r="AW99" s="14" t="s">
        <v>31</v>
      </c>
      <c r="AX99" s="14" t="s">
        <v>77</v>
      </c>
      <c r="AY99" s="194" t="s">
        <v>146</v>
      </c>
    </row>
    <row r="100" spans="1:65" s="2" customFormat="1" ht="16.5" customHeight="1">
      <c r="A100" s="38"/>
      <c r="B100" s="165"/>
      <c r="C100" s="166" t="s">
        <v>152</v>
      </c>
      <c r="D100" s="166" t="s">
        <v>148</v>
      </c>
      <c r="E100" s="167" t="s">
        <v>2045</v>
      </c>
      <c r="F100" s="168" t="s">
        <v>2046</v>
      </c>
      <c r="G100" s="169" t="s">
        <v>543</v>
      </c>
      <c r="H100" s="170">
        <v>0</v>
      </c>
      <c r="I100" s="171"/>
      <c r="J100" s="172">
        <f>ROUND(I100*H100,2)</f>
        <v>0</v>
      </c>
      <c r="K100" s="173"/>
      <c r="L100" s="39"/>
      <c r="M100" s="174" t="s">
        <v>3</v>
      </c>
      <c r="N100" s="175" t="s">
        <v>40</v>
      </c>
      <c r="O100" s="72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78" t="s">
        <v>152</v>
      </c>
      <c r="AT100" s="178" t="s">
        <v>148</v>
      </c>
      <c r="AU100" s="178" t="s">
        <v>79</v>
      </c>
      <c r="AY100" s="19" t="s">
        <v>146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9" t="s">
        <v>77</v>
      </c>
      <c r="BK100" s="179">
        <f>ROUND(I100*H100,2)</f>
        <v>0</v>
      </c>
      <c r="BL100" s="19" t="s">
        <v>152</v>
      </c>
      <c r="BM100" s="178" t="s">
        <v>2047</v>
      </c>
    </row>
    <row r="101" spans="1:51" s="13" customFormat="1" ht="12">
      <c r="A101" s="13"/>
      <c r="B101" s="185"/>
      <c r="C101" s="13"/>
      <c r="D101" s="186" t="s">
        <v>156</v>
      </c>
      <c r="E101" s="187" t="s">
        <v>3</v>
      </c>
      <c r="F101" s="188" t="s">
        <v>2035</v>
      </c>
      <c r="G101" s="13"/>
      <c r="H101" s="187" t="s">
        <v>3</v>
      </c>
      <c r="I101" s="189"/>
      <c r="J101" s="13"/>
      <c r="K101" s="13"/>
      <c r="L101" s="185"/>
      <c r="M101" s="190"/>
      <c r="N101" s="191"/>
      <c r="O101" s="191"/>
      <c r="P101" s="191"/>
      <c r="Q101" s="191"/>
      <c r="R101" s="191"/>
      <c r="S101" s="191"/>
      <c r="T101" s="19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7" t="s">
        <v>156</v>
      </c>
      <c r="AU101" s="187" t="s">
        <v>79</v>
      </c>
      <c r="AV101" s="13" t="s">
        <v>77</v>
      </c>
      <c r="AW101" s="13" t="s">
        <v>31</v>
      </c>
      <c r="AX101" s="13" t="s">
        <v>69</v>
      </c>
      <c r="AY101" s="187" t="s">
        <v>146</v>
      </c>
    </row>
    <row r="102" spans="1:51" s="13" customFormat="1" ht="12">
      <c r="A102" s="13"/>
      <c r="B102" s="185"/>
      <c r="C102" s="13"/>
      <c r="D102" s="186" t="s">
        <v>156</v>
      </c>
      <c r="E102" s="187" t="s">
        <v>3</v>
      </c>
      <c r="F102" s="188" t="s">
        <v>2041</v>
      </c>
      <c r="G102" s="13"/>
      <c r="H102" s="187" t="s">
        <v>3</v>
      </c>
      <c r="I102" s="189"/>
      <c r="J102" s="13"/>
      <c r="K102" s="13"/>
      <c r="L102" s="185"/>
      <c r="M102" s="190"/>
      <c r="N102" s="191"/>
      <c r="O102" s="191"/>
      <c r="P102" s="191"/>
      <c r="Q102" s="191"/>
      <c r="R102" s="191"/>
      <c r="S102" s="191"/>
      <c r="T102" s="19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7" t="s">
        <v>156</v>
      </c>
      <c r="AU102" s="187" t="s">
        <v>79</v>
      </c>
      <c r="AV102" s="13" t="s">
        <v>77</v>
      </c>
      <c r="AW102" s="13" t="s">
        <v>31</v>
      </c>
      <c r="AX102" s="13" t="s">
        <v>69</v>
      </c>
      <c r="AY102" s="187" t="s">
        <v>146</v>
      </c>
    </row>
    <row r="103" spans="1:51" s="13" customFormat="1" ht="12">
      <c r="A103" s="13"/>
      <c r="B103" s="185"/>
      <c r="C103" s="13"/>
      <c r="D103" s="186" t="s">
        <v>156</v>
      </c>
      <c r="E103" s="187" t="s">
        <v>3</v>
      </c>
      <c r="F103" s="188" t="s">
        <v>2048</v>
      </c>
      <c r="G103" s="13"/>
      <c r="H103" s="187" t="s">
        <v>3</v>
      </c>
      <c r="I103" s="189"/>
      <c r="J103" s="13"/>
      <c r="K103" s="13"/>
      <c r="L103" s="185"/>
      <c r="M103" s="190"/>
      <c r="N103" s="191"/>
      <c r="O103" s="191"/>
      <c r="P103" s="191"/>
      <c r="Q103" s="191"/>
      <c r="R103" s="191"/>
      <c r="S103" s="191"/>
      <c r="T103" s="19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7" t="s">
        <v>156</v>
      </c>
      <c r="AU103" s="187" t="s">
        <v>79</v>
      </c>
      <c r="AV103" s="13" t="s">
        <v>77</v>
      </c>
      <c r="AW103" s="13" t="s">
        <v>31</v>
      </c>
      <c r="AX103" s="13" t="s">
        <v>69</v>
      </c>
      <c r="AY103" s="187" t="s">
        <v>146</v>
      </c>
    </row>
    <row r="104" spans="1:51" s="13" customFormat="1" ht="12">
      <c r="A104" s="13"/>
      <c r="B104" s="185"/>
      <c r="C104" s="13"/>
      <c r="D104" s="186" t="s">
        <v>156</v>
      </c>
      <c r="E104" s="187" t="s">
        <v>3</v>
      </c>
      <c r="F104" s="188" t="s">
        <v>2037</v>
      </c>
      <c r="G104" s="13"/>
      <c r="H104" s="187" t="s">
        <v>3</v>
      </c>
      <c r="I104" s="189"/>
      <c r="J104" s="13"/>
      <c r="K104" s="13"/>
      <c r="L104" s="185"/>
      <c r="M104" s="190"/>
      <c r="N104" s="191"/>
      <c r="O104" s="191"/>
      <c r="P104" s="191"/>
      <c r="Q104" s="191"/>
      <c r="R104" s="191"/>
      <c r="S104" s="191"/>
      <c r="T104" s="19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7" t="s">
        <v>156</v>
      </c>
      <c r="AU104" s="187" t="s">
        <v>79</v>
      </c>
      <c r="AV104" s="13" t="s">
        <v>77</v>
      </c>
      <c r="AW104" s="13" t="s">
        <v>31</v>
      </c>
      <c r="AX104" s="13" t="s">
        <v>69</v>
      </c>
      <c r="AY104" s="187" t="s">
        <v>146</v>
      </c>
    </row>
    <row r="105" spans="1:51" s="14" customFormat="1" ht="12">
      <c r="A105" s="14"/>
      <c r="B105" s="193"/>
      <c r="C105" s="14"/>
      <c r="D105" s="186" t="s">
        <v>156</v>
      </c>
      <c r="E105" s="194" t="s">
        <v>3</v>
      </c>
      <c r="F105" s="195" t="s">
        <v>69</v>
      </c>
      <c r="G105" s="14"/>
      <c r="H105" s="196">
        <v>0</v>
      </c>
      <c r="I105" s="197"/>
      <c r="J105" s="14"/>
      <c r="K105" s="14"/>
      <c r="L105" s="193"/>
      <c r="M105" s="198"/>
      <c r="N105" s="199"/>
      <c r="O105" s="199"/>
      <c r="P105" s="199"/>
      <c r="Q105" s="199"/>
      <c r="R105" s="199"/>
      <c r="S105" s="199"/>
      <c r="T105" s="20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194" t="s">
        <v>156</v>
      </c>
      <c r="AU105" s="194" t="s">
        <v>79</v>
      </c>
      <c r="AV105" s="14" t="s">
        <v>79</v>
      </c>
      <c r="AW105" s="14" t="s">
        <v>31</v>
      </c>
      <c r="AX105" s="14" t="s">
        <v>77</v>
      </c>
      <c r="AY105" s="194" t="s">
        <v>146</v>
      </c>
    </row>
    <row r="106" spans="1:65" s="2" customFormat="1" ht="16.5" customHeight="1">
      <c r="A106" s="38"/>
      <c r="B106" s="165"/>
      <c r="C106" s="166" t="s">
        <v>181</v>
      </c>
      <c r="D106" s="166" t="s">
        <v>148</v>
      </c>
      <c r="E106" s="167" t="s">
        <v>2049</v>
      </c>
      <c r="F106" s="168" t="s">
        <v>2050</v>
      </c>
      <c r="G106" s="169" t="s">
        <v>543</v>
      </c>
      <c r="H106" s="170">
        <v>1</v>
      </c>
      <c r="I106" s="171"/>
      <c r="J106" s="172">
        <f>ROUND(I106*H106,2)</f>
        <v>0</v>
      </c>
      <c r="K106" s="173"/>
      <c r="L106" s="39"/>
      <c r="M106" s="174" t="s">
        <v>3</v>
      </c>
      <c r="N106" s="175" t="s">
        <v>40</v>
      </c>
      <c r="O106" s="72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78" t="s">
        <v>152</v>
      </c>
      <c r="AT106" s="178" t="s">
        <v>148</v>
      </c>
      <c r="AU106" s="178" t="s">
        <v>79</v>
      </c>
      <c r="AY106" s="19" t="s">
        <v>146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9" t="s">
        <v>77</v>
      </c>
      <c r="BK106" s="179">
        <f>ROUND(I106*H106,2)</f>
        <v>0</v>
      </c>
      <c r="BL106" s="19" t="s">
        <v>152</v>
      </c>
      <c r="BM106" s="178" t="s">
        <v>2051</v>
      </c>
    </row>
    <row r="107" spans="1:51" s="13" customFormat="1" ht="12">
      <c r="A107" s="13"/>
      <c r="B107" s="185"/>
      <c r="C107" s="13"/>
      <c r="D107" s="186" t="s">
        <v>156</v>
      </c>
      <c r="E107" s="187" t="s">
        <v>3</v>
      </c>
      <c r="F107" s="188" t="s">
        <v>2035</v>
      </c>
      <c r="G107" s="13"/>
      <c r="H107" s="187" t="s">
        <v>3</v>
      </c>
      <c r="I107" s="189"/>
      <c r="J107" s="13"/>
      <c r="K107" s="13"/>
      <c r="L107" s="185"/>
      <c r="M107" s="190"/>
      <c r="N107" s="191"/>
      <c r="O107" s="191"/>
      <c r="P107" s="191"/>
      <c r="Q107" s="191"/>
      <c r="R107" s="191"/>
      <c r="S107" s="191"/>
      <c r="T107" s="19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7" t="s">
        <v>156</v>
      </c>
      <c r="AU107" s="187" t="s">
        <v>79</v>
      </c>
      <c r="AV107" s="13" t="s">
        <v>77</v>
      </c>
      <c r="AW107" s="13" t="s">
        <v>31</v>
      </c>
      <c r="AX107" s="13" t="s">
        <v>69</v>
      </c>
      <c r="AY107" s="187" t="s">
        <v>146</v>
      </c>
    </row>
    <row r="108" spans="1:51" s="13" customFormat="1" ht="12">
      <c r="A108" s="13"/>
      <c r="B108" s="185"/>
      <c r="C108" s="13"/>
      <c r="D108" s="186" t="s">
        <v>156</v>
      </c>
      <c r="E108" s="187" t="s">
        <v>3</v>
      </c>
      <c r="F108" s="188" t="s">
        <v>2052</v>
      </c>
      <c r="G108" s="13"/>
      <c r="H108" s="187" t="s">
        <v>3</v>
      </c>
      <c r="I108" s="189"/>
      <c r="J108" s="13"/>
      <c r="K108" s="13"/>
      <c r="L108" s="185"/>
      <c r="M108" s="190"/>
      <c r="N108" s="191"/>
      <c r="O108" s="191"/>
      <c r="P108" s="191"/>
      <c r="Q108" s="191"/>
      <c r="R108" s="191"/>
      <c r="S108" s="191"/>
      <c r="T108" s="19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7" t="s">
        <v>156</v>
      </c>
      <c r="AU108" s="187" t="s">
        <v>79</v>
      </c>
      <c r="AV108" s="13" t="s">
        <v>77</v>
      </c>
      <c r="AW108" s="13" t="s">
        <v>31</v>
      </c>
      <c r="AX108" s="13" t="s">
        <v>69</v>
      </c>
      <c r="AY108" s="187" t="s">
        <v>146</v>
      </c>
    </row>
    <row r="109" spans="1:51" s="13" customFormat="1" ht="12">
      <c r="A109" s="13"/>
      <c r="B109" s="185"/>
      <c r="C109" s="13"/>
      <c r="D109" s="186" t="s">
        <v>156</v>
      </c>
      <c r="E109" s="187" t="s">
        <v>3</v>
      </c>
      <c r="F109" s="188" t="s">
        <v>2037</v>
      </c>
      <c r="G109" s="13"/>
      <c r="H109" s="187" t="s">
        <v>3</v>
      </c>
      <c r="I109" s="189"/>
      <c r="J109" s="13"/>
      <c r="K109" s="13"/>
      <c r="L109" s="185"/>
      <c r="M109" s="190"/>
      <c r="N109" s="191"/>
      <c r="O109" s="191"/>
      <c r="P109" s="191"/>
      <c r="Q109" s="191"/>
      <c r="R109" s="191"/>
      <c r="S109" s="191"/>
      <c r="T109" s="19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7" t="s">
        <v>156</v>
      </c>
      <c r="AU109" s="187" t="s">
        <v>79</v>
      </c>
      <c r="AV109" s="13" t="s">
        <v>77</v>
      </c>
      <c r="AW109" s="13" t="s">
        <v>31</v>
      </c>
      <c r="AX109" s="13" t="s">
        <v>69</v>
      </c>
      <c r="AY109" s="187" t="s">
        <v>146</v>
      </c>
    </row>
    <row r="110" spans="1:51" s="14" customFormat="1" ht="12">
      <c r="A110" s="14"/>
      <c r="B110" s="193"/>
      <c r="C110" s="14"/>
      <c r="D110" s="186" t="s">
        <v>156</v>
      </c>
      <c r="E110" s="194" t="s">
        <v>3</v>
      </c>
      <c r="F110" s="195" t="s">
        <v>77</v>
      </c>
      <c r="G110" s="14"/>
      <c r="H110" s="196">
        <v>1</v>
      </c>
      <c r="I110" s="197"/>
      <c r="J110" s="14"/>
      <c r="K110" s="14"/>
      <c r="L110" s="193"/>
      <c r="M110" s="198"/>
      <c r="N110" s="199"/>
      <c r="O110" s="199"/>
      <c r="P110" s="199"/>
      <c r="Q110" s="199"/>
      <c r="R110" s="199"/>
      <c r="S110" s="199"/>
      <c r="T110" s="20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194" t="s">
        <v>156</v>
      </c>
      <c r="AU110" s="194" t="s">
        <v>79</v>
      </c>
      <c r="AV110" s="14" t="s">
        <v>79</v>
      </c>
      <c r="AW110" s="14" t="s">
        <v>31</v>
      </c>
      <c r="AX110" s="14" t="s">
        <v>77</v>
      </c>
      <c r="AY110" s="194" t="s">
        <v>146</v>
      </c>
    </row>
    <row r="111" spans="1:65" s="2" customFormat="1" ht="16.5" customHeight="1">
      <c r="A111" s="38"/>
      <c r="B111" s="165"/>
      <c r="C111" s="166" t="s">
        <v>187</v>
      </c>
      <c r="D111" s="166" t="s">
        <v>148</v>
      </c>
      <c r="E111" s="167" t="s">
        <v>2053</v>
      </c>
      <c r="F111" s="168" t="s">
        <v>2054</v>
      </c>
      <c r="G111" s="169" t="s">
        <v>543</v>
      </c>
      <c r="H111" s="170">
        <v>4</v>
      </c>
      <c r="I111" s="171"/>
      <c r="J111" s="172">
        <f>ROUND(I111*H111,2)</f>
        <v>0</v>
      </c>
      <c r="K111" s="173"/>
      <c r="L111" s="39"/>
      <c r="M111" s="174" t="s">
        <v>3</v>
      </c>
      <c r="N111" s="175" t="s">
        <v>40</v>
      </c>
      <c r="O111" s="72"/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178" t="s">
        <v>152</v>
      </c>
      <c r="AT111" s="178" t="s">
        <v>148</v>
      </c>
      <c r="AU111" s="178" t="s">
        <v>79</v>
      </c>
      <c r="AY111" s="19" t="s">
        <v>146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19" t="s">
        <v>77</v>
      </c>
      <c r="BK111" s="179">
        <f>ROUND(I111*H111,2)</f>
        <v>0</v>
      </c>
      <c r="BL111" s="19" t="s">
        <v>152</v>
      </c>
      <c r="BM111" s="178" t="s">
        <v>2055</v>
      </c>
    </row>
    <row r="112" spans="1:51" s="13" customFormat="1" ht="12">
      <c r="A112" s="13"/>
      <c r="B112" s="185"/>
      <c r="C112" s="13"/>
      <c r="D112" s="186" t="s">
        <v>156</v>
      </c>
      <c r="E112" s="187" t="s">
        <v>3</v>
      </c>
      <c r="F112" s="188" t="s">
        <v>2035</v>
      </c>
      <c r="G112" s="13"/>
      <c r="H112" s="187" t="s">
        <v>3</v>
      </c>
      <c r="I112" s="189"/>
      <c r="J112" s="13"/>
      <c r="K112" s="13"/>
      <c r="L112" s="185"/>
      <c r="M112" s="190"/>
      <c r="N112" s="191"/>
      <c r="O112" s="191"/>
      <c r="P112" s="191"/>
      <c r="Q112" s="191"/>
      <c r="R112" s="191"/>
      <c r="S112" s="191"/>
      <c r="T112" s="19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7" t="s">
        <v>156</v>
      </c>
      <c r="AU112" s="187" t="s">
        <v>79</v>
      </c>
      <c r="AV112" s="13" t="s">
        <v>77</v>
      </c>
      <c r="AW112" s="13" t="s">
        <v>31</v>
      </c>
      <c r="AX112" s="13" t="s">
        <v>69</v>
      </c>
      <c r="AY112" s="187" t="s">
        <v>146</v>
      </c>
    </row>
    <row r="113" spans="1:51" s="13" customFormat="1" ht="12">
      <c r="A113" s="13"/>
      <c r="B113" s="185"/>
      <c r="C113" s="13"/>
      <c r="D113" s="186" t="s">
        <v>156</v>
      </c>
      <c r="E113" s="187" t="s">
        <v>3</v>
      </c>
      <c r="F113" s="188" t="s">
        <v>2052</v>
      </c>
      <c r="G113" s="13"/>
      <c r="H113" s="187" t="s">
        <v>3</v>
      </c>
      <c r="I113" s="189"/>
      <c r="J113" s="13"/>
      <c r="K113" s="13"/>
      <c r="L113" s="185"/>
      <c r="M113" s="190"/>
      <c r="N113" s="191"/>
      <c r="O113" s="191"/>
      <c r="P113" s="191"/>
      <c r="Q113" s="191"/>
      <c r="R113" s="191"/>
      <c r="S113" s="191"/>
      <c r="T113" s="19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7" t="s">
        <v>156</v>
      </c>
      <c r="AU113" s="187" t="s">
        <v>79</v>
      </c>
      <c r="AV113" s="13" t="s">
        <v>77</v>
      </c>
      <c r="AW113" s="13" t="s">
        <v>31</v>
      </c>
      <c r="AX113" s="13" t="s">
        <v>69</v>
      </c>
      <c r="AY113" s="187" t="s">
        <v>146</v>
      </c>
    </row>
    <row r="114" spans="1:51" s="14" customFormat="1" ht="12">
      <c r="A114" s="14"/>
      <c r="B114" s="193"/>
      <c r="C114" s="14"/>
      <c r="D114" s="186" t="s">
        <v>156</v>
      </c>
      <c r="E114" s="194" t="s">
        <v>3</v>
      </c>
      <c r="F114" s="195" t="s">
        <v>152</v>
      </c>
      <c r="G114" s="14"/>
      <c r="H114" s="196">
        <v>4</v>
      </c>
      <c r="I114" s="197"/>
      <c r="J114" s="14"/>
      <c r="K114" s="14"/>
      <c r="L114" s="193"/>
      <c r="M114" s="198"/>
      <c r="N114" s="199"/>
      <c r="O114" s="199"/>
      <c r="P114" s="199"/>
      <c r="Q114" s="199"/>
      <c r="R114" s="199"/>
      <c r="S114" s="199"/>
      <c r="T114" s="20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194" t="s">
        <v>156</v>
      </c>
      <c r="AU114" s="194" t="s">
        <v>79</v>
      </c>
      <c r="AV114" s="14" t="s">
        <v>79</v>
      </c>
      <c r="AW114" s="14" t="s">
        <v>31</v>
      </c>
      <c r="AX114" s="14" t="s">
        <v>77</v>
      </c>
      <c r="AY114" s="194" t="s">
        <v>146</v>
      </c>
    </row>
    <row r="115" spans="1:65" s="2" customFormat="1" ht="16.5" customHeight="1">
      <c r="A115" s="38"/>
      <c r="B115" s="165"/>
      <c r="C115" s="166" t="s">
        <v>199</v>
      </c>
      <c r="D115" s="166" t="s">
        <v>148</v>
      </c>
      <c r="E115" s="167" t="s">
        <v>2056</v>
      </c>
      <c r="F115" s="168" t="s">
        <v>2057</v>
      </c>
      <c r="G115" s="169" t="s">
        <v>543</v>
      </c>
      <c r="H115" s="170">
        <v>3</v>
      </c>
      <c r="I115" s="171"/>
      <c r="J115" s="172">
        <f>ROUND(I115*H115,2)</f>
        <v>0</v>
      </c>
      <c r="K115" s="173"/>
      <c r="L115" s="39"/>
      <c r="M115" s="174" t="s">
        <v>3</v>
      </c>
      <c r="N115" s="175" t="s">
        <v>40</v>
      </c>
      <c r="O115" s="72"/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178" t="s">
        <v>152</v>
      </c>
      <c r="AT115" s="178" t="s">
        <v>148</v>
      </c>
      <c r="AU115" s="178" t="s">
        <v>79</v>
      </c>
      <c r="AY115" s="19" t="s">
        <v>146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19" t="s">
        <v>77</v>
      </c>
      <c r="BK115" s="179">
        <f>ROUND(I115*H115,2)</f>
        <v>0</v>
      </c>
      <c r="BL115" s="19" t="s">
        <v>152</v>
      </c>
      <c r="BM115" s="178" t="s">
        <v>2058</v>
      </c>
    </row>
    <row r="116" spans="1:51" s="13" customFormat="1" ht="12">
      <c r="A116" s="13"/>
      <c r="B116" s="185"/>
      <c r="C116" s="13"/>
      <c r="D116" s="186" t="s">
        <v>156</v>
      </c>
      <c r="E116" s="187" t="s">
        <v>3</v>
      </c>
      <c r="F116" s="188" t="s">
        <v>2035</v>
      </c>
      <c r="G116" s="13"/>
      <c r="H116" s="187" t="s">
        <v>3</v>
      </c>
      <c r="I116" s="189"/>
      <c r="J116" s="13"/>
      <c r="K116" s="13"/>
      <c r="L116" s="185"/>
      <c r="M116" s="190"/>
      <c r="N116" s="191"/>
      <c r="O116" s="191"/>
      <c r="P116" s="191"/>
      <c r="Q116" s="191"/>
      <c r="R116" s="191"/>
      <c r="S116" s="191"/>
      <c r="T116" s="19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7" t="s">
        <v>156</v>
      </c>
      <c r="AU116" s="187" t="s">
        <v>79</v>
      </c>
      <c r="AV116" s="13" t="s">
        <v>77</v>
      </c>
      <c r="AW116" s="13" t="s">
        <v>31</v>
      </c>
      <c r="AX116" s="13" t="s">
        <v>69</v>
      </c>
      <c r="AY116" s="187" t="s">
        <v>146</v>
      </c>
    </row>
    <row r="117" spans="1:51" s="13" customFormat="1" ht="12">
      <c r="A117" s="13"/>
      <c r="B117" s="185"/>
      <c r="C117" s="13"/>
      <c r="D117" s="186" t="s">
        <v>156</v>
      </c>
      <c r="E117" s="187" t="s">
        <v>3</v>
      </c>
      <c r="F117" s="188" t="s">
        <v>2052</v>
      </c>
      <c r="G117" s="13"/>
      <c r="H117" s="187" t="s">
        <v>3</v>
      </c>
      <c r="I117" s="189"/>
      <c r="J117" s="13"/>
      <c r="K117" s="13"/>
      <c r="L117" s="185"/>
      <c r="M117" s="190"/>
      <c r="N117" s="191"/>
      <c r="O117" s="191"/>
      <c r="P117" s="191"/>
      <c r="Q117" s="191"/>
      <c r="R117" s="191"/>
      <c r="S117" s="191"/>
      <c r="T117" s="19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7" t="s">
        <v>156</v>
      </c>
      <c r="AU117" s="187" t="s">
        <v>79</v>
      </c>
      <c r="AV117" s="13" t="s">
        <v>77</v>
      </c>
      <c r="AW117" s="13" t="s">
        <v>31</v>
      </c>
      <c r="AX117" s="13" t="s">
        <v>69</v>
      </c>
      <c r="AY117" s="187" t="s">
        <v>146</v>
      </c>
    </row>
    <row r="118" spans="1:51" s="14" customFormat="1" ht="12">
      <c r="A118" s="14"/>
      <c r="B118" s="193"/>
      <c r="C118" s="14"/>
      <c r="D118" s="186" t="s">
        <v>156</v>
      </c>
      <c r="E118" s="194" t="s">
        <v>3</v>
      </c>
      <c r="F118" s="195" t="s">
        <v>168</v>
      </c>
      <c r="G118" s="14"/>
      <c r="H118" s="196">
        <v>3</v>
      </c>
      <c r="I118" s="197"/>
      <c r="J118" s="14"/>
      <c r="K118" s="14"/>
      <c r="L118" s="193"/>
      <c r="M118" s="198"/>
      <c r="N118" s="199"/>
      <c r="O118" s="199"/>
      <c r="P118" s="199"/>
      <c r="Q118" s="199"/>
      <c r="R118" s="199"/>
      <c r="S118" s="199"/>
      <c r="T118" s="20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194" t="s">
        <v>156</v>
      </c>
      <c r="AU118" s="194" t="s">
        <v>79</v>
      </c>
      <c r="AV118" s="14" t="s">
        <v>79</v>
      </c>
      <c r="AW118" s="14" t="s">
        <v>31</v>
      </c>
      <c r="AX118" s="14" t="s">
        <v>77</v>
      </c>
      <c r="AY118" s="194" t="s">
        <v>146</v>
      </c>
    </row>
    <row r="119" spans="1:65" s="2" customFormat="1" ht="16.5" customHeight="1">
      <c r="A119" s="38"/>
      <c r="B119" s="165"/>
      <c r="C119" s="166" t="s">
        <v>207</v>
      </c>
      <c r="D119" s="166" t="s">
        <v>148</v>
      </c>
      <c r="E119" s="167" t="s">
        <v>2059</v>
      </c>
      <c r="F119" s="168" t="s">
        <v>2060</v>
      </c>
      <c r="G119" s="169" t="s">
        <v>543</v>
      </c>
      <c r="H119" s="170">
        <v>2</v>
      </c>
      <c r="I119" s="171"/>
      <c r="J119" s="172">
        <f>ROUND(I119*H119,2)</f>
        <v>0</v>
      </c>
      <c r="K119" s="173"/>
      <c r="L119" s="39"/>
      <c r="M119" s="174" t="s">
        <v>3</v>
      </c>
      <c r="N119" s="175" t="s">
        <v>40</v>
      </c>
      <c r="O119" s="72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78" t="s">
        <v>152</v>
      </c>
      <c r="AT119" s="178" t="s">
        <v>148</v>
      </c>
      <c r="AU119" s="178" t="s">
        <v>79</v>
      </c>
      <c r="AY119" s="19" t="s">
        <v>146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19" t="s">
        <v>77</v>
      </c>
      <c r="BK119" s="179">
        <f>ROUND(I119*H119,2)</f>
        <v>0</v>
      </c>
      <c r="BL119" s="19" t="s">
        <v>152</v>
      </c>
      <c r="BM119" s="178" t="s">
        <v>2061</v>
      </c>
    </row>
    <row r="120" spans="1:51" s="13" customFormat="1" ht="12">
      <c r="A120" s="13"/>
      <c r="B120" s="185"/>
      <c r="C120" s="13"/>
      <c r="D120" s="186" t="s">
        <v>156</v>
      </c>
      <c r="E120" s="187" t="s">
        <v>3</v>
      </c>
      <c r="F120" s="188" t="s">
        <v>2035</v>
      </c>
      <c r="G120" s="13"/>
      <c r="H120" s="187" t="s">
        <v>3</v>
      </c>
      <c r="I120" s="189"/>
      <c r="J120" s="13"/>
      <c r="K120" s="13"/>
      <c r="L120" s="185"/>
      <c r="M120" s="190"/>
      <c r="N120" s="191"/>
      <c r="O120" s="191"/>
      <c r="P120" s="191"/>
      <c r="Q120" s="191"/>
      <c r="R120" s="191"/>
      <c r="S120" s="191"/>
      <c r="T120" s="19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7" t="s">
        <v>156</v>
      </c>
      <c r="AU120" s="187" t="s">
        <v>79</v>
      </c>
      <c r="AV120" s="13" t="s">
        <v>77</v>
      </c>
      <c r="AW120" s="13" t="s">
        <v>31</v>
      </c>
      <c r="AX120" s="13" t="s">
        <v>69</v>
      </c>
      <c r="AY120" s="187" t="s">
        <v>146</v>
      </c>
    </row>
    <row r="121" spans="1:51" s="13" customFormat="1" ht="12">
      <c r="A121" s="13"/>
      <c r="B121" s="185"/>
      <c r="C121" s="13"/>
      <c r="D121" s="186" t="s">
        <v>156</v>
      </c>
      <c r="E121" s="187" t="s">
        <v>3</v>
      </c>
      <c r="F121" s="188" t="s">
        <v>2062</v>
      </c>
      <c r="G121" s="13"/>
      <c r="H121" s="187" t="s">
        <v>3</v>
      </c>
      <c r="I121" s="189"/>
      <c r="J121" s="13"/>
      <c r="K121" s="13"/>
      <c r="L121" s="185"/>
      <c r="M121" s="190"/>
      <c r="N121" s="191"/>
      <c r="O121" s="191"/>
      <c r="P121" s="191"/>
      <c r="Q121" s="191"/>
      <c r="R121" s="191"/>
      <c r="S121" s="191"/>
      <c r="T121" s="19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7" t="s">
        <v>156</v>
      </c>
      <c r="AU121" s="187" t="s">
        <v>79</v>
      </c>
      <c r="AV121" s="13" t="s">
        <v>77</v>
      </c>
      <c r="AW121" s="13" t="s">
        <v>31</v>
      </c>
      <c r="AX121" s="13" t="s">
        <v>69</v>
      </c>
      <c r="AY121" s="187" t="s">
        <v>146</v>
      </c>
    </row>
    <row r="122" spans="1:51" s="14" customFormat="1" ht="12">
      <c r="A122" s="14"/>
      <c r="B122" s="193"/>
      <c r="C122" s="14"/>
      <c r="D122" s="186" t="s">
        <v>156</v>
      </c>
      <c r="E122" s="194" t="s">
        <v>3</v>
      </c>
      <c r="F122" s="195" t="s">
        <v>79</v>
      </c>
      <c r="G122" s="14"/>
      <c r="H122" s="196">
        <v>2</v>
      </c>
      <c r="I122" s="197"/>
      <c r="J122" s="14"/>
      <c r="K122" s="14"/>
      <c r="L122" s="193"/>
      <c r="M122" s="198"/>
      <c r="N122" s="199"/>
      <c r="O122" s="199"/>
      <c r="P122" s="199"/>
      <c r="Q122" s="199"/>
      <c r="R122" s="199"/>
      <c r="S122" s="199"/>
      <c r="T122" s="20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194" t="s">
        <v>156</v>
      </c>
      <c r="AU122" s="194" t="s">
        <v>79</v>
      </c>
      <c r="AV122" s="14" t="s">
        <v>79</v>
      </c>
      <c r="AW122" s="14" t="s">
        <v>31</v>
      </c>
      <c r="AX122" s="14" t="s">
        <v>77</v>
      </c>
      <c r="AY122" s="194" t="s">
        <v>146</v>
      </c>
    </row>
    <row r="123" spans="1:65" s="2" customFormat="1" ht="16.5" customHeight="1">
      <c r="A123" s="38"/>
      <c r="B123" s="165"/>
      <c r="C123" s="166" t="s">
        <v>214</v>
      </c>
      <c r="D123" s="166" t="s">
        <v>148</v>
      </c>
      <c r="E123" s="167" t="s">
        <v>2063</v>
      </c>
      <c r="F123" s="168" t="s">
        <v>2064</v>
      </c>
      <c r="G123" s="169" t="s">
        <v>543</v>
      </c>
      <c r="H123" s="170">
        <v>1</v>
      </c>
      <c r="I123" s="171"/>
      <c r="J123" s="172">
        <f>ROUND(I123*H123,2)</f>
        <v>0</v>
      </c>
      <c r="K123" s="173"/>
      <c r="L123" s="39"/>
      <c r="M123" s="174" t="s">
        <v>3</v>
      </c>
      <c r="N123" s="175" t="s">
        <v>40</v>
      </c>
      <c r="O123" s="72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78" t="s">
        <v>152</v>
      </c>
      <c r="AT123" s="178" t="s">
        <v>148</v>
      </c>
      <c r="AU123" s="178" t="s">
        <v>79</v>
      </c>
      <c r="AY123" s="19" t="s">
        <v>146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19" t="s">
        <v>77</v>
      </c>
      <c r="BK123" s="179">
        <f>ROUND(I123*H123,2)</f>
        <v>0</v>
      </c>
      <c r="BL123" s="19" t="s">
        <v>152</v>
      </c>
      <c r="BM123" s="178" t="s">
        <v>2065</v>
      </c>
    </row>
    <row r="124" spans="1:51" s="13" customFormat="1" ht="12">
      <c r="A124" s="13"/>
      <c r="B124" s="185"/>
      <c r="C124" s="13"/>
      <c r="D124" s="186" t="s">
        <v>156</v>
      </c>
      <c r="E124" s="187" t="s">
        <v>3</v>
      </c>
      <c r="F124" s="188" t="s">
        <v>2035</v>
      </c>
      <c r="G124" s="13"/>
      <c r="H124" s="187" t="s">
        <v>3</v>
      </c>
      <c r="I124" s="189"/>
      <c r="J124" s="13"/>
      <c r="K124" s="13"/>
      <c r="L124" s="185"/>
      <c r="M124" s="190"/>
      <c r="N124" s="191"/>
      <c r="O124" s="191"/>
      <c r="P124" s="191"/>
      <c r="Q124" s="191"/>
      <c r="R124" s="191"/>
      <c r="S124" s="191"/>
      <c r="T124" s="19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7" t="s">
        <v>156</v>
      </c>
      <c r="AU124" s="187" t="s">
        <v>79</v>
      </c>
      <c r="AV124" s="13" t="s">
        <v>77</v>
      </c>
      <c r="AW124" s="13" t="s">
        <v>31</v>
      </c>
      <c r="AX124" s="13" t="s">
        <v>69</v>
      </c>
      <c r="AY124" s="187" t="s">
        <v>146</v>
      </c>
    </row>
    <row r="125" spans="1:51" s="13" customFormat="1" ht="12">
      <c r="A125" s="13"/>
      <c r="B125" s="185"/>
      <c r="C125" s="13"/>
      <c r="D125" s="186" t="s">
        <v>156</v>
      </c>
      <c r="E125" s="187" t="s">
        <v>3</v>
      </c>
      <c r="F125" s="188" t="s">
        <v>2062</v>
      </c>
      <c r="G125" s="13"/>
      <c r="H125" s="187" t="s">
        <v>3</v>
      </c>
      <c r="I125" s="189"/>
      <c r="J125" s="13"/>
      <c r="K125" s="13"/>
      <c r="L125" s="185"/>
      <c r="M125" s="190"/>
      <c r="N125" s="191"/>
      <c r="O125" s="191"/>
      <c r="P125" s="191"/>
      <c r="Q125" s="191"/>
      <c r="R125" s="191"/>
      <c r="S125" s="191"/>
      <c r="T125" s="19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7" t="s">
        <v>156</v>
      </c>
      <c r="AU125" s="187" t="s">
        <v>79</v>
      </c>
      <c r="AV125" s="13" t="s">
        <v>77</v>
      </c>
      <c r="AW125" s="13" t="s">
        <v>31</v>
      </c>
      <c r="AX125" s="13" t="s">
        <v>69</v>
      </c>
      <c r="AY125" s="187" t="s">
        <v>146</v>
      </c>
    </row>
    <row r="126" spans="1:51" s="14" customFormat="1" ht="12">
      <c r="A126" s="14"/>
      <c r="B126" s="193"/>
      <c r="C126" s="14"/>
      <c r="D126" s="186" t="s">
        <v>156</v>
      </c>
      <c r="E126" s="194" t="s">
        <v>3</v>
      </c>
      <c r="F126" s="195" t="s">
        <v>77</v>
      </c>
      <c r="G126" s="14"/>
      <c r="H126" s="196">
        <v>1</v>
      </c>
      <c r="I126" s="197"/>
      <c r="J126" s="14"/>
      <c r="K126" s="14"/>
      <c r="L126" s="193"/>
      <c r="M126" s="198"/>
      <c r="N126" s="199"/>
      <c r="O126" s="199"/>
      <c r="P126" s="199"/>
      <c r="Q126" s="199"/>
      <c r="R126" s="199"/>
      <c r="S126" s="199"/>
      <c r="T126" s="20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194" t="s">
        <v>156</v>
      </c>
      <c r="AU126" s="194" t="s">
        <v>79</v>
      </c>
      <c r="AV126" s="14" t="s">
        <v>79</v>
      </c>
      <c r="AW126" s="14" t="s">
        <v>31</v>
      </c>
      <c r="AX126" s="14" t="s">
        <v>77</v>
      </c>
      <c r="AY126" s="194" t="s">
        <v>146</v>
      </c>
    </row>
    <row r="127" spans="1:65" s="2" customFormat="1" ht="24.15" customHeight="1">
      <c r="A127" s="38"/>
      <c r="B127" s="165"/>
      <c r="C127" s="166" t="s">
        <v>222</v>
      </c>
      <c r="D127" s="166" t="s">
        <v>148</v>
      </c>
      <c r="E127" s="167" t="s">
        <v>2066</v>
      </c>
      <c r="F127" s="168" t="s">
        <v>2067</v>
      </c>
      <c r="G127" s="169" t="s">
        <v>543</v>
      </c>
      <c r="H127" s="170">
        <v>0</v>
      </c>
      <c r="I127" s="171"/>
      <c r="J127" s="172">
        <f>ROUND(I127*H127,2)</f>
        <v>0</v>
      </c>
      <c r="K127" s="173"/>
      <c r="L127" s="39"/>
      <c r="M127" s="174" t="s">
        <v>3</v>
      </c>
      <c r="N127" s="175" t="s">
        <v>40</v>
      </c>
      <c r="O127" s="72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78" t="s">
        <v>152</v>
      </c>
      <c r="AT127" s="178" t="s">
        <v>148</v>
      </c>
      <c r="AU127" s="178" t="s">
        <v>79</v>
      </c>
      <c r="AY127" s="19" t="s">
        <v>146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9" t="s">
        <v>77</v>
      </c>
      <c r="BK127" s="179">
        <f>ROUND(I127*H127,2)</f>
        <v>0</v>
      </c>
      <c r="BL127" s="19" t="s">
        <v>152</v>
      </c>
      <c r="BM127" s="178" t="s">
        <v>2068</v>
      </c>
    </row>
    <row r="128" spans="1:51" s="13" customFormat="1" ht="12">
      <c r="A128" s="13"/>
      <c r="B128" s="185"/>
      <c r="C128" s="13"/>
      <c r="D128" s="186" t="s">
        <v>156</v>
      </c>
      <c r="E128" s="187" t="s">
        <v>3</v>
      </c>
      <c r="F128" s="188" t="s">
        <v>2035</v>
      </c>
      <c r="G128" s="13"/>
      <c r="H128" s="187" t="s">
        <v>3</v>
      </c>
      <c r="I128" s="189"/>
      <c r="J128" s="13"/>
      <c r="K128" s="13"/>
      <c r="L128" s="185"/>
      <c r="M128" s="190"/>
      <c r="N128" s="191"/>
      <c r="O128" s="191"/>
      <c r="P128" s="191"/>
      <c r="Q128" s="191"/>
      <c r="R128" s="191"/>
      <c r="S128" s="191"/>
      <c r="T128" s="19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7" t="s">
        <v>156</v>
      </c>
      <c r="AU128" s="187" t="s">
        <v>79</v>
      </c>
      <c r="AV128" s="13" t="s">
        <v>77</v>
      </c>
      <c r="AW128" s="13" t="s">
        <v>31</v>
      </c>
      <c r="AX128" s="13" t="s">
        <v>69</v>
      </c>
      <c r="AY128" s="187" t="s">
        <v>146</v>
      </c>
    </row>
    <row r="129" spans="1:51" s="13" customFormat="1" ht="12">
      <c r="A129" s="13"/>
      <c r="B129" s="185"/>
      <c r="C129" s="13"/>
      <c r="D129" s="186" t="s">
        <v>156</v>
      </c>
      <c r="E129" s="187" t="s">
        <v>3</v>
      </c>
      <c r="F129" s="188" t="s">
        <v>2041</v>
      </c>
      <c r="G129" s="13"/>
      <c r="H129" s="187" t="s">
        <v>3</v>
      </c>
      <c r="I129" s="189"/>
      <c r="J129" s="13"/>
      <c r="K129" s="13"/>
      <c r="L129" s="185"/>
      <c r="M129" s="190"/>
      <c r="N129" s="191"/>
      <c r="O129" s="191"/>
      <c r="P129" s="191"/>
      <c r="Q129" s="191"/>
      <c r="R129" s="191"/>
      <c r="S129" s="191"/>
      <c r="T129" s="19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7" t="s">
        <v>156</v>
      </c>
      <c r="AU129" s="187" t="s">
        <v>79</v>
      </c>
      <c r="AV129" s="13" t="s">
        <v>77</v>
      </c>
      <c r="AW129" s="13" t="s">
        <v>31</v>
      </c>
      <c r="AX129" s="13" t="s">
        <v>69</v>
      </c>
      <c r="AY129" s="187" t="s">
        <v>146</v>
      </c>
    </row>
    <row r="130" spans="1:51" s="13" customFormat="1" ht="12">
      <c r="A130" s="13"/>
      <c r="B130" s="185"/>
      <c r="C130" s="13"/>
      <c r="D130" s="186" t="s">
        <v>156</v>
      </c>
      <c r="E130" s="187" t="s">
        <v>3</v>
      </c>
      <c r="F130" s="188" t="s">
        <v>2069</v>
      </c>
      <c r="G130" s="13"/>
      <c r="H130" s="187" t="s">
        <v>3</v>
      </c>
      <c r="I130" s="189"/>
      <c r="J130" s="13"/>
      <c r="K130" s="13"/>
      <c r="L130" s="185"/>
      <c r="M130" s="190"/>
      <c r="N130" s="191"/>
      <c r="O130" s="191"/>
      <c r="P130" s="191"/>
      <c r="Q130" s="191"/>
      <c r="R130" s="191"/>
      <c r="S130" s="191"/>
      <c r="T130" s="19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7" t="s">
        <v>156</v>
      </c>
      <c r="AU130" s="187" t="s">
        <v>79</v>
      </c>
      <c r="AV130" s="13" t="s">
        <v>77</v>
      </c>
      <c r="AW130" s="13" t="s">
        <v>31</v>
      </c>
      <c r="AX130" s="13" t="s">
        <v>69</v>
      </c>
      <c r="AY130" s="187" t="s">
        <v>146</v>
      </c>
    </row>
    <row r="131" spans="1:51" s="14" customFormat="1" ht="12">
      <c r="A131" s="14"/>
      <c r="B131" s="193"/>
      <c r="C131" s="14"/>
      <c r="D131" s="186" t="s">
        <v>156</v>
      </c>
      <c r="E131" s="194" t="s">
        <v>3</v>
      </c>
      <c r="F131" s="195" t="s">
        <v>69</v>
      </c>
      <c r="G131" s="14"/>
      <c r="H131" s="196">
        <v>0</v>
      </c>
      <c r="I131" s="197"/>
      <c r="J131" s="14"/>
      <c r="K131" s="14"/>
      <c r="L131" s="193"/>
      <c r="M131" s="198"/>
      <c r="N131" s="199"/>
      <c r="O131" s="199"/>
      <c r="P131" s="199"/>
      <c r="Q131" s="199"/>
      <c r="R131" s="199"/>
      <c r="S131" s="199"/>
      <c r="T131" s="20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194" t="s">
        <v>156</v>
      </c>
      <c r="AU131" s="194" t="s">
        <v>79</v>
      </c>
      <c r="AV131" s="14" t="s">
        <v>79</v>
      </c>
      <c r="AW131" s="14" t="s">
        <v>31</v>
      </c>
      <c r="AX131" s="14" t="s">
        <v>77</v>
      </c>
      <c r="AY131" s="194" t="s">
        <v>146</v>
      </c>
    </row>
    <row r="132" spans="1:65" s="2" customFormat="1" ht="16.5" customHeight="1">
      <c r="A132" s="38"/>
      <c r="B132" s="165"/>
      <c r="C132" s="166" t="s">
        <v>229</v>
      </c>
      <c r="D132" s="166" t="s">
        <v>148</v>
      </c>
      <c r="E132" s="167" t="s">
        <v>2070</v>
      </c>
      <c r="F132" s="168" t="s">
        <v>2071</v>
      </c>
      <c r="G132" s="169" t="s">
        <v>543</v>
      </c>
      <c r="H132" s="170">
        <v>1</v>
      </c>
      <c r="I132" s="171"/>
      <c r="J132" s="172">
        <f>ROUND(I132*H132,2)</f>
        <v>0</v>
      </c>
      <c r="K132" s="173"/>
      <c r="L132" s="39"/>
      <c r="M132" s="174" t="s">
        <v>3</v>
      </c>
      <c r="N132" s="175" t="s">
        <v>40</v>
      </c>
      <c r="O132" s="72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78" t="s">
        <v>152</v>
      </c>
      <c r="AT132" s="178" t="s">
        <v>148</v>
      </c>
      <c r="AU132" s="178" t="s">
        <v>79</v>
      </c>
      <c r="AY132" s="19" t="s">
        <v>146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9" t="s">
        <v>77</v>
      </c>
      <c r="BK132" s="179">
        <f>ROUND(I132*H132,2)</f>
        <v>0</v>
      </c>
      <c r="BL132" s="19" t="s">
        <v>152</v>
      </c>
      <c r="BM132" s="178" t="s">
        <v>2072</v>
      </c>
    </row>
    <row r="133" spans="1:51" s="13" customFormat="1" ht="12">
      <c r="A133" s="13"/>
      <c r="B133" s="185"/>
      <c r="C133" s="13"/>
      <c r="D133" s="186" t="s">
        <v>156</v>
      </c>
      <c r="E133" s="187" t="s">
        <v>3</v>
      </c>
      <c r="F133" s="188" t="s">
        <v>2035</v>
      </c>
      <c r="G133" s="13"/>
      <c r="H133" s="187" t="s">
        <v>3</v>
      </c>
      <c r="I133" s="189"/>
      <c r="J133" s="13"/>
      <c r="K133" s="13"/>
      <c r="L133" s="185"/>
      <c r="M133" s="190"/>
      <c r="N133" s="191"/>
      <c r="O133" s="191"/>
      <c r="P133" s="191"/>
      <c r="Q133" s="191"/>
      <c r="R133" s="191"/>
      <c r="S133" s="191"/>
      <c r="T133" s="19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7" t="s">
        <v>156</v>
      </c>
      <c r="AU133" s="187" t="s">
        <v>79</v>
      </c>
      <c r="AV133" s="13" t="s">
        <v>77</v>
      </c>
      <c r="AW133" s="13" t="s">
        <v>31</v>
      </c>
      <c r="AX133" s="13" t="s">
        <v>69</v>
      </c>
      <c r="AY133" s="187" t="s">
        <v>146</v>
      </c>
    </row>
    <row r="134" spans="1:51" s="13" customFormat="1" ht="12">
      <c r="A134" s="13"/>
      <c r="B134" s="185"/>
      <c r="C134" s="13"/>
      <c r="D134" s="186" t="s">
        <v>156</v>
      </c>
      <c r="E134" s="187" t="s">
        <v>3</v>
      </c>
      <c r="F134" s="188" t="s">
        <v>2041</v>
      </c>
      <c r="G134" s="13"/>
      <c r="H134" s="187" t="s">
        <v>3</v>
      </c>
      <c r="I134" s="189"/>
      <c r="J134" s="13"/>
      <c r="K134" s="13"/>
      <c r="L134" s="185"/>
      <c r="M134" s="190"/>
      <c r="N134" s="191"/>
      <c r="O134" s="191"/>
      <c r="P134" s="191"/>
      <c r="Q134" s="191"/>
      <c r="R134" s="191"/>
      <c r="S134" s="191"/>
      <c r="T134" s="19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7" t="s">
        <v>156</v>
      </c>
      <c r="AU134" s="187" t="s">
        <v>79</v>
      </c>
      <c r="AV134" s="13" t="s">
        <v>77</v>
      </c>
      <c r="AW134" s="13" t="s">
        <v>31</v>
      </c>
      <c r="AX134" s="13" t="s">
        <v>69</v>
      </c>
      <c r="AY134" s="187" t="s">
        <v>146</v>
      </c>
    </row>
    <row r="135" spans="1:51" s="14" customFormat="1" ht="12">
      <c r="A135" s="14"/>
      <c r="B135" s="193"/>
      <c r="C135" s="14"/>
      <c r="D135" s="186" t="s">
        <v>156</v>
      </c>
      <c r="E135" s="194" t="s">
        <v>3</v>
      </c>
      <c r="F135" s="195" t="s">
        <v>77</v>
      </c>
      <c r="G135" s="14"/>
      <c r="H135" s="196">
        <v>1</v>
      </c>
      <c r="I135" s="197"/>
      <c r="J135" s="14"/>
      <c r="K135" s="14"/>
      <c r="L135" s="193"/>
      <c r="M135" s="198"/>
      <c r="N135" s="199"/>
      <c r="O135" s="199"/>
      <c r="P135" s="199"/>
      <c r="Q135" s="199"/>
      <c r="R135" s="199"/>
      <c r="S135" s="199"/>
      <c r="T135" s="20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194" t="s">
        <v>156</v>
      </c>
      <c r="AU135" s="194" t="s">
        <v>79</v>
      </c>
      <c r="AV135" s="14" t="s">
        <v>79</v>
      </c>
      <c r="AW135" s="14" t="s">
        <v>31</v>
      </c>
      <c r="AX135" s="14" t="s">
        <v>77</v>
      </c>
      <c r="AY135" s="194" t="s">
        <v>146</v>
      </c>
    </row>
    <row r="136" spans="1:65" s="2" customFormat="1" ht="16.5" customHeight="1">
      <c r="A136" s="38"/>
      <c r="B136" s="165"/>
      <c r="C136" s="166" t="s">
        <v>238</v>
      </c>
      <c r="D136" s="166" t="s">
        <v>148</v>
      </c>
      <c r="E136" s="167" t="s">
        <v>2073</v>
      </c>
      <c r="F136" s="168" t="s">
        <v>2074</v>
      </c>
      <c r="G136" s="169" t="s">
        <v>543</v>
      </c>
      <c r="H136" s="170">
        <v>1</v>
      </c>
      <c r="I136" s="171"/>
      <c r="J136" s="172">
        <f>ROUND(I136*H136,2)</f>
        <v>0</v>
      </c>
      <c r="K136" s="173"/>
      <c r="L136" s="39"/>
      <c r="M136" s="174" t="s">
        <v>3</v>
      </c>
      <c r="N136" s="175" t="s">
        <v>40</v>
      </c>
      <c r="O136" s="72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78" t="s">
        <v>152</v>
      </c>
      <c r="AT136" s="178" t="s">
        <v>148</v>
      </c>
      <c r="AU136" s="178" t="s">
        <v>79</v>
      </c>
      <c r="AY136" s="19" t="s">
        <v>146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9" t="s">
        <v>77</v>
      </c>
      <c r="BK136" s="179">
        <f>ROUND(I136*H136,2)</f>
        <v>0</v>
      </c>
      <c r="BL136" s="19" t="s">
        <v>152</v>
      </c>
      <c r="BM136" s="178" t="s">
        <v>2075</v>
      </c>
    </row>
    <row r="137" spans="1:51" s="13" customFormat="1" ht="12">
      <c r="A137" s="13"/>
      <c r="B137" s="185"/>
      <c r="C137" s="13"/>
      <c r="D137" s="186" t="s">
        <v>156</v>
      </c>
      <c r="E137" s="187" t="s">
        <v>3</v>
      </c>
      <c r="F137" s="188" t="s">
        <v>2035</v>
      </c>
      <c r="G137" s="13"/>
      <c r="H137" s="187" t="s">
        <v>3</v>
      </c>
      <c r="I137" s="189"/>
      <c r="J137" s="13"/>
      <c r="K137" s="13"/>
      <c r="L137" s="185"/>
      <c r="M137" s="190"/>
      <c r="N137" s="191"/>
      <c r="O137" s="191"/>
      <c r="P137" s="191"/>
      <c r="Q137" s="191"/>
      <c r="R137" s="191"/>
      <c r="S137" s="191"/>
      <c r="T137" s="19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7" t="s">
        <v>156</v>
      </c>
      <c r="AU137" s="187" t="s">
        <v>79</v>
      </c>
      <c r="AV137" s="13" t="s">
        <v>77</v>
      </c>
      <c r="AW137" s="13" t="s">
        <v>31</v>
      </c>
      <c r="AX137" s="13" t="s">
        <v>69</v>
      </c>
      <c r="AY137" s="187" t="s">
        <v>146</v>
      </c>
    </row>
    <row r="138" spans="1:51" s="13" customFormat="1" ht="12">
      <c r="A138" s="13"/>
      <c r="B138" s="185"/>
      <c r="C138" s="13"/>
      <c r="D138" s="186" t="s">
        <v>156</v>
      </c>
      <c r="E138" s="187" t="s">
        <v>3</v>
      </c>
      <c r="F138" s="188" t="s">
        <v>2041</v>
      </c>
      <c r="G138" s="13"/>
      <c r="H138" s="187" t="s">
        <v>3</v>
      </c>
      <c r="I138" s="189"/>
      <c r="J138" s="13"/>
      <c r="K138" s="13"/>
      <c r="L138" s="185"/>
      <c r="M138" s="190"/>
      <c r="N138" s="191"/>
      <c r="O138" s="191"/>
      <c r="P138" s="191"/>
      <c r="Q138" s="191"/>
      <c r="R138" s="191"/>
      <c r="S138" s="191"/>
      <c r="T138" s="19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7" t="s">
        <v>156</v>
      </c>
      <c r="AU138" s="187" t="s">
        <v>79</v>
      </c>
      <c r="AV138" s="13" t="s">
        <v>77</v>
      </c>
      <c r="AW138" s="13" t="s">
        <v>31</v>
      </c>
      <c r="AX138" s="13" t="s">
        <v>69</v>
      </c>
      <c r="AY138" s="187" t="s">
        <v>146</v>
      </c>
    </row>
    <row r="139" spans="1:51" s="14" customFormat="1" ht="12">
      <c r="A139" s="14"/>
      <c r="B139" s="193"/>
      <c r="C139" s="14"/>
      <c r="D139" s="186" t="s">
        <v>156</v>
      </c>
      <c r="E139" s="194" t="s">
        <v>3</v>
      </c>
      <c r="F139" s="195" t="s">
        <v>77</v>
      </c>
      <c r="G139" s="14"/>
      <c r="H139" s="196">
        <v>1</v>
      </c>
      <c r="I139" s="197"/>
      <c r="J139" s="14"/>
      <c r="K139" s="14"/>
      <c r="L139" s="193"/>
      <c r="M139" s="198"/>
      <c r="N139" s="199"/>
      <c r="O139" s="199"/>
      <c r="P139" s="199"/>
      <c r="Q139" s="199"/>
      <c r="R139" s="199"/>
      <c r="S139" s="199"/>
      <c r="T139" s="20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194" t="s">
        <v>156</v>
      </c>
      <c r="AU139" s="194" t="s">
        <v>79</v>
      </c>
      <c r="AV139" s="14" t="s">
        <v>79</v>
      </c>
      <c r="AW139" s="14" t="s">
        <v>31</v>
      </c>
      <c r="AX139" s="14" t="s">
        <v>77</v>
      </c>
      <c r="AY139" s="194" t="s">
        <v>146</v>
      </c>
    </row>
    <row r="140" spans="1:65" s="2" customFormat="1" ht="16.5" customHeight="1">
      <c r="A140" s="38"/>
      <c r="B140" s="165"/>
      <c r="C140" s="166" t="s">
        <v>244</v>
      </c>
      <c r="D140" s="166" t="s">
        <v>148</v>
      </c>
      <c r="E140" s="167" t="s">
        <v>2076</v>
      </c>
      <c r="F140" s="168" t="s">
        <v>2077</v>
      </c>
      <c r="G140" s="169" t="s">
        <v>543</v>
      </c>
      <c r="H140" s="170">
        <v>1</v>
      </c>
      <c r="I140" s="171"/>
      <c r="J140" s="172">
        <f>ROUND(I140*H140,2)</f>
        <v>0</v>
      </c>
      <c r="K140" s="173"/>
      <c r="L140" s="39"/>
      <c r="M140" s="174" t="s">
        <v>3</v>
      </c>
      <c r="N140" s="175" t="s">
        <v>40</v>
      </c>
      <c r="O140" s="72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78" t="s">
        <v>152</v>
      </c>
      <c r="AT140" s="178" t="s">
        <v>148</v>
      </c>
      <c r="AU140" s="178" t="s">
        <v>79</v>
      </c>
      <c r="AY140" s="19" t="s">
        <v>146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9" t="s">
        <v>77</v>
      </c>
      <c r="BK140" s="179">
        <f>ROUND(I140*H140,2)</f>
        <v>0</v>
      </c>
      <c r="BL140" s="19" t="s">
        <v>152</v>
      </c>
      <c r="BM140" s="178" t="s">
        <v>2078</v>
      </c>
    </row>
    <row r="141" spans="1:51" s="13" customFormat="1" ht="12">
      <c r="A141" s="13"/>
      <c r="B141" s="185"/>
      <c r="C141" s="13"/>
      <c r="D141" s="186" t="s">
        <v>156</v>
      </c>
      <c r="E141" s="187" t="s">
        <v>3</v>
      </c>
      <c r="F141" s="188" t="s">
        <v>2035</v>
      </c>
      <c r="G141" s="13"/>
      <c r="H141" s="187" t="s">
        <v>3</v>
      </c>
      <c r="I141" s="189"/>
      <c r="J141" s="13"/>
      <c r="K141" s="13"/>
      <c r="L141" s="185"/>
      <c r="M141" s="190"/>
      <c r="N141" s="191"/>
      <c r="O141" s="191"/>
      <c r="P141" s="191"/>
      <c r="Q141" s="191"/>
      <c r="R141" s="191"/>
      <c r="S141" s="191"/>
      <c r="T141" s="19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7" t="s">
        <v>156</v>
      </c>
      <c r="AU141" s="187" t="s">
        <v>79</v>
      </c>
      <c r="AV141" s="13" t="s">
        <v>77</v>
      </c>
      <c r="AW141" s="13" t="s">
        <v>31</v>
      </c>
      <c r="AX141" s="13" t="s">
        <v>69</v>
      </c>
      <c r="AY141" s="187" t="s">
        <v>146</v>
      </c>
    </row>
    <row r="142" spans="1:51" s="13" customFormat="1" ht="12">
      <c r="A142" s="13"/>
      <c r="B142" s="185"/>
      <c r="C142" s="13"/>
      <c r="D142" s="186" t="s">
        <v>156</v>
      </c>
      <c r="E142" s="187" t="s">
        <v>3</v>
      </c>
      <c r="F142" s="188" t="s">
        <v>2041</v>
      </c>
      <c r="G142" s="13"/>
      <c r="H142" s="187" t="s">
        <v>3</v>
      </c>
      <c r="I142" s="189"/>
      <c r="J142" s="13"/>
      <c r="K142" s="13"/>
      <c r="L142" s="185"/>
      <c r="M142" s="190"/>
      <c r="N142" s="191"/>
      <c r="O142" s="191"/>
      <c r="P142" s="191"/>
      <c r="Q142" s="191"/>
      <c r="R142" s="191"/>
      <c r="S142" s="191"/>
      <c r="T142" s="19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7" t="s">
        <v>156</v>
      </c>
      <c r="AU142" s="187" t="s">
        <v>79</v>
      </c>
      <c r="AV142" s="13" t="s">
        <v>77</v>
      </c>
      <c r="AW142" s="13" t="s">
        <v>31</v>
      </c>
      <c r="AX142" s="13" t="s">
        <v>69</v>
      </c>
      <c r="AY142" s="187" t="s">
        <v>146</v>
      </c>
    </row>
    <row r="143" spans="1:51" s="14" customFormat="1" ht="12">
      <c r="A143" s="14"/>
      <c r="B143" s="193"/>
      <c r="C143" s="14"/>
      <c r="D143" s="186" t="s">
        <v>156</v>
      </c>
      <c r="E143" s="194" t="s">
        <v>3</v>
      </c>
      <c r="F143" s="195" t="s">
        <v>77</v>
      </c>
      <c r="G143" s="14"/>
      <c r="H143" s="196">
        <v>1</v>
      </c>
      <c r="I143" s="197"/>
      <c r="J143" s="14"/>
      <c r="K143" s="14"/>
      <c r="L143" s="193"/>
      <c r="M143" s="198"/>
      <c r="N143" s="199"/>
      <c r="O143" s="199"/>
      <c r="P143" s="199"/>
      <c r="Q143" s="199"/>
      <c r="R143" s="199"/>
      <c r="S143" s="199"/>
      <c r="T143" s="20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194" t="s">
        <v>156</v>
      </c>
      <c r="AU143" s="194" t="s">
        <v>79</v>
      </c>
      <c r="AV143" s="14" t="s">
        <v>79</v>
      </c>
      <c r="AW143" s="14" t="s">
        <v>31</v>
      </c>
      <c r="AX143" s="14" t="s">
        <v>77</v>
      </c>
      <c r="AY143" s="194" t="s">
        <v>146</v>
      </c>
    </row>
    <row r="144" spans="1:65" s="2" customFormat="1" ht="16.5" customHeight="1">
      <c r="A144" s="38"/>
      <c r="B144" s="165"/>
      <c r="C144" s="166" t="s">
        <v>249</v>
      </c>
      <c r="D144" s="166" t="s">
        <v>148</v>
      </c>
      <c r="E144" s="167" t="s">
        <v>2079</v>
      </c>
      <c r="F144" s="168" t="s">
        <v>2080</v>
      </c>
      <c r="G144" s="169" t="s">
        <v>543</v>
      </c>
      <c r="H144" s="170">
        <v>1</v>
      </c>
      <c r="I144" s="171"/>
      <c r="J144" s="172">
        <f>ROUND(I144*H144,2)</f>
        <v>0</v>
      </c>
      <c r="K144" s="173"/>
      <c r="L144" s="39"/>
      <c r="M144" s="174" t="s">
        <v>3</v>
      </c>
      <c r="N144" s="175" t="s">
        <v>40</v>
      </c>
      <c r="O144" s="72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78" t="s">
        <v>152</v>
      </c>
      <c r="AT144" s="178" t="s">
        <v>148</v>
      </c>
      <c r="AU144" s="178" t="s">
        <v>79</v>
      </c>
      <c r="AY144" s="19" t="s">
        <v>146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9" t="s">
        <v>77</v>
      </c>
      <c r="BK144" s="179">
        <f>ROUND(I144*H144,2)</f>
        <v>0</v>
      </c>
      <c r="BL144" s="19" t="s">
        <v>152</v>
      </c>
      <c r="BM144" s="178" t="s">
        <v>2081</v>
      </c>
    </row>
    <row r="145" spans="1:51" s="13" customFormat="1" ht="12">
      <c r="A145" s="13"/>
      <c r="B145" s="185"/>
      <c r="C145" s="13"/>
      <c r="D145" s="186" t="s">
        <v>156</v>
      </c>
      <c r="E145" s="187" t="s">
        <v>3</v>
      </c>
      <c r="F145" s="188" t="s">
        <v>2035</v>
      </c>
      <c r="G145" s="13"/>
      <c r="H145" s="187" t="s">
        <v>3</v>
      </c>
      <c r="I145" s="189"/>
      <c r="J145" s="13"/>
      <c r="K145" s="13"/>
      <c r="L145" s="185"/>
      <c r="M145" s="190"/>
      <c r="N145" s="191"/>
      <c r="O145" s="191"/>
      <c r="P145" s="191"/>
      <c r="Q145" s="191"/>
      <c r="R145" s="191"/>
      <c r="S145" s="191"/>
      <c r="T145" s="19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7" t="s">
        <v>156</v>
      </c>
      <c r="AU145" s="187" t="s">
        <v>79</v>
      </c>
      <c r="AV145" s="13" t="s">
        <v>77</v>
      </c>
      <c r="AW145" s="13" t="s">
        <v>31</v>
      </c>
      <c r="AX145" s="13" t="s">
        <v>69</v>
      </c>
      <c r="AY145" s="187" t="s">
        <v>146</v>
      </c>
    </row>
    <row r="146" spans="1:51" s="13" customFormat="1" ht="12">
      <c r="A146" s="13"/>
      <c r="B146" s="185"/>
      <c r="C146" s="13"/>
      <c r="D146" s="186" t="s">
        <v>156</v>
      </c>
      <c r="E146" s="187" t="s">
        <v>3</v>
      </c>
      <c r="F146" s="188" t="s">
        <v>2041</v>
      </c>
      <c r="G146" s="13"/>
      <c r="H146" s="187" t="s">
        <v>3</v>
      </c>
      <c r="I146" s="189"/>
      <c r="J146" s="13"/>
      <c r="K146" s="13"/>
      <c r="L146" s="185"/>
      <c r="M146" s="190"/>
      <c r="N146" s="191"/>
      <c r="O146" s="191"/>
      <c r="P146" s="191"/>
      <c r="Q146" s="191"/>
      <c r="R146" s="191"/>
      <c r="S146" s="191"/>
      <c r="T146" s="19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7" t="s">
        <v>156</v>
      </c>
      <c r="AU146" s="187" t="s">
        <v>79</v>
      </c>
      <c r="AV146" s="13" t="s">
        <v>77</v>
      </c>
      <c r="AW146" s="13" t="s">
        <v>31</v>
      </c>
      <c r="AX146" s="13" t="s">
        <v>69</v>
      </c>
      <c r="AY146" s="187" t="s">
        <v>146</v>
      </c>
    </row>
    <row r="147" spans="1:51" s="14" customFormat="1" ht="12">
      <c r="A147" s="14"/>
      <c r="B147" s="193"/>
      <c r="C147" s="14"/>
      <c r="D147" s="186" t="s">
        <v>156</v>
      </c>
      <c r="E147" s="194" t="s">
        <v>3</v>
      </c>
      <c r="F147" s="195" t="s">
        <v>77</v>
      </c>
      <c r="G147" s="14"/>
      <c r="H147" s="196">
        <v>1</v>
      </c>
      <c r="I147" s="197"/>
      <c r="J147" s="14"/>
      <c r="K147" s="14"/>
      <c r="L147" s="193"/>
      <c r="M147" s="198"/>
      <c r="N147" s="199"/>
      <c r="O147" s="199"/>
      <c r="P147" s="199"/>
      <c r="Q147" s="199"/>
      <c r="R147" s="199"/>
      <c r="S147" s="199"/>
      <c r="T147" s="20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194" t="s">
        <v>156</v>
      </c>
      <c r="AU147" s="194" t="s">
        <v>79</v>
      </c>
      <c r="AV147" s="14" t="s">
        <v>79</v>
      </c>
      <c r="AW147" s="14" t="s">
        <v>31</v>
      </c>
      <c r="AX147" s="14" t="s">
        <v>77</v>
      </c>
      <c r="AY147" s="194" t="s">
        <v>146</v>
      </c>
    </row>
    <row r="148" spans="1:65" s="2" customFormat="1" ht="16.5" customHeight="1">
      <c r="A148" s="38"/>
      <c r="B148" s="165"/>
      <c r="C148" s="166" t="s">
        <v>9</v>
      </c>
      <c r="D148" s="166" t="s">
        <v>148</v>
      </c>
      <c r="E148" s="167" t="s">
        <v>2082</v>
      </c>
      <c r="F148" s="168" t="s">
        <v>2083</v>
      </c>
      <c r="G148" s="169" t="s">
        <v>543</v>
      </c>
      <c r="H148" s="170">
        <v>0</v>
      </c>
      <c r="I148" s="171"/>
      <c r="J148" s="172">
        <f>ROUND(I148*H148,2)</f>
        <v>0</v>
      </c>
      <c r="K148" s="173"/>
      <c r="L148" s="39"/>
      <c r="M148" s="174" t="s">
        <v>3</v>
      </c>
      <c r="N148" s="175" t="s">
        <v>40</v>
      </c>
      <c r="O148" s="72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78" t="s">
        <v>152</v>
      </c>
      <c r="AT148" s="178" t="s">
        <v>148</v>
      </c>
      <c r="AU148" s="178" t="s">
        <v>79</v>
      </c>
      <c r="AY148" s="19" t="s">
        <v>146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9" t="s">
        <v>77</v>
      </c>
      <c r="BK148" s="179">
        <f>ROUND(I148*H148,2)</f>
        <v>0</v>
      </c>
      <c r="BL148" s="19" t="s">
        <v>152</v>
      </c>
      <c r="BM148" s="178" t="s">
        <v>2084</v>
      </c>
    </row>
    <row r="149" spans="1:51" s="13" customFormat="1" ht="12">
      <c r="A149" s="13"/>
      <c r="B149" s="185"/>
      <c r="C149" s="13"/>
      <c r="D149" s="186" t="s">
        <v>156</v>
      </c>
      <c r="E149" s="187" t="s">
        <v>3</v>
      </c>
      <c r="F149" s="188" t="s">
        <v>2035</v>
      </c>
      <c r="G149" s="13"/>
      <c r="H149" s="187" t="s">
        <v>3</v>
      </c>
      <c r="I149" s="189"/>
      <c r="J149" s="13"/>
      <c r="K149" s="13"/>
      <c r="L149" s="185"/>
      <c r="M149" s="190"/>
      <c r="N149" s="191"/>
      <c r="O149" s="191"/>
      <c r="P149" s="191"/>
      <c r="Q149" s="191"/>
      <c r="R149" s="191"/>
      <c r="S149" s="191"/>
      <c r="T149" s="19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7" t="s">
        <v>156</v>
      </c>
      <c r="AU149" s="187" t="s">
        <v>79</v>
      </c>
      <c r="AV149" s="13" t="s">
        <v>77</v>
      </c>
      <c r="AW149" s="13" t="s">
        <v>31</v>
      </c>
      <c r="AX149" s="13" t="s">
        <v>69</v>
      </c>
      <c r="AY149" s="187" t="s">
        <v>146</v>
      </c>
    </row>
    <row r="150" spans="1:51" s="14" customFormat="1" ht="12">
      <c r="A150" s="14"/>
      <c r="B150" s="193"/>
      <c r="C150" s="14"/>
      <c r="D150" s="186" t="s">
        <v>156</v>
      </c>
      <c r="E150" s="194" t="s">
        <v>3</v>
      </c>
      <c r="F150" s="195" t="s">
        <v>69</v>
      </c>
      <c r="G150" s="14"/>
      <c r="H150" s="196">
        <v>0</v>
      </c>
      <c r="I150" s="197"/>
      <c r="J150" s="14"/>
      <c r="K150" s="14"/>
      <c r="L150" s="193"/>
      <c r="M150" s="198"/>
      <c r="N150" s="199"/>
      <c r="O150" s="199"/>
      <c r="P150" s="199"/>
      <c r="Q150" s="199"/>
      <c r="R150" s="199"/>
      <c r="S150" s="199"/>
      <c r="T150" s="20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194" t="s">
        <v>156</v>
      </c>
      <c r="AU150" s="194" t="s">
        <v>79</v>
      </c>
      <c r="AV150" s="14" t="s">
        <v>79</v>
      </c>
      <c r="AW150" s="14" t="s">
        <v>31</v>
      </c>
      <c r="AX150" s="14" t="s">
        <v>77</v>
      </c>
      <c r="AY150" s="194" t="s">
        <v>146</v>
      </c>
    </row>
    <row r="151" spans="1:65" s="2" customFormat="1" ht="16.5" customHeight="1">
      <c r="A151" s="38"/>
      <c r="B151" s="165"/>
      <c r="C151" s="166" t="s">
        <v>167</v>
      </c>
      <c r="D151" s="166" t="s">
        <v>148</v>
      </c>
      <c r="E151" s="167" t="s">
        <v>2085</v>
      </c>
      <c r="F151" s="168" t="s">
        <v>2086</v>
      </c>
      <c r="G151" s="169" t="s">
        <v>543</v>
      </c>
      <c r="H151" s="170">
        <v>1</v>
      </c>
      <c r="I151" s="171"/>
      <c r="J151" s="172">
        <f>ROUND(I151*H151,2)</f>
        <v>0</v>
      </c>
      <c r="K151" s="173"/>
      <c r="L151" s="39"/>
      <c r="M151" s="174" t="s">
        <v>3</v>
      </c>
      <c r="N151" s="175" t="s">
        <v>40</v>
      </c>
      <c r="O151" s="72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78" t="s">
        <v>152</v>
      </c>
      <c r="AT151" s="178" t="s">
        <v>148</v>
      </c>
      <c r="AU151" s="178" t="s">
        <v>79</v>
      </c>
      <c r="AY151" s="19" t="s">
        <v>146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9" t="s">
        <v>77</v>
      </c>
      <c r="BK151" s="179">
        <f>ROUND(I151*H151,2)</f>
        <v>0</v>
      </c>
      <c r="BL151" s="19" t="s">
        <v>152</v>
      </c>
      <c r="BM151" s="178" t="s">
        <v>2087</v>
      </c>
    </row>
    <row r="152" spans="1:51" s="13" customFormat="1" ht="12">
      <c r="A152" s="13"/>
      <c r="B152" s="185"/>
      <c r="C152" s="13"/>
      <c r="D152" s="186" t="s">
        <v>156</v>
      </c>
      <c r="E152" s="187" t="s">
        <v>3</v>
      </c>
      <c r="F152" s="188" t="s">
        <v>2035</v>
      </c>
      <c r="G152" s="13"/>
      <c r="H152" s="187" t="s">
        <v>3</v>
      </c>
      <c r="I152" s="189"/>
      <c r="J152" s="13"/>
      <c r="K152" s="13"/>
      <c r="L152" s="185"/>
      <c r="M152" s="190"/>
      <c r="N152" s="191"/>
      <c r="O152" s="191"/>
      <c r="P152" s="191"/>
      <c r="Q152" s="191"/>
      <c r="R152" s="191"/>
      <c r="S152" s="191"/>
      <c r="T152" s="19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7" t="s">
        <v>156</v>
      </c>
      <c r="AU152" s="187" t="s">
        <v>79</v>
      </c>
      <c r="AV152" s="13" t="s">
        <v>77</v>
      </c>
      <c r="AW152" s="13" t="s">
        <v>31</v>
      </c>
      <c r="AX152" s="13" t="s">
        <v>69</v>
      </c>
      <c r="AY152" s="187" t="s">
        <v>146</v>
      </c>
    </row>
    <row r="153" spans="1:51" s="13" customFormat="1" ht="12">
      <c r="A153" s="13"/>
      <c r="B153" s="185"/>
      <c r="C153" s="13"/>
      <c r="D153" s="186" t="s">
        <v>156</v>
      </c>
      <c r="E153" s="187" t="s">
        <v>3</v>
      </c>
      <c r="F153" s="188" t="s">
        <v>2041</v>
      </c>
      <c r="G153" s="13"/>
      <c r="H153" s="187" t="s">
        <v>3</v>
      </c>
      <c r="I153" s="189"/>
      <c r="J153" s="13"/>
      <c r="K153" s="13"/>
      <c r="L153" s="185"/>
      <c r="M153" s="190"/>
      <c r="N153" s="191"/>
      <c r="O153" s="191"/>
      <c r="P153" s="191"/>
      <c r="Q153" s="191"/>
      <c r="R153" s="191"/>
      <c r="S153" s="191"/>
      <c r="T153" s="19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7" t="s">
        <v>156</v>
      </c>
      <c r="AU153" s="187" t="s">
        <v>79</v>
      </c>
      <c r="AV153" s="13" t="s">
        <v>77</v>
      </c>
      <c r="AW153" s="13" t="s">
        <v>31</v>
      </c>
      <c r="AX153" s="13" t="s">
        <v>69</v>
      </c>
      <c r="AY153" s="187" t="s">
        <v>146</v>
      </c>
    </row>
    <row r="154" spans="1:51" s="14" customFormat="1" ht="12">
      <c r="A154" s="14"/>
      <c r="B154" s="193"/>
      <c r="C154" s="14"/>
      <c r="D154" s="186" t="s">
        <v>156</v>
      </c>
      <c r="E154" s="194" t="s">
        <v>3</v>
      </c>
      <c r="F154" s="195" t="s">
        <v>77</v>
      </c>
      <c r="G154" s="14"/>
      <c r="H154" s="196">
        <v>1</v>
      </c>
      <c r="I154" s="197"/>
      <c r="J154" s="14"/>
      <c r="K154" s="14"/>
      <c r="L154" s="193"/>
      <c r="M154" s="198"/>
      <c r="N154" s="199"/>
      <c r="O154" s="199"/>
      <c r="P154" s="199"/>
      <c r="Q154" s="199"/>
      <c r="R154" s="199"/>
      <c r="S154" s="199"/>
      <c r="T154" s="20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194" t="s">
        <v>156</v>
      </c>
      <c r="AU154" s="194" t="s">
        <v>79</v>
      </c>
      <c r="AV154" s="14" t="s">
        <v>79</v>
      </c>
      <c r="AW154" s="14" t="s">
        <v>31</v>
      </c>
      <c r="AX154" s="14" t="s">
        <v>77</v>
      </c>
      <c r="AY154" s="194" t="s">
        <v>146</v>
      </c>
    </row>
    <row r="155" spans="1:65" s="2" customFormat="1" ht="16.5" customHeight="1">
      <c r="A155" s="38"/>
      <c r="B155" s="165"/>
      <c r="C155" s="166" t="s">
        <v>265</v>
      </c>
      <c r="D155" s="166" t="s">
        <v>148</v>
      </c>
      <c r="E155" s="167" t="s">
        <v>2088</v>
      </c>
      <c r="F155" s="168" t="s">
        <v>2089</v>
      </c>
      <c r="G155" s="169" t="s">
        <v>543</v>
      </c>
      <c r="H155" s="170">
        <v>1</v>
      </c>
      <c r="I155" s="171"/>
      <c r="J155" s="172">
        <f>ROUND(I155*H155,2)</f>
        <v>0</v>
      </c>
      <c r="K155" s="173"/>
      <c r="L155" s="39"/>
      <c r="M155" s="174" t="s">
        <v>3</v>
      </c>
      <c r="N155" s="175" t="s">
        <v>40</v>
      </c>
      <c r="O155" s="72"/>
      <c r="P155" s="176">
        <f>O155*H155</f>
        <v>0</v>
      </c>
      <c r="Q155" s="176">
        <v>0</v>
      </c>
      <c r="R155" s="176">
        <f>Q155*H155</f>
        <v>0</v>
      </c>
      <c r="S155" s="176">
        <v>0</v>
      </c>
      <c r="T155" s="17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78" t="s">
        <v>152</v>
      </c>
      <c r="AT155" s="178" t="s">
        <v>148</v>
      </c>
      <c r="AU155" s="178" t="s">
        <v>79</v>
      </c>
      <c r="AY155" s="19" t="s">
        <v>146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9" t="s">
        <v>77</v>
      </c>
      <c r="BK155" s="179">
        <f>ROUND(I155*H155,2)</f>
        <v>0</v>
      </c>
      <c r="BL155" s="19" t="s">
        <v>152</v>
      </c>
      <c r="BM155" s="178" t="s">
        <v>2090</v>
      </c>
    </row>
    <row r="156" spans="1:51" s="13" customFormat="1" ht="12">
      <c r="A156" s="13"/>
      <c r="B156" s="185"/>
      <c r="C156" s="13"/>
      <c r="D156" s="186" t="s">
        <v>156</v>
      </c>
      <c r="E156" s="187" t="s">
        <v>3</v>
      </c>
      <c r="F156" s="188" t="s">
        <v>2035</v>
      </c>
      <c r="G156" s="13"/>
      <c r="H156" s="187" t="s">
        <v>3</v>
      </c>
      <c r="I156" s="189"/>
      <c r="J156" s="13"/>
      <c r="K156" s="13"/>
      <c r="L156" s="185"/>
      <c r="M156" s="190"/>
      <c r="N156" s="191"/>
      <c r="O156" s="191"/>
      <c r="P156" s="191"/>
      <c r="Q156" s="191"/>
      <c r="R156" s="191"/>
      <c r="S156" s="191"/>
      <c r="T156" s="19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7" t="s">
        <v>156</v>
      </c>
      <c r="AU156" s="187" t="s">
        <v>79</v>
      </c>
      <c r="AV156" s="13" t="s">
        <v>77</v>
      </c>
      <c r="AW156" s="13" t="s">
        <v>31</v>
      </c>
      <c r="AX156" s="13" t="s">
        <v>69</v>
      </c>
      <c r="AY156" s="187" t="s">
        <v>146</v>
      </c>
    </row>
    <row r="157" spans="1:51" s="13" customFormat="1" ht="12">
      <c r="A157" s="13"/>
      <c r="B157" s="185"/>
      <c r="C157" s="13"/>
      <c r="D157" s="186" t="s">
        <v>156</v>
      </c>
      <c r="E157" s="187" t="s">
        <v>3</v>
      </c>
      <c r="F157" s="188" t="s">
        <v>2041</v>
      </c>
      <c r="G157" s="13"/>
      <c r="H157" s="187" t="s">
        <v>3</v>
      </c>
      <c r="I157" s="189"/>
      <c r="J157" s="13"/>
      <c r="K157" s="13"/>
      <c r="L157" s="185"/>
      <c r="M157" s="190"/>
      <c r="N157" s="191"/>
      <c r="O157" s="191"/>
      <c r="P157" s="191"/>
      <c r="Q157" s="191"/>
      <c r="R157" s="191"/>
      <c r="S157" s="191"/>
      <c r="T157" s="19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7" t="s">
        <v>156</v>
      </c>
      <c r="AU157" s="187" t="s">
        <v>79</v>
      </c>
      <c r="AV157" s="13" t="s">
        <v>77</v>
      </c>
      <c r="AW157" s="13" t="s">
        <v>31</v>
      </c>
      <c r="AX157" s="13" t="s">
        <v>69</v>
      </c>
      <c r="AY157" s="187" t="s">
        <v>146</v>
      </c>
    </row>
    <row r="158" spans="1:51" s="14" customFormat="1" ht="12">
      <c r="A158" s="14"/>
      <c r="B158" s="193"/>
      <c r="C158" s="14"/>
      <c r="D158" s="186" t="s">
        <v>156</v>
      </c>
      <c r="E158" s="194" t="s">
        <v>3</v>
      </c>
      <c r="F158" s="195" t="s">
        <v>77</v>
      </c>
      <c r="G158" s="14"/>
      <c r="H158" s="196">
        <v>1</v>
      </c>
      <c r="I158" s="197"/>
      <c r="J158" s="14"/>
      <c r="K158" s="14"/>
      <c r="L158" s="193"/>
      <c r="M158" s="198"/>
      <c r="N158" s="199"/>
      <c r="O158" s="199"/>
      <c r="P158" s="199"/>
      <c r="Q158" s="199"/>
      <c r="R158" s="199"/>
      <c r="S158" s="199"/>
      <c r="T158" s="20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194" t="s">
        <v>156</v>
      </c>
      <c r="AU158" s="194" t="s">
        <v>79</v>
      </c>
      <c r="AV158" s="14" t="s">
        <v>79</v>
      </c>
      <c r="AW158" s="14" t="s">
        <v>31</v>
      </c>
      <c r="AX158" s="14" t="s">
        <v>77</v>
      </c>
      <c r="AY158" s="194" t="s">
        <v>146</v>
      </c>
    </row>
    <row r="159" spans="1:65" s="2" customFormat="1" ht="16.5" customHeight="1">
      <c r="A159" s="38"/>
      <c r="B159" s="165"/>
      <c r="C159" s="166" t="s">
        <v>272</v>
      </c>
      <c r="D159" s="166" t="s">
        <v>148</v>
      </c>
      <c r="E159" s="167" t="s">
        <v>2091</v>
      </c>
      <c r="F159" s="168" t="s">
        <v>2092</v>
      </c>
      <c r="G159" s="169" t="s">
        <v>543</v>
      </c>
      <c r="H159" s="170">
        <v>4</v>
      </c>
      <c r="I159" s="171"/>
      <c r="J159" s="172">
        <f>ROUND(I159*H159,2)</f>
        <v>0</v>
      </c>
      <c r="K159" s="173"/>
      <c r="L159" s="39"/>
      <c r="M159" s="174" t="s">
        <v>3</v>
      </c>
      <c r="N159" s="175" t="s">
        <v>40</v>
      </c>
      <c r="O159" s="72"/>
      <c r="P159" s="176">
        <f>O159*H159</f>
        <v>0</v>
      </c>
      <c r="Q159" s="176">
        <v>0</v>
      </c>
      <c r="R159" s="176">
        <f>Q159*H159</f>
        <v>0</v>
      </c>
      <c r="S159" s="176">
        <v>0</v>
      </c>
      <c r="T159" s="17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78" t="s">
        <v>152</v>
      </c>
      <c r="AT159" s="178" t="s">
        <v>148</v>
      </c>
      <c r="AU159" s="178" t="s">
        <v>79</v>
      </c>
      <c r="AY159" s="19" t="s">
        <v>146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19" t="s">
        <v>77</v>
      </c>
      <c r="BK159" s="179">
        <f>ROUND(I159*H159,2)</f>
        <v>0</v>
      </c>
      <c r="BL159" s="19" t="s">
        <v>152</v>
      </c>
      <c r="BM159" s="178" t="s">
        <v>2093</v>
      </c>
    </row>
    <row r="160" spans="1:51" s="13" customFormat="1" ht="12">
      <c r="A160" s="13"/>
      <c r="B160" s="185"/>
      <c r="C160" s="13"/>
      <c r="D160" s="186" t="s">
        <v>156</v>
      </c>
      <c r="E160" s="187" t="s">
        <v>3</v>
      </c>
      <c r="F160" s="188" t="s">
        <v>2035</v>
      </c>
      <c r="G160" s="13"/>
      <c r="H160" s="187" t="s">
        <v>3</v>
      </c>
      <c r="I160" s="189"/>
      <c r="J160" s="13"/>
      <c r="K160" s="13"/>
      <c r="L160" s="185"/>
      <c r="M160" s="190"/>
      <c r="N160" s="191"/>
      <c r="O160" s="191"/>
      <c r="P160" s="191"/>
      <c r="Q160" s="191"/>
      <c r="R160" s="191"/>
      <c r="S160" s="191"/>
      <c r="T160" s="19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7" t="s">
        <v>156</v>
      </c>
      <c r="AU160" s="187" t="s">
        <v>79</v>
      </c>
      <c r="AV160" s="13" t="s">
        <v>77</v>
      </c>
      <c r="AW160" s="13" t="s">
        <v>31</v>
      </c>
      <c r="AX160" s="13" t="s">
        <v>69</v>
      </c>
      <c r="AY160" s="187" t="s">
        <v>146</v>
      </c>
    </row>
    <row r="161" spans="1:51" s="13" customFormat="1" ht="12">
      <c r="A161" s="13"/>
      <c r="B161" s="185"/>
      <c r="C161" s="13"/>
      <c r="D161" s="186" t="s">
        <v>156</v>
      </c>
      <c r="E161" s="187" t="s">
        <v>3</v>
      </c>
      <c r="F161" s="188" t="s">
        <v>2094</v>
      </c>
      <c r="G161" s="13"/>
      <c r="H161" s="187" t="s">
        <v>3</v>
      </c>
      <c r="I161" s="189"/>
      <c r="J161" s="13"/>
      <c r="K161" s="13"/>
      <c r="L161" s="185"/>
      <c r="M161" s="190"/>
      <c r="N161" s="191"/>
      <c r="O161" s="191"/>
      <c r="P161" s="191"/>
      <c r="Q161" s="191"/>
      <c r="R161" s="191"/>
      <c r="S161" s="191"/>
      <c r="T161" s="19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7" t="s">
        <v>156</v>
      </c>
      <c r="AU161" s="187" t="s">
        <v>79</v>
      </c>
      <c r="AV161" s="13" t="s">
        <v>77</v>
      </c>
      <c r="AW161" s="13" t="s">
        <v>31</v>
      </c>
      <c r="AX161" s="13" t="s">
        <v>69</v>
      </c>
      <c r="AY161" s="187" t="s">
        <v>146</v>
      </c>
    </row>
    <row r="162" spans="1:51" s="13" customFormat="1" ht="12">
      <c r="A162" s="13"/>
      <c r="B162" s="185"/>
      <c r="C162" s="13"/>
      <c r="D162" s="186" t="s">
        <v>156</v>
      </c>
      <c r="E162" s="187" t="s">
        <v>3</v>
      </c>
      <c r="F162" s="188" t="s">
        <v>2041</v>
      </c>
      <c r="G162" s="13"/>
      <c r="H162" s="187" t="s">
        <v>3</v>
      </c>
      <c r="I162" s="189"/>
      <c r="J162" s="13"/>
      <c r="K162" s="13"/>
      <c r="L162" s="185"/>
      <c r="M162" s="190"/>
      <c r="N162" s="191"/>
      <c r="O162" s="191"/>
      <c r="P162" s="191"/>
      <c r="Q162" s="191"/>
      <c r="R162" s="191"/>
      <c r="S162" s="191"/>
      <c r="T162" s="19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7" t="s">
        <v>156</v>
      </c>
      <c r="AU162" s="187" t="s">
        <v>79</v>
      </c>
      <c r="AV162" s="13" t="s">
        <v>77</v>
      </c>
      <c r="AW162" s="13" t="s">
        <v>31</v>
      </c>
      <c r="AX162" s="13" t="s">
        <v>69</v>
      </c>
      <c r="AY162" s="187" t="s">
        <v>146</v>
      </c>
    </row>
    <row r="163" spans="1:51" s="13" customFormat="1" ht="12">
      <c r="A163" s="13"/>
      <c r="B163" s="185"/>
      <c r="C163" s="13"/>
      <c r="D163" s="186" t="s">
        <v>156</v>
      </c>
      <c r="E163" s="187" t="s">
        <v>3</v>
      </c>
      <c r="F163" s="188" t="s">
        <v>2095</v>
      </c>
      <c r="G163" s="13"/>
      <c r="H163" s="187" t="s">
        <v>3</v>
      </c>
      <c r="I163" s="189"/>
      <c r="J163" s="13"/>
      <c r="K163" s="13"/>
      <c r="L163" s="185"/>
      <c r="M163" s="190"/>
      <c r="N163" s="191"/>
      <c r="O163" s="191"/>
      <c r="P163" s="191"/>
      <c r="Q163" s="191"/>
      <c r="R163" s="191"/>
      <c r="S163" s="191"/>
      <c r="T163" s="19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7" t="s">
        <v>156</v>
      </c>
      <c r="AU163" s="187" t="s">
        <v>79</v>
      </c>
      <c r="AV163" s="13" t="s">
        <v>77</v>
      </c>
      <c r="AW163" s="13" t="s">
        <v>31</v>
      </c>
      <c r="AX163" s="13" t="s">
        <v>69</v>
      </c>
      <c r="AY163" s="187" t="s">
        <v>146</v>
      </c>
    </row>
    <row r="164" spans="1:51" s="14" customFormat="1" ht="12">
      <c r="A164" s="14"/>
      <c r="B164" s="193"/>
      <c r="C164" s="14"/>
      <c r="D164" s="186" t="s">
        <v>156</v>
      </c>
      <c r="E164" s="194" t="s">
        <v>3</v>
      </c>
      <c r="F164" s="195" t="s">
        <v>152</v>
      </c>
      <c r="G164" s="14"/>
      <c r="H164" s="196">
        <v>4</v>
      </c>
      <c r="I164" s="197"/>
      <c r="J164" s="14"/>
      <c r="K164" s="14"/>
      <c r="L164" s="193"/>
      <c r="M164" s="198"/>
      <c r="N164" s="199"/>
      <c r="O164" s="199"/>
      <c r="P164" s="199"/>
      <c r="Q164" s="199"/>
      <c r="R164" s="199"/>
      <c r="S164" s="199"/>
      <c r="T164" s="20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194" t="s">
        <v>156</v>
      </c>
      <c r="AU164" s="194" t="s">
        <v>79</v>
      </c>
      <c r="AV164" s="14" t="s">
        <v>79</v>
      </c>
      <c r="AW164" s="14" t="s">
        <v>31</v>
      </c>
      <c r="AX164" s="14" t="s">
        <v>77</v>
      </c>
      <c r="AY164" s="194" t="s">
        <v>146</v>
      </c>
    </row>
    <row r="165" spans="1:65" s="2" customFormat="1" ht="16.5" customHeight="1">
      <c r="A165" s="38"/>
      <c r="B165" s="165"/>
      <c r="C165" s="166" t="s">
        <v>278</v>
      </c>
      <c r="D165" s="166" t="s">
        <v>148</v>
      </c>
      <c r="E165" s="167" t="s">
        <v>2096</v>
      </c>
      <c r="F165" s="168" t="s">
        <v>2097</v>
      </c>
      <c r="G165" s="169" t="s">
        <v>543</v>
      </c>
      <c r="H165" s="170">
        <v>0</v>
      </c>
      <c r="I165" s="171"/>
      <c r="J165" s="172">
        <f>ROUND(I165*H165,2)</f>
        <v>0</v>
      </c>
      <c r="K165" s="173"/>
      <c r="L165" s="39"/>
      <c r="M165" s="174" t="s">
        <v>3</v>
      </c>
      <c r="N165" s="175" t="s">
        <v>40</v>
      </c>
      <c r="O165" s="72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78" t="s">
        <v>152</v>
      </c>
      <c r="AT165" s="178" t="s">
        <v>148</v>
      </c>
      <c r="AU165" s="178" t="s">
        <v>79</v>
      </c>
      <c r="AY165" s="19" t="s">
        <v>146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9" t="s">
        <v>77</v>
      </c>
      <c r="BK165" s="179">
        <f>ROUND(I165*H165,2)</f>
        <v>0</v>
      </c>
      <c r="BL165" s="19" t="s">
        <v>152</v>
      </c>
      <c r="BM165" s="178" t="s">
        <v>2098</v>
      </c>
    </row>
    <row r="166" spans="1:51" s="13" customFormat="1" ht="12">
      <c r="A166" s="13"/>
      <c r="B166" s="185"/>
      <c r="C166" s="13"/>
      <c r="D166" s="186" t="s">
        <v>156</v>
      </c>
      <c r="E166" s="187" t="s">
        <v>3</v>
      </c>
      <c r="F166" s="188" t="s">
        <v>2035</v>
      </c>
      <c r="G166" s="13"/>
      <c r="H166" s="187" t="s">
        <v>3</v>
      </c>
      <c r="I166" s="189"/>
      <c r="J166" s="13"/>
      <c r="K166" s="13"/>
      <c r="L166" s="185"/>
      <c r="M166" s="190"/>
      <c r="N166" s="191"/>
      <c r="O166" s="191"/>
      <c r="P166" s="191"/>
      <c r="Q166" s="191"/>
      <c r="R166" s="191"/>
      <c r="S166" s="191"/>
      <c r="T166" s="19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7" t="s">
        <v>156</v>
      </c>
      <c r="AU166" s="187" t="s">
        <v>79</v>
      </c>
      <c r="AV166" s="13" t="s">
        <v>77</v>
      </c>
      <c r="AW166" s="13" t="s">
        <v>31</v>
      </c>
      <c r="AX166" s="13" t="s">
        <v>69</v>
      </c>
      <c r="AY166" s="187" t="s">
        <v>146</v>
      </c>
    </row>
    <row r="167" spans="1:51" s="13" customFormat="1" ht="12">
      <c r="A167" s="13"/>
      <c r="B167" s="185"/>
      <c r="C167" s="13"/>
      <c r="D167" s="186" t="s">
        <v>156</v>
      </c>
      <c r="E167" s="187" t="s">
        <v>3</v>
      </c>
      <c r="F167" s="188" t="s">
        <v>2041</v>
      </c>
      <c r="G167" s="13"/>
      <c r="H167" s="187" t="s">
        <v>3</v>
      </c>
      <c r="I167" s="189"/>
      <c r="J167" s="13"/>
      <c r="K167" s="13"/>
      <c r="L167" s="185"/>
      <c r="M167" s="190"/>
      <c r="N167" s="191"/>
      <c r="O167" s="191"/>
      <c r="P167" s="191"/>
      <c r="Q167" s="191"/>
      <c r="R167" s="191"/>
      <c r="S167" s="191"/>
      <c r="T167" s="19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7" t="s">
        <v>156</v>
      </c>
      <c r="AU167" s="187" t="s">
        <v>79</v>
      </c>
      <c r="AV167" s="13" t="s">
        <v>77</v>
      </c>
      <c r="AW167" s="13" t="s">
        <v>31</v>
      </c>
      <c r="AX167" s="13" t="s">
        <v>69</v>
      </c>
      <c r="AY167" s="187" t="s">
        <v>146</v>
      </c>
    </row>
    <row r="168" spans="1:51" s="14" customFormat="1" ht="12">
      <c r="A168" s="14"/>
      <c r="B168" s="193"/>
      <c r="C168" s="14"/>
      <c r="D168" s="186" t="s">
        <v>156</v>
      </c>
      <c r="E168" s="194" t="s">
        <v>3</v>
      </c>
      <c r="F168" s="195" t="s">
        <v>69</v>
      </c>
      <c r="G168" s="14"/>
      <c r="H168" s="196">
        <v>0</v>
      </c>
      <c r="I168" s="197"/>
      <c r="J168" s="14"/>
      <c r="K168" s="14"/>
      <c r="L168" s="193"/>
      <c r="M168" s="198"/>
      <c r="N168" s="199"/>
      <c r="O168" s="199"/>
      <c r="P168" s="199"/>
      <c r="Q168" s="199"/>
      <c r="R168" s="199"/>
      <c r="S168" s="199"/>
      <c r="T168" s="20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194" t="s">
        <v>156</v>
      </c>
      <c r="AU168" s="194" t="s">
        <v>79</v>
      </c>
      <c r="AV168" s="14" t="s">
        <v>79</v>
      </c>
      <c r="AW168" s="14" t="s">
        <v>31</v>
      </c>
      <c r="AX168" s="14" t="s">
        <v>77</v>
      </c>
      <c r="AY168" s="194" t="s">
        <v>146</v>
      </c>
    </row>
    <row r="169" spans="1:65" s="2" customFormat="1" ht="16.5" customHeight="1">
      <c r="A169" s="38"/>
      <c r="B169" s="165"/>
      <c r="C169" s="166" t="s">
        <v>287</v>
      </c>
      <c r="D169" s="166" t="s">
        <v>148</v>
      </c>
      <c r="E169" s="167" t="s">
        <v>2099</v>
      </c>
      <c r="F169" s="168" t="s">
        <v>2100</v>
      </c>
      <c r="G169" s="169" t="s">
        <v>543</v>
      </c>
      <c r="H169" s="170">
        <v>0</v>
      </c>
      <c r="I169" s="171"/>
      <c r="J169" s="172">
        <f>ROUND(I169*H169,2)</f>
        <v>0</v>
      </c>
      <c r="K169" s="173"/>
      <c r="L169" s="39"/>
      <c r="M169" s="174" t="s">
        <v>3</v>
      </c>
      <c r="N169" s="175" t="s">
        <v>40</v>
      </c>
      <c r="O169" s="72"/>
      <c r="P169" s="176">
        <f>O169*H169</f>
        <v>0</v>
      </c>
      <c r="Q169" s="176">
        <v>0</v>
      </c>
      <c r="R169" s="176">
        <f>Q169*H169</f>
        <v>0</v>
      </c>
      <c r="S169" s="176">
        <v>0</v>
      </c>
      <c r="T169" s="17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78" t="s">
        <v>152</v>
      </c>
      <c r="AT169" s="178" t="s">
        <v>148</v>
      </c>
      <c r="AU169" s="178" t="s">
        <v>79</v>
      </c>
      <c r="AY169" s="19" t="s">
        <v>146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9" t="s">
        <v>77</v>
      </c>
      <c r="BK169" s="179">
        <f>ROUND(I169*H169,2)</f>
        <v>0</v>
      </c>
      <c r="BL169" s="19" t="s">
        <v>152</v>
      </c>
      <c r="BM169" s="178" t="s">
        <v>2101</v>
      </c>
    </row>
    <row r="170" spans="1:51" s="13" customFormat="1" ht="12">
      <c r="A170" s="13"/>
      <c r="B170" s="185"/>
      <c r="C170" s="13"/>
      <c r="D170" s="186" t="s">
        <v>156</v>
      </c>
      <c r="E170" s="187" t="s">
        <v>3</v>
      </c>
      <c r="F170" s="188" t="s">
        <v>2035</v>
      </c>
      <c r="G170" s="13"/>
      <c r="H170" s="187" t="s">
        <v>3</v>
      </c>
      <c r="I170" s="189"/>
      <c r="J170" s="13"/>
      <c r="K170" s="13"/>
      <c r="L170" s="185"/>
      <c r="M170" s="190"/>
      <c r="N170" s="191"/>
      <c r="O170" s="191"/>
      <c r="P170" s="191"/>
      <c r="Q170" s="191"/>
      <c r="R170" s="191"/>
      <c r="S170" s="191"/>
      <c r="T170" s="19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7" t="s">
        <v>156</v>
      </c>
      <c r="AU170" s="187" t="s">
        <v>79</v>
      </c>
      <c r="AV170" s="13" t="s">
        <v>77</v>
      </c>
      <c r="AW170" s="13" t="s">
        <v>31</v>
      </c>
      <c r="AX170" s="13" t="s">
        <v>69</v>
      </c>
      <c r="AY170" s="187" t="s">
        <v>146</v>
      </c>
    </row>
    <row r="171" spans="1:51" s="13" customFormat="1" ht="12">
      <c r="A171" s="13"/>
      <c r="B171" s="185"/>
      <c r="C171" s="13"/>
      <c r="D171" s="186" t="s">
        <v>156</v>
      </c>
      <c r="E171" s="187" t="s">
        <v>3</v>
      </c>
      <c r="F171" s="188" t="s">
        <v>2041</v>
      </c>
      <c r="G171" s="13"/>
      <c r="H171" s="187" t="s">
        <v>3</v>
      </c>
      <c r="I171" s="189"/>
      <c r="J171" s="13"/>
      <c r="K171" s="13"/>
      <c r="L171" s="185"/>
      <c r="M171" s="190"/>
      <c r="N171" s="191"/>
      <c r="O171" s="191"/>
      <c r="P171" s="191"/>
      <c r="Q171" s="191"/>
      <c r="R171" s="191"/>
      <c r="S171" s="191"/>
      <c r="T171" s="19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7" t="s">
        <v>156</v>
      </c>
      <c r="AU171" s="187" t="s">
        <v>79</v>
      </c>
      <c r="AV171" s="13" t="s">
        <v>77</v>
      </c>
      <c r="AW171" s="13" t="s">
        <v>31</v>
      </c>
      <c r="AX171" s="13" t="s">
        <v>69</v>
      </c>
      <c r="AY171" s="187" t="s">
        <v>146</v>
      </c>
    </row>
    <row r="172" spans="1:51" s="14" customFormat="1" ht="12">
      <c r="A172" s="14"/>
      <c r="B172" s="193"/>
      <c r="C172" s="14"/>
      <c r="D172" s="186" t="s">
        <v>156</v>
      </c>
      <c r="E172" s="194" t="s">
        <v>3</v>
      </c>
      <c r="F172" s="195" t="s">
        <v>69</v>
      </c>
      <c r="G172" s="14"/>
      <c r="H172" s="196">
        <v>0</v>
      </c>
      <c r="I172" s="197"/>
      <c r="J172" s="14"/>
      <c r="K172" s="14"/>
      <c r="L172" s="193"/>
      <c r="M172" s="198"/>
      <c r="N172" s="199"/>
      <c r="O172" s="199"/>
      <c r="P172" s="199"/>
      <c r="Q172" s="199"/>
      <c r="R172" s="199"/>
      <c r="S172" s="199"/>
      <c r="T172" s="20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194" t="s">
        <v>156</v>
      </c>
      <c r="AU172" s="194" t="s">
        <v>79</v>
      </c>
      <c r="AV172" s="14" t="s">
        <v>79</v>
      </c>
      <c r="AW172" s="14" t="s">
        <v>31</v>
      </c>
      <c r="AX172" s="14" t="s">
        <v>77</v>
      </c>
      <c r="AY172" s="194" t="s">
        <v>146</v>
      </c>
    </row>
    <row r="173" spans="1:65" s="2" customFormat="1" ht="16.5" customHeight="1">
      <c r="A173" s="38"/>
      <c r="B173" s="165"/>
      <c r="C173" s="166" t="s">
        <v>8</v>
      </c>
      <c r="D173" s="166" t="s">
        <v>148</v>
      </c>
      <c r="E173" s="167" t="s">
        <v>2102</v>
      </c>
      <c r="F173" s="168" t="s">
        <v>2103</v>
      </c>
      <c r="G173" s="169" t="s">
        <v>543</v>
      </c>
      <c r="H173" s="170">
        <v>0</v>
      </c>
      <c r="I173" s="171"/>
      <c r="J173" s="172">
        <f>ROUND(I173*H173,2)</f>
        <v>0</v>
      </c>
      <c r="K173" s="173"/>
      <c r="L173" s="39"/>
      <c r="M173" s="174" t="s">
        <v>3</v>
      </c>
      <c r="N173" s="175" t="s">
        <v>40</v>
      </c>
      <c r="O173" s="72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78" t="s">
        <v>152</v>
      </c>
      <c r="AT173" s="178" t="s">
        <v>148</v>
      </c>
      <c r="AU173" s="178" t="s">
        <v>79</v>
      </c>
      <c r="AY173" s="19" t="s">
        <v>146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9" t="s">
        <v>77</v>
      </c>
      <c r="BK173" s="179">
        <f>ROUND(I173*H173,2)</f>
        <v>0</v>
      </c>
      <c r="BL173" s="19" t="s">
        <v>152</v>
      </c>
      <c r="BM173" s="178" t="s">
        <v>2104</v>
      </c>
    </row>
    <row r="174" spans="1:51" s="13" customFormat="1" ht="12">
      <c r="A174" s="13"/>
      <c r="B174" s="185"/>
      <c r="C174" s="13"/>
      <c r="D174" s="186" t="s">
        <v>156</v>
      </c>
      <c r="E174" s="187" t="s">
        <v>3</v>
      </c>
      <c r="F174" s="188" t="s">
        <v>2035</v>
      </c>
      <c r="G174" s="13"/>
      <c r="H174" s="187" t="s">
        <v>3</v>
      </c>
      <c r="I174" s="189"/>
      <c r="J174" s="13"/>
      <c r="K174" s="13"/>
      <c r="L174" s="185"/>
      <c r="M174" s="190"/>
      <c r="N174" s="191"/>
      <c r="O174" s="191"/>
      <c r="P174" s="191"/>
      <c r="Q174" s="191"/>
      <c r="R174" s="191"/>
      <c r="S174" s="191"/>
      <c r="T174" s="19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7" t="s">
        <v>156</v>
      </c>
      <c r="AU174" s="187" t="s">
        <v>79</v>
      </c>
      <c r="AV174" s="13" t="s">
        <v>77</v>
      </c>
      <c r="AW174" s="13" t="s">
        <v>31</v>
      </c>
      <c r="AX174" s="13" t="s">
        <v>69</v>
      </c>
      <c r="AY174" s="187" t="s">
        <v>146</v>
      </c>
    </row>
    <row r="175" spans="1:51" s="13" customFormat="1" ht="12">
      <c r="A175" s="13"/>
      <c r="B175" s="185"/>
      <c r="C175" s="13"/>
      <c r="D175" s="186" t="s">
        <v>156</v>
      </c>
      <c r="E175" s="187" t="s">
        <v>3</v>
      </c>
      <c r="F175" s="188" t="s">
        <v>2041</v>
      </c>
      <c r="G175" s="13"/>
      <c r="H175" s="187" t="s">
        <v>3</v>
      </c>
      <c r="I175" s="189"/>
      <c r="J175" s="13"/>
      <c r="K175" s="13"/>
      <c r="L175" s="185"/>
      <c r="M175" s="190"/>
      <c r="N175" s="191"/>
      <c r="O175" s="191"/>
      <c r="P175" s="191"/>
      <c r="Q175" s="191"/>
      <c r="R175" s="191"/>
      <c r="S175" s="191"/>
      <c r="T175" s="19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7" t="s">
        <v>156</v>
      </c>
      <c r="AU175" s="187" t="s">
        <v>79</v>
      </c>
      <c r="AV175" s="13" t="s">
        <v>77</v>
      </c>
      <c r="AW175" s="13" t="s">
        <v>31</v>
      </c>
      <c r="AX175" s="13" t="s">
        <v>69</v>
      </c>
      <c r="AY175" s="187" t="s">
        <v>146</v>
      </c>
    </row>
    <row r="176" spans="1:51" s="14" customFormat="1" ht="12">
      <c r="A176" s="14"/>
      <c r="B176" s="193"/>
      <c r="C176" s="14"/>
      <c r="D176" s="186" t="s">
        <v>156</v>
      </c>
      <c r="E176" s="194" t="s">
        <v>3</v>
      </c>
      <c r="F176" s="195" t="s">
        <v>69</v>
      </c>
      <c r="G176" s="14"/>
      <c r="H176" s="196">
        <v>0</v>
      </c>
      <c r="I176" s="197"/>
      <c r="J176" s="14"/>
      <c r="K176" s="14"/>
      <c r="L176" s="193"/>
      <c r="M176" s="198"/>
      <c r="N176" s="199"/>
      <c r="O176" s="199"/>
      <c r="P176" s="199"/>
      <c r="Q176" s="199"/>
      <c r="R176" s="199"/>
      <c r="S176" s="199"/>
      <c r="T176" s="20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194" t="s">
        <v>156</v>
      </c>
      <c r="AU176" s="194" t="s">
        <v>79</v>
      </c>
      <c r="AV176" s="14" t="s">
        <v>79</v>
      </c>
      <c r="AW176" s="14" t="s">
        <v>31</v>
      </c>
      <c r="AX176" s="14" t="s">
        <v>77</v>
      </c>
      <c r="AY176" s="194" t="s">
        <v>146</v>
      </c>
    </row>
    <row r="177" spans="1:65" s="2" customFormat="1" ht="16.5" customHeight="1">
      <c r="A177" s="38"/>
      <c r="B177" s="165"/>
      <c r="C177" s="166" t="s">
        <v>296</v>
      </c>
      <c r="D177" s="166" t="s">
        <v>148</v>
      </c>
      <c r="E177" s="167" t="s">
        <v>2105</v>
      </c>
      <c r="F177" s="168" t="s">
        <v>2106</v>
      </c>
      <c r="G177" s="169" t="s">
        <v>543</v>
      </c>
      <c r="H177" s="170">
        <v>1</v>
      </c>
      <c r="I177" s="171"/>
      <c r="J177" s="172">
        <f>ROUND(I177*H177,2)</f>
        <v>0</v>
      </c>
      <c r="K177" s="173"/>
      <c r="L177" s="39"/>
      <c r="M177" s="174" t="s">
        <v>3</v>
      </c>
      <c r="N177" s="175" t="s">
        <v>40</v>
      </c>
      <c r="O177" s="72"/>
      <c r="P177" s="176">
        <f>O177*H177</f>
        <v>0</v>
      </c>
      <c r="Q177" s="176">
        <v>0</v>
      </c>
      <c r="R177" s="176">
        <f>Q177*H177</f>
        <v>0</v>
      </c>
      <c r="S177" s="176">
        <v>0</v>
      </c>
      <c r="T177" s="17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78" t="s">
        <v>152</v>
      </c>
      <c r="AT177" s="178" t="s">
        <v>148</v>
      </c>
      <c r="AU177" s="178" t="s">
        <v>79</v>
      </c>
      <c r="AY177" s="19" t="s">
        <v>146</v>
      </c>
      <c r="BE177" s="179">
        <f>IF(N177="základní",J177,0)</f>
        <v>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19" t="s">
        <v>77</v>
      </c>
      <c r="BK177" s="179">
        <f>ROUND(I177*H177,2)</f>
        <v>0</v>
      </c>
      <c r="BL177" s="19" t="s">
        <v>152</v>
      </c>
      <c r="BM177" s="178" t="s">
        <v>2107</v>
      </c>
    </row>
    <row r="178" spans="1:51" s="13" customFormat="1" ht="12">
      <c r="A178" s="13"/>
      <c r="B178" s="185"/>
      <c r="C178" s="13"/>
      <c r="D178" s="186" t="s">
        <v>156</v>
      </c>
      <c r="E178" s="187" t="s">
        <v>3</v>
      </c>
      <c r="F178" s="188" t="s">
        <v>2035</v>
      </c>
      <c r="G178" s="13"/>
      <c r="H178" s="187" t="s">
        <v>3</v>
      </c>
      <c r="I178" s="189"/>
      <c r="J178" s="13"/>
      <c r="K178" s="13"/>
      <c r="L178" s="185"/>
      <c r="M178" s="190"/>
      <c r="N178" s="191"/>
      <c r="O178" s="191"/>
      <c r="P178" s="191"/>
      <c r="Q178" s="191"/>
      <c r="R178" s="191"/>
      <c r="S178" s="191"/>
      <c r="T178" s="19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7" t="s">
        <v>156</v>
      </c>
      <c r="AU178" s="187" t="s">
        <v>79</v>
      </c>
      <c r="AV178" s="13" t="s">
        <v>77</v>
      </c>
      <c r="AW178" s="13" t="s">
        <v>31</v>
      </c>
      <c r="AX178" s="13" t="s">
        <v>69</v>
      </c>
      <c r="AY178" s="187" t="s">
        <v>146</v>
      </c>
    </row>
    <row r="179" spans="1:51" s="13" customFormat="1" ht="12">
      <c r="A179" s="13"/>
      <c r="B179" s="185"/>
      <c r="C179" s="13"/>
      <c r="D179" s="186" t="s">
        <v>156</v>
      </c>
      <c r="E179" s="187" t="s">
        <v>3</v>
      </c>
      <c r="F179" s="188" t="s">
        <v>2052</v>
      </c>
      <c r="G179" s="13"/>
      <c r="H179" s="187" t="s">
        <v>3</v>
      </c>
      <c r="I179" s="189"/>
      <c r="J179" s="13"/>
      <c r="K179" s="13"/>
      <c r="L179" s="185"/>
      <c r="M179" s="190"/>
      <c r="N179" s="191"/>
      <c r="O179" s="191"/>
      <c r="P179" s="191"/>
      <c r="Q179" s="191"/>
      <c r="R179" s="191"/>
      <c r="S179" s="191"/>
      <c r="T179" s="19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87" t="s">
        <v>156</v>
      </c>
      <c r="AU179" s="187" t="s">
        <v>79</v>
      </c>
      <c r="AV179" s="13" t="s">
        <v>77</v>
      </c>
      <c r="AW179" s="13" t="s">
        <v>31</v>
      </c>
      <c r="AX179" s="13" t="s">
        <v>69</v>
      </c>
      <c r="AY179" s="187" t="s">
        <v>146</v>
      </c>
    </row>
    <row r="180" spans="1:51" s="14" customFormat="1" ht="12">
      <c r="A180" s="14"/>
      <c r="B180" s="193"/>
      <c r="C180" s="14"/>
      <c r="D180" s="186" t="s">
        <v>156</v>
      </c>
      <c r="E180" s="194" t="s">
        <v>3</v>
      </c>
      <c r="F180" s="195" t="s">
        <v>77</v>
      </c>
      <c r="G180" s="14"/>
      <c r="H180" s="196">
        <v>1</v>
      </c>
      <c r="I180" s="197"/>
      <c r="J180" s="14"/>
      <c r="K180" s="14"/>
      <c r="L180" s="193"/>
      <c r="M180" s="198"/>
      <c r="N180" s="199"/>
      <c r="O180" s="199"/>
      <c r="P180" s="199"/>
      <c r="Q180" s="199"/>
      <c r="R180" s="199"/>
      <c r="S180" s="199"/>
      <c r="T180" s="20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194" t="s">
        <v>156</v>
      </c>
      <c r="AU180" s="194" t="s">
        <v>79</v>
      </c>
      <c r="AV180" s="14" t="s">
        <v>79</v>
      </c>
      <c r="AW180" s="14" t="s">
        <v>31</v>
      </c>
      <c r="AX180" s="14" t="s">
        <v>77</v>
      </c>
      <c r="AY180" s="194" t="s">
        <v>146</v>
      </c>
    </row>
    <row r="181" spans="1:65" s="2" customFormat="1" ht="24.15" customHeight="1">
      <c r="A181" s="38"/>
      <c r="B181" s="165"/>
      <c r="C181" s="166" t="s">
        <v>303</v>
      </c>
      <c r="D181" s="166" t="s">
        <v>148</v>
      </c>
      <c r="E181" s="167" t="s">
        <v>2108</v>
      </c>
      <c r="F181" s="168" t="s">
        <v>2109</v>
      </c>
      <c r="G181" s="169" t="s">
        <v>190</v>
      </c>
      <c r="H181" s="170">
        <v>148</v>
      </c>
      <c r="I181" s="171"/>
      <c r="J181" s="172">
        <f>ROUND(I181*H181,2)</f>
        <v>0</v>
      </c>
      <c r="K181" s="173"/>
      <c r="L181" s="39"/>
      <c r="M181" s="174" t="s">
        <v>3</v>
      </c>
      <c r="N181" s="175" t="s">
        <v>40</v>
      </c>
      <c r="O181" s="72"/>
      <c r="P181" s="176">
        <f>O181*H181</f>
        <v>0</v>
      </c>
      <c r="Q181" s="176">
        <v>0</v>
      </c>
      <c r="R181" s="176">
        <f>Q181*H181</f>
        <v>0</v>
      </c>
      <c r="S181" s="176">
        <v>0</v>
      </c>
      <c r="T181" s="17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78" t="s">
        <v>152</v>
      </c>
      <c r="AT181" s="178" t="s">
        <v>148</v>
      </c>
      <c r="AU181" s="178" t="s">
        <v>79</v>
      </c>
      <c r="AY181" s="19" t="s">
        <v>146</v>
      </c>
      <c r="BE181" s="179">
        <f>IF(N181="základní",J181,0)</f>
        <v>0</v>
      </c>
      <c r="BF181" s="179">
        <f>IF(N181="snížená",J181,0)</f>
        <v>0</v>
      </c>
      <c r="BG181" s="179">
        <f>IF(N181="zákl. přenesená",J181,0)</f>
        <v>0</v>
      </c>
      <c r="BH181" s="179">
        <f>IF(N181="sníž. přenesená",J181,0)</f>
        <v>0</v>
      </c>
      <c r="BI181" s="179">
        <f>IF(N181="nulová",J181,0)</f>
        <v>0</v>
      </c>
      <c r="BJ181" s="19" t="s">
        <v>77</v>
      </c>
      <c r="BK181" s="179">
        <f>ROUND(I181*H181,2)</f>
        <v>0</v>
      </c>
      <c r="BL181" s="19" t="s">
        <v>152</v>
      </c>
      <c r="BM181" s="178" t="s">
        <v>2110</v>
      </c>
    </row>
    <row r="182" spans="1:51" s="13" customFormat="1" ht="12">
      <c r="A182" s="13"/>
      <c r="B182" s="185"/>
      <c r="C182" s="13"/>
      <c r="D182" s="186" t="s">
        <v>156</v>
      </c>
      <c r="E182" s="187" t="s">
        <v>3</v>
      </c>
      <c r="F182" s="188" t="s">
        <v>2035</v>
      </c>
      <c r="G182" s="13"/>
      <c r="H182" s="187" t="s">
        <v>3</v>
      </c>
      <c r="I182" s="189"/>
      <c r="J182" s="13"/>
      <c r="K182" s="13"/>
      <c r="L182" s="185"/>
      <c r="M182" s="190"/>
      <c r="N182" s="191"/>
      <c r="O182" s="191"/>
      <c r="P182" s="191"/>
      <c r="Q182" s="191"/>
      <c r="R182" s="191"/>
      <c r="S182" s="191"/>
      <c r="T182" s="19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7" t="s">
        <v>156</v>
      </c>
      <c r="AU182" s="187" t="s">
        <v>79</v>
      </c>
      <c r="AV182" s="13" t="s">
        <v>77</v>
      </c>
      <c r="AW182" s="13" t="s">
        <v>31</v>
      </c>
      <c r="AX182" s="13" t="s">
        <v>69</v>
      </c>
      <c r="AY182" s="187" t="s">
        <v>146</v>
      </c>
    </row>
    <row r="183" spans="1:51" s="14" customFormat="1" ht="12">
      <c r="A183" s="14"/>
      <c r="B183" s="193"/>
      <c r="C183" s="14"/>
      <c r="D183" s="186" t="s">
        <v>156</v>
      </c>
      <c r="E183" s="194" t="s">
        <v>3</v>
      </c>
      <c r="F183" s="195" t="s">
        <v>1027</v>
      </c>
      <c r="G183" s="14"/>
      <c r="H183" s="196">
        <v>148</v>
      </c>
      <c r="I183" s="197"/>
      <c r="J183" s="14"/>
      <c r="K183" s="14"/>
      <c r="L183" s="193"/>
      <c r="M183" s="198"/>
      <c r="N183" s="199"/>
      <c r="O183" s="199"/>
      <c r="P183" s="199"/>
      <c r="Q183" s="199"/>
      <c r="R183" s="199"/>
      <c r="S183" s="199"/>
      <c r="T183" s="20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194" t="s">
        <v>156</v>
      </c>
      <c r="AU183" s="194" t="s">
        <v>79</v>
      </c>
      <c r="AV183" s="14" t="s">
        <v>79</v>
      </c>
      <c r="AW183" s="14" t="s">
        <v>31</v>
      </c>
      <c r="AX183" s="14" t="s">
        <v>77</v>
      </c>
      <c r="AY183" s="194" t="s">
        <v>146</v>
      </c>
    </row>
    <row r="184" spans="1:65" s="2" customFormat="1" ht="24.15" customHeight="1">
      <c r="A184" s="38"/>
      <c r="B184" s="165"/>
      <c r="C184" s="166" t="s">
        <v>308</v>
      </c>
      <c r="D184" s="166" t="s">
        <v>148</v>
      </c>
      <c r="E184" s="167" t="s">
        <v>2111</v>
      </c>
      <c r="F184" s="168" t="s">
        <v>2112</v>
      </c>
      <c r="G184" s="169" t="s">
        <v>190</v>
      </c>
      <c r="H184" s="170">
        <v>47</v>
      </c>
      <c r="I184" s="171"/>
      <c r="J184" s="172">
        <f>ROUND(I184*H184,2)</f>
        <v>0</v>
      </c>
      <c r="K184" s="173"/>
      <c r="L184" s="39"/>
      <c r="M184" s="174" t="s">
        <v>3</v>
      </c>
      <c r="N184" s="175" t="s">
        <v>40</v>
      </c>
      <c r="O184" s="72"/>
      <c r="P184" s="176">
        <f>O184*H184</f>
        <v>0</v>
      </c>
      <c r="Q184" s="176">
        <v>0</v>
      </c>
      <c r="R184" s="176">
        <f>Q184*H184</f>
        <v>0</v>
      </c>
      <c r="S184" s="176">
        <v>0</v>
      </c>
      <c r="T184" s="17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78" t="s">
        <v>152</v>
      </c>
      <c r="AT184" s="178" t="s">
        <v>148</v>
      </c>
      <c r="AU184" s="178" t="s">
        <v>79</v>
      </c>
      <c r="AY184" s="19" t="s">
        <v>146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9" t="s">
        <v>77</v>
      </c>
      <c r="BK184" s="179">
        <f>ROUND(I184*H184,2)</f>
        <v>0</v>
      </c>
      <c r="BL184" s="19" t="s">
        <v>152</v>
      </c>
      <c r="BM184" s="178" t="s">
        <v>2113</v>
      </c>
    </row>
    <row r="185" spans="1:51" s="13" customFormat="1" ht="12">
      <c r="A185" s="13"/>
      <c r="B185" s="185"/>
      <c r="C185" s="13"/>
      <c r="D185" s="186" t="s">
        <v>156</v>
      </c>
      <c r="E185" s="187" t="s">
        <v>3</v>
      </c>
      <c r="F185" s="188" t="s">
        <v>2035</v>
      </c>
      <c r="G185" s="13"/>
      <c r="H185" s="187" t="s">
        <v>3</v>
      </c>
      <c r="I185" s="189"/>
      <c r="J185" s="13"/>
      <c r="K185" s="13"/>
      <c r="L185" s="185"/>
      <c r="M185" s="190"/>
      <c r="N185" s="191"/>
      <c r="O185" s="191"/>
      <c r="P185" s="191"/>
      <c r="Q185" s="191"/>
      <c r="R185" s="191"/>
      <c r="S185" s="191"/>
      <c r="T185" s="19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7" t="s">
        <v>156</v>
      </c>
      <c r="AU185" s="187" t="s">
        <v>79</v>
      </c>
      <c r="AV185" s="13" t="s">
        <v>77</v>
      </c>
      <c r="AW185" s="13" t="s">
        <v>31</v>
      </c>
      <c r="AX185" s="13" t="s">
        <v>69</v>
      </c>
      <c r="AY185" s="187" t="s">
        <v>146</v>
      </c>
    </row>
    <row r="186" spans="1:51" s="14" customFormat="1" ht="12">
      <c r="A186" s="14"/>
      <c r="B186" s="193"/>
      <c r="C186" s="14"/>
      <c r="D186" s="186" t="s">
        <v>156</v>
      </c>
      <c r="E186" s="194" t="s">
        <v>3</v>
      </c>
      <c r="F186" s="195" t="s">
        <v>453</v>
      </c>
      <c r="G186" s="14"/>
      <c r="H186" s="196">
        <v>47</v>
      </c>
      <c r="I186" s="197"/>
      <c r="J186" s="14"/>
      <c r="K186" s="14"/>
      <c r="L186" s="193"/>
      <c r="M186" s="198"/>
      <c r="N186" s="199"/>
      <c r="O186" s="199"/>
      <c r="P186" s="199"/>
      <c r="Q186" s="199"/>
      <c r="R186" s="199"/>
      <c r="S186" s="199"/>
      <c r="T186" s="20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194" t="s">
        <v>156</v>
      </c>
      <c r="AU186" s="194" t="s">
        <v>79</v>
      </c>
      <c r="AV186" s="14" t="s">
        <v>79</v>
      </c>
      <c r="AW186" s="14" t="s">
        <v>31</v>
      </c>
      <c r="AX186" s="14" t="s">
        <v>77</v>
      </c>
      <c r="AY186" s="194" t="s">
        <v>146</v>
      </c>
    </row>
    <row r="187" spans="1:65" s="2" customFormat="1" ht="21.75" customHeight="1">
      <c r="A187" s="38"/>
      <c r="B187" s="165"/>
      <c r="C187" s="166" t="s">
        <v>328</v>
      </c>
      <c r="D187" s="166" t="s">
        <v>148</v>
      </c>
      <c r="E187" s="167" t="s">
        <v>2114</v>
      </c>
      <c r="F187" s="168" t="s">
        <v>2115</v>
      </c>
      <c r="G187" s="169" t="s">
        <v>190</v>
      </c>
      <c r="H187" s="170">
        <v>20.8</v>
      </c>
      <c r="I187" s="171"/>
      <c r="J187" s="172">
        <f>ROUND(I187*H187,2)</f>
        <v>0</v>
      </c>
      <c r="K187" s="173"/>
      <c r="L187" s="39"/>
      <c r="M187" s="174" t="s">
        <v>3</v>
      </c>
      <c r="N187" s="175" t="s">
        <v>40</v>
      </c>
      <c r="O187" s="72"/>
      <c r="P187" s="176">
        <f>O187*H187</f>
        <v>0</v>
      </c>
      <c r="Q187" s="176">
        <v>0</v>
      </c>
      <c r="R187" s="176">
        <f>Q187*H187</f>
        <v>0</v>
      </c>
      <c r="S187" s="176">
        <v>0</v>
      </c>
      <c r="T187" s="17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78" t="s">
        <v>152</v>
      </c>
      <c r="AT187" s="178" t="s">
        <v>148</v>
      </c>
      <c r="AU187" s="178" t="s">
        <v>79</v>
      </c>
      <c r="AY187" s="19" t="s">
        <v>146</v>
      </c>
      <c r="BE187" s="179">
        <f>IF(N187="základní",J187,0)</f>
        <v>0</v>
      </c>
      <c r="BF187" s="179">
        <f>IF(N187="snížená",J187,0)</f>
        <v>0</v>
      </c>
      <c r="BG187" s="179">
        <f>IF(N187="zákl. přenesená",J187,0)</f>
        <v>0</v>
      </c>
      <c r="BH187" s="179">
        <f>IF(N187="sníž. přenesená",J187,0)</f>
        <v>0</v>
      </c>
      <c r="BI187" s="179">
        <f>IF(N187="nulová",J187,0)</f>
        <v>0</v>
      </c>
      <c r="BJ187" s="19" t="s">
        <v>77</v>
      </c>
      <c r="BK187" s="179">
        <f>ROUND(I187*H187,2)</f>
        <v>0</v>
      </c>
      <c r="BL187" s="19" t="s">
        <v>152</v>
      </c>
      <c r="BM187" s="178" t="s">
        <v>2116</v>
      </c>
    </row>
    <row r="188" spans="1:51" s="13" customFormat="1" ht="12">
      <c r="A188" s="13"/>
      <c r="B188" s="185"/>
      <c r="C188" s="13"/>
      <c r="D188" s="186" t="s">
        <v>156</v>
      </c>
      <c r="E188" s="187" t="s">
        <v>3</v>
      </c>
      <c r="F188" s="188" t="s">
        <v>2035</v>
      </c>
      <c r="G188" s="13"/>
      <c r="H188" s="187" t="s">
        <v>3</v>
      </c>
      <c r="I188" s="189"/>
      <c r="J188" s="13"/>
      <c r="K188" s="13"/>
      <c r="L188" s="185"/>
      <c r="M188" s="190"/>
      <c r="N188" s="191"/>
      <c r="O188" s="191"/>
      <c r="P188" s="191"/>
      <c r="Q188" s="191"/>
      <c r="R188" s="191"/>
      <c r="S188" s="191"/>
      <c r="T188" s="19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7" t="s">
        <v>156</v>
      </c>
      <c r="AU188" s="187" t="s">
        <v>79</v>
      </c>
      <c r="AV188" s="13" t="s">
        <v>77</v>
      </c>
      <c r="AW188" s="13" t="s">
        <v>31</v>
      </c>
      <c r="AX188" s="13" t="s">
        <v>69</v>
      </c>
      <c r="AY188" s="187" t="s">
        <v>146</v>
      </c>
    </row>
    <row r="189" spans="1:51" s="14" customFormat="1" ht="12">
      <c r="A189" s="14"/>
      <c r="B189" s="193"/>
      <c r="C189" s="14"/>
      <c r="D189" s="186" t="s">
        <v>156</v>
      </c>
      <c r="E189" s="194" t="s">
        <v>3</v>
      </c>
      <c r="F189" s="195" t="s">
        <v>2117</v>
      </c>
      <c r="G189" s="14"/>
      <c r="H189" s="196">
        <v>20.8</v>
      </c>
      <c r="I189" s="197"/>
      <c r="J189" s="14"/>
      <c r="K189" s="14"/>
      <c r="L189" s="193"/>
      <c r="M189" s="198"/>
      <c r="N189" s="199"/>
      <c r="O189" s="199"/>
      <c r="P189" s="199"/>
      <c r="Q189" s="199"/>
      <c r="R189" s="199"/>
      <c r="S189" s="199"/>
      <c r="T189" s="20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194" t="s">
        <v>156</v>
      </c>
      <c r="AU189" s="194" t="s">
        <v>79</v>
      </c>
      <c r="AV189" s="14" t="s">
        <v>79</v>
      </c>
      <c r="AW189" s="14" t="s">
        <v>31</v>
      </c>
      <c r="AX189" s="14" t="s">
        <v>77</v>
      </c>
      <c r="AY189" s="194" t="s">
        <v>146</v>
      </c>
    </row>
    <row r="190" spans="1:65" s="2" customFormat="1" ht="16.5" customHeight="1">
      <c r="A190" s="38"/>
      <c r="B190" s="165"/>
      <c r="C190" s="166" t="s">
        <v>337</v>
      </c>
      <c r="D190" s="166" t="s">
        <v>148</v>
      </c>
      <c r="E190" s="167" t="s">
        <v>2118</v>
      </c>
      <c r="F190" s="168" t="s">
        <v>2119</v>
      </c>
      <c r="G190" s="169" t="s">
        <v>543</v>
      </c>
      <c r="H190" s="170">
        <v>10</v>
      </c>
      <c r="I190" s="171"/>
      <c r="J190" s="172">
        <f>ROUND(I190*H190,2)</f>
        <v>0</v>
      </c>
      <c r="K190" s="173"/>
      <c r="L190" s="39"/>
      <c r="M190" s="174" t="s">
        <v>3</v>
      </c>
      <c r="N190" s="175" t="s">
        <v>40</v>
      </c>
      <c r="O190" s="72"/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78" t="s">
        <v>152</v>
      </c>
      <c r="AT190" s="178" t="s">
        <v>148</v>
      </c>
      <c r="AU190" s="178" t="s">
        <v>79</v>
      </c>
      <c r="AY190" s="19" t="s">
        <v>146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9" t="s">
        <v>77</v>
      </c>
      <c r="BK190" s="179">
        <f>ROUND(I190*H190,2)</f>
        <v>0</v>
      </c>
      <c r="BL190" s="19" t="s">
        <v>152</v>
      </c>
      <c r="BM190" s="178" t="s">
        <v>2120</v>
      </c>
    </row>
    <row r="191" spans="1:51" s="13" customFormat="1" ht="12">
      <c r="A191" s="13"/>
      <c r="B191" s="185"/>
      <c r="C191" s="13"/>
      <c r="D191" s="186" t="s">
        <v>156</v>
      </c>
      <c r="E191" s="187" t="s">
        <v>3</v>
      </c>
      <c r="F191" s="188" t="s">
        <v>2035</v>
      </c>
      <c r="G191" s="13"/>
      <c r="H191" s="187" t="s">
        <v>3</v>
      </c>
      <c r="I191" s="189"/>
      <c r="J191" s="13"/>
      <c r="K191" s="13"/>
      <c r="L191" s="185"/>
      <c r="M191" s="190"/>
      <c r="N191" s="191"/>
      <c r="O191" s="191"/>
      <c r="P191" s="191"/>
      <c r="Q191" s="191"/>
      <c r="R191" s="191"/>
      <c r="S191" s="191"/>
      <c r="T191" s="19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7" t="s">
        <v>156</v>
      </c>
      <c r="AU191" s="187" t="s">
        <v>79</v>
      </c>
      <c r="AV191" s="13" t="s">
        <v>77</v>
      </c>
      <c r="AW191" s="13" t="s">
        <v>31</v>
      </c>
      <c r="AX191" s="13" t="s">
        <v>69</v>
      </c>
      <c r="AY191" s="187" t="s">
        <v>146</v>
      </c>
    </row>
    <row r="192" spans="1:51" s="13" customFormat="1" ht="12">
      <c r="A192" s="13"/>
      <c r="B192" s="185"/>
      <c r="C192" s="13"/>
      <c r="D192" s="186" t="s">
        <v>156</v>
      </c>
      <c r="E192" s="187" t="s">
        <v>3</v>
      </c>
      <c r="F192" s="188" t="s">
        <v>2094</v>
      </c>
      <c r="G192" s="13"/>
      <c r="H192" s="187" t="s">
        <v>3</v>
      </c>
      <c r="I192" s="189"/>
      <c r="J192" s="13"/>
      <c r="K192" s="13"/>
      <c r="L192" s="185"/>
      <c r="M192" s="190"/>
      <c r="N192" s="191"/>
      <c r="O192" s="191"/>
      <c r="P192" s="191"/>
      <c r="Q192" s="191"/>
      <c r="R192" s="191"/>
      <c r="S192" s="191"/>
      <c r="T192" s="19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7" t="s">
        <v>156</v>
      </c>
      <c r="AU192" s="187" t="s">
        <v>79</v>
      </c>
      <c r="AV192" s="13" t="s">
        <v>77</v>
      </c>
      <c r="AW192" s="13" t="s">
        <v>31</v>
      </c>
      <c r="AX192" s="13" t="s">
        <v>69</v>
      </c>
      <c r="AY192" s="187" t="s">
        <v>146</v>
      </c>
    </row>
    <row r="193" spans="1:51" s="13" customFormat="1" ht="12">
      <c r="A193" s="13"/>
      <c r="B193" s="185"/>
      <c r="C193" s="13"/>
      <c r="D193" s="186" t="s">
        <v>156</v>
      </c>
      <c r="E193" s="187" t="s">
        <v>3</v>
      </c>
      <c r="F193" s="188" t="s">
        <v>2121</v>
      </c>
      <c r="G193" s="13"/>
      <c r="H193" s="187" t="s">
        <v>3</v>
      </c>
      <c r="I193" s="189"/>
      <c r="J193" s="13"/>
      <c r="K193" s="13"/>
      <c r="L193" s="185"/>
      <c r="M193" s="190"/>
      <c r="N193" s="191"/>
      <c r="O193" s="191"/>
      <c r="P193" s="191"/>
      <c r="Q193" s="191"/>
      <c r="R193" s="191"/>
      <c r="S193" s="191"/>
      <c r="T193" s="19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7" t="s">
        <v>156</v>
      </c>
      <c r="AU193" s="187" t="s">
        <v>79</v>
      </c>
      <c r="AV193" s="13" t="s">
        <v>77</v>
      </c>
      <c r="AW193" s="13" t="s">
        <v>31</v>
      </c>
      <c r="AX193" s="13" t="s">
        <v>69</v>
      </c>
      <c r="AY193" s="187" t="s">
        <v>146</v>
      </c>
    </row>
    <row r="194" spans="1:51" s="14" customFormat="1" ht="12">
      <c r="A194" s="14"/>
      <c r="B194" s="193"/>
      <c r="C194" s="14"/>
      <c r="D194" s="186" t="s">
        <v>156</v>
      </c>
      <c r="E194" s="194" t="s">
        <v>3</v>
      </c>
      <c r="F194" s="195" t="s">
        <v>222</v>
      </c>
      <c r="G194" s="14"/>
      <c r="H194" s="196">
        <v>10</v>
      </c>
      <c r="I194" s="197"/>
      <c r="J194" s="14"/>
      <c r="K194" s="14"/>
      <c r="L194" s="193"/>
      <c r="M194" s="224"/>
      <c r="N194" s="225"/>
      <c r="O194" s="225"/>
      <c r="P194" s="225"/>
      <c r="Q194" s="225"/>
      <c r="R194" s="225"/>
      <c r="S194" s="225"/>
      <c r="T194" s="22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194" t="s">
        <v>156</v>
      </c>
      <c r="AU194" s="194" t="s">
        <v>79</v>
      </c>
      <c r="AV194" s="14" t="s">
        <v>79</v>
      </c>
      <c r="AW194" s="14" t="s">
        <v>31</v>
      </c>
      <c r="AX194" s="14" t="s">
        <v>77</v>
      </c>
      <c r="AY194" s="194" t="s">
        <v>146</v>
      </c>
    </row>
    <row r="195" spans="1:31" s="2" customFormat="1" ht="6.95" customHeight="1">
      <c r="A195" s="38"/>
      <c r="B195" s="55"/>
      <c r="C195" s="56"/>
      <c r="D195" s="56"/>
      <c r="E195" s="56"/>
      <c r="F195" s="56"/>
      <c r="G195" s="56"/>
      <c r="H195" s="56"/>
      <c r="I195" s="56"/>
      <c r="J195" s="56"/>
      <c r="K195" s="56"/>
      <c r="L195" s="39"/>
      <c r="M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</row>
  </sheetData>
  <autoFilter ref="C80:K19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3_01/936001R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112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79</v>
      </c>
    </row>
    <row r="4" spans="2:46" s="1" customFormat="1" ht="24.95" customHeight="1">
      <c r="B4" s="22"/>
      <c r="D4" s="23" t="s">
        <v>113</v>
      </c>
      <c r="L4" s="22"/>
      <c r="M4" s="114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5" t="str">
        <f>'Rekapitulace stavby'!K6</f>
        <v>Revitalizace vnitrobloku Bayerova - Botanická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114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2122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8. 8. 2022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tr">
        <f>IF('Rekapitulace stavby'!AN10="","",'Rekapitulace stavby'!AN10)</f>
        <v/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27</v>
      </c>
      <c r="J15" s="27" t="str">
        <f>IF('Rekapitulace stavby'!AN11="","",'Rekapitulace stavby'!AN11)</f>
        <v/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26</v>
      </c>
      <c r="J20" s="27" t="str">
        <f>IF('Rekapitulace stavby'!AN16="","",'Rekapitulace stavby'!AN16)</f>
        <v/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27</v>
      </c>
      <c r="J21" s="27" t="str">
        <f>IF('Rekapitulace stavby'!AN17="","",'Rekapitulace stavby'!AN17)</f>
        <v/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32</v>
      </c>
      <c r="E23" s="38"/>
      <c r="F23" s="38"/>
      <c r="G23" s="38"/>
      <c r="H23" s="38"/>
      <c r="I23" s="32" t="s">
        <v>26</v>
      </c>
      <c r="J23" s="27" t="str">
        <f>IF('Rekapitulace stavby'!AN19="","",'Rekapitulace stavby'!AN19)</f>
        <v/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33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35</v>
      </c>
      <c r="E30" s="38"/>
      <c r="F30" s="38"/>
      <c r="G30" s="38"/>
      <c r="H30" s="38"/>
      <c r="I30" s="38"/>
      <c r="J30" s="90">
        <f>ROUND(J84,2)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37</v>
      </c>
      <c r="G32" s="38"/>
      <c r="H32" s="38"/>
      <c r="I32" s="43" t="s">
        <v>36</v>
      </c>
      <c r="J32" s="43" t="s">
        <v>38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39</v>
      </c>
      <c r="E33" s="32" t="s">
        <v>40</v>
      </c>
      <c r="F33" s="122">
        <f>ROUND((SUM(BE84:BE124)),2)</f>
        <v>0</v>
      </c>
      <c r="G33" s="38"/>
      <c r="H33" s="38"/>
      <c r="I33" s="123">
        <v>0.21</v>
      </c>
      <c r="J33" s="122">
        <f>ROUND(((SUM(BE84:BE124))*I33),2)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41</v>
      </c>
      <c r="F34" s="122">
        <f>ROUND((SUM(BF84:BF124)),2)</f>
        <v>0</v>
      </c>
      <c r="G34" s="38"/>
      <c r="H34" s="38"/>
      <c r="I34" s="123">
        <v>0.15</v>
      </c>
      <c r="J34" s="122">
        <f>ROUND(((SUM(BF84:BF124))*I34),2)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42</v>
      </c>
      <c r="F35" s="122">
        <f>ROUND((SUM(BG84:BG124)),2)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43</v>
      </c>
      <c r="F36" s="122">
        <f>ROUND((SUM(BH84:BH124)),2)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44</v>
      </c>
      <c r="F37" s="122">
        <f>ROUND((SUM(BI84:BI124)),2)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45</v>
      </c>
      <c r="E39" s="76"/>
      <c r="F39" s="76"/>
      <c r="G39" s="126" t="s">
        <v>46</v>
      </c>
      <c r="H39" s="127" t="s">
        <v>47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116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Revitalizace vnitrobloku Bayerova - Botanická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114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VRN - Ostatní a vedlejší rozpočtové náklady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 xml:space="preserve"> </v>
      </c>
      <c r="G52" s="38"/>
      <c r="H52" s="38"/>
      <c r="I52" s="32" t="s">
        <v>23</v>
      </c>
      <c r="J52" s="64" t="str">
        <f>IF(J12="","",J12)</f>
        <v>8. 8. 2022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 xml:space="preserve"> </v>
      </c>
      <c r="G54" s="38"/>
      <c r="H54" s="38"/>
      <c r="I54" s="32" t="s">
        <v>30</v>
      </c>
      <c r="J54" s="36" t="str">
        <f>E21</f>
        <v xml:space="preserve"> 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38"/>
      <c r="E55" s="38"/>
      <c r="F55" s="27" t="str">
        <f>IF(E18="","",E18)</f>
        <v>Vyplň údaj</v>
      </c>
      <c r="G55" s="38"/>
      <c r="H55" s="38"/>
      <c r="I55" s="32" t="s">
        <v>32</v>
      </c>
      <c r="J55" s="36" t="str">
        <f>E24</f>
        <v xml:space="preserve"> 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117</v>
      </c>
      <c r="D57" s="124"/>
      <c r="E57" s="124"/>
      <c r="F57" s="124"/>
      <c r="G57" s="124"/>
      <c r="H57" s="124"/>
      <c r="I57" s="124"/>
      <c r="J57" s="131" t="s">
        <v>118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67</v>
      </c>
      <c r="D59" s="38"/>
      <c r="E59" s="38"/>
      <c r="F59" s="38"/>
      <c r="G59" s="38"/>
      <c r="H59" s="38"/>
      <c r="I59" s="38"/>
      <c r="J59" s="90">
        <f>J84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119</v>
      </c>
    </row>
    <row r="60" spans="1:31" s="9" customFormat="1" ht="24.95" customHeight="1">
      <c r="A60" s="9"/>
      <c r="B60" s="133"/>
      <c r="C60" s="9"/>
      <c r="D60" s="134" t="s">
        <v>1082</v>
      </c>
      <c r="E60" s="135"/>
      <c r="F60" s="135"/>
      <c r="G60" s="135"/>
      <c r="H60" s="135"/>
      <c r="I60" s="135"/>
      <c r="J60" s="136">
        <f>J85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1083</v>
      </c>
      <c r="E61" s="139"/>
      <c r="F61" s="139"/>
      <c r="G61" s="139"/>
      <c r="H61" s="139"/>
      <c r="I61" s="139"/>
      <c r="J61" s="140">
        <f>J86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7"/>
      <c r="C62" s="10"/>
      <c r="D62" s="138" t="s">
        <v>2123</v>
      </c>
      <c r="E62" s="139"/>
      <c r="F62" s="139"/>
      <c r="G62" s="139"/>
      <c r="H62" s="139"/>
      <c r="I62" s="139"/>
      <c r="J62" s="140">
        <f>J99</f>
        <v>0</v>
      </c>
      <c r="K62" s="10"/>
      <c r="L62" s="13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7"/>
      <c r="C63" s="10"/>
      <c r="D63" s="138" t="s">
        <v>2124</v>
      </c>
      <c r="E63" s="139"/>
      <c r="F63" s="139"/>
      <c r="G63" s="139"/>
      <c r="H63" s="139"/>
      <c r="I63" s="139"/>
      <c r="J63" s="140">
        <f>J112</f>
        <v>0</v>
      </c>
      <c r="K63" s="10"/>
      <c r="L63" s="13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7"/>
      <c r="C64" s="10"/>
      <c r="D64" s="138" t="s">
        <v>2125</v>
      </c>
      <c r="E64" s="139"/>
      <c r="F64" s="139"/>
      <c r="G64" s="139"/>
      <c r="H64" s="139"/>
      <c r="I64" s="139"/>
      <c r="J64" s="140">
        <f>J117</f>
        <v>0</v>
      </c>
      <c r="K64" s="10"/>
      <c r="L64" s="13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38"/>
      <c r="D65" s="38"/>
      <c r="E65" s="38"/>
      <c r="F65" s="38"/>
      <c r="G65" s="38"/>
      <c r="H65" s="38"/>
      <c r="I65" s="38"/>
      <c r="J65" s="38"/>
      <c r="K65" s="38"/>
      <c r="L65" s="116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116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11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131</v>
      </c>
      <c r="D71" s="38"/>
      <c r="E71" s="38"/>
      <c r="F71" s="38"/>
      <c r="G71" s="38"/>
      <c r="H71" s="38"/>
      <c r="I71" s="38"/>
      <c r="J71" s="38"/>
      <c r="K71" s="38"/>
      <c r="L71" s="11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38"/>
      <c r="D72" s="38"/>
      <c r="E72" s="38"/>
      <c r="F72" s="38"/>
      <c r="G72" s="38"/>
      <c r="H72" s="38"/>
      <c r="I72" s="38"/>
      <c r="J72" s="38"/>
      <c r="K72" s="38"/>
      <c r="L72" s="11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17</v>
      </c>
      <c r="D73" s="38"/>
      <c r="E73" s="38"/>
      <c r="F73" s="38"/>
      <c r="G73" s="38"/>
      <c r="H73" s="38"/>
      <c r="I73" s="38"/>
      <c r="J73" s="38"/>
      <c r="K73" s="38"/>
      <c r="L73" s="116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38"/>
      <c r="D74" s="38"/>
      <c r="E74" s="115" t="str">
        <f>E7</f>
        <v>Revitalizace vnitrobloku Bayerova - Botanická</v>
      </c>
      <c r="F74" s="32"/>
      <c r="G74" s="32"/>
      <c r="H74" s="32"/>
      <c r="I74" s="38"/>
      <c r="J74" s="38"/>
      <c r="K74" s="38"/>
      <c r="L74" s="116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114</v>
      </c>
      <c r="D75" s="38"/>
      <c r="E75" s="38"/>
      <c r="F75" s="38"/>
      <c r="G75" s="38"/>
      <c r="H75" s="38"/>
      <c r="I75" s="38"/>
      <c r="J75" s="38"/>
      <c r="K75" s="3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38"/>
      <c r="D76" s="38"/>
      <c r="E76" s="62" t="str">
        <f>E9</f>
        <v>VRN - Ostatní a vedlejší rozpočtové náklady</v>
      </c>
      <c r="F76" s="38"/>
      <c r="G76" s="38"/>
      <c r="H76" s="38"/>
      <c r="I76" s="38"/>
      <c r="J76" s="38"/>
      <c r="K76" s="3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38"/>
      <c r="E78" s="38"/>
      <c r="F78" s="27" t="str">
        <f>F12</f>
        <v xml:space="preserve"> </v>
      </c>
      <c r="G78" s="38"/>
      <c r="H78" s="38"/>
      <c r="I78" s="32" t="s">
        <v>23</v>
      </c>
      <c r="J78" s="64" t="str">
        <f>IF(J12="","",J12)</f>
        <v>8. 8. 2022</v>
      </c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38"/>
      <c r="E80" s="38"/>
      <c r="F80" s="27" t="str">
        <f>E15</f>
        <v xml:space="preserve"> </v>
      </c>
      <c r="G80" s="38"/>
      <c r="H80" s="38"/>
      <c r="I80" s="32" t="s">
        <v>30</v>
      </c>
      <c r="J80" s="36" t="str">
        <f>E21</f>
        <v xml:space="preserve"> </v>
      </c>
      <c r="K80" s="38"/>
      <c r="L80" s="116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28</v>
      </c>
      <c r="D81" s="38"/>
      <c r="E81" s="38"/>
      <c r="F81" s="27" t="str">
        <f>IF(E18="","",E18)</f>
        <v>Vyplň údaj</v>
      </c>
      <c r="G81" s="38"/>
      <c r="H81" s="38"/>
      <c r="I81" s="32" t="s">
        <v>32</v>
      </c>
      <c r="J81" s="36" t="str">
        <f>E24</f>
        <v xml:space="preserve"> </v>
      </c>
      <c r="K81" s="38"/>
      <c r="L81" s="116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41"/>
      <c r="B83" s="142"/>
      <c r="C83" s="143" t="s">
        <v>132</v>
      </c>
      <c r="D83" s="144" t="s">
        <v>54</v>
      </c>
      <c r="E83" s="144" t="s">
        <v>50</v>
      </c>
      <c r="F83" s="144" t="s">
        <v>51</v>
      </c>
      <c r="G83" s="144" t="s">
        <v>133</v>
      </c>
      <c r="H83" s="144" t="s">
        <v>134</v>
      </c>
      <c r="I83" s="144" t="s">
        <v>135</v>
      </c>
      <c r="J83" s="145" t="s">
        <v>118</v>
      </c>
      <c r="K83" s="146" t="s">
        <v>136</v>
      </c>
      <c r="L83" s="147"/>
      <c r="M83" s="80" t="s">
        <v>3</v>
      </c>
      <c r="N83" s="81" t="s">
        <v>39</v>
      </c>
      <c r="O83" s="81" t="s">
        <v>137</v>
      </c>
      <c r="P83" s="81" t="s">
        <v>138</v>
      </c>
      <c r="Q83" s="81" t="s">
        <v>139</v>
      </c>
      <c r="R83" s="81" t="s">
        <v>140</v>
      </c>
      <c r="S83" s="81" t="s">
        <v>141</v>
      </c>
      <c r="T83" s="82" t="s">
        <v>142</v>
      </c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</row>
    <row r="84" spans="1:63" s="2" customFormat="1" ht="22.8" customHeight="1">
      <c r="A84" s="38"/>
      <c r="B84" s="39"/>
      <c r="C84" s="87" t="s">
        <v>143</v>
      </c>
      <c r="D84" s="38"/>
      <c r="E84" s="38"/>
      <c r="F84" s="38"/>
      <c r="G84" s="38"/>
      <c r="H84" s="38"/>
      <c r="I84" s="38"/>
      <c r="J84" s="148">
        <f>BK84</f>
        <v>0</v>
      </c>
      <c r="K84" s="38"/>
      <c r="L84" s="39"/>
      <c r="M84" s="83"/>
      <c r="N84" s="68"/>
      <c r="O84" s="84"/>
      <c r="P84" s="149">
        <f>P85</f>
        <v>0</v>
      </c>
      <c r="Q84" s="84"/>
      <c r="R84" s="149">
        <f>R85</f>
        <v>0</v>
      </c>
      <c r="S84" s="84"/>
      <c r="T84" s="150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9" t="s">
        <v>68</v>
      </c>
      <c r="AU84" s="19" t="s">
        <v>119</v>
      </c>
      <c r="BK84" s="151">
        <f>BK85</f>
        <v>0</v>
      </c>
    </row>
    <row r="85" spans="1:63" s="12" customFormat="1" ht="25.9" customHeight="1">
      <c r="A85" s="12"/>
      <c r="B85" s="152"/>
      <c r="C85" s="12"/>
      <c r="D85" s="153" t="s">
        <v>68</v>
      </c>
      <c r="E85" s="154" t="s">
        <v>110</v>
      </c>
      <c r="F85" s="154" t="s">
        <v>1179</v>
      </c>
      <c r="G85" s="12"/>
      <c r="H85" s="12"/>
      <c r="I85" s="155"/>
      <c r="J85" s="156">
        <f>BK85</f>
        <v>0</v>
      </c>
      <c r="K85" s="12"/>
      <c r="L85" s="152"/>
      <c r="M85" s="157"/>
      <c r="N85" s="158"/>
      <c r="O85" s="158"/>
      <c r="P85" s="159">
        <f>P86+P99+P112+P117</f>
        <v>0</v>
      </c>
      <c r="Q85" s="158"/>
      <c r="R85" s="159">
        <f>R86+R99+R112+R117</f>
        <v>0</v>
      </c>
      <c r="S85" s="158"/>
      <c r="T85" s="160">
        <f>T86+T99+T112+T117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53" t="s">
        <v>181</v>
      </c>
      <c r="AT85" s="161" t="s">
        <v>68</v>
      </c>
      <c r="AU85" s="161" t="s">
        <v>69</v>
      </c>
      <c r="AY85" s="153" t="s">
        <v>146</v>
      </c>
      <c r="BK85" s="162">
        <f>BK86+BK99+BK112+BK117</f>
        <v>0</v>
      </c>
    </row>
    <row r="86" spans="1:63" s="12" customFormat="1" ht="22.8" customHeight="1">
      <c r="A86" s="12"/>
      <c r="B86" s="152"/>
      <c r="C86" s="12"/>
      <c r="D86" s="153" t="s">
        <v>68</v>
      </c>
      <c r="E86" s="163" t="s">
        <v>1180</v>
      </c>
      <c r="F86" s="163" t="s">
        <v>1181</v>
      </c>
      <c r="G86" s="12"/>
      <c r="H86" s="12"/>
      <c r="I86" s="155"/>
      <c r="J86" s="164">
        <f>BK86</f>
        <v>0</v>
      </c>
      <c r="K86" s="12"/>
      <c r="L86" s="152"/>
      <c r="M86" s="157"/>
      <c r="N86" s="158"/>
      <c r="O86" s="158"/>
      <c r="P86" s="159">
        <f>SUM(P87:P98)</f>
        <v>0</v>
      </c>
      <c r="Q86" s="158"/>
      <c r="R86" s="159">
        <f>SUM(R87:R98)</f>
        <v>0</v>
      </c>
      <c r="S86" s="158"/>
      <c r="T86" s="160">
        <f>SUM(T87:T98)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53" t="s">
        <v>181</v>
      </c>
      <c r="AT86" s="161" t="s">
        <v>68</v>
      </c>
      <c r="AU86" s="161" t="s">
        <v>77</v>
      </c>
      <c r="AY86" s="153" t="s">
        <v>146</v>
      </c>
      <c r="BK86" s="162">
        <f>SUM(BK87:BK98)</f>
        <v>0</v>
      </c>
    </row>
    <row r="87" spans="1:65" s="2" customFormat="1" ht="16.5" customHeight="1">
      <c r="A87" s="38"/>
      <c r="B87" s="165"/>
      <c r="C87" s="166" t="s">
        <v>77</v>
      </c>
      <c r="D87" s="166" t="s">
        <v>148</v>
      </c>
      <c r="E87" s="167" t="s">
        <v>2126</v>
      </c>
      <c r="F87" s="168" t="s">
        <v>2127</v>
      </c>
      <c r="G87" s="169" t="s">
        <v>1184</v>
      </c>
      <c r="H87" s="170">
        <v>1</v>
      </c>
      <c r="I87" s="171"/>
      <c r="J87" s="172">
        <f>ROUND(I87*H87,2)</f>
        <v>0</v>
      </c>
      <c r="K87" s="173"/>
      <c r="L87" s="39"/>
      <c r="M87" s="174" t="s">
        <v>3</v>
      </c>
      <c r="N87" s="175" t="s">
        <v>40</v>
      </c>
      <c r="O87" s="72"/>
      <c r="P87" s="176">
        <f>O87*H87</f>
        <v>0</v>
      </c>
      <c r="Q87" s="176">
        <v>0</v>
      </c>
      <c r="R87" s="176">
        <f>Q87*H87</f>
        <v>0</v>
      </c>
      <c r="S87" s="176">
        <v>0</v>
      </c>
      <c r="T87" s="177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178" t="s">
        <v>1185</v>
      </c>
      <c r="AT87" s="178" t="s">
        <v>148</v>
      </c>
      <c r="AU87" s="178" t="s">
        <v>79</v>
      </c>
      <c r="AY87" s="19" t="s">
        <v>146</v>
      </c>
      <c r="BE87" s="179">
        <f>IF(N87="základní",J87,0)</f>
        <v>0</v>
      </c>
      <c r="BF87" s="179">
        <f>IF(N87="snížená",J87,0)</f>
        <v>0</v>
      </c>
      <c r="BG87" s="179">
        <f>IF(N87="zákl. přenesená",J87,0)</f>
        <v>0</v>
      </c>
      <c r="BH87" s="179">
        <f>IF(N87="sníž. přenesená",J87,0)</f>
        <v>0</v>
      </c>
      <c r="BI87" s="179">
        <f>IF(N87="nulová",J87,0)</f>
        <v>0</v>
      </c>
      <c r="BJ87" s="19" t="s">
        <v>77</v>
      </c>
      <c r="BK87" s="179">
        <f>ROUND(I87*H87,2)</f>
        <v>0</v>
      </c>
      <c r="BL87" s="19" t="s">
        <v>1185</v>
      </c>
      <c r="BM87" s="178" t="s">
        <v>2128</v>
      </c>
    </row>
    <row r="88" spans="1:47" s="2" customFormat="1" ht="12">
      <c r="A88" s="38"/>
      <c r="B88" s="39"/>
      <c r="C88" s="38"/>
      <c r="D88" s="180" t="s">
        <v>154</v>
      </c>
      <c r="E88" s="38"/>
      <c r="F88" s="181" t="s">
        <v>2129</v>
      </c>
      <c r="G88" s="38"/>
      <c r="H88" s="38"/>
      <c r="I88" s="182"/>
      <c r="J88" s="38"/>
      <c r="K88" s="38"/>
      <c r="L88" s="39"/>
      <c r="M88" s="183"/>
      <c r="N88" s="184"/>
      <c r="O88" s="72"/>
      <c r="P88" s="72"/>
      <c r="Q88" s="72"/>
      <c r="R88" s="72"/>
      <c r="S88" s="72"/>
      <c r="T88" s="73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9" t="s">
        <v>154</v>
      </c>
      <c r="AU88" s="19" t="s">
        <v>79</v>
      </c>
    </row>
    <row r="89" spans="1:51" s="13" customFormat="1" ht="12">
      <c r="A89" s="13"/>
      <c r="B89" s="185"/>
      <c r="C89" s="13"/>
      <c r="D89" s="186" t="s">
        <v>156</v>
      </c>
      <c r="E89" s="187" t="s">
        <v>3</v>
      </c>
      <c r="F89" s="188" t="s">
        <v>2130</v>
      </c>
      <c r="G89" s="13"/>
      <c r="H89" s="187" t="s">
        <v>3</v>
      </c>
      <c r="I89" s="189"/>
      <c r="J89" s="13"/>
      <c r="K89" s="13"/>
      <c r="L89" s="185"/>
      <c r="M89" s="190"/>
      <c r="N89" s="191"/>
      <c r="O89" s="191"/>
      <c r="P89" s="191"/>
      <c r="Q89" s="191"/>
      <c r="R89" s="191"/>
      <c r="S89" s="191"/>
      <c r="T89" s="19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187" t="s">
        <v>156</v>
      </c>
      <c r="AU89" s="187" t="s">
        <v>79</v>
      </c>
      <c r="AV89" s="13" t="s">
        <v>77</v>
      </c>
      <c r="AW89" s="13" t="s">
        <v>31</v>
      </c>
      <c r="AX89" s="13" t="s">
        <v>69</v>
      </c>
      <c r="AY89" s="187" t="s">
        <v>146</v>
      </c>
    </row>
    <row r="90" spans="1:51" s="14" customFormat="1" ht="12">
      <c r="A90" s="14"/>
      <c r="B90" s="193"/>
      <c r="C90" s="14"/>
      <c r="D90" s="186" t="s">
        <v>156</v>
      </c>
      <c r="E90" s="194" t="s">
        <v>3</v>
      </c>
      <c r="F90" s="195" t="s">
        <v>77</v>
      </c>
      <c r="G90" s="14"/>
      <c r="H90" s="196">
        <v>1</v>
      </c>
      <c r="I90" s="197"/>
      <c r="J90" s="14"/>
      <c r="K90" s="14"/>
      <c r="L90" s="193"/>
      <c r="M90" s="198"/>
      <c r="N90" s="199"/>
      <c r="O90" s="199"/>
      <c r="P90" s="199"/>
      <c r="Q90" s="199"/>
      <c r="R90" s="199"/>
      <c r="S90" s="199"/>
      <c r="T90" s="200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194" t="s">
        <v>156</v>
      </c>
      <c r="AU90" s="194" t="s">
        <v>79</v>
      </c>
      <c r="AV90" s="14" t="s">
        <v>79</v>
      </c>
      <c r="AW90" s="14" t="s">
        <v>31</v>
      </c>
      <c r="AX90" s="14" t="s">
        <v>77</v>
      </c>
      <c r="AY90" s="194" t="s">
        <v>146</v>
      </c>
    </row>
    <row r="91" spans="1:65" s="2" customFormat="1" ht="16.5" customHeight="1">
      <c r="A91" s="38"/>
      <c r="B91" s="165"/>
      <c r="C91" s="166" t="s">
        <v>79</v>
      </c>
      <c r="D91" s="166" t="s">
        <v>148</v>
      </c>
      <c r="E91" s="167" t="s">
        <v>2131</v>
      </c>
      <c r="F91" s="168" t="s">
        <v>2132</v>
      </c>
      <c r="G91" s="169" t="s">
        <v>1184</v>
      </c>
      <c r="H91" s="170">
        <v>1</v>
      </c>
      <c r="I91" s="171"/>
      <c r="J91" s="172">
        <f>ROUND(I91*H91,2)</f>
        <v>0</v>
      </c>
      <c r="K91" s="173"/>
      <c r="L91" s="39"/>
      <c r="M91" s="174" t="s">
        <v>3</v>
      </c>
      <c r="N91" s="175" t="s">
        <v>40</v>
      </c>
      <c r="O91" s="72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178" t="s">
        <v>1185</v>
      </c>
      <c r="AT91" s="178" t="s">
        <v>148</v>
      </c>
      <c r="AU91" s="178" t="s">
        <v>79</v>
      </c>
      <c r="AY91" s="19" t="s">
        <v>146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19" t="s">
        <v>77</v>
      </c>
      <c r="BK91" s="179">
        <f>ROUND(I91*H91,2)</f>
        <v>0</v>
      </c>
      <c r="BL91" s="19" t="s">
        <v>1185</v>
      </c>
      <c r="BM91" s="178" t="s">
        <v>2133</v>
      </c>
    </row>
    <row r="92" spans="1:47" s="2" customFormat="1" ht="12">
      <c r="A92" s="38"/>
      <c r="B92" s="39"/>
      <c r="C92" s="38"/>
      <c r="D92" s="180" t="s">
        <v>154</v>
      </c>
      <c r="E92" s="38"/>
      <c r="F92" s="181" t="s">
        <v>2134</v>
      </c>
      <c r="G92" s="38"/>
      <c r="H92" s="38"/>
      <c r="I92" s="182"/>
      <c r="J92" s="38"/>
      <c r="K92" s="38"/>
      <c r="L92" s="39"/>
      <c r="M92" s="183"/>
      <c r="N92" s="184"/>
      <c r="O92" s="72"/>
      <c r="P92" s="72"/>
      <c r="Q92" s="72"/>
      <c r="R92" s="72"/>
      <c r="S92" s="72"/>
      <c r="T92" s="73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9" t="s">
        <v>154</v>
      </c>
      <c r="AU92" s="19" t="s">
        <v>79</v>
      </c>
    </row>
    <row r="93" spans="1:65" s="2" customFormat="1" ht="16.5" customHeight="1">
      <c r="A93" s="38"/>
      <c r="B93" s="165"/>
      <c r="C93" s="166" t="s">
        <v>168</v>
      </c>
      <c r="D93" s="166" t="s">
        <v>148</v>
      </c>
      <c r="E93" s="167" t="s">
        <v>2135</v>
      </c>
      <c r="F93" s="168" t="s">
        <v>2136</v>
      </c>
      <c r="G93" s="169" t="s">
        <v>1184</v>
      </c>
      <c r="H93" s="170">
        <v>1</v>
      </c>
      <c r="I93" s="171"/>
      <c r="J93" s="172">
        <f>ROUND(I93*H93,2)</f>
        <v>0</v>
      </c>
      <c r="K93" s="173"/>
      <c r="L93" s="39"/>
      <c r="M93" s="174" t="s">
        <v>3</v>
      </c>
      <c r="N93" s="175" t="s">
        <v>40</v>
      </c>
      <c r="O93" s="72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178" t="s">
        <v>1185</v>
      </c>
      <c r="AT93" s="178" t="s">
        <v>148</v>
      </c>
      <c r="AU93" s="178" t="s">
        <v>79</v>
      </c>
      <c r="AY93" s="19" t="s">
        <v>146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9" t="s">
        <v>77</v>
      </c>
      <c r="BK93" s="179">
        <f>ROUND(I93*H93,2)</f>
        <v>0</v>
      </c>
      <c r="BL93" s="19" t="s">
        <v>1185</v>
      </c>
      <c r="BM93" s="178" t="s">
        <v>2137</v>
      </c>
    </row>
    <row r="94" spans="1:47" s="2" customFormat="1" ht="12">
      <c r="A94" s="38"/>
      <c r="B94" s="39"/>
      <c r="C94" s="38"/>
      <c r="D94" s="180" t="s">
        <v>154</v>
      </c>
      <c r="E94" s="38"/>
      <c r="F94" s="181" t="s">
        <v>2138</v>
      </c>
      <c r="G94" s="38"/>
      <c r="H94" s="38"/>
      <c r="I94" s="182"/>
      <c r="J94" s="38"/>
      <c r="K94" s="38"/>
      <c r="L94" s="39"/>
      <c r="M94" s="183"/>
      <c r="N94" s="184"/>
      <c r="O94" s="72"/>
      <c r="P94" s="72"/>
      <c r="Q94" s="72"/>
      <c r="R94" s="72"/>
      <c r="S94" s="72"/>
      <c r="T94" s="73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9" t="s">
        <v>154</v>
      </c>
      <c r="AU94" s="19" t="s">
        <v>79</v>
      </c>
    </row>
    <row r="95" spans="1:51" s="13" customFormat="1" ht="12">
      <c r="A95" s="13"/>
      <c r="B95" s="185"/>
      <c r="C95" s="13"/>
      <c r="D95" s="186" t="s">
        <v>156</v>
      </c>
      <c r="E95" s="187" t="s">
        <v>3</v>
      </c>
      <c r="F95" s="188" t="s">
        <v>2139</v>
      </c>
      <c r="G95" s="13"/>
      <c r="H95" s="187" t="s">
        <v>3</v>
      </c>
      <c r="I95" s="189"/>
      <c r="J95" s="13"/>
      <c r="K95" s="13"/>
      <c r="L95" s="185"/>
      <c r="M95" s="190"/>
      <c r="N95" s="191"/>
      <c r="O95" s="191"/>
      <c r="P95" s="191"/>
      <c r="Q95" s="191"/>
      <c r="R95" s="191"/>
      <c r="S95" s="191"/>
      <c r="T95" s="19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7" t="s">
        <v>156</v>
      </c>
      <c r="AU95" s="187" t="s">
        <v>79</v>
      </c>
      <c r="AV95" s="13" t="s">
        <v>77</v>
      </c>
      <c r="AW95" s="13" t="s">
        <v>31</v>
      </c>
      <c r="AX95" s="13" t="s">
        <v>69</v>
      </c>
      <c r="AY95" s="187" t="s">
        <v>146</v>
      </c>
    </row>
    <row r="96" spans="1:51" s="14" customFormat="1" ht="12">
      <c r="A96" s="14"/>
      <c r="B96" s="193"/>
      <c r="C96" s="14"/>
      <c r="D96" s="186" t="s">
        <v>156</v>
      </c>
      <c r="E96" s="194" t="s">
        <v>3</v>
      </c>
      <c r="F96" s="195" t="s">
        <v>77</v>
      </c>
      <c r="G96" s="14"/>
      <c r="H96" s="196">
        <v>1</v>
      </c>
      <c r="I96" s="197"/>
      <c r="J96" s="14"/>
      <c r="K96" s="14"/>
      <c r="L96" s="193"/>
      <c r="M96" s="198"/>
      <c r="N96" s="199"/>
      <c r="O96" s="199"/>
      <c r="P96" s="199"/>
      <c r="Q96" s="199"/>
      <c r="R96" s="199"/>
      <c r="S96" s="199"/>
      <c r="T96" s="20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194" t="s">
        <v>156</v>
      </c>
      <c r="AU96" s="194" t="s">
        <v>79</v>
      </c>
      <c r="AV96" s="14" t="s">
        <v>79</v>
      </c>
      <c r="AW96" s="14" t="s">
        <v>31</v>
      </c>
      <c r="AX96" s="14" t="s">
        <v>77</v>
      </c>
      <c r="AY96" s="194" t="s">
        <v>146</v>
      </c>
    </row>
    <row r="97" spans="1:65" s="2" customFormat="1" ht="16.5" customHeight="1">
      <c r="A97" s="38"/>
      <c r="B97" s="165"/>
      <c r="C97" s="166" t="s">
        <v>152</v>
      </c>
      <c r="D97" s="166" t="s">
        <v>148</v>
      </c>
      <c r="E97" s="167" t="s">
        <v>2140</v>
      </c>
      <c r="F97" s="168" t="s">
        <v>2141</v>
      </c>
      <c r="G97" s="169" t="s">
        <v>543</v>
      </c>
      <c r="H97" s="170">
        <v>1</v>
      </c>
      <c r="I97" s="171"/>
      <c r="J97" s="172">
        <f>ROUND(I97*H97,2)</f>
        <v>0</v>
      </c>
      <c r="K97" s="173"/>
      <c r="L97" s="39"/>
      <c r="M97" s="174" t="s">
        <v>3</v>
      </c>
      <c r="N97" s="175" t="s">
        <v>40</v>
      </c>
      <c r="O97" s="72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78" t="s">
        <v>1185</v>
      </c>
      <c r="AT97" s="178" t="s">
        <v>148</v>
      </c>
      <c r="AU97" s="178" t="s">
        <v>79</v>
      </c>
      <c r="AY97" s="19" t="s">
        <v>146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9" t="s">
        <v>77</v>
      </c>
      <c r="BK97" s="179">
        <f>ROUND(I97*H97,2)</f>
        <v>0</v>
      </c>
      <c r="BL97" s="19" t="s">
        <v>1185</v>
      </c>
      <c r="BM97" s="178" t="s">
        <v>2142</v>
      </c>
    </row>
    <row r="98" spans="1:47" s="2" customFormat="1" ht="12">
      <c r="A98" s="38"/>
      <c r="B98" s="39"/>
      <c r="C98" s="38"/>
      <c r="D98" s="180" t="s">
        <v>154</v>
      </c>
      <c r="E98" s="38"/>
      <c r="F98" s="181" t="s">
        <v>2143</v>
      </c>
      <c r="G98" s="38"/>
      <c r="H98" s="38"/>
      <c r="I98" s="182"/>
      <c r="J98" s="38"/>
      <c r="K98" s="38"/>
      <c r="L98" s="39"/>
      <c r="M98" s="183"/>
      <c r="N98" s="184"/>
      <c r="O98" s="72"/>
      <c r="P98" s="72"/>
      <c r="Q98" s="72"/>
      <c r="R98" s="72"/>
      <c r="S98" s="72"/>
      <c r="T98" s="73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9" t="s">
        <v>154</v>
      </c>
      <c r="AU98" s="19" t="s">
        <v>79</v>
      </c>
    </row>
    <row r="99" spans="1:63" s="12" customFormat="1" ht="22.8" customHeight="1">
      <c r="A99" s="12"/>
      <c r="B99" s="152"/>
      <c r="C99" s="12"/>
      <c r="D99" s="153" t="s">
        <v>68</v>
      </c>
      <c r="E99" s="163" t="s">
        <v>2144</v>
      </c>
      <c r="F99" s="163" t="s">
        <v>2145</v>
      </c>
      <c r="G99" s="12"/>
      <c r="H99" s="12"/>
      <c r="I99" s="155"/>
      <c r="J99" s="164">
        <f>BK99</f>
        <v>0</v>
      </c>
      <c r="K99" s="12"/>
      <c r="L99" s="152"/>
      <c r="M99" s="157"/>
      <c r="N99" s="158"/>
      <c r="O99" s="158"/>
      <c r="P99" s="159">
        <f>SUM(P100:P111)</f>
        <v>0</v>
      </c>
      <c r="Q99" s="158"/>
      <c r="R99" s="159">
        <f>SUM(R100:R111)</f>
        <v>0</v>
      </c>
      <c r="S99" s="158"/>
      <c r="T99" s="160">
        <f>SUM(T100:T111)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53" t="s">
        <v>181</v>
      </c>
      <c r="AT99" s="161" t="s">
        <v>68</v>
      </c>
      <c r="AU99" s="161" t="s">
        <v>77</v>
      </c>
      <c r="AY99" s="153" t="s">
        <v>146</v>
      </c>
      <c r="BK99" s="162">
        <f>SUM(BK100:BK111)</f>
        <v>0</v>
      </c>
    </row>
    <row r="100" spans="1:65" s="2" customFormat="1" ht="16.5" customHeight="1">
      <c r="A100" s="38"/>
      <c r="B100" s="165"/>
      <c r="C100" s="166" t="s">
        <v>181</v>
      </c>
      <c r="D100" s="166" t="s">
        <v>148</v>
      </c>
      <c r="E100" s="167" t="s">
        <v>2146</v>
      </c>
      <c r="F100" s="168" t="s">
        <v>2145</v>
      </c>
      <c r="G100" s="169" t="s">
        <v>1184</v>
      </c>
      <c r="H100" s="170">
        <v>1</v>
      </c>
      <c r="I100" s="171"/>
      <c r="J100" s="172">
        <f>ROUND(I100*H100,2)</f>
        <v>0</v>
      </c>
      <c r="K100" s="173"/>
      <c r="L100" s="39"/>
      <c r="M100" s="174" t="s">
        <v>3</v>
      </c>
      <c r="N100" s="175" t="s">
        <v>40</v>
      </c>
      <c r="O100" s="72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78" t="s">
        <v>1185</v>
      </c>
      <c r="AT100" s="178" t="s">
        <v>148</v>
      </c>
      <c r="AU100" s="178" t="s">
        <v>79</v>
      </c>
      <c r="AY100" s="19" t="s">
        <v>146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9" t="s">
        <v>77</v>
      </c>
      <c r="BK100" s="179">
        <f>ROUND(I100*H100,2)</f>
        <v>0</v>
      </c>
      <c r="BL100" s="19" t="s">
        <v>1185</v>
      </c>
      <c r="BM100" s="178" t="s">
        <v>2147</v>
      </c>
    </row>
    <row r="101" spans="1:47" s="2" customFormat="1" ht="12">
      <c r="A101" s="38"/>
      <c r="B101" s="39"/>
      <c r="C101" s="38"/>
      <c r="D101" s="180" t="s">
        <v>154</v>
      </c>
      <c r="E101" s="38"/>
      <c r="F101" s="181" t="s">
        <v>2148</v>
      </c>
      <c r="G101" s="38"/>
      <c r="H101" s="38"/>
      <c r="I101" s="182"/>
      <c r="J101" s="38"/>
      <c r="K101" s="38"/>
      <c r="L101" s="39"/>
      <c r="M101" s="183"/>
      <c r="N101" s="184"/>
      <c r="O101" s="72"/>
      <c r="P101" s="72"/>
      <c r="Q101" s="72"/>
      <c r="R101" s="72"/>
      <c r="S101" s="72"/>
      <c r="T101" s="73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9" t="s">
        <v>154</v>
      </c>
      <c r="AU101" s="19" t="s">
        <v>79</v>
      </c>
    </row>
    <row r="102" spans="1:65" s="2" customFormat="1" ht="16.5" customHeight="1">
      <c r="A102" s="38"/>
      <c r="B102" s="165"/>
      <c r="C102" s="166" t="s">
        <v>187</v>
      </c>
      <c r="D102" s="166" t="s">
        <v>148</v>
      </c>
      <c r="E102" s="167" t="s">
        <v>2149</v>
      </c>
      <c r="F102" s="168" t="s">
        <v>2150</v>
      </c>
      <c r="G102" s="169" t="s">
        <v>1184</v>
      </c>
      <c r="H102" s="170">
        <v>1</v>
      </c>
      <c r="I102" s="171"/>
      <c r="J102" s="172">
        <f>ROUND(I102*H102,2)</f>
        <v>0</v>
      </c>
      <c r="K102" s="173"/>
      <c r="L102" s="39"/>
      <c r="M102" s="174" t="s">
        <v>3</v>
      </c>
      <c r="N102" s="175" t="s">
        <v>40</v>
      </c>
      <c r="O102" s="72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78" t="s">
        <v>1185</v>
      </c>
      <c r="AT102" s="178" t="s">
        <v>148</v>
      </c>
      <c r="AU102" s="178" t="s">
        <v>79</v>
      </c>
      <c r="AY102" s="19" t="s">
        <v>146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9" t="s">
        <v>77</v>
      </c>
      <c r="BK102" s="179">
        <f>ROUND(I102*H102,2)</f>
        <v>0</v>
      </c>
      <c r="BL102" s="19" t="s">
        <v>1185</v>
      </c>
      <c r="BM102" s="178" t="s">
        <v>2151</v>
      </c>
    </row>
    <row r="103" spans="1:47" s="2" customFormat="1" ht="12">
      <c r="A103" s="38"/>
      <c r="B103" s="39"/>
      <c r="C103" s="38"/>
      <c r="D103" s="180" t="s">
        <v>154</v>
      </c>
      <c r="E103" s="38"/>
      <c r="F103" s="181" t="s">
        <v>2152</v>
      </c>
      <c r="G103" s="38"/>
      <c r="H103" s="38"/>
      <c r="I103" s="182"/>
      <c r="J103" s="38"/>
      <c r="K103" s="38"/>
      <c r="L103" s="39"/>
      <c r="M103" s="183"/>
      <c r="N103" s="184"/>
      <c r="O103" s="72"/>
      <c r="P103" s="72"/>
      <c r="Q103" s="72"/>
      <c r="R103" s="72"/>
      <c r="S103" s="72"/>
      <c r="T103" s="73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9" t="s">
        <v>154</v>
      </c>
      <c r="AU103" s="19" t="s">
        <v>79</v>
      </c>
    </row>
    <row r="104" spans="1:65" s="2" customFormat="1" ht="16.5" customHeight="1">
      <c r="A104" s="38"/>
      <c r="B104" s="165"/>
      <c r="C104" s="166" t="s">
        <v>199</v>
      </c>
      <c r="D104" s="166" t="s">
        <v>148</v>
      </c>
      <c r="E104" s="167" t="s">
        <v>2153</v>
      </c>
      <c r="F104" s="168" t="s">
        <v>2154</v>
      </c>
      <c r="G104" s="169" t="s">
        <v>1184</v>
      </c>
      <c r="H104" s="170">
        <v>1</v>
      </c>
      <c r="I104" s="171"/>
      <c r="J104" s="172">
        <f>ROUND(I104*H104,2)</f>
        <v>0</v>
      </c>
      <c r="K104" s="173"/>
      <c r="L104" s="39"/>
      <c r="M104" s="174" t="s">
        <v>3</v>
      </c>
      <c r="N104" s="175" t="s">
        <v>40</v>
      </c>
      <c r="O104" s="72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78" t="s">
        <v>1185</v>
      </c>
      <c r="AT104" s="178" t="s">
        <v>148</v>
      </c>
      <c r="AU104" s="178" t="s">
        <v>79</v>
      </c>
      <c r="AY104" s="19" t="s">
        <v>146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19" t="s">
        <v>77</v>
      </c>
      <c r="BK104" s="179">
        <f>ROUND(I104*H104,2)</f>
        <v>0</v>
      </c>
      <c r="BL104" s="19" t="s">
        <v>1185</v>
      </c>
      <c r="BM104" s="178" t="s">
        <v>2155</v>
      </c>
    </row>
    <row r="105" spans="1:47" s="2" customFormat="1" ht="12">
      <c r="A105" s="38"/>
      <c r="B105" s="39"/>
      <c r="C105" s="38"/>
      <c r="D105" s="180" t="s">
        <v>154</v>
      </c>
      <c r="E105" s="38"/>
      <c r="F105" s="181" t="s">
        <v>2156</v>
      </c>
      <c r="G105" s="38"/>
      <c r="H105" s="38"/>
      <c r="I105" s="182"/>
      <c r="J105" s="38"/>
      <c r="K105" s="38"/>
      <c r="L105" s="39"/>
      <c r="M105" s="183"/>
      <c r="N105" s="184"/>
      <c r="O105" s="72"/>
      <c r="P105" s="72"/>
      <c r="Q105" s="72"/>
      <c r="R105" s="72"/>
      <c r="S105" s="72"/>
      <c r="T105" s="73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9" t="s">
        <v>154</v>
      </c>
      <c r="AU105" s="19" t="s">
        <v>79</v>
      </c>
    </row>
    <row r="106" spans="1:51" s="13" customFormat="1" ht="12">
      <c r="A106" s="13"/>
      <c r="B106" s="185"/>
      <c r="C106" s="13"/>
      <c r="D106" s="186" t="s">
        <v>156</v>
      </c>
      <c r="E106" s="187" t="s">
        <v>3</v>
      </c>
      <c r="F106" s="188" t="s">
        <v>2157</v>
      </c>
      <c r="G106" s="13"/>
      <c r="H106" s="187" t="s">
        <v>3</v>
      </c>
      <c r="I106" s="189"/>
      <c r="J106" s="13"/>
      <c r="K106" s="13"/>
      <c r="L106" s="185"/>
      <c r="M106" s="190"/>
      <c r="N106" s="191"/>
      <c r="O106" s="191"/>
      <c r="P106" s="191"/>
      <c r="Q106" s="191"/>
      <c r="R106" s="191"/>
      <c r="S106" s="191"/>
      <c r="T106" s="19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7" t="s">
        <v>156</v>
      </c>
      <c r="AU106" s="187" t="s">
        <v>79</v>
      </c>
      <c r="AV106" s="13" t="s">
        <v>77</v>
      </c>
      <c r="AW106" s="13" t="s">
        <v>31</v>
      </c>
      <c r="AX106" s="13" t="s">
        <v>69</v>
      </c>
      <c r="AY106" s="187" t="s">
        <v>146</v>
      </c>
    </row>
    <row r="107" spans="1:51" s="14" customFormat="1" ht="12">
      <c r="A107" s="14"/>
      <c r="B107" s="193"/>
      <c r="C107" s="14"/>
      <c r="D107" s="186" t="s">
        <v>156</v>
      </c>
      <c r="E107" s="194" t="s">
        <v>3</v>
      </c>
      <c r="F107" s="195" t="s">
        <v>77</v>
      </c>
      <c r="G107" s="14"/>
      <c r="H107" s="196">
        <v>1</v>
      </c>
      <c r="I107" s="197"/>
      <c r="J107" s="14"/>
      <c r="K107" s="14"/>
      <c r="L107" s="193"/>
      <c r="M107" s="198"/>
      <c r="N107" s="199"/>
      <c r="O107" s="199"/>
      <c r="P107" s="199"/>
      <c r="Q107" s="199"/>
      <c r="R107" s="199"/>
      <c r="S107" s="199"/>
      <c r="T107" s="20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194" t="s">
        <v>156</v>
      </c>
      <c r="AU107" s="194" t="s">
        <v>79</v>
      </c>
      <c r="AV107" s="14" t="s">
        <v>79</v>
      </c>
      <c r="AW107" s="14" t="s">
        <v>31</v>
      </c>
      <c r="AX107" s="14" t="s">
        <v>77</v>
      </c>
      <c r="AY107" s="194" t="s">
        <v>146</v>
      </c>
    </row>
    <row r="108" spans="1:65" s="2" customFormat="1" ht="16.5" customHeight="1">
      <c r="A108" s="38"/>
      <c r="B108" s="165"/>
      <c r="C108" s="166" t="s">
        <v>207</v>
      </c>
      <c r="D108" s="166" t="s">
        <v>148</v>
      </c>
      <c r="E108" s="167" t="s">
        <v>2158</v>
      </c>
      <c r="F108" s="168" t="s">
        <v>2159</v>
      </c>
      <c r="G108" s="169" t="s">
        <v>1184</v>
      </c>
      <c r="H108" s="170">
        <v>1</v>
      </c>
      <c r="I108" s="171"/>
      <c r="J108" s="172">
        <f>ROUND(I108*H108,2)</f>
        <v>0</v>
      </c>
      <c r="K108" s="173"/>
      <c r="L108" s="39"/>
      <c r="M108" s="174" t="s">
        <v>3</v>
      </c>
      <c r="N108" s="175" t="s">
        <v>40</v>
      </c>
      <c r="O108" s="72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78" t="s">
        <v>1185</v>
      </c>
      <c r="AT108" s="178" t="s">
        <v>148</v>
      </c>
      <c r="AU108" s="178" t="s">
        <v>79</v>
      </c>
      <c r="AY108" s="19" t="s">
        <v>146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19" t="s">
        <v>77</v>
      </c>
      <c r="BK108" s="179">
        <f>ROUND(I108*H108,2)</f>
        <v>0</v>
      </c>
      <c r="BL108" s="19" t="s">
        <v>1185</v>
      </c>
      <c r="BM108" s="178" t="s">
        <v>2160</v>
      </c>
    </row>
    <row r="109" spans="1:47" s="2" customFormat="1" ht="12">
      <c r="A109" s="38"/>
      <c r="B109" s="39"/>
      <c r="C109" s="38"/>
      <c r="D109" s="180" t="s">
        <v>154</v>
      </c>
      <c r="E109" s="38"/>
      <c r="F109" s="181" t="s">
        <v>2161</v>
      </c>
      <c r="G109" s="38"/>
      <c r="H109" s="38"/>
      <c r="I109" s="182"/>
      <c r="J109" s="38"/>
      <c r="K109" s="38"/>
      <c r="L109" s="39"/>
      <c r="M109" s="183"/>
      <c r="N109" s="184"/>
      <c r="O109" s="72"/>
      <c r="P109" s="72"/>
      <c r="Q109" s="72"/>
      <c r="R109" s="72"/>
      <c r="S109" s="72"/>
      <c r="T109" s="73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9" t="s">
        <v>154</v>
      </c>
      <c r="AU109" s="19" t="s">
        <v>79</v>
      </c>
    </row>
    <row r="110" spans="1:51" s="13" customFormat="1" ht="12">
      <c r="A110" s="13"/>
      <c r="B110" s="185"/>
      <c r="C110" s="13"/>
      <c r="D110" s="186" t="s">
        <v>156</v>
      </c>
      <c r="E110" s="187" t="s">
        <v>3</v>
      </c>
      <c r="F110" s="188" t="s">
        <v>2162</v>
      </c>
      <c r="G110" s="13"/>
      <c r="H110" s="187" t="s">
        <v>3</v>
      </c>
      <c r="I110" s="189"/>
      <c r="J110" s="13"/>
      <c r="K110" s="13"/>
      <c r="L110" s="185"/>
      <c r="M110" s="190"/>
      <c r="N110" s="191"/>
      <c r="O110" s="191"/>
      <c r="P110" s="191"/>
      <c r="Q110" s="191"/>
      <c r="R110" s="191"/>
      <c r="S110" s="191"/>
      <c r="T110" s="19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87" t="s">
        <v>156</v>
      </c>
      <c r="AU110" s="187" t="s">
        <v>79</v>
      </c>
      <c r="AV110" s="13" t="s">
        <v>77</v>
      </c>
      <c r="AW110" s="13" t="s">
        <v>31</v>
      </c>
      <c r="AX110" s="13" t="s">
        <v>69</v>
      </c>
      <c r="AY110" s="187" t="s">
        <v>146</v>
      </c>
    </row>
    <row r="111" spans="1:51" s="14" customFormat="1" ht="12">
      <c r="A111" s="14"/>
      <c r="B111" s="193"/>
      <c r="C111" s="14"/>
      <c r="D111" s="186" t="s">
        <v>156</v>
      </c>
      <c r="E111" s="194" t="s">
        <v>3</v>
      </c>
      <c r="F111" s="195" t="s">
        <v>77</v>
      </c>
      <c r="G111" s="14"/>
      <c r="H111" s="196">
        <v>1</v>
      </c>
      <c r="I111" s="197"/>
      <c r="J111" s="14"/>
      <c r="K111" s="14"/>
      <c r="L111" s="193"/>
      <c r="M111" s="198"/>
      <c r="N111" s="199"/>
      <c r="O111" s="199"/>
      <c r="P111" s="199"/>
      <c r="Q111" s="199"/>
      <c r="R111" s="199"/>
      <c r="S111" s="199"/>
      <c r="T111" s="20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194" t="s">
        <v>156</v>
      </c>
      <c r="AU111" s="194" t="s">
        <v>79</v>
      </c>
      <c r="AV111" s="14" t="s">
        <v>79</v>
      </c>
      <c r="AW111" s="14" t="s">
        <v>31</v>
      </c>
      <c r="AX111" s="14" t="s">
        <v>77</v>
      </c>
      <c r="AY111" s="194" t="s">
        <v>146</v>
      </c>
    </row>
    <row r="112" spans="1:63" s="12" customFormat="1" ht="22.8" customHeight="1">
      <c r="A112" s="12"/>
      <c r="B112" s="152"/>
      <c r="C112" s="12"/>
      <c r="D112" s="153" t="s">
        <v>68</v>
      </c>
      <c r="E112" s="163" t="s">
        <v>2163</v>
      </c>
      <c r="F112" s="163" t="s">
        <v>2164</v>
      </c>
      <c r="G112" s="12"/>
      <c r="H112" s="12"/>
      <c r="I112" s="155"/>
      <c r="J112" s="164">
        <f>BK112</f>
        <v>0</v>
      </c>
      <c r="K112" s="12"/>
      <c r="L112" s="152"/>
      <c r="M112" s="157"/>
      <c r="N112" s="158"/>
      <c r="O112" s="158"/>
      <c r="P112" s="159">
        <f>SUM(P113:P116)</f>
        <v>0</v>
      </c>
      <c r="Q112" s="158"/>
      <c r="R112" s="159">
        <f>SUM(R113:R116)</f>
        <v>0</v>
      </c>
      <c r="S112" s="158"/>
      <c r="T112" s="160">
        <f>SUM(T113:T116)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3" t="s">
        <v>181</v>
      </c>
      <c r="AT112" s="161" t="s">
        <v>68</v>
      </c>
      <c r="AU112" s="161" t="s">
        <v>77</v>
      </c>
      <c r="AY112" s="153" t="s">
        <v>146</v>
      </c>
      <c r="BK112" s="162">
        <f>SUM(BK113:BK116)</f>
        <v>0</v>
      </c>
    </row>
    <row r="113" spans="1:65" s="2" customFormat="1" ht="16.5" customHeight="1">
      <c r="A113" s="38"/>
      <c r="B113" s="165"/>
      <c r="C113" s="166" t="s">
        <v>214</v>
      </c>
      <c r="D113" s="166" t="s">
        <v>148</v>
      </c>
      <c r="E113" s="167" t="s">
        <v>2165</v>
      </c>
      <c r="F113" s="168" t="s">
        <v>2166</v>
      </c>
      <c r="G113" s="169" t="s">
        <v>1184</v>
      </c>
      <c r="H113" s="170">
        <v>1</v>
      </c>
      <c r="I113" s="171"/>
      <c r="J113" s="172">
        <f>ROUND(I113*H113,2)</f>
        <v>0</v>
      </c>
      <c r="K113" s="173"/>
      <c r="L113" s="39"/>
      <c r="M113" s="174" t="s">
        <v>3</v>
      </c>
      <c r="N113" s="175" t="s">
        <v>40</v>
      </c>
      <c r="O113" s="72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78" t="s">
        <v>1185</v>
      </c>
      <c r="AT113" s="178" t="s">
        <v>148</v>
      </c>
      <c r="AU113" s="178" t="s">
        <v>79</v>
      </c>
      <c r="AY113" s="19" t="s">
        <v>146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19" t="s">
        <v>77</v>
      </c>
      <c r="BK113" s="179">
        <f>ROUND(I113*H113,2)</f>
        <v>0</v>
      </c>
      <c r="BL113" s="19" t="s">
        <v>1185</v>
      </c>
      <c r="BM113" s="178" t="s">
        <v>2167</v>
      </c>
    </row>
    <row r="114" spans="1:47" s="2" customFormat="1" ht="12">
      <c r="A114" s="38"/>
      <c r="B114" s="39"/>
      <c r="C114" s="38"/>
      <c r="D114" s="180" t="s">
        <v>154</v>
      </c>
      <c r="E114" s="38"/>
      <c r="F114" s="181" t="s">
        <v>2168</v>
      </c>
      <c r="G114" s="38"/>
      <c r="H114" s="38"/>
      <c r="I114" s="182"/>
      <c r="J114" s="38"/>
      <c r="K114" s="38"/>
      <c r="L114" s="39"/>
      <c r="M114" s="183"/>
      <c r="N114" s="184"/>
      <c r="O114" s="72"/>
      <c r="P114" s="72"/>
      <c r="Q114" s="72"/>
      <c r="R114" s="72"/>
      <c r="S114" s="72"/>
      <c r="T114" s="73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9" t="s">
        <v>154</v>
      </c>
      <c r="AU114" s="19" t="s">
        <v>79</v>
      </c>
    </row>
    <row r="115" spans="1:51" s="13" customFormat="1" ht="12">
      <c r="A115" s="13"/>
      <c r="B115" s="185"/>
      <c r="C115" s="13"/>
      <c r="D115" s="186" t="s">
        <v>156</v>
      </c>
      <c r="E115" s="187" t="s">
        <v>3</v>
      </c>
      <c r="F115" s="188" t="s">
        <v>2169</v>
      </c>
      <c r="G115" s="13"/>
      <c r="H115" s="187" t="s">
        <v>3</v>
      </c>
      <c r="I115" s="189"/>
      <c r="J115" s="13"/>
      <c r="K115" s="13"/>
      <c r="L115" s="185"/>
      <c r="M115" s="190"/>
      <c r="N115" s="191"/>
      <c r="O115" s="191"/>
      <c r="P115" s="191"/>
      <c r="Q115" s="191"/>
      <c r="R115" s="191"/>
      <c r="S115" s="191"/>
      <c r="T115" s="19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7" t="s">
        <v>156</v>
      </c>
      <c r="AU115" s="187" t="s">
        <v>79</v>
      </c>
      <c r="AV115" s="13" t="s">
        <v>77</v>
      </c>
      <c r="AW115" s="13" t="s">
        <v>31</v>
      </c>
      <c r="AX115" s="13" t="s">
        <v>69</v>
      </c>
      <c r="AY115" s="187" t="s">
        <v>146</v>
      </c>
    </row>
    <row r="116" spans="1:51" s="14" customFormat="1" ht="12">
      <c r="A116" s="14"/>
      <c r="B116" s="193"/>
      <c r="C116" s="14"/>
      <c r="D116" s="186" t="s">
        <v>156</v>
      </c>
      <c r="E116" s="194" t="s">
        <v>3</v>
      </c>
      <c r="F116" s="195" t="s">
        <v>77</v>
      </c>
      <c r="G116" s="14"/>
      <c r="H116" s="196">
        <v>1</v>
      </c>
      <c r="I116" s="197"/>
      <c r="J116" s="14"/>
      <c r="K116" s="14"/>
      <c r="L116" s="193"/>
      <c r="M116" s="198"/>
      <c r="N116" s="199"/>
      <c r="O116" s="199"/>
      <c r="P116" s="199"/>
      <c r="Q116" s="199"/>
      <c r="R116" s="199"/>
      <c r="S116" s="199"/>
      <c r="T116" s="20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194" t="s">
        <v>156</v>
      </c>
      <c r="AU116" s="194" t="s">
        <v>79</v>
      </c>
      <c r="AV116" s="14" t="s">
        <v>79</v>
      </c>
      <c r="AW116" s="14" t="s">
        <v>31</v>
      </c>
      <c r="AX116" s="14" t="s">
        <v>77</v>
      </c>
      <c r="AY116" s="194" t="s">
        <v>146</v>
      </c>
    </row>
    <row r="117" spans="1:63" s="12" customFormat="1" ht="22.8" customHeight="1">
      <c r="A117" s="12"/>
      <c r="B117" s="152"/>
      <c r="C117" s="12"/>
      <c r="D117" s="153" t="s">
        <v>68</v>
      </c>
      <c r="E117" s="163" t="s">
        <v>2170</v>
      </c>
      <c r="F117" s="163" t="s">
        <v>2171</v>
      </c>
      <c r="G117" s="12"/>
      <c r="H117" s="12"/>
      <c r="I117" s="155"/>
      <c r="J117" s="164">
        <f>BK117</f>
        <v>0</v>
      </c>
      <c r="K117" s="12"/>
      <c r="L117" s="152"/>
      <c r="M117" s="157"/>
      <c r="N117" s="158"/>
      <c r="O117" s="158"/>
      <c r="P117" s="159">
        <f>SUM(P118:P124)</f>
        <v>0</v>
      </c>
      <c r="Q117" s="158"/>
      <c r="R117" s="159">
        <f>SUM(R118:R124)</f>
        <v>0</v>
      </c>
      <c r="S117" s="158"/>
      <c r="T117" s="160">
        <f>SUM(T118:T124)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53" t="s">
        <v>181</v>
      </c>
      <c r="AT117" s="161" t="s">
        <v>68</v>
      </c>
      <c r="AU117" s="161" t="s">
        <v>77</v>
      </c>
      <c r="AY117" s="153" t="s">
        <v>146</v>
      </c>
      <c r="BK117" s="162">
        <f>SUM(BK118:BK124)</f>
        <v>0</v>
      </c>
    </row>
    <row r="118" spans="1:65" s="2" customFormat="1" ht="16.5" customHeight="1">
      <c r="A118" s="38"/>
      <c r="B118" s="165"/>
      <c r="C118" s="166" t="s">
        <v>222</v>
      </c>
      <c r="D118" s="166" t="s">
        <v>148</v>
      </c>
      <c r="E118" s="167" t="s">
        <v>2172</v>
      </c>
      <c r="F118" s="168" t="s">
        <v>2173</v>
      </c>
      <c r="G118" s="169" t="s">
        <v>1184</v>
      </c>
      <c r="H118" s="170">
        <v>1</v>
      </c>
      <c r="I118" s="171"/>
      <c r="J118" s="172">
        <f>ROUND(I118*H118,2)</f>
        <v>0</v>
      </c>
      <c r="K118" s="173"/>
      <c r="L118" s="39"/>
      <c r="M118" s="174" t="s">
        <v>3</v>
      </c>
      <c r="N118" s="175" t="s">
        <v>40</v>
      </c>
      <c r="O118" s="72"/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178" t="s">
        <v>1185</v>
      </c>
      <c r="AT118" s="178" t="s">
        <v>148</v>
      </c>
      <c r="AU118" s="178" t="s">
        <v>79</v>
      </c>
      <c r="AY118" s="19" t="s">
        <v>146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19" t="s">
        <v>77</v>
      </c>
      <c r="BK118" s="179">
        <f>ROUND(I118*H118,2)</f>
        <v>0</v>
      </c>
      <c r="BL118" s="19" t="s">
        <v>1185</v>
      </c>
      <c r="BM118" s="178" t="s">
        <v>2174</v>
      </c>
    </row>
    <row r="119" spans="1:65" s="2" customFormat="1" ht="16.5" customHeight="1">
      <c r="A119" s="38"/>
      <c r="B119" s="165"/>
      <c r="C119" s="166" t="s">
        <v>229</v>
      </c>
      <c r="D119" s="166" t="s">
        <v>148</v>
      </c>
      <c r="E119" s="167" t="s">
        <v>2175</v>
      </c>
      <c r="F119" s="168" t="s">
        <v>2176</v>
      </c>
      <c r="G119" s="169" t="s">
        <v>1184</v>
      </c>
      <c r="H119" s="170">
        <v>1</v>
      </c>
      <c r="I119" s="171"/>
      <c r="J119" s="172">
        <f>ROUND(I119*H119,2)</f>
        <v>0</v>
      </c>
      <c r="K119" s="173"/>
      <c r="L119" s="39"/>
      <c r="M119" s="174" t="s">
        <v>3</v>
      </c>
      <c r="N119" s="175" t="s">
        <v>40</v>
      </c>
      <c r="O119" s="72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78" t="s">
        <v>1185</v>
      </c>
      <c r="AT119" s="178" t="s">
        <v>148</v>
      </c>
      <c r="AU119" s="178" t="s">
        <v>79</v>
      </c>
      <c r="AY119" s="19" t="s">
        <v>146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19" t="s">
        <v>77</v>
      </c>
      <c r="BK119" s="179">
        <f>ROUND(I119*H119,2)</f>
        <v>0</v>
      </c>
      <c r="BL119" s="19" t="s">
        <v>1185</v>
      </c>
      <c r="BM119" s="178" t="s">
        <v>2177</v>
      </c>
    </row>
    <row r="120" spans="1:65" s="2" customFormat="1" ht="16.5" customHeight="1">
      <c r="A120" s="38"/>
      <c r="B120" s="165"/>
      <c r="C120" s="166" t="s">
        <v>238</v>
      </c>
      <c r="D120" s="166" t="s">
        <v>148</v>
      </c>
      <c r="E120" s="167" t="s">
        <v>2178</v>
      </c>
      <c r="F120" s="168" t="s">
        <v>2179</v>
      </c>
      <c r="G120" s="169" t="s">
        <v>1184</v>
      </c>
      <c r="H120" s="170">
        <v>1</v>
      </c>
      <c r="I120" s="171"/>
      <c r="J120" s="172">
        <f>ROUND(I120*H120,2)</f>
        <v>0</v>
      </c>
      <c r="K120" s="173"/>
      <c r="L120" s="39"/>
      <c r="M120" s="174" t="s">
        <v>3</v>
      </c>
      <c r="N120" s="175" t="s">
        <v>40</v>
      </c>
      <c r="O120" s="72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78" t="s">
        <v>1185</v>
      </c>
      <c r="AT120" s="178" t="s">
        <v>148</v>
      </c>
      <c r="AU120" s="178" t="s">
        <v>79</v>
      </c>
      <c r="AY120" s="19" t="s">
        <v>146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19" t="s">
        <v>77</v>
      </c>
      <c r="BK120" s="179">
        <f>ROUND(I120*H120,2)</f>
        <v>0</v>
      </c>
      <c r="BL120" s="19" t="s">
        <v>1185</v>
      </c>
      <c r="BM120" s="178" t="s">
        <v>2180</v>
      </c>
    </row>
    <row r="121" spans="1:65" s="2" customFormat="1" ht="16.5" customHeight="1">
      <c r="A121" s="38"/>
      <c r="B121" s="165"/>
      <c r="C121" s="166" t="s">
        <v>244</v>
      </c>
      <c r="D121" s="166" t="s">
        <v>148</v>
      </c>
      <c r="E121" s="167" t="s">
        <v>2181</v>
      </c>
      <c r="F121" s="168" t="s">
        <v>2182</v>
      </c>
      <c r="G121" s="169" t="s">
        <v>1184</v>
      </c>
      <c r="H121" s="170">
        <v>1</v>
      </c>
      <c r="I121" s="171"/>
      <c r="J121" s="172">
        <f>ROUND(I121*H121,2)</f>
        <v>0</v>
      </c>
      <c r="K121" s="173"/>
      <c r="L121" s="39"/>
      <c r="M121" s="174" t="s">
        <v>3</v>
      </c>
      <c r="N121" s="175" t="s">
        <v>40</v>
      </c>
      <c r="O121" s="72"/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78" t="s">
        <v>1185</v>
      </c>
      <c r="AT121" s="178" t="s">
        <v>148</v>
      </c>
      <c r="AU121" s="178" t="s">
        <v>79</v>
      </c>
      <c r="AY121" s="19" t="s">
        <v>146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19" t="s">
        <v>77</v>
      </c>
      <c r="BK121" s="179">
        <f>ROUND(I121*H121,2)</f>
        <v>0</v>
      </c>
      <c r="BL121" s="19" t="s">
        <v>1185</v>
      </c>
      <c r="BM121" s="178" t="s">
        <v>2183</v>
      </c>
    </row>
    <row r="122" spans="1:65" s="2" customFormat="1" ht="16.5" customHeight="1">
      <c r="A122" s="38"/>
      <c r="B122" s="165"/>
      <c r="C122" s="166" t="s">
        <v>249</v>
      </c>
      <c r="D122" s="166" t="s">
        <v>148</v>
      </c>
      <c r="E122" s="167" t="s">
        <v>2184</v>
      </c>
      <c r="F122" s="168" t="s">
        <v>2185</v>
      </c>
      <c r="G122" s="169" t="s">
        <v>1184</v>
      </c>
      <c r="H122" s="170">
        <v>1</v>
      </c>
      <c r="I122" s="171"/>
      <c r="J122" s="172">
        <f>ROUND(I122*H122,2)</f>
        <v>0</v>
      </c>
      <c r="K122" s="173"/>
      <c r="L122" s="39"/>
      <c r="M122" s="174" t="s">
        <v>3</v>
      </c>
      <c r="N122" s="175" t="s">
        <v>40</v>
      </c>
      <c r="O122" s="72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78" t="s">
        <v>1185</v>
      </c>
      <c r="AT122" s="178" t="s">
        <v>148</v>
      </c>
      <c r="AU122" s="178" t="s">
        <v>79</v>
      </c>
      <c r="AY122" s="19" t="s">
        <v>146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9" t="s">
        <v>77</v>
      </c>
      <c r="BK122" s="179">
        <f>ROUND(I122*H122,2)</f>
        <v>0</v>
      </c>
      <c r="BL122" s="19" t="s">
        <v>1185</v>
      </c>
      <c r="BM122" s="178" t="s">
        <v>2186</v>
      </c>
    </row>
    <row r="123" spans="1:65" s="2" customFormat="1" ht="16.5" customHeight="1">
      <c r="A123" s="38"/>
      <c r="B123" s="165"/>
      <c r="C123" s="166" t="s">
        <v>9</v>
      </c>
      <c r="D123" s="166" t="s">
        <v>148</v>
      </c>
      <c r="E123" s="167" t="s">
        <v>2187</v>
      </c>
      <c r="F123" s="168" t="s">
        <v>2188</v>
      </c>
      <c r="G123" s="169" t="s">
        <v>1184</v>
      </c>
      <c r="H123" s="170">
        <v>1</v>
      </c>
      <c r="I123" s="171"/>
      <c r="J123" s="172">
        <f>ROUND(I123*H123,2)</f>
        <v>0</v>
      </c>
      <c r="K123" s="173"/>
      <c r="L123" s="39"/>
      <c r="M123" s="174" t="s">
        <v>3</v>
      </c>
      <c r="N123" s="175" t="s">
        <v>40</v>
      </c>
      <c r="O123" s="72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78" t="s">
        <v>1185</v>
      </c>
      <c r="AT123" s="178" t="s">
        <v>148</v>
      </c>
      <c r="AU123" s="178" t="s">
        <v>79</v>
      </c>
      <c r="AY123" s="19" t="s">
        <v>146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19" t="s">
        <v>77</v>
      </c>
      <c r="BK123" s="179">
        <f>ROUND(I123*H123,2)</f>
        <v>0</v>
      </c>
      <c r="BL123" s="19" t="s">
        <v>1185</v>
      </c>
      <c r="BM123" s="178" t="s">
        <v>2189</v>
      </c>
    </row>
    <row r="124" spans="1:65" s="2" customFormat="1" ht="16.5" customHeight="1">
      <c r="A124" s="38"/>
      <c r="B124" s="165"/>
      <c r="C124" s="166" t="s">
        <v>167</v>
      </c>
      <c r="D124" s="166" t="s">
        <v>148</v>
      </c>
      <c r="E124" s="167" t="s">
        <v>2190</v>
      </c>
      <c r="F124" s="168" t="s">
        <v>2191</v>
      </c>
      <c r="G124" s="169" t="s">
        <v>1184</v>
      </c>
      <c r="H124" s="170">
        <v>1</v>
      </c>
      <c r="I124" s="171"/>
      <c r="J124" s="172">
        <f>ROUND(I124*H124,2)</f>
        <v>0</v>
      </c>
      <c r="K124" s="173"/>
      <c r="L124" s="39"/>
      <c r="M124" s="228" t="s">
        <v>3</v>
      </c>
      <c r="N124" s="229" t="s">
        <v>40</v>
      </c>
      <c r="O124" s="22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78" t="s">
        <v>1185</v>
      </c>
      <c r="AT124" s="178" t="s">
        <v>148</v>
      </c>
      <c r="AU124" s="178" t="s">
        <v>79</v>
      </c>
      <c r="AY124" s="19" t="s">
        <v>146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19" t="s">
        <v>77</v>
      </c>
      <c r="BK124" s="179">
        <f>ROUND(I124*H124,2)</f>
        <v>0</v>
      </c>
      <c r="BL124" s="19" t="s">
        <v>1185</v>
      </c>
      <c r="BM124" s="178" t="s">
        <v>2192</v>
      </c>
    </row>
    <row r="125" spans="1:31" s="2" customFormat="1" ht="6.95" customHeight="1">
      <c r="A125" s="38"/>
      <c r="B125" s="55"/>
      <c r="C125" s="56"/>
      <c r="D125" s="56"/>
      <c r="E125" s="56"/>
      <c r="F125" s="56"/>
      <c r="G125" s="56"/>
      <c r="H125" s="56"/>
      <c r="I125" s="56"/>
      <c r="J125" s="56"/>
      <c r="K125" s="56"/>
      <c r="L125" s="39"/>
      <c r="M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</sheetData>
  <autoFilter ref="C83:K12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3_01/012103000"/>
    <hyperlink ref="F92" r:id="rId2" display="https://podminky.urs.cz/item/CS_URS_2023_01/012203000"/>
    <hyperlink ref="F94" r:id="rId3" display="https://podminky.urs.cz/item/CS_URS_2023_01/012303000"/>
    <hyperlink ref="F98" r:id="rId4" display="https://podminky.urs.cz/item/CS_URS_2023_01/013254000"/>
    <hyperlink ref="F101" r:id="rId5" display="https://podminky.urs.cz/item/CS_URS_2023_01/030001000"/>
    <hyperlink ref="F103" r:id="rId6" display="https://podminky.urs.cz/item/CS_URS_2023_01/034103000"/>
    <hyperlink ref="F105" r:id="rId7" display="https://podminky.urs.cz/item/CS_URS_2023_01/034303000"/>
    <hyperlink ref="F109" r:id="rId8" display="https://podminky.urs.cz/item/CS_URS_2023_01/034603000"/>
    <hyperlink ref="F114" r:id="rId9" display="https://podminky.urs.cz/item/CS_URS_2023_01/043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20"/>
      <c r="C3" s="21"/>
      <c r="D3" s="21"/>
      <c r="E3" s="21"/>
      <c r="F3" s="21"/>
      <c r="G3" s="21"/>
      <c r="H3" s="22"/>
    </row>
    <row r="4" spans="2:8" s="1" customFormat="1" ht="24.95" customHeight="1">
      <c r="B4" s="22"/>
      <c r="C4" s="23" t="s">
        <v>2193</v>
      </c>
      <c r="H4" s="22"/>
    </row>
    <row r="5" spans="2:8" s="1" customFormat="1" ht="12" customHeight="1">
      <c r="B5" s="22"/>
      <c r="C5" s="26" t="s">
        <v>14</v>
      </c>
      <c r="D5" s="36" t="s">
        <v>15</v>
      </c>
      <c r="E5" s="1"/>
      <c r="F5" s="1"/>
      <c r="H5" s="22"/>
    </row>
    <row r="6" spans="2:8" s="1" customFormat="1" ht="36.95" customHeight="1">
      <c r="B6" s="22"/>
      <c r="C6" s="29" t="s">
        <v>17</v>
      </c>
      <c r="D6" s="30" t="s">
        <v>18</v>
      </c>
      <c r="E6" s="1"/>
      <c r="F6" s="1"/>
      <c r="H6" s="22"/>
    </row>
    <row r="7" spans="2:8" s="1" customFormat="1" ht="16.5" customHeight="1">
      <c r="B7" s="22"/>
      <c r="C7" s="32" t="s">
        <v>23</v>
      </c>
      <c r="D7" s="64" t="str">
        <f>'Rekapitulace stavby'!AN8</f>
        <v>8. 8. 2022</v>
      </c>
      <c r="H7" s="22"/>
    </row>
    <row r="8" spans="1:8" s="2" customFormat="1" ht="10.8" customHeight="1">
      <c r="A8" s="38"/>
      <c r="B8" s="39"/>
      <c r="C8" s="38"/>
      <c r="D8" s="38"/>
      <c r="E8" s="38"/>
      <c r="F8" s="38"/>
      <c r="G8" s="38"/>
      <c r="H8" s="39"/>
    </row>
    <row r="9" spans="1:8" s="11" customFormat="1" ht="29.25" customHeight="1">
      <c r="A9" s="141"/>
      <c r="B9" s="142"/>
      <c r="C9" s="143" t="s">
        <v>50</v>
      </c>
      <c r="D9" s="144" t="s">
        <v>51</v>
      </c>
      <c r="E9" s="144" t="s">
        <v>133</v>
      </c>
      <c r="F9" s="145" t="s">
        <v>2194</v>
      </c>
      <c r="G9" s="141"/>
      <c r="H9" s="142"/>
    </row>
    <row r="10" spans="1:8" s="2" customFormat="1" ht="26.4" customHeight="1">
      <c r="A10" s="38"/>
      <c r="B10" s="39"/>
      <c r="C10" s="232" t="s">
        <v>2195</v>
      </c>
      <c r="D10" s="232" t="s">
        <v>84</v>
      </c>
      <c r="E10" s="38"/>
      <c r="F10" s="38"/>
      <c r="G10" s="38"/>
      <c r="H10" s="39"/>
    </row>
    <row r="11" spans="1:8" s="2" customFormat="1" ht="16.8" customHeight="1">
      <c r="A11" s="38"/>
      <c r="B11" s="39"/>
      <c r="C11" s="233" t="s">
        <v>1190</v>
      </c>
      <c r="D11" s="234" t="s">
        <v>1191</v>
      </c>
      <c r="E11" s="235" t="s">
        <v>202</v>
      </c>
      <c r="F11" s="236">
        <v>3.475</v>
      </c>
      <c r="G11" s="38"/>
      <c r="H11" s="39"/>
    </row>
    <row r="12" spans="1:8" s="2" customFormat="1" ht="16.8" customHeight="1">
      <c r="A12" s="38"/>
      <c r="B12" s="39"/>
      <c r="C12" s="237" t="s">
        <v>3</v>
      </c>
      <c r="D12" s="237" t="s">
        <v>1249</v>
      </c>
      <c r="E12" s="19" t="s">
        <v>3</v>
      </c>
      <c r="F12" s="238">
        <v>3.475</v>
      </c>
      <c r="G12" s="38"/>
      <c r="H12" s="39"/>
    </row>
    <row r="13" spans="1:8" s="2" customFormat="1" ht="16.8" customHeight="1">
      <c r="A13" s="38"/>
      <c r="B13" s="39"/>
      <c r="C13" s="237" t="s">
        <v>1190</v>
      </c>
      <c r="D13" s="237" t="s">
        <v>161</v>
      </c>
      <c r="E13" s="19" t="s">
        <v>3</v>
      </c>
      <c r="F13" s="238">
        <v>3.475</v>
      </c>
      <c r="G13" s="38"/>
      <c r="H13" s="39"/>
    </row>
    <row r="14" spans="1:8" s="2" customFormat="1" ht="16.8" customHeight="1">
      <c r="A14" s="38"/>
      <c r="B14" s="39"/>
      <c r="C14" s="239" t="s">
        <v>2196</v>
      </c>
      <c r="D14" s="38"/>
      <c r="E14" s="38"/>
      <c r="F14" s="38"/>
      <c r="G14" s="38"/>
      <c r="H14" s="39"/>
    </row>
    <row r="15" spans="1:8" s="2" customFormat="1" ht="16.8" customHeight="1">
      <c r="A15" s="38"/>
      <c r="B15" s="39"/>
      <c r="C15" s="237" t="s">
        <v>1246</v>
      </c>
      <c r="D15" s="237" t="s">
        <v>1191</v>
      </c>
      <c r="E15" s="19" t="s">
        <v>202</v>
      </c>
      <c r="F15" s="238">
        <v>3.475</v>
      </c>
      <c r="G15" s="38"/>
      <c r="H15" s="39"/>
    </row>
    <row r="16" spans="1:8" s="2" customFormat="1" ht="16.8" customHeight="1">
      <c r="A16" s="38"/>
      <c r="B16" s="39"/>
      <c r="C16" s="237" t="s">
        <v>279</v>
      </c>
      <c r="D16" s="237" t="s">
        <v>1197</v>
      </c>
      <c r="E16" s="19" t="s">
        <v>202</v>
      </c>
      <c r="F16" s="238">
        <v>36.021</v>
      </c>
      <c r="G16" s="38"/>
      <c r="H16" s="39"/>
    </row>
    <row r="17" spans="1:8" s="2" customFormat="1" ht="16.8" customHeight="1">
      <c r="A17" s="38"/>
      <c r="B17" s="39"/>
      <c r="C17" s="233" t="s">
        <v>1193</v>
      </c>
      <c r="D17" s="234" t="s">
        <v>1194</v>
      </c>
      <c r="E17" s="235" t="s">
        <v>202</v>
      </c>
      <c r="F17" s="236">
        <v>14.246</v>
      </c>
      <c r="G17" s="38"/>
      <c r="H17" s="39"/>
    </row>
    <row r="18" spans="1:8" s="2" customFormat="1" ht="16.8" customHeight="1">
      <c r="A18" s="38"/>
      <c r="B18" s="39"/>
      <c r="C18" s="237" t="s">
        <v>3</v>
      </c>
      <c r="D18" s="237" t="s">
        <v>1243</v>
      </c>
      <c r="E18" s="19" t="s">
        <v>3</v>
      </c>
      <c r="F18" s="238">
        <v>14.246</v>
      </c>
      <c r="G18" s="38"/>
      <c r="H18" s="39"/>
    </row>
    <row r="19" spans="1:8" s="2" customFormat="1" ht="16.8" customHeight="1">
      <c r="A19" s="38"/>
      <c r="B19" s="39"/>
      <c r="C19" s="237" t="s">
        <v>1193</v>
      </c>
      <c r="D19" s="237" t="s">
        <v>161</v>
      </c>
      <c r="E19" s="19" t="s">
        <v>3</v>
      </c>
      <c r="F19" s="238">
        <v>14.246</v>
      </c>
      <c r="G19" s="38"/>
      <c r="H19" s="39"/>
    </row>
    <row r="20" spans="1:8" s="2" customFormat="1" ht="16.8" customHeight="1">
      <c r="A20" s="38"/>
      <c r="B20" s="39"/>
      <c r="C20" s="239" t="s">
        <v>2196</v>
      </c>
      <c r="D20" s="38"/>
      <c r="E20" s="38"/>
      <c r="F20" s="38"/>
      <c r="G20" s="38"/>
      <c r="H20" s="39"/>
    </row>
    <row r="21" spans="1:8" s="2" customFormat="1" ht="16.8" customHeight="1">
      <c r="A21" s="38"/>
      <c r="B21" s="39"/>
      <c r="C21" s="237" t="s">
        <v>1240</v>
      </c>
      <c r="D21" s="237" t="s">
        <v>1194</v>
      </c>
      <c r="E21" s="19" t="s">
        <v>202</v>
      </c>
      <c r="F21" s="238">
        <v>14.246</v>
      </c>
      <c r="G21" s="38"/>
      <c r="H21" s="39"/>
    </row>
    <row r="22" spans="1:8" s="2" customFormat="1" ht="16.8" customHeight="1">
      <c r="A22" s="38"/>
      <c r="B22" s="39"/>
      <c r="C22" s="237" t="s">
        <v>279</v>
      </c>
      <c r="D22" s="237" t="s">
        <v>1197</v>
      </c>
      <c r="E22" s="19" t="s">
        <v>202</v>
      </c>
      <c r="F22" s="238">
        <v>36.021</v>
      </c>
      <c r="G22" s="38"/>
      <c r="H22" s="39"/>
    </row>
    <row r="23" spans="1:8" s="2" customFormat="1" ht="16.8" customHeight="1">
      <c r="A23" s="38"/>
      <c r="B23" s="39"/>
      <c r="C23" s="237" t="s">
        <v>274</v>
      </c>
      <c r="D23" s="237" t="s">
        <v>275</v>
      </c>
      <c r="E23" s="19" t="s">
        <v>257</v>
      </c>
      <c r="F23" s="238">
        <v>25.643</v>
      </c>
      <c r="G23" s="38"/>
      <c r="H23" s="39"/>
    </row>
    <row r="24" spans="1:8" s="2" customFormat="1" ht="16.8" customHeight="1">
      <c r="A24" s="38"/>
      <c r="B24" s="39"/>
      <c r="C24" s="233" t="s">
        <v>1196</v>
      </c>
      <c r="D24" s="234" t="s">
        <v>1197</v>
      </c>
      <c r="E24" s="235" t="s">
        <v>202</v>
      </c>
      <c r="F24" s="236">
        <v>36.021</v>
      </c>
      <c r="G24" s="38"/>
      <c r="H24" s="39"/>
    </row>
    <row r="25" spans="1:8" s="2" customFormat="1" ht="16.8" customHeight="1">
      <c r="A25" s="38"/>
      <c r="B25" s="39"/>
      <c r="C25" s="237" t="s">
        <v>3</v>
      </c>
      <c r="D25" s="237" t="s">
        <v>1202</v>
      </c>
      <c r="E25" s="19" t="s">
        <v>3</v>
      </c>
      <c r="F25" s="238">
        <v>53.837</v>
      </c>
      <c r="G25" s="38"/>
      <c r="H25" s="39"/>
    </row>
    <row r="26" spans="1:8" s="2" customFormat="1" ht="16.8" customHeight="1">
      <c r="A26" s="38"/>
      <c r="B26" s="39"/>
      <c r="C26" s="237" t="s">
        <v>3</v>
      </c>
      <c r="D26" s="237" t="s">
        <v>1236</v>
      </c>
      <c r="E26" s="19" t="s">
        <v>3</v>
      </c>
      <c r="F26" s="238">
        <v>-3.475</v>
      </c>
      <c r="G26" s="38"/>
      <c r="H26" s="39"/>
    </row>
    <row r="27" spans="1:8" s="2" customFormat="1" ht="16.8" customHeight="1">
      <c r="A27" s="38"/>
      <c r="B27" s="39"/>
      <c r="C27" s="237" t="s">
        <v>3</v>
      </c>
      <c r="D27" s="237" t="s">
        <v>1237</v>
      </c>
      <c r="E27" s="19" t="s">
        <v>3</v>
      </c>
      <c r="F27" s="238">
        <v>-14.341</v>
      </c>
      <c r="G27" s="38"/>
      <c r="H27" s="39"/>
    </row>
    <row r="28" spans="1:8" s="2" customFormat="1" ht="16.8" customHeight="1">
      <c r="A28" s="38"/>
      <c r="B28" s="39"/>
      <c r="C28" s="237" t="s">
        <v>1196</v>
      </c>
      <c r="D28" s="237" t="s">
        <v>161</v>
      </c>
      <c r="E28" s="19" t="s">
        <v>3</v>
      </c>
      <c r="F28" s="238">
        <v>36.021</v>
      </c>
      <c r="G28" s="38"/>
      <c r="H28" s="39"/>
    </row>
    <row r="29" spans="1:8" s="2" customFormat="1" ht="16.8" customHeight="1">
      <c r="A29" s="38"/>
      <c r="B29" s="39"/>
      <c r="C29" s="239" t="s">
        <v>2196</v>
      </c>
      <c r="D29" s="38"/>
      <c r="E29" s="38"/>
      <c r="F29" s="38"/>
      <c r="G29" s="38"/>
      <c r="H29" s="39"/>
    </row>
    <row r="30" spans="1:8" s="2" customFormat="1" ht="16.8" customHeight="1">
      <c r="A30" s="38"/>
      <c r="B30" s="39"/>
      <c r="C30" s="237" t="s">
        <v>279</v>
      </c>
      <c r="D30" s="237" t="s">
        <v>1197</v>
      </c>
      <c r="E30" s="19" t="s">
        <v>202</v>
      </c>
      <c r="F30" s="238">
        <v>36.021</v>
      </c>
      <c r="G30" s="38"/>
      <c r="H30" s="39"/>
    </row>
    <row r="31" spans="1:8" s="2" customFormat="1" ht="16.8" customHeight="1">
      <c r="A31" s="38"/>
      <c r="B31" s="39"/>
      <c r="C31" s="237" t="s">
        <v>292</v>
      </c>
      <c r="D31" s="237" t="s">
        <v>293</v>
      </c>
      <c r="E31" s="19" t="s">
        <v>257</v>
      </c>
      <c r="F31" s="238">
        <v>64.838</v>
      </c>
      <c r="G31" s="38"/>
      <c r="H31" s="39"/>
    </row>
    <row r="32" spans="1:8" s="2" customFormat="1" ht="16.8" customHeight="1">
      <c r="A32" s="38"/>
      <c r="B32" s="39"/>
      <c r="C32" s="233" t="s">
        <v>1199</v>
      </c>
      <c r="D32" s="234" t="s">
        <v>1200</v>
      </c>
      <c r="E32" s="235" t="s">
        <v>190</v>
      </c>
      <c r="F32" s="236">
        <v>29.68</v>
      </c>
      <c r="G32" s="38"/>
      <c r="H32" s="39"/>
    </row>
    <row r="33" spans="1:8" s="2" customFormat="1" ht="16.8" customHeight="1">
      <c r="A33" s="38"/>
      <c r="B33" s="39"/>
      <c r="C33" s="237" t="s">
        <v>1199</v>
      </c>
      <c r="D33" s="237" t="s">
        <v>1269</v>
      </c>
      <c r="E33" s="19" t="s">
        <v>3</v>
      </c>
      <c r="F33" s="238">
        <v>29.68</v>
      </c>
      <c r="G33" s="38"/>
      <c r="H33" s="39"/>
    </row>
    <row r="34" spans="1:8" s="2" customFormat="1" ht="16.8" customHeight="1">
      <c r="A34" s="38"/>
      <c r="B34" s="39"/>
      <c r="C34" s="239" t="s">
        <v>2196</v>
      </c>
      <c r="D34" s="38"/>
      <c r="E34" s="38"/>
      <c r="F34" s="38"/>
      <c r="G34" s="38"/>
      <c r="H34" s="39"/>
    </row>
    <row r="35" spans="1:8" s="2" customFormat="1" ht="16.8" customHeight="1">
      <c r="A35" s="38"/>
      <c r="B35" s="39"/>
      <c r="C35" s="237" t="s">
        <v>1266</v>
      </c>
      <c r="D35" s="237" t="s">
        <v>2197</v>
      </c>
      <c r="E35" s="19" t="s">
        <v>190</v>
      </c>
      <c r="F35" s="238">
        <v>29.68</v>
      </c>
      <c r="G35" s="38"/>
      <c r="H35" s="39"/>
    </row>
    <row r="36" spans="1:8" s="2" customFormat="1" ht="16.8" customHeight="1">
      <c r="A36" s="38"/>
      <c r="B36" s="39"/>
      <c r="C36" s="237" t="s">
        <v>1315</v>
      </c>
      <c r="D36" s="237" t="s">
        <v>2198</v>
      </c>
      <c r="E36" s="19" t="s">
        <v>190</v>
      </c>
      <c r="F36" s="238">
        <v>29.68</v>
      </c>
      <c r="G36" s="38"/>
      <c r="H36" s="39"/>
    </row>
    <row r="37" spans="1:8" s="2" customFormat="1" ht="16.8" customHeight="1">
      <c r="A37" s="38"/>
      <c r="B37" s="39"/>
      <c r="C37" s="237" t="s">
        <v>1319</v>
      </c>
      <c r="D37" s="237" t="s">
        <v>1320</v>
      </c>
      <c r="E37" s="19" t="s">
        <v>190</v>
      </c>
      <c r="F37" s="238">
        <v>29.68</v>
      </c>
      <c r="G37" s="38"/>
      <c r="H37" s="39"/>
    </row>
    <row r="38" spans="1:8" s="2" customFormat="1" ht="16.8" customHeight="1">
      <c r="A38" s="38"/>
      <c r="B38" s="39"/>
      <c r="C38" s="237" t="s">
        <v>1346</v>
      </c>
      <c r="D38" s="237" t="s">
        <v>2199</v>
      </c>
      <c r="E38" s="19" t="s">
        <v>190</v>
      </c>
      <c r="F38" s="238">
        <v>29.68</v>
      </c>
      <c r="G38" s="38"/>
      <c r="H38" s="39"/>
    </row>
    <row r="39" spans="1:8" s="2" customFormat="1" ht="16.8" customHeight="1">
      <c r="A39" s="38"/>
      <c r="B39" s="39"/>
      <c r="C39" s="237" t="s">
        <v>1270</v>
      </c>
      <c r="D39" s="237" t="s">
        <v>2200</v>
      </c>
      <c r="E39" s="19" t="s">
        <v>190</v>
      </c>
      <c r="F39" s="238">
        <v>29.977</v>
      </c>
      <c r="G39" s="38"/>
      <c r="H39" s="39"/>
    </row>
    <row r="40" spans="1:8" s="2" customFormat="1" ht="16.8" customHeight="1">
      <c r="A40" s="38"/>
      <c r="B40" s="39"/>
      <c r="C40" s="233" t="s">
        <v>1202</v>
      </c>
      <c r="D40" s="234" t="s">
        <v>1203</v>
      </c>
      <c r="E40" s="235" t="s">
        <v>202</v>
      </c>
      <c r="F40" s="236">
        <v>53.837</v>
      </c>
      <c r="G40" s="38"/>
      <c r="H40" s="39"/>
    </row>
    <row r="41" spans="1:8" s="2" customFormat="1" ht="16.8" customHeight="1">
      <c r="A41" s="38"/>
      <c r="B41" s="39"/>
      <c r="C41" s="237" t="s">
        <v>1202</v>
      </c>
      <c r="D41" s="237" t="s">
        <v>1217</v>
      </c>
      <c r="E41" s="19" t="s">
        <v>3</v>
      </c>
      <c r="F41" s="238">
        <v>53.837</v>
      </c>
      <c r="G41" s="38"/>
      <c r="H41" s="39"/>
    </row>
    <row r="42" spans="1:8" s="2" customFormat="1" ht="16.8" customHeight="1">
      <c r="A42" s="38"/>
      <c r="B42" s="39"/>
      <c r="C42" s="239" t="s">
        <v>2196</v>
      </c>
      <c r="D42" s="38"/>
      <c r="E42" s="38"/>
      <c r="F42" s="38"/>
      <c r="G42" s="38"/>
      <c r="H42" s="39"/>
    </row>
    <row r="43" spans="1:8" s="2" customFormat="1" ht="16.8" customHeight="1">
      <c r="A43" s="38"/>
      <c r="B43" s="39"/>
      <c r="C43" s="237" t="s">
        <v>1213</v>
      </c>
      <c r="D43" s="237" t="s">
        <v>1203</v>
      </c>
      <c r="E43" s="19" t="s">
        <v>202</v>
      </c>
      <c r="F43" s="238">
        <v>53.837</v>
      </c>
      <c r="G43" s="38"/>
      <c r="H43" s="39"/>
    </row>
    <row r="44" spans="1:8" s="2" customFormat="1" ht="16.8" customHeight="1">
      <c r="A44" s="38"/>
      <c r="B44" s="39"/>
      <c r="C44" s="237" t="s">
        <v>250</v>
      </c>
      <c r="D44" s="237" t="s">
        <v>2201</v>
      </c>
      <c r="E44" s="19" t="s">
        <v>202</v>
      </c>
      <c r="F44" s="238">
        <v>53.837</v>
      </c>
      <c r="G44" s="38"/>
      <c r="H44" s="39"/>
    </row>
    <row r="45" spans="1:8" s="2" customFormat="1" ht="16.8" customHeight="1">
      <c r="A45" s="38"/>
      <c r="B45" s="39"/>
      <c r="C45" s="237" t="s">
        <v>255</v>
      </c>
      <c r="D45" s="237" t="s">
        <v>2202</v>
      </c>
      <c r="E45" s="19" t="s">
        <v>257</v>
      </c>
      <c r="F45" s="238">
        <v>86.139</v>
      </c>
      <c r="G45" s="38"/>
      <c r="H45" s="39"/>
    </row>
    <row r="46" spans="1:8" s="2" customFormat="1" ht="16.8" customHeight="1">
      <c r="A46" s="38"/>
      <c r="B46" s="39"/>
      <c r="C46" s="237" t="s">
        <v>261</v>
      </c>
      <c r="D46" s="237" t="s">
        <v>2203</v>
      </c>
      <c r="E46" s="19" t="s">
        <v>202</v>
      </c>
      <c r="F46" s="238">
        <v>53.837</v>
      </c>
      <c r="G46" s="38"/>
      <c r="H46" s="39"/>
    </row>
    <row r="47" spans="1:8" s="2" customFormat="1" ht="16.8" customHeight="1">
      <c r="A47" s="38"/>
      <c r="B47" s="39"/>
      <c r="C47" s="237" t="s">
        <v>279</v>
      </c>
      <c r="D47" s="237" t="s">
        <v>1197</v>
      </c>
      <c r="E47" s="19" t="s">
        <v>202</v>
      </c>
      <c r="F47" s="238">
        <v>36.021</v>
      </c>
      <c r="G47" s="38"/>
      <c r="H47" s="39"/>
    </row>
    <row r="48" spans="1:8" s="2" customFormat="1" ht="16.8" customHeight="1">
      <c r="A48" s="38"/>
      <c r="B48" s="39"/>
      <c r="C48" s="233" t="s">
        <v>1205</v>
      </c>
      <c r="D48" s="234" t="s">
        <v>1206</v>
      </c>
      <c r="E48" s="235" t="s">
        <v>3</v>
      </c>
      <c r="F48" s="236">
        <v>94.976</v>
      </c>
      <c r="G48" s="38"/>
      <c r="H48" s="39"/>
    </row>
    <row r="49" spans="1:8" s="2" customFormat="1" ht="16.8" customHeight="1">
      <c r="A49" s="38"/>
      <c r="B49" s="39"/>
      <c r="C49" s="237" t="s">
        <v>1205</v>
      </c>
      <c r="D49" s="237" t="s">
        <v>1222</v>
      </c>
      <c r="E49" s="19" t="s">
        <v>3</v>
      </c>
      <c r="F49" s="238">
        <v>94.976</v>
      </c>
      <c r="G49" s="38"/>
      <c r="H49" s="39"/>
    </row>
    <row r="50" spans="1:8" s="2" customFormat="1" ht="16.8" customHeight="1">
      <c r="A50" s="38"/>
      <c r="B50" s="39"/>
      <c r="C50" s="239" t="s">
        <v>2196</v>
      </c>
      <c r="D50" s="38"/>
      <c r="E50" s="38"/>
      <c r="F50" s="38"/>
      <c r="G50" s="38"/>
      <c r="H50" s="39"/>
    </row>
    <row r="51" spans="1:8" s="2" customFormat="1" ht="16.8" customHeight="1">
      <c r="A51" s="38"/>
      <c r="B51" s="39"/>
      <c r="C51" s="237" t="s">
        <v>1218</v>
      </c>
      <c r="D51" s="237" t="s">
        <v>1361</v>
      </c>
      <c r="E51" s="19" t="s">
        <v>151</v>
      </c>
      <c r="F51" s="238">
        <v>94.976</v>
      </c>
      <c r="G51" s="38"/>
      <c r="H51" s="39"/>
    </row>
    <row r="52" spans="1:8" s="2" customFormat="1" ht="16.8" customHeight="1">
      <c r="A52" s="38"/>
      <c r="B52" s="39"/>
      <c r="C52" s="237" t="s">
        <v>1223</v>
      </c>
      <c r="D52" s="237" t="s">
        <v>2204</v>
      </c>
      <c r="E52" s="19" t="s">
        <v>151</v>
      </c>
      <c r="F52" s="238">
        <v>94.976</v>
      </c>
      <c r="G52" s="38"/>
      <c r="H52" s="39"/>
    </row>
    <row r="53" spans="1:8" s="2" customFormat="1" ht="26.4" customHeight="1">
      <c r="A53" s="38"/>
      <c r="B53" s="39"/>
      <c r="C53" s="232" t="s">
        <v>2205</v>
      </c>
      <c r="D53" s="232" t="s">
        <v>87</v>
      </c>
      <c r="E53" s="38"/>
      <c r="F53" s="38"/>
      <c r="G53" s="38"/>
      <c r="H53" s="39"/>
    </row>
    <row r="54" spans="1:8" s="2" customFormat="1" ht="16.8" customHeight="1">
      <c r="A54" s="38"/>
      <c r="B54" s="39"/>
      <c r="C54" s="233" t="s">
        <v>1190</v>
      </c>
      <c r="D54" s="234" t="s">
        <v>1191</v>
      </c>
      <c r="E54" s="235" t="s">
        <v>202</v>
      </c>
      <c r="F54" s="236">
        <v>6.385</v>
      </c>
      <c r="G54" s="38"/>
      <c r="H54" s="39"/>
    </row>
    <row r="55" spans="1:8" s="2" customFormat="1" ht="16.8" customHeight="1">
      <c r="A55" s="38"/>
      <c r="B55" s="39"/>
      <c r="C55" s="237" t="s">
        <v>3</v>
      </c>
      <c r="D55" s="237" t="s">
        <v>1394</v>
      </c>
      <c r="E55" s="19" t="s">
        <v>3</v>
      </c>
      <c r="F55" s="238">
        <v>1.07</v>
      </c>
      <c r="G55" s="38"/>
      <c r="H55" s="39"/>
    </row>
    <row r="56" spans="1:8" s="2" customFormat="1" ht="16.8" customHeight="1">
      <c r="A56" s="38"/>
      <c r="B56" s="39"/>
      <c r="C56" s="237" t="s">
        <v>3</v>
      </c>
      <c r="D56" s="237" t="s">
        <v>1395</v>
      </c>
      <c r="E56" s="19" t="s">
        <v>3</v>
      </c>
      <c r="F56" s="238">
        <v>4.69</v>
      </c>
      <c r="G56" s="38"/>
      <c r="H56" s="39"/>
    </row>
    <row r="57" spans="1:8" s="2" customFormat="1" ht="16.8" customHeight="1">
      <c r="A57" s="38"/>
      <c r="B57" s="39"/>
      <c r="C57" s="237" t="s">
        <v>3</v>
      </c>
      <c r="D57" s="237" t="s">
        <v>1396</v>
      </c>
      <c r="E57" s="19" t="s">
        <v>3</v>
      </c>
      <c r="F57" s="238">
        <v>0.625</v>
      </c>
      <c r="G57" s="38"/>
      <c r="H57" s="39"/>
    </row>
    <row r="58" spans="1:8" s="2" customFormat="1" ht="16.8" customHeight="1">
      <c r="A58" s="38"/>
      <c r="B58" s="39"/>
      <c r="C58" s="237" t="s">
        <v>1190</v>
      </c>
      <c r="D58" s="237" t="s">
        <v>161</v>
      </c>
      <c r="E58" s="19" t="s">
        <v>3</v>
      </c>
      <c r="F58" s="238">
        <v>6.385</v>
      </c>
      <c r="G58" s="38"/>
      <c r="H58" s="39"/>
    </row>
    <row r="59" spans="1:8" s="2" customFormat="1" ht="16.8" customHeight="1">
      <c r="A59" s="38"/>
      <c r="B59" s="39"/>
      <c r="C59" s="239" t="s">
        <v>2196</v>
      </c>
      <c r="D59" s="38"/>
      <c r="E59" s="38"/>
      <c r="F59" s="38"/>
      <c r="G59" s="38"/>
      <c r="H59" s="39"/>
    </row>
    <row r="60" spans="1:8" s="2" customFormat="1" ht="16.8" customHeight="1">
      <c r="A60" s="38"/>
      <c r="B60" s="39"/>
      <c r="C60" s="237" t="s">
        <v>1246</v>
      </c>
      <c r="D60" s="237" t="s">
        <v>1191</v>
      </c>
      <c r="E60" s="19" t="s">
        <v>202</v>
      </c>
      <c r="F60" s="238">
        <v>6.385</v>
      </c>
      <c r="G60" s="38"/>
      <c r="H60" s="39"/>
    </row>
    <row r="61" spans="1:8" s="2" customFormat="1" ht="16.8" customHeight="1">
      <c r="A61" s="38"/>
      <c r="B61" s="39"/>
      <c r="C61" s="237" t="s">
        <v>279</v>
      </c>
      <c r="D61" s="237" t="s">
        <v>1197</v>
      </c>
      <c r="E61" s="19" t="s">
        <v>202</v>
      </c>
      <c r="F61" s="238">
        <v>60.203</v>
      </c>
      <c r="G61" s="38"/>
      <c r="H61" s="39"/>
    </row>
    <row r="62" spans="1:8" s="2" customFormat="1" ht="16.8" customHeight="1">
      <c r="A62" s="38"/>
      <c r="B62" s="39"/>
      <c r="C62" s="233" t="s">
        <v>1402</v>
      </c>
      <c r="D62" s="234" t="s">
        <v>2206</v>
      </c>
      <c r="E62" s="235" t="s">
        <v>202</v>
      </c>
      <c r="F62" s="236">
        <v>0.579</v>
      </c>
      <c r="G62" s="38"/>
      <c r="H62" s="39"/>
    </row>
    <row r="63" spans="1:8" s="2" customFormat="1" ht="16.8" customHeight="1">
      <c r="A63" s="38"/>
      <c r="B63" s="39"/>
      <c r="C63" s="237" t="s">
        <v>3</v>
      </c>
      <c r="D63" s="237" t="s">
        <v>1401</v>
      </c>
      <c r="E63" s="19" t="s">
        <v>3</v>
      </c>
      <c r="F63" s="238">
        <v>0.579</v>
      </c>
      <c r="G63" s="38"/>
      <c r="H63" s="39"/>
    </row>
    <row r="64" spans="1:8" s="2" customFormat="1" ht="16.8" customHeight="1">
      <c r="A64" s="38"/>
      <c r="B64" s="39"/>
      <c r="C64" s="237" t="s">
        <v>1402</v>
      </c>
      <c r="D64" s="237" t="s">
        <v>161</v>
      </c>
      <c r="E64" s="19" t="s">
        <v>3</v>
      </c>
      <c r="F64" s="238">
        <v>0.579</v>
      </c>
      <c r="G64" s="38"/>
      <c r="H64" s="39"/>
    </row>
    <row r="65" spans="1:8" s="2" customFormat="1" ht="16.8" customHeight="1">
      <c r="A65" s="38"/>
      <c r="B65" s="39"/>
      <c r="C65" s="233" t="s">
        <v>1193</v>
      </c>
      <c r="D65" s="234" t="s">
        <v>1194</v>
      </c>
      <c r="E65" s="235" t="s">
        <v>202</v>
      </c>
      <c r="F65" s="236">
        <v>33.636</v>
      </c>
      <c r="G65" s="38"/>
      <c r="H65" s="39"/>
    </row>
    <row r="66" spans="1:8" s="2" customFormat="1" ht="16.8" customHeight="1">
      <c r="A66" s="38"/>
      <c r="B66" s="39"/>
      <c r="C66" s="237" t="s">
        <v>3</v>
      </c>
      <c r="D66" s="237" t="s">
        <v>1389</v>
      </c>
      <c r="E66" s="19" t="s">
        <v>3</v>
      </c>
      <c r="F66" s="238">
        <v>3.21</v>
      </c>
      <c r="G66" s="38"/>
      <c r="H66" s="39"/>
    </row>
    <row r="67" spans="1:8" s="2" customFormat="1" ht="16.8" customHeight="1">
      <c r="A67" s="38"/>
      <c r="B67" s="39"/>
      <c r="C67" s="237" t="s">
        <v>3</v>
      </c>
      <c r="D67" s="237" t="s">
        <v>1390</v>
      </c>
      <c r="E67" s="19" t="s">
        <v>3</v>
      </c>
      <c r="F67" s="238">
        <v>14.07</v>
      </c>
      <c r="G67" s="38"/>
      <c r="H67" s="39"/>
    </row>
    <row r="68" spans="1:8" s="2" customFormat="1" ht="16.8" customHeight="1">
      <c r="A68" s="38"/>
      <c r="B68" s="39"/>
      <c r="C68" s="237" t="s">
        <v>3</v>
      </c>
      <c r="D68" s="237" t="s">
        <v>1375</v>
      </c>
      <c r="E68" s="19" t="s">
        <v>3</v>
      </c>
      <c r="F68" s="238">
        <v>25.23</v>
      </c>
      <c r="G68" s="38"/>
      <c r="H68" s="39"/>
    </row>
    <row r="69" spans="1:8" s="2" customFormat="1" ht="16.8" customHeight="1">
      <c r="A69" s="38"/>
      <c r="B69" s="39"/>
      <c r="C69" s="237" t="s">
        <v>3</v>
      </c>
      <c r="D69" s="237" t="s">
        <v>1391</v>
      </c>
      <c r="E69" s="19" t="s">
        <v>3</v>
      </c>
      <c r="F69" s="238">
        <v>-8.874</v>
      </c>
      <c r="G69" s="38"/>
      <c r="H69" s="39"/>
    </row>
    <row r="70" spans="1:8" s="2" customFormat="1" ht="16.8" customHeight="1">
      <c r="A70" s="38"/>
      <c r="B70" s="39"/>
      <c r="C70" s="237" t="s">
        <v>1193</v>
      </c>
      <c r="D70" s="237" t="s">
        <v>161</v>
      </c>
      <c r="E70" s="19" t="s">
        <v>3</v>
      </c>
      <c r="F70" s="238">
        <v>33.636</v>
      </c>
      <c r="G70" s="38"/>
      <c r="H70" s="39"/>
    </row>
    <row r="71" spans="1:8" s="2" customFormat="1" ht="16.8" customHeight="1">
      <c r="A71" s="38"/>
      <c r="B71" s="39"/>
      <c r="C71" s="239" t="s">
        <v>2196</v>
      </c>
      <c r="D71" s="38"/>
      <c r="E71" s="38"/>
      <c r="F71" s="38"/>
      <c r="G71" s="38"/>
      <c r="H71" s="39"/>
    </row>
    <row r="72" spans="1:8" s="2" customFormat="1" ht="16.8" customHeight="1">
      <c r="A72" s="38"/>
      <c r="B72" s="39"/>
      <c r="C72" s="237" t="s">
        <v>1240</v>
      </c>
      <c r="D72" s="237" t="s">
        <v>2207</v>
      </c>
      <c r="E72" s="19" t="s">
        <v>202</v>
      </c>
      <c r="F72" s="238">
        <v>33.636</v>
      </c>
      <c r="G72" s="38"/>
      <c r="H72" s="39"/>
    </row>
    <row r="73" spans="1:8" s="2" customFormat="1" ht="16.8" customHeight="1">
      <c r="A73" s="38"/>
      <c r="B73" s="39"/>
      <c r="C73" s="237" t="s">
        <v>279</v>
      </c>
      <c r="D73" s="237" t="s">
        <v>1197</v>
      </c>
      <c r="E73" s="19" t="s">
        <v>202</v>
      </c>
      <c r="F73" s="238">
        <v>60.203</v>
      </c>
      <c r="G73" s="38"/>
      <c r="H73" s="39"/>
    </row>
    <row r="74" spans="1:8" s="2" customFormat="1" ht="16.8" customHeight="1">
      <c r="A74" s="38"/>
      <c r="B74" s="39"/>
      <c r="C74" s="237" t="s">
        <v>274</v>
      </c>
      <c r="D74" s="237" t="s">
        <v>275</v>
      </c>
      <c r="E74" s="19" t="s">
        <v>257</v>
      </c>
      <c r="F74" s="238">
        <v>60.545</v>
      </c>
      <c r="G74" s="38"/>
      <c r="H74" s="39"/>
    </row>
    <row r="75" spans="1:8" s="2" customFormat="1" ht="16.8" customHeight="1">
      <c r="A75" s="38"/>
      <c r="B75" s="39"/>
      <c r="C75" s="233" t="s">
        <v>1376</v>
      </c>
      <c r="D75" s="234" t="s">
        <v>2208</v>
      </c>
      <c r="E75" s="235" t="s">
        <v>202</v>
      </c>
      <c r="F75" s="236">
        <v>25.23</v>
      </c>
      <c r="G75" s="38"/>
      <c r="H75" s="39"/>
    </row>
    <row r="76" spans="1:8" s="2" customFormat="1" ht="16.8" customHeight="1">
      <c r="A76" s="38"/>
      <c r="B76" s="39"/>
      <c r="C76" s="237" t="s">
        <v>3</v>
      </c>
      <c r="D76" s="237" t="s">
        <v>1375</v>
      </c>
      <c r="E76" s="19" t="s">
        <v>3</v>
      </c>
      <c r="F76" s="238">
        <v>25.23</v>
      </c>
      <c r="G76" s="38"/>
      <c r="H76" s="39"/>
    </row>
    <row r="77" spans="1:8" s="2" customFormat="1" ht="16.8" customHeight="1">
      <c r="A77" s="38"/>
      <c r="B77" s="39"/>
      <c r="C77" s="237" t="s">
        <v>1376</v>
      </c>
      <c r="D77" s="237" t="s">
        <v>161</v>
      </c>
      <c r="E77" s="19" t="s">
        <v>3</v>
      </c>
      <c r="F77" s="238">
        <v>25.23</v>
      </c>
      <c r="G77" s="38"/>
      <c r="H77" s="39"/>
    </row>
    <row r="78" spans="1:8" s="2" customFormat="1" ht="16.8" customHeight="1">
      <c r="A78" s="38"/>
      <c r="B78" s="39"/>
      <c r="C78" s="233" t="s">
        <v>1196</v>
      </c>
      <c r="D78" s="234" t="s">
        <v>1197</v>
      </c>
      <c r="E78" s="235" t="s">
        <v>202</v>
      </c>
      <c r="F78" s="236">
        <v>60.203</v>
      </c>
      <c r="G78" s="38"/>
      <c r="H78" s="39"/>
    </row>
    <row r="79" spans="1:8" s="2" customFormat="1" ht="16.8" customHeight="1">
      <c r="A79" s="38"/>
      <c r="B79" s="39"/>
      <c r="C79" s="237" t="s">
        <v>3</v>
      </c>
      <c r="D79" s="237" t="s">
        <v>1199</v>
      </c>
      <c r="E79" s="19" t="s">
        <v>3</v>
      </c>
      <c r="F79" s="238">
        <v>100.224</v>
      </c>
      <c r="G79" s="38"/>
      <c r="H79" s="39"/>
    </row>
    <row r="80" spans="1:8" s="2" customFormat="1" ht="16.8" customHeight="1">
      <c r="A80" s="38"/>
      <c r="B80" s="39"/>
      <c r="C80" s="237" t="s">
        <v>3</v>
      </c>
      <c r="D80" s="237" t="s">
        <v>1236</v>
      </c>
      <c r="E80" s="19" t="s">
        <v>3</v>
      </c>
      <c r="F80" s="238">
        <v>-6.385</v>
      </c>
      <c r="G80" s="38"/>
      <c r="H80" s="39"/>
    </row>
    <row r="81" spans="1:8" s="2" customFormat="1" ht="16.8" customHeight="1">
      <c r="A81" s="38"/>
      <c r="B81" s="39"/>
      <c r="C81" s="237" t="s">
        <v>3</v>
      </c>
      <c r="D81" s="237" t="s">
        <v>1386</v>
      </c>
      <c r="E81" s="19" t="s">
        <v>3</v>
      </c>
      <c r="F81" s="238">
        <v>-33.636</v>
      </c>
      <c r="G81" s="38"/>
      <c r="H81" s="39"/>
    </row>
    <row r="82" spans="1:8" s="2" customFormat="1" ht="16.8" customHeight="1">
      <c r="A82" s="38"/>
      <c r="B82" s="39"/>
      <c r="C82" s="237" t="s">
        <v>1196</v>
      </c>
      <c r="D82" s="237" t="s">
        <v>161</v>
      </c>
      <c r="E82" s="19" t="s">
        <v>3</v>
      </c>
      <c r="F82" s="238">
        <v>60.203</v>
      </c>
      <c r="G82" s="38"/>
      <c r="H82" s="39"/>
    </row>
    <row r="83" spans="1:8" s="2" customFormat="1" ht="16.8" customHeight="1">
      <c r="A83" s="38"/>
      <c r="B83" s="39"/>
      <c r="C83" s="239" t="s">
        <v>2196</v>
      </c>
      <c r="D83" s="38"/>
      <c r="E83" s="38"/>
      <c r="F83" s="38"/>
      <c r="G83" s="38"/>
      <c r="H83" s="39"/>
    </row>
    <row r="84" spans="1:8" s="2" customFormat="1" ht="16.8" customHeight="1">
      <c r="A84" s="38"/>
      <c r="B84" s="39"/>
      <c r="C84" s="237" t="s">
        <v>279</v>
      </c>
      <c r="D84" s="237" t="s">
        <v>1197</v>
      </c>
      <c r="E84" s="19" t="s">
        <v>202</v>
      </c>
      <c r="F84" s="238">
        <v>60.203</v>
      </c>
      <c r="G84" s="38"/>
      <c r="H84" s="39"/>
    </row>
    <row r="85" spans="1:8" s="2" customFormat="1" ht="16.8" customHeight="1">
      <c r="A85" s="38"/>
      <c r="B85" s="39"/>
      <c r="C85" s="237" t="s">
        <v>292</v>
      </c>
      <c r="D85" s="237" t="s">
        <v>293</v>
      </c>
      <c r="E85" s="19" t="s">
        <v>257</v>
      </c>
      <c r="F85" s="238">
        <v>108.365</v>
      </c>
      <c r="G85" s="38"/>
      <c r="H85" s="39"/>
    </row>
    <row r="86" spans="1:8" s="2" customFormat="1" ht="16.8" customHeight="1">
      <c r="A86" s="38"/>
      <c r="B86" s="39"/>
      <c r="C86" s="233" t="s">
        <v>1356</v>
      </c>
      <c r="D86" s="234" t="s">
        <v>1357</v>
      </c>
      <c r="E86" s="235" t="s">
        <v>190</v>
      </c>
      <c r="F86" s="236">
        <v>57.6</v>
      </c>
      <c r="G86" s="38"/>
      <c r="H86" s="39"/>
    </row>
    <row r="87" spans="1:8" s="2" customFormat="1" ht="16.8" customHeight="1">
      <c r="A87" s="38"/>
      <c r="B87" s="39"/>
      <c r="C87" s="237" t="s">
        <v>3</v>
      </c>
      <c r="D87" s="237" t="s">
        <v>1407</v>
      </c>
      <c r="E87" s="19" t="s">
        <v>3</v>
      </c>
      <c r="F87" s="238">
        <v>10.7</v>
      </c>
      <c r="G87" s="38"/>
      <c r="H87" s="39"/>
    </row>
    <row r="88" spans="1:8" s="2" customFormat="1" ht="16.8" customHeight="1">
      <c r="A88" s="38"/>
      <c r="B88" s="39"/>
      <c r="C88" s="237" t="s">
        <v>3</v>
      </c>
      <c r="D88" s="237" t="s">
        <v>1408</v>
      </c>
      <c r="E88" s="19" t="s">
        <v>3</v>
      </c>
      <c r="F88" s="238">
        <v>46.9</v>
      </c>
      <c r="G88" s="38"/>
      <c r="H88" s="39"/>
    </row>
    <row r="89" spans="1:8" s="2" customFormat="1" ht="16.8" customHeight="1">
      <c r="A89" s="38"/>
      <c r="B89" s="39"/>
      <c r="C89" s="237" t="s">
        <v>1356</v>
      </c>
      <c r="D89" s="237" t="s">
        <v>161</v>
      </c>
      <c r="E89" s="19" t="s">
        <v>3</v>
      </c>
      <c r="F89" s="238">
        <v>57.6</v>
      </c>
      <c r="G89" s="38"/>
      <c r="H89" s="39"/>
    </row>
    <row r="90" spans="1:8" s="2" customFormat="1" ht="16.8" customHeight="1">
      <c r="A90" s="38"/>
      <c r="B90" s="39"/>
      <c r="C90" s="239" t="s">
        <v>2196</v>
      </c>
      <c r="D90" s="38"/>
      <c r="E90" s="38"/>
      <c r="F90" s="38"/>
      <c r="G90" s="38"/>
      <c r="H90" s="39"/>
    </row>
    <row r="91" spans="1:8" s="2" customFormat="1" ht="16.8" customHeight="1">
      <c r="A91" s="38"/>
      <c r="B91" s="39"/>
      <c r="C91" s="237" t="s">
        <v>1403</v>
      </c>
      <c r="D91" s="237" t="s">
        <v>1357</v>
      </c>
      <c r="E91" s="19" t="s">
        <v>190</v>
      </c>
      <c r="F91" s="238">
        <v>57.6</v>
      </c>
      <c r="G91" s="38"/>
      <c r="H91" s="39"/>
    </row>
    <row r="92" spans="1:8" s="2" customFormat="1" ht="16.8" customHeight="1">
      <c r="A92" s="38"/>
      <c r="B92" s="39"/>
      <c r="C92" s="237" t="s">
        <v>1315</v>
      </c>
      <c r="D92" s="237" t="s">
        <v>2198</v>
      </c>
      <c r="E92" s="19" t="s">
        <v>190</v>
      </c>
      <c r="F92" s="238">
        <v>57.6</v>
      </c>
      <c r="G92" s="38"/>
      <c r="H92" s="39"/>
    </row>
    <row r="93" spans="1:8" s="2" customFormat="1" ht="16.8" customHeight="1">
      <c r="A93" s="38"/>
      <c r="B93" s="39"/>
      <c r="C93" s="237" t="s">
        <v>1446</v>
      </c>
      <c r="D93" s="237" t="s">
        <v>2209</v>
      </c>
      <c r="E93" s="19" t="s">
        <v>190</v>
      </c>
      <c r="F93" s="238">
        <v>57.6</v>
      </c>
      <c r="G93" s="38"/>
      <c r="H93" s="39"/>
    </row>
    <row r="94" spans="1:8" s="2" customFormat="1" ht="16.8" customHeight="1">
      <c r="A94" s="38"/>
      <c r="B94" s="39"/>
      <c r="C94" s="237" t="s">
        <v>1450</v>
      </c>
      <c r="D94" s="237" t="s">
        <v>2210</v>
      </c>
      <c r="E94" s="19" t="s">
        <v>190</v>
      </c>
      <c r="F94" s="238">
        <v>57.6</v>
      </c>
      <c r="G94" s="38"/>
      <c r="H94" s="39"/>
    </row>
    <row r="95" spans="1:8" s="2" customFormat="1" ht="16.8" customHeight="1">
      <c r="A95" s="38"/>
      <c r="B95" s="39"/>
      <c r="C95" s="237" t="s">
        <v>1409</v>
      </c>
      <c r="D95" s="237" t="s">
        <v>1410</v>
      </c>
      <c r="E95" s="19" t="s">
        <v>190</v>
      </c>
      <c r="F95" s="238">
        <v>58.464</v>
      </c>
      <c r="G95" s="38"/>
      <c r="H95" s="39"/>
    </row>
    <row r="96" spans="1:8" s="2" customFormat="1" ht="16.8" customHeight="1">
      <c r="A96" s="38"/>
      <c r="B96" s="39"/>
      <c r="C96" s="233" t="s">
        <v>1199</v>
      </c>
      <c r="D96" s="234" t="s">
        <v>1359</v>
      </c>
      <c r="E96" s="235" t="s">
        <v>202</v>
      </c>
      <c r="F96" s="236">
        <v>100.224</v>
      </c>
      <c r="G96" s="38"/>
      <c r="H96" s="39"/>
    </row>
    <row r="97" spans="1:8" s="2" customFormat="1" ht="16.8" customHeight="1">
      <c r="A97" s="38"/>
      <c r="B97" s="39"/>
      <c r="C97" s="237" t="s">
        <v>3</v>
      </c>
      <c r="D97" s="237" t="s">
        <v>1370</v>
      </c>
      <c r="E97" s="19" t="s">
        <v>3</v>
      </c>
      <c r="F97" s="238">
        <v>18.618</v>
      </c>
      <c r="G97" s="38"/>
      <c r="H97" s="39"/>
    </row>
    <row r="98" spans="1:8" s="2" customFormat="1" ht="16.8" customHeight="1">
      <c r="A98" s="38"/>
      <c r="B98" s="39"/>
      <c r="C98" s="237" t="s">
        <v>3</v>
      </c>
      <c r="D98" s="237" t="s">
        <v>1371</v>
      </c>
      <c r="E98" s="19" t="s">
        <v>3</v>
      </c>
      <c r="F98" s="238">
        <v>81.606</v>
      </c>
      <c r="G98" s="38"/>
      <c r="H98" s="39"/>
    </row>
    <row r="99" spans="1:8" s="2" customFormat="1" ht="16.8" customHeight="1">
      <c r="A99" s="38"/>
      <c r="B99" s="39"/>
      <c r="C99" s="237" t="s">
        <v>1199</v>
      </c>
      <c r="D99" s="237" t="s">
        <v>161</v>
      </c>
      <c r="E99" s="19" t="s">
        <v>3</v>
      </c>
      <c r="F99" s="238">
        <v>100.224</v>
      </c>
      <c r="G99" s="38"/>
      <c r="H99" s="39"/>
    </row>
    <row r="100" spans="1:8" s="2" customFormat="1" ht="16.8" customHeight="1">
      <c r="A100" s="38"/>
      <c r="B100" s="39"/>
      <c r="C100" s="239" t="s">
        <v>2196</v>
      </c>
      <c r="D100" s="38"/>
      <c r="E100" s="38"/>
      <c r="F100" s="38"/>
      <c r="G100" s="38"/>
      <c r="H100" s="39"/>
    </row>
    <row r="101" spans="1:8" s="2" customFormat="1" ht="16.8" customHeight="1">
      <c r="A101" s="38"/>
      <c r="B101" s="39"/>
      <c r="C101" s="237" t="s">
        <v>1366</v>
      </c>
      <c r="D101" s="237" t="s">
        <v>1359</v>
      </c>
      <c r="E101" s="19" t="s">
        <v>202</v>
      </c>
      <c r="F101" s="238">
        <v>100.224</v>
      </c>
      <c r="G101" s="38"/>
      <c r="H101" s="39"/>
    </row>
    <row r="102" spans="1:8" s="2" customFormat="1" ht="16.8" customHeight="1">
      <c r="A102" s="38"/>
      <c r="B102" s="39"/>
      <c r="C102" s="237" t="s">
        <v>250</v>
      </c>
      <c r="D102" s="237" t="s">
        <v>2201</v>
      </c>
      <c r="E102" s="19" t="s">
        <v>202</v>
      </c>
      <c r="F102" s="238">
        <v>100.224</v>
      </c>
      <c r="G102" s="38"/>
      <c r="H102" s="39"/>
    </row>
    <row r="103" spans="1:8" s="2" customFormat="1" ht="16.8" customHeight="1">
      <c r="A103" s="38"/>
      <c r="B103" s="39"/>
      <c r="C103" s="237" t="s">
        <v>255</v>
      </c>
      <c r="D103" s="237" t="s">
        <v>2202</v>
      </c>
      <c r="E103" s="19" t="s">
        <v>257</v>
      </c>
      <c r="F103" s="238">
        <v>100.224</v>
      </c>
      <c r="G103" s="38"/>
      <c r="H103" s="39"/>
    </row>
    <row r="104" spans="1:8" s="2" customFormat="1" ht="16.8" customHeight="1">
      <c r="A104" s="38"/>
      <c r="B104" s="39"/>
      <c r="C104" s="237" t="s">
        <v>261</v>
      </c>
      <c r="D104" s="237" t="s">
        <v>2203</v>
      </c>
      <c r="E104" s="19" t="s">
        <v>202</v>
      </c>
      <c r="F104" s="238">
        <v>100.224</v>
      </c>
      <c r="G104" s="38"/>
      <c r="H104" s="39"/>
    </row>
    <row r="105" spans="1:8" s="2" customFormat="1" ht="16.8" customHeight="1">
      <c r="A105" s="38"/>
      <c r="B105" s="39"/>
      <c r="C105" s="237" t="s">
        <v>279</v>
      </c>
      <c r="D105" s="237" t="s">
        <v>1197</v>
      </c>
      <c r="E105" s="19" t="s">
        <v>202</v>
      </c>
      <c r="F105" s="238">
        <v>60.203</v>
      </c>
      <c r="G105" s="38"/>
      <c r="H105" s="39"/>
    </row>
    <row r="106" spans="1:8" s="2" customFormat="1" ht="16.8" customHeight="1">
      <c r="A106" s="38"/>
      <c r="B106" s="39"/>
      <c r="C106" s="233" t="s">
        <v>1205</v>
      </c>
      <c r="D106" s="234" t="s">
        <v>1361</v>
      </c>
      <c r="E106" s="235" t="s">
        <v>151</v>
      </c>
      <c r="F106" s="236">
        <v>234.668</v>
      </c>
      <c r="G106" s="38"/>
      <c r="H106" s="39"/>
    </row>
    <row r="107" spans="1:8" s="2" customFormat="1" ht="16.8" customHeight="1">
      <c r="A107" s="38"/>
      <c r="B107" s="39"/>
      <c r="C107" s="237" t="s">
        <v>3</v>
      </c>
      <c r="D107" s="237" t="s">
        <v>1378</v>
      </c>
      <c r="E107" s="19" t="s">
        <v>3</v>
      </c>
      <c r="F107" s="238">
        <v>37.236</v>
      </c>
      <c r="G107" s="38"/>
      <c r="H107" s="39"/>
    </row>
    <row r="108" spans="1:8" s="2" customFormat="1" ht="16.8" customHeight="1">
      <c r="A108" s="38"/>
      <c r="B108" s="39"/>
      <c r="C108" s="237" t="s">
        <v>3</v>
      </c>
      <c r="D108" s="237" t="s">
        <v>1379</v>
      </c>
      <c r="E108" s="19" t="s">
        <v>3</v>
      </c>
      <c r="F108" s="238">
        <v>163.212</v>
      </c>
      <c r="G108" s="38"/>
      <c r="H108" s="39"/>
    </row>
    <row r="109" spans="1:8" s="2" customFormat="1" ht="16.8" customHeight="1">
      <c r="A109" s="38"/>
      <c r="B109" s="39"/>
      <c r="C109" s="237" t="s">
        <v>3</v>
      </c>
      <c r="D109" s="237" t="s">
        <v>1380</v>
      </c>
      <c r="E109" s="19" t="s">
        <v>3</v>
      </c>
      <c r="F109" s="238">
        <v>34.22</v>
      </c>
      <c r="G109" s="38"/>
      <c r="H109" s="39"/>
    </row>
    <row r="110" spans="1:8" s="2" customFormat="1" ht="16.8" customHeight="1">
      <c r="A110" s="38"/>
      <c r="B110" s="39"/>
      <c r="C110" s="237" t="s">
        <v>1205</v>
      </c>
      <c r="D110" s="237" t="s">
        <v>161</v>
      </c>
      <c r="E110" s="19" t="s">
        <v>3</v>
      </c>
      <c r="F110" s="238">
        <v>234.668</v>
      </c>
      <c r="G110" s="38"/>
      <c r="H110" s="39"/>
    </row>
    <row r="111" spans="1:8" s="2" customFormat="1" ht="16.8" customHeight="1">
      <c r="A111" s="38"/>
      <c r="B111" s="39"/>
      <c r="C111" s="239" t="s">
        <v>2196</v>
      </c>
      <c r="D111" s="38"/>
      <c r="E111" s="38"/>
      <c r="F111" s="38"/>
      <c r="G111" s="38"/>
      <c r="H111" s="39"/>
    </row>
    <row r="112" spans="1:8" s="2" customFormat="1" ht="16.8" customHeight="1">
      <c r="A112" s="38"/>
      <c r="B112" s="39"/>
      <c r="C112" s="237" t="s">
        <v>1218</v>
      </c>
      <c r="D112" s="237" t="s">
        <v>1361</v>
      </c>
      <c r="E112" s="19" t="s">
        <v>151</v>
      </c>
      <c r="F112" s="238">
        <v>234.668</v>
      </c>
      <c r="G112" s="38"/>
      <c r="H112" s="39"/>
    </row>
    <row r="113" spans="1:8" s="2" customFormat="1" ht="16.8" customHeight="1">
      <c r="A113" s="38"/>
      <c r="B113" s="39"/>
      <c r="C113" s="237" t="s">
        <v>1223</v>
      </c>
      <c r="D113" s="237" t="s">
        <v>2204</v>
      </c>
      <c r="E113" s="19" t="s">
        <v>151</v>
      </c>
      <c r="F113" s="238">
        <v>234.668</v>
      </c>
      <c r="G113" s="38"/>
      <c r="H113" s="39"/>
    </row>
    <row r="114" spans="1:8" s="2" customFormat="1" ht="7.4" customHeight="1">
      <c r="A114" s="38"/>
      <c r="B114" s="55"/>
      <c r="C114" s="56"/>
      <c r="D114" s="56"/>
      <c r="E114" s="56"/>
      <c r="F114" s="56"/>
      <c r="G114" s="56"/>
      <c r="H114" s="39"/>
    </row>
    <row r="115" spans="1:8" s="2" customFormat="1" ht="12">
      <c r="A115" s="38"/>
      <c r="B115" s="38"/>
      <c r="C115" s="38"/>
      <c r="D115" s="38"/>
      <c r="E115" s="38"/>
      <c r="F115" s="38"/>
      <c r="G115" s="38"/>
      <c r="H115" s="38"/>
    </row>
  </sheetData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0" customWidth="1"/>
    <col min="2" max="2" width="1.7109375" style="240" customWidth="1"/>
    <col min="3" max="4" width="5.00390625" style="240" customWidth="1"/>
    <col min="5" max="5" width="11.7109375" style="240" customWidth="1"/>
    <col min="6" max="6" width="9.140625" style="240" customWidth="1"/>
    <col min="7" max="7" width="5.00390625" style="240" customWidth="1"/>
    <col min="8" max="8" width="77.8515625" style="240" customWidth="1"/>
    <col min="9" max="10" width="20.00390625" style="240" customWidth="1"/>
    <col min="11" max="11" width="1.7109375" style="240" customWidth="1"/>
  </cols>
  <sheetData>
    <row r="1" s="1" customFormat="1" ht="37.5" customHeight="1"/>
    <row r="2" spans="2:11" s="1" customFormat="1" ht="7.5" customHeight="1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16" customFormat="1" ht="45" customHeight="1">
      <c r="B3" s="244"/>
      <c r="C3" s="245" t="s">
        <v>2211</v>
      </c>
      <c r="D3" s="245"/>
      <c r="E3" s="245"/>
      <c r="F3" s="245"/>
      <c r="G3" s="245"/>
      <c r="H3" s="245"/>
      <c r="I3" s="245"/>
      <c r="J3" s="245"/>
      <c r="K3" s="246"/>
    </row>
    <row r="4" spans="2:11" s="1" customFormat="1" ht="25.5" customHeight="1">
      <c r="B4" s="247"/>
      <c r="C4" s="248" t="s">
        <v>2212</v>
      </c>
      <c r="D4" s="248"/>
      <c r="E4" s="248"/>
      <c r="F4" s="248"/>
      <c r="G4" s="248"/>
      <c r="H4" s="248"/>
      <c r="I4" s="248"/>
      <c r="J4" s="248"/>
      <c r="K4" s="249"/>
    </row>
    <row r="5" spans="2:11" s="1" customFormat="1" ht="5.25" customHeight="1">
      <c r="B5" s="247"/>
      <c r="C5" s="250"/>
      <c r="D5" s="250"/>
      <c r="E5" s="250"/>
      <c r="F5" s="250"/>
      <c r="G5" s="250"/>
      <c r="H5" s="250"/>
      <c r="I5" s="250"/>
      <c r="J5" s="250"/>
      <c r="K5" s="249"/>
    </row>
    <row r="6" spans="2:11" s="1" customFormat="1" ht="15" customHeight="1">
      <c r="B6" s="247"/>
      <c r="C6" s="251" t="s">
        <v>2213</v>
      </c>
      <c r="D6" s="251"/>
      <c r="E6" s="251"/>
      <c r="F6" s="251"/>
      <c r="G6" s="251"/>
      <c r="H6" s="251"/>
      <c r="I6" s="251"/>
      <c r="J6" s="251"/>
      <c r="K6" s="249"/>
    </row>
    <row r="7" spans="2:11" s="1" customFormat="1" ht="15" customHeight="1">
      <c r="B7" s="252"/>
      <c r="C7" s="251" t="s">
        <v>2214</v>
      </c>
      <c r="D7" s="251"/>
      <c r="E7" s="251"/>
      <c r="F7" s="251"/>
      <c r="G7" s="251"/>
      <c r="H7" s="251"/>
      <c r="I7" s="251"/>
      <c r="J7" s="251"/>
      <c r="K7" s="249"/>
    </row>
    <row r="8" spans="2:11" s="1" customFormat="1" ht="12.75" customHeight="1">
      <c r="B8" s="252"/>
      <c r="C8" s="251"/>
      <c r="D8" s="251"/>
      <c r="E8" s="251"/>
      <c r="F8" s="251"/>
      <c r="G8" s="251"/>
      <c r="H8" s="251"/>
      <c r="I8" s="251"/>
      <c r="J8" s="251"/>
      <c r="K8" s="249"/>
    </row>
    <row r="9" spans="2:11" s="1" customFormat="1" ht="15" customHeight="1">
      <c r="B9" s="252"/>
      <c r="C9" s="251" t="s">
        <v>2215</v>
      </c>
      <c r="D9" s="251"/>
      <c r="E9" s="251"/>
      <c r="F9" s="251"/>
      <c r="G9" s="251"/>
      <c r="H9" s="251"/>
      <c r="I9" s="251"/>
      <c r="J9" s="251"/>
      <c r="K9" s="249"/>
    </row>
    <row r="10" spans="2:11" s="1" customFormat="1" ht="15" customHeight="1">
      <c r="B10" s="252"/>
      <c r="C10" s="251"/>
      <c r="D10" s="251" t="s">
        <v>2216</v>
      </c>
      <c r="E10" s="251"/>
      <c r="F10" s="251"/>
      <c r="G10" s="251"/>
      <c r="H10" s="251"/>
      <c r="I10" s="251"/>
      <c r="J10" s="251"/>
      <c r="K10" s="249"/>
    </row>
    <row r="11" spans="2:11" s="1" customFormat="1" ht="15" customHeight="1">
      <c r="B11" s="252"/>
      <c r="C11" s="253"/>
      <c r="D11" s="251" t="s">
        <v>2217</v>
      </c>
      <c r="E11" s="251"/>
      <c r="F11" s="251"/>
      <c r="G11" s="251"/>
      <c r="H11" s="251"/>
      <c r="I11" s="251"/>
      <c r="J11" s="251"/>
      <c r="K11" s="249"/>
    </row>
    <row r="12" spans="2:11" s="1" customFormat="1" ht="15" customHeight="1">
      <c r="B12" s="252"/>
      <c r="C12" s="253"/>
      <c r="D12" s="251"/>
      <c r="E12" s="251"/>
      <c r="F12" s="251"/>
      <c r="G12" s="251"/>
      <c r="H12" s="251"/>
      <c r="I12" s="251"/>
      <c r="J12" s="251"/>
      <c r="K12" s="249"/>
    </row>
    <row r="13" spans="2:11" s="1" customFormat="1" ht="15" customHeight="1">
      <c r="B13" s="252"/>
      <c r="C13" s="253"/>
      <c r="D13" s="254" t="s">
        <v>2218</v>
      </c>
      <c r="E13" s="251"/>
      <c r="F13" s="251"/>
      <c r="G13" s="251"/>
      <c r="H13" s="251"/>
      <c r="I13" s="251"/>
      <c r="J13" s="251"/>
      <c r="K13" s="249"/>
    </row>
    <row r="14" spans="2:11" s="1" customFormat="1" ht="12.75" customHeight="1">
      <c r="B14" s="252"/>
      <c r="C14" s="253"/>
      <c r="D14" s="253"/>
      <c r="E14" s="253"/>
      <c r="F14" s="253"/>
      <c r="G14" s="253"/>
      <c r="H14" s="253"/>
      <c r="I14" s="253"/>
      <c r="J14" s="253"/>
      <c r="K14" s="249"/>
    </row>
    <row r="15" spans="2:11" s="1" customFormat="1" ht="15" customHeight="1">
      <c r="B15" s="252"/>
      <c r="C15" s="253"/>
      <c r="D15" s="251" t="s">
        <v>2219</v>
      </c>
      <c r="E15" s="251"/>
      <c r="F15" s="251"/>
      <c r="G15" s="251"/>
      <c r="H15" s="251"/>
      <c r="I15" s="251"/>
      <c r="J15" s="251"/>
      <c r="K15" s="249"/>
    </row>
    <row r="16" spans="2:11" s="1" customFormat="1" ht="15" customHeight="1">
      <c r="B16" s="252"/>
      <c r="C16" s="253"/>
      <c r="D16" s="251" t="s">
        <v>2220</v>
      </c>
      <c r="E16" s="251"/>
      <c r="F16" s="251"/>
      <c r="G16" s="251"/>
      <c r="H16" s="251"/>
      <c r="I16" s="251"/>
      <c r="J16" s="251"/>
      <c r="K16" s="249"/>
    </row>
    <row r="17" spans="2:11" s="1" customFormat="1" ht="15" customHeight="1">
      <c r="B17" s="252"/>
      <c r="C17" s="253"/>
      <c r="D17" s="251" t="s">
        <v>2221</v>
      </c>
      <c r="E17" s="251"/>
      <c r="F17" s="251"/>
      <c r="G17" s="251"/>
      <c r="H17" s="251"/>
      <c r="I17" s="251"/>
      <c r="J17" s="251"/>
      <c r="K17" s="249"/>
    </row>
    <row r="18" spans="2:11" s="1" customFormat="1" ht="15" customHeight="1">
      <c r="B18" s="252"/>
      <c r="C18" s="253"/>
      <c r="D18" s="253"/>
      <c r="E18" s="255" t="s">
        <v>76</v>
      </c>
      <c r="F18" s="251" t="s">
        <v>2222</v>
      </c>
      <c r="G18" s="251"/>
      <c r="H18" s="251"/>
      <c r="I18" s="251"/>
      <c r="J18" s="251"/>
      <c r="K18" s="249"/>
    </row>
    <row r="19" spans="2:11" s="1" customFormat="1" ht="15" customHeight="1">
      <c r="B19" s="252"/>
      <c r="C19" s="253"/>
      <c r="D19" s="253"/>
      <c r="E19" s="255" t="s">
        <v>2223</v>
      </c>
      <c r="F19" s="251" t="s">
        <v>2224</v>
      </c>
      <c r="G19" s="251"/>
      <c r="H19" s="251"/>
      <c r="I19" s="251"/>
      <c r="J19" s="251"/>
      <c r="K19" s="249"/>
    </row>
    <row r="20" spans="2:11" s="1" customFormat="1" ht="15" customHeight="1">
      <c r="B20" s="252"/>
      <c r="C20" s="253"/>
      <c r="D20" s="253"/>
      <c r="E20" s="255" t="s">
        <v>2225</v>
      </c>
      <c r="F20" s="251" t="s">
        <v>2226</v>
      </c>
      <c r="G20" s="251"/>
      <c r="H20" s="251"/>
      <c r="I20" s="251"/>
      <c r="J20" s="251"/>
      <c r="K20" s="249"/>
    </row>
    <row r="21" spans="2:11" s="1" customFormat="1" ht="15" customHeight="1">
      <c r="B21" s="252"/>
      <c r="C21" s="253"/>
      <c r="D21" s="253"/>
      <c r="E21" s="255" t="s">
        <v>2227</v>
      </c>
      <c r="F21" s="251" t="s">
        <v>2228</v>
      </c>
      <c r="G21" s="251"/>
      <c r="H21" s="251"/>
      <c r="I21" s="251"/>
      <c r="J21" s="251"/>
      <c r="K21" s="249"/>
    </row>
    <row r="22" spans="2:11" s="1" customFormat="1" ht="15" customHeight="1">
      <c r="B22" s="252"/>
      <c r="C22" s="253"/>
      <c r="D22" s="253"/>
      <c r="E22" s="255" t="s">
        <v>2229</v>
      </c>
      <c r="F22" s="251" t="s">
        <v>2230</v>
      </c>
      <c r="G22" s="251"/>
      <c r="H22" s="251"/>
      <c r="I22" s="251"/>
      <c r="J22" s="251"/>
      <c r="K22" s="249"/>
    </row>
    <row r="23" spans="2:11" s="1" customFormat="1" ht="15" customHeight="1">
      <c r="B23" s="252"/>
      <c r="C23" s="253"/>
      <c r="D23" s="253"/>
      <c r="E23" s="255" t="s">
        <v>2231</v>
      </c>
      <c r="F23" s="251" t="s">
        <v>2232</v>
      </c>
      <c r="G23" s="251"/>
      <c r="H23" s="251"/>
      <c r="I23" s="251"/>
      <c r="J23" s="251"/>
      <c r="K23" s="249"/>
    </row>
    <row r="24" spans="2:11" s="1" customFormat="1" ht="12.75" customHeight="1">
      <c r="B24" s="252"/>
      <c r="C24" s="253"/>
      <c r="D24" s="253"/>
      <c r="E24" s="253"/>
      <c r="F24" s="253"/>
      <c r="G24" s="253"/>
      <c r="H24" s="253"/>
      <c r="I24" s="253"/>
      <c r="J24" s="253"/>
      <c r="K24" s="249"/>
    </row>
    <row r="25" spans="2:11" s="1" customFormat="1" ht="15" customHeight="1">
      <c r="B25" s="252"/>
      <c r="C25" s="251" t="s">
        <v>2233</v>
      </c>
      <c r="D25" s="251"/>
      <c r="E25" s="251"/>
      <c r="F25" s="251"/>
      <c r="G25" s="251"/>
      <c r="H25" s="251"/>
      <c r="I25" s="251"/>
      <c r="J25" s="251"/>
      <c r="K25" s="249"/>
    </row>
    <row r="26" spans="2:11" s="1" customFormat="1" ht="15" customHeight="1">
      <c r="B26" s="252"/>
      <c r="C26" s="251" t="s">
        <v>2234</v>
      </c>
      <c r="D26" s="251"/>
      <c r="E26" s="251"/>
      <c r="F26" s="251"/>
      <c r="G26" s="251"/>
      <c r="H26" s="251"/>
      <c r="I26" s="251"/>
      <c r="J26" s="251"/>
      <c r="K26" s="249"/>
    </row>
    <row r="27" spans="2:11" s="1" customFormat="1" ht="15" customHeight="1">
      <c r="B27" s="252"/>
      <c r="C27" s="251"/>
      <c r="D27" s="251" t="s">
        <v>2235</v>
      </c>
      <c r="E27" s="251"/>
      <c r="F27" s="251"/>
      <c r="G27" s="251"/>
      <c r="H27" s="251"/>
      <c r="I27" s="251"/>
      <c r="J27" s="251"/>
      <c r="K27" s="249"/>
    </row>
    <row r="28" spans="2:11" s="1" customFormat="1" ht="15" customHeight="1">
      <c r="B28" s="252"/>
      <c r="C28" s="253"/>
      <c r="D28" s="251" t="s">
        <v>2236</v>
      </c>
      <c r="E28" s="251"/>
      <c r="F28" s="251"/>
      <c r="G28" s="251"/>
      <c r="H28" s="251"/>
      <c r="I28" s="251"/>
      <c r="J28" s="251"/>
      <c r="K28" s="249"/>
    </row>
    <row r="29" spans="2:11" s="1" customFormat="1" ht="12.75" customHeight="1">
      <c r="B29" s="252"/>
      <c r="C29" s="253"/>
      <c r="D29" s="253"/>
      <c r="E29" s="253"/>
      <c r="F29" s="253"/>
      <c r="G29" s="253"/>
      <c r="H29" s="253"/>
      <c r="I29" s="253"/>
      <c r="J29" s="253"/>
      <c r="K29" s="249"/>
    </row>
    <row r="30" spans="2:11" s="1" customFormat="1" ht="15" customHeight="1">
      <c r="B30" s="252"/>
      <c r="C30" s="253"/>
      <c r="D30" s="251" t="s">
        <v>2237</v>
      </c>
      <c r="E30" s="251"/>
      <c r="F30" s="251"/>
      <c r="G30" s="251"/>
      <c r="H30" s="251"/>
      <c r="I30" s="251"/>
      <c r="J30" s="251"/>
      <c r="K30" s="249"/>
    </row>
    <row r="31" spans="2:11" s="1" customFormat="1" ht="15" customHeight="1">
      <c r="B31" s="252"/>
      <c r="C31" s="253"/>
      <c r="D31" s="251" t="s">
        <v>2238</v>
      </c>
      <c r="E31" s="251"/>
      <c r="F31" s="251"/>
      <c r="G31" s="251"/>
      <c r="H31" s="251"/>
      <c r="I31" s="251"/>
      <c r="J31" s="251"/>
      <c r="K31" s="249"/>
    </row>
    <row r="32" spans="2:11" s="1" customFormat="1" ht="12.75" customHeight="1">
      <c r="B32" s="252"/>
      <c r="C32" s="253"/>
      <c r="D32" s="253"/>
      <c r="E32" s="253"/>
      <c r="F32" s="253"/>
      <c r="G32" s="253"/>
      <c r="H32" s="253"/>
      <c r="I32" s="253"/>
      <c r="J32" s="253"/>
      <c r="K32" s="249"/>
    </row>
    <row r="33" spans="2:11" s="1" customFormat="1" ht="15" customHeight="1">
      <c r="B33" s="252"/>
      <c r="C33" s="253"/>
      <c r="D33" s="251" t="s">
        <v>2239</v>
      </c>
      <c r="E33" s="251"/>
      <c r="F33" s="251"/>
      <c r="G33" s="251"/>
      <c r="H33" s="251"/>
      <c r="I33" s="251"/>
      <c r="J33" s="251"/>
      <c r="K33" s="249"/>
    </row>
    <row r="34" spans="2:11" s="1" customFormat="1" ht="15" customHeight="1">
      <c r="B34" s="252"/>
      <c r="C34" s="253"/>
      <c r="D34" s="251" t="s">
        <v>2240</v>
      </c>
      <c r="E34" s="251"/>
      <c r="F34" s="251"/>
      <c r="G34" s="251"/>
      <c r="H34" s="251"/>
      <c r="I34" s="251"/>
      <c r="J34" s="251"/>
      <c r="K34" s="249"/>
    </row>
    <row r="35" spans="2:11" s="1" customFormat="1" ht="15" customHeight="1">
      <c r="B35" s="252"/>
      <c r="C35" s="253"/>
      <c r="D35" s="251" t="s">
        <v>2241</v>
      </c>
      <c r="E35" s="251"/>
      <c r="F35" s="251"/>
      <c r="G35" s="251"/>
      <c r="H35" s="251"/>
      <c r="I35" s="251"/>
      <c r="J35" s="251"/>
      <c r="K35" s="249"/>
    </row>
    <row r="36" spans="2:11" s="1" customFormat="1" ht="15" customHeight="1">
      <c r="B36" s="252"/>
      <c r="C36" s="253"/>
      <c r="D36" s="251"/>
      <c r="E36" s="254" t="s">
        <v>132</v>
      </c>
      <c r="F36" s="251"/>
      <c r="G36" s="251" t="s">
        <v>2242</v>
      </c>
      <c r="H36" s="251"/>
      <c r="I36" s="251"/>
      <c r="J36" s="251"/>
      <c r="K36" s="249"/>
    </row>
    <row r="37" spans="2:11" s="1" customFormat="1" ht="30.75" customHeight="1">
      <c r="B37" s="252"/>
      <c r="C37" s="253"/>
      <c r="D37" s="251"/>
      <c r="E37" s="254" t="s">
        <v>2243</v>
      </c>
      <c r="F37" s="251"/>
      <c r="G37" s="251" t="s">
        <v>2244</v>
      </c>
      <c r="H37" s="251"/>
      <c r="I37" s="251"/>
      <c r="J37" s="251"/>
      <c r="K37" s="249"/>
    </row>
    <row r="38" spans="2:11" s="1" customFormat="1" ht="15" customHeight="1">
      <c r="B38" s="252"/>
      <c r="C38" s="253"/>
      <c r="D38" s="251"/>
      <c r="E38" s="254" t="s">
        <v>50</v>
      </c>
      <c r="F38" s="251"/>
      <c r="G38" s="251" t="s">
        <v>2245</v>
      </c>
      <c r="H38" s="251"/>
      <c r="I38" s="251"/>
      <c r="J38" s="251"/>
      <c r="K38" s="249"/>
    </row>
    <row r="39" spans="2:11" s="1" customFormat="1" ht="15" customHeight="1">
      <c r="B39" s="252"/>
      <c r="C39" s="253"/>
      <c r="D39" s="251"/>
      <c r="E39" s="254" t="s">
        <v>51</v>
      </c>
      <c r="F39" s="251"/>
      <c r="G39" s="251" t="s">
        <v>2246</v>
      </c>
      <c r="H39" s="251"/>
      <c r="I39" s="251"/>
      <c r="J39" s="251"/>
      <c r="K39" s="249"/>
    </row>
    <row r="40" spans="2:11" s="1" customFormat="1" ht="15" customHeight="1">
      <c r="B40" s="252"/>
      <c r="C40" s="253"/>
      <c r="D40" s="251"/>
      <c r="E40" s="254" t="s">
        <v>133</v>
      </c>
      <c r="F40" s="251"/>
      <c r="G40" s="251" t="s">
        <v>2247</v>
      </c>
      <c r="H40" s="251"/>
      <c r="I40" s="251"/>
      <c r="J40" s="251"/>
      <c r="K40" s="249"/>
    </row>
    <row r="41" spans="2:11" s="1" customFormat="1" ht="15" customHeight="1">
      <c r="B41" s="252"/>
      <c r="C41" s="253"/>
      <c r="D41" s="251"/>
      <c r="E41" s="254" t="s">
        <v>134</v>
      </c>
      <c r="F41" s="251"/>
      <c r="G41" s="251" t="s">
        <v>2248</v>
      </c>
      <c r="H41" s="251"/>
      <c r="I41" s="251"/>
      <c r="J41" s="251"/>
      <c r="K41" s="249"/>
    </row>
    <row r="42" spans="2:11" s="1" customFormat="1" ht="15" customHeight="1">
      <c r="B42" s="252"/>
      <c r="C42" s="253"/>
      <c r="D42" s="251"/>
      <c r="E42" s="254" t="s">
        <v>2249</v>
      </c>
      <c r="F42" s="251"/>
      <c r="G42" s="251" t="s">
        <v>2250</v>
      </c>
      <c r="H42" s="251"/>
      <c r="I42" s="251"/>
      <c r="J42" s="251"/>
      <c r="K42" s="249"/>
    </row>
    <row r="43" spans="2:11" s="1" customFormat="1" ht="15" customHeight="1">
      <c r="B43" s="252"/>
      <c r="C43" s="253"/>
      <c r="D43" s="251"/>
      <c r="E43" s="254"/>
      <c r="F43" s="251"/>
      <c r="G43" s="251" t="s">
        <v>2251</v>
      </c>
      <c r="H43" s="251"/>
      <c r="I43" s="251"/>
      <c r="J43" s="251"/>
      <c r="K43" s="249"/>
    </row>
    <row r="44" spans="2:11" s="1" customFormat="1" ht="15" customHeight="1">
      <c r="B44" s="252"/>
      <c r="C44" s="253"/>
      <c r="D44" s="251"/>
      <c r="E44" s="254" t="s">
        <v>2252</v>
      </c>
      <c r="F44" s="251"/>
      <c r="G44" s="251" t="s">
        <v>2253</v>
      </c>
      <c r="H44" s="251"/>
      <c r="I44" s="251"/>
      <c r="J44" s="251"/>
      <c r="K44" s="249"/>
    </row>
    <row r="45" spans="2:11" s="1" customFormat="1" ht="15" customHeight="1">
      <c r="B45" s="252"/>
      <c r="C45" s="253"/>
      <c r="D45" s="251"/>
      <c r="E45" s="254" t="s">
        <v>136</v>
      </c>
      <c r="F45" s="251"/>
      <c r="G45" s="251" t="s">
        <v>2254</v>
      </c>
      <c r="H45" s="251"/>
      <c r="I45" s="251"/>
      <c r="J45" s="251"/>
      <c r="K45" s="249"/>
    </row>
    <row r="46" spans="2:11" s="1" customFormat="1" ht="12.75" customHeight="1">
      <c r="B46" s="252"/>
      <c r="C46" s="253"/>
      <c r="D46" s="251"/>
      <c r="E46" s="251"/>
      <c r="F46" s="251"/>
      <c r="G46" s="251"/>
      <c r="H46" s="251"/>
      <c r="I46" s="251"/>
      <c r="J46" s="251"/>
      <c r="K46" s="249"/>
    </row>
    <row r="47" spans="2:11" s="1" customFormat="1" ht="15" customHeight="1">
      <c r="B47" s="252"/>
      <c r="C47" s="253"/>
      <c r="D47" s="251" t="s">
        <v>2255</v>
      </c>
      <c r="E47" s="251"/>
      <c r="F47" s="251"/>
      <c r="G47" s="251"/>
      <c r="H47" s="251"/>
      <c r="I47" s="251"/>
      <c r="J47" s="251"/>
      <c r="K47" s="249"/>
    </row>
    <row r="48" spans="2:11" s="1" customFormat="1" ht="15" customHeight="1">
      <c r="B48" s="252"/>
      <c r="C48" s="253"/>
      <c r="D48" s="253"/>
      <c r="E48" s="251" t="s">
        <v>2256</v>
      </c>
      <c r="F48" s="251"/>
      <c r="G48" s="251"/>
      <c r="H48" s="251"/>
      <c r="I48" s="251"/>
      <c r="J48" s="251"/>
      <c r="K48" s="249"/>
    </row>
    <row r="49" spans="2:11" s="1" customFormat="1" ht="15" customHeight="1">
      <c r="B49" s="252"/>
      <c r="C49" s="253"/>
      <c r="D49" s="253"/>
      <c r="E49" s="251" t="s">
        <v>2257</v>
      </c>
      <c r="F49" s="251"/>
      <c r="G49" s="251"/>
      <c r="H49" s="251"/>
      <c r="I49" s="251"/>
      <c r="J49" s="251"/>
      <c r="K49" s="249"/>
    </row>
    <row r="50" spans="2:11" s="1" customFormat="1" ht="15" customHeight="1">
      <c r="B50" s="252"/>
      <c r="C50" s="253"/>
      <c r="D50" s="253"/>
      <c r="E50" s="251" t="s">
        <v>2258</v>
      </c>
      <c r="F50" s="251"/>
      <c r="G50" s="251"/>
      <c r="H50" s="251"/>
      <c r="I50" s="251"/>
      <c r="J50" s="251"/>
      <c r="K50" s="249"/>
    </row>
    <row r="51" spans="2:11" s="1" customFormat="1" ht="15" customHeight="1">
      <c r="B51" s="252"/>
      <c r="C51" s="253"/>
      <c r="D51" s="251" t="s">
        <v>2259</v>
      </c>
      <c r="E51" s="251"/>
      <c r="F51" s="251"/>
      <c r="G51" s="251"/>
      <c r="H51" s="251"/>
      <c r="I51" s="251"/>
      <c r="J51" s="251"/>
      <c r="K51" s="249"/>
    </row>
    <row r="52" spans="2:11" s="1" customFormat="1" ht="25.5" customHeight="1">
      <c r="B52" s="247"/>
      <c r="C52" s="248" t="s">
        <v>2260</v>
      </c>
      <c r="D52" s="248"/>
      <c r="E52" s="248"/>
      <c r="F52" s="248"/>
      <c r="G52" s="248"/>
      <c r="H52" s="248"/>
      <c r="I52" s="248"/>
      <c r="J52" s="248"/>
      <c r="K52" s="249"/>
    </row>
    <row r="53" spans="2:11" s="1" customFormat="1" ht="5.25" customHeight="1">
      <c r="B53" s="247"/>
      <c r="C53" s="250"/>
      <c r="D53" s="250"/>
      <c r="E53" s="250"/>
      <c r="F53" s="250"/>
      <c r="G53" s="250"/>
      <c r="H53" s="250"/>
      <c r="I53" s="250"/>
      <c r="J53" s="250"/>
      <c r="K53" s="249"/>
    </row>
    <row r="54" spans="2:11" s="1" customFormat="1" ht="15" customHeight="1">
      <c r="B54" s="247"/>
      <c r="C54" s="251" t="s">
        <v>2261</v>
      </c>
      <c r="D54" s="251"/>
      <c r="E54" s="251"/>
      <c r="F54" s="251"/>
      <c r="G54" s="251"/>
      <c r="H54" s="251"/>
      <c r="I54" s="251"/>
      <c r="J54" s="251"/>
      <c r="K54" s="249"/>
    </row>
    <row r="55" spans="2:11" s="1" customFormat="1" ht="15" customHeight="1">
      <c r="B55" s="247"/>
      <c r="C55" s="251" t="s">
        <v>2262</v>
      </c>
      <c r="D55" s="251"/>
      <c r="E55" s="251"/>
      <c r="F55" s="251"/>
      <c r="G55" s="251"/>
      <c r="H55" s="251"/>
      <c r="I55" s="251"/>
      <c r="J55" s="251"/>
      <c r="K55" s="249"/>
    </row>
    <row r="56" spans="2:11" s="1" customFormat="1" ht="12.75" customHeight="1">
      <c r="B56" s="247"/>
      <c r="C56" s="251"/>
      <c r="D56" s="251"/>
      <c r="E56" s="251"/>
      <c r="F56" s="251"/>
      <c r="G56" s="251"/>
      <c r="H56" s="251"/>
      <c r="I56" s="251"/>
      <c r="J56" s="251"/>
      <c r="K56" s="249"/>
    </row>
    <row r="57" spans="2:11" s="1" customFormat="1" ht="15" customHeight="1">
      <c r="B57" s="247"/>
      <c r="C57" s="251" t="s">
        <v>2263</v>
      </c>
      <c r="D57" s="251"/>
      <c r="E57" s="251"/>
      <c r="F57" s="251"/>
      <c r="G57" s="251"/>
      <c r="H57" s="251"/>
      <c r="I57" s="251"/>
      <c r="J57" s="251"/>
      <c r="K57" s="249"/>
    </row>
    <row r="58" spans="2:11" s="1" customFormat="1" ht="15" customHeight="1">
      <c r="B58" s="247"/>
      <c r="C58" s="253"/>
      <c r="D58" s="251" t="s">
        <v>2264</v>
      </c>
      <c r="E58" s="251"/>
      <c r="F58" s="251"/>
      <c r="G58" s="251"/>
      <c r="H58" s="251"/>
      <c r="I58" s="251"/>
      <c r="J58" s="251"/>
      <c r="K58" s="249"/>
    </row>
    <row r="59" spans="2:11" s="1" customFormat="1" ht="15" customHeight="1">
      <c r="B59" s="247"/>
      <c r="C59" s="253"/>
      <c r="D59" s="251" t="s">
        <v>2265</v>
      </c>
      <c r="E59" s="251"/>
      <c r="F59" s="251"/>
      <c r="G59" s="251"/>
      <c r="H59" s="251"/>
      <c r="I59" s="251"/>
      <c r="J59" s="251"/>
      <c r="K59" s="249"/>
    </row>
    <row r="60" spans="2:11" s="1" customFormat="1" ht="15" customHeight="1">
      <c r="B60" s="247"/>
      <c r="C60" s="253"/>
      <c r="D60" s="251" t="s">
        <v>2266</v>
      </c>
      <c r="E60" s="251"/>
      <c r="F60" s="251"/>
      <c r="G60" s="251"/>
      <c r="H60" s="251"/>
      <c r="I60" s="251"/>
      <c r="J60" s="251"/>
      <c r="K60" s="249"/>
    </row>
    <row r="61" spans="2:11" s="1" customFormat="1" ht="15" customHeight="1">
      <c r="B61" s="247"/>
      <c r="C61" s="253"/>
      <c r="D61" s="251" t="s">
        <v>2267</v>
      </c>
      <c r="E61" s="251"/>
      <c r="F61" s="251"/>
      <c r="G61" s="251"/>
      <c r="H61" s="251"/>
      <c r="I61" s="251"/>
      <c r="J61" s="251"/>
      <c r="K61" s="249"/>
    </row>
    <row r="62" spans="2:11" s="1" customFormat="1" ht="15" customHeight="1">
      <c r="B62" s="247"/>
      <c r="C62" s="253"/>
      <c r="D62" s="256" t="s">
        <v>2268</v>
      </c>
      <c r="E62" s="256"/>
      <c r="F62" s="256"/>
      <c r="G62" s="256"/>
      <c r="H62" s="256"/>
      <c r="I62" s="256"/>
      <c r="J62" s="256"/>
      <c r="K62" s="249"/>
    </row>
    <row r="63" spans="2:11" s="1" customFormat="1" ht="15" customHeight="1">
      <c r="B63" s="247"/>
      <c r="C63" s="253"/>
      <c r="D63" s="251" t="s">
        <v>2269</v>
      </c>
      <c r="E63" s="251"/>
      <c r="F63" s="251"/>
      <c r="G63" s="251"/>
      <c r="H63" s="251"/>
      <c r="I63" s="251"/>
      <c r="J63" s="251"/>
      <c r="K63" s="249"/>
    </row>
    <row r="64" spans="2:11" s="1" customFormat="1" ht="12.75" customHeight="1">
      <c r="B64" s="247"/>
      <c r="C64" s="253"/>
      <c r="D64" s="253"/>
      <c r="E64" s="257"/>
      <c r="F64" s="253"/>
      <c r="G64" s="253"/>
      <c r="H64" s="253"/>
      <c r="I64" s="253"/>
      <c r="J64" s="253"/>
      <c r="K64" s="249"/>
    </row>
    <row r="65" spans="2:11" s="1" customFormat="1" ht="15" customHeight="1">
      <c r="B65" s="247"/>
      <c r="C65" s="253"/>
      <c r="D65" s="251" t="s">
        <v>2270</v>
      </c>
      <c r="E65" s="251"/>
      <c r="F65" s="251"/>
      <c r="G65" s="251"/>
      <c r="H65" s="251"/>
      <c r="I65" s="251"/>
      <c r="J65" s="251"/>
      <c r="K65" s="249"/>
    </row>
    <row r="66" spans="2:11" s="1" customFormat="1" ht="15" customHeight="1">
      <c r="B66" s="247"/>
      <c r="C66" s="253"/>
      <c r="D66" s="256" t="s">
        <v>2271</v>
      </c>
      <c r="E66" s="256"/>
      <c r="F66" s="256"/>
      <c r="G66" s="256"/>
      <c r="H66" s="256"/>
      <c r="I66" s="256"/>
      <c r="J66" s="256"/>
      <c r="K66" s="249"/>
    </row>
    <row r="67" spans="2:11" s="1" customFormat="1" ht="15" customHeight="1">
      <c r="B67" s="247"/>
      <c r="C67" s="253"/>
      <c r="D67" s="251" t="s">
        <v>2272</v>
      </c>
      <c r="E67" s="251"/>
      <c r="F67" s="251"/>
      <c r="G67" s="251"/>
      <c r="H67" s="251"/>
      <c r="I67" s="251"/>
      <c r="J67" s="251"/>
      <c r="K67" s="249"/>
    </row>
    <row r="68" spans="2:11" s="1" customFormat="1" ht="15" customHeight="1">
      <c r="B68" s="247"/>
      <c r="C68" s="253"/>
      <c r="D68" s="251" t="s">
        <v>2273</v>
      </c>
      <c r="E68" s="251"/>
      <c r="F68" s="251"/>
      <c r="G68" s="251"/>
      <c r="H68" s="251"/>
      <c r="I68" s="251"/>
      <c r="J68" s="251"/>
      <c r="K68" s="249"/>
    </row>
    <row r="69" spans="2:11" s="1" customFormat="1" ht="15" customHeight="1">
      <c r="B69" s="247"/>
      <c r="C69" s="253"/>
      <c r="D69" s="251" t="s">
        <v>2274</v>
      </c>
      <c r="E69" s="251"/>
      <c r="F69" s="251"/>
      <c r="G69" s="251"/>
      <c r="H69" s="251"/>
      <c r="I69" s="251"/>
      <c r="J69" s="251"/>
      <c r="K69" s="249"/>
    </row>
    <row r="70" spans="2:11" s="1" customFormat="1" ht="15" customHeight="1">
      <c r="B70" s="247"/>
      <c r="C70" s="253"/>
      <c r="D70" s="251" t="s">
        <v>2275</v>
      </c>
      <c r="E70" s="251"/>
      <c r="F70" s="251"/>
      <c r="G70" s="251"/>
      <c r="H70" s="251"/>
      <c r="I70" s="251"/>
      <c r="J70" s="251"/>
      <c r="K70" s="249"/>
    </row>
    <row r="71" spans="2:11" s="1" customFormat="1" ht="12.75" customHeight="1">
      <c r="B71" s="258"/>
      <c r="C71" s="259"/>
      <c r="D71" s="259"/>
      <c r="E71" s="259"/>
      <c r="F71" s="259"/>
      <c r="G71" s="259"/>
      <c r="H71" s="259"/>
      <c r="I71" s="259"/>
      <c r="J71" s="259"/>
      <c r="K71" s="260"/>
    </row>
    <row r="72" spans="2:11" s="1" customFormat="1" ht="18.75" customHeight="1">
      <c r="B72" s="261"/>
      <c r="C72" s="261"/>
      <c r="D72" s="261"/>
      <c r="E72" s="261"/>
      <c r="F72" s="261"/>
      <c r="G72" s="261"/>
      <c r="H72" s="261"/>
      <c r="I72" s="261"/>
      <c r="J72" s="261"/>
      <c r="K72" s="262"/>
    </row>
    <row r="73" spans="2:11" s="1" customFormat="1" ht="18.75" customHeight="1">
      <c r="B73" s="262"/>
      <c r="C73" s="262"/>
      <c r="D73" s="262"/>
      <c r="E73" s="262"/>
      <c r="F73" s="262"/>
      <c r="G73" s="262"/>
      <c r="H73" s="262"/>
      <c r="I73" s="262"/>
      <c r="J73" s="262"/>
      <c r="K73" s="262"/>
    </row>
    <row r="74" spans="2:11" s="1" customFormat="1" ht="7.5" customHeight="1">
      <c r="B74" s="263"/>
      <c r="C74" s="264"/>
      <c r="D74" s="264"/>
      <c r="E74" s="264"/>
      <c r="F74" s="264"/>
      <c r="G74" s="264"/>
      <c r="H74" s="264"/>
      <c r="I74" s="264"/>
      <c r="J74" s="264"/>
      <c r="K74" s="265"/>
    </row>
    <row r="75" spans="2:11" s="1" customFormat="1" ht="45" customHeight="1">
      <c r="B75" s="266"/>
      <c r="C75" s="267" t="s">
        <v>2276</v>
      </c>
      <c r="D75" s="267"/>
      <c r="E75" s="267"/>
      <c r="F75" s="267"/>
      <c r="G75" s="267"/>
      <c r="H75" s="267"/>
      <c r="I75" s="267"/>
      <c r="J75" s="267"/>
      <c r="K75" s="268"/>
    </row>
    <row r="76" spans="2:11" s="1" customFormat="1" ht="17.25" customHeight="1">
      <c r="B76" s="266"/>
      <c r="C76" s="269" t="s">
        <v>2277</v>
      </c>
      <c r="D76" s="269"/>
      <c r="E76" s="269"/>
      <c r="F76" s="269" t="s">
        <v>2278</v>
      </c>
      <c r="G76" s="270"/>
      <c r="H76" s="269" t="s">
        <v>51</v>
      </c>
      <c r="I76" s="269" t="s">
        <v>54</v>
      </c>
      <c r="J76" s="269" t="s">
        <v>2279</v>
      </c>
      <c r="K76" s="268"/>
    </row>
    <row r="77" spans="2:11" s="1" customFormat="1" ht="17.25" customHeight="1">
      <c r="B77" s="266"/>
      <c r="C77" s="271" t="s">
        <v>2280</v>
      </c>
      <c r="D77" s="271"/>
      <c r="E77" s="271"/>
      <c r="F77" s="272" t="s">
        <v>2281</v>
      </c>
      <c r="G77" s="273"/>
      <c r="H77" s="271"/>
      <c r="I77" s="271"/>
      <c r="J77" s="271" t="s">
        <v>2282</v>
      </c>
      <c r="K77" s="268"/>
    </row>
    <row r="78" spans="2:11" s="1" customFormat="1" ht="5.25" customHeight="1">
      <c r="B78" s="266"/>
      <c r="C78" s="274"/>
      <c r="D78" s="274"/>
      <c r="E78" s="274"/>
      <c r="F78" s="274"/>
      <c r="G78" s="275"/>
      <c r="H78" s="274"/>
      <c r="I78" s="274"/>
      <c r="J78" s="274"/>
      <c r="K78" s="268"/>
    </row>
    <row r="79" spans="2:11" s="1" customFormat="1" ht="15" customHeight="1">
      <c r="B79" s="266"/>
      <c r="C79" s="254" t="s">
        <v>50</v>
      </c>
      <c r="D79" s="276"/>
      <c r="E79" s="276"/>
      <c r="F79" s="277" t="s">
        <v>2283</v>
      </c>
      <c r="G79" s="278"/>
      <c r="H79" s="254" t="s">
        <v>2284</v>
      </c>
      <c r="I79" s="254" t="s">
        <v>2285</v>
      </c>
      <c r="J79" s="254">
        <v>20</v>
      </c>
      <c r="K79" s="268"/>
    </row>
    <row r="80" spans="2:11" s="1" customFormat="1" ht="15" customHeight="1">
      <c r="B80" s="266"/>
      <c r="C80" s="254" t="s">
        <v>2286</v>
      </c>
      <c r="D80" s="254"/>
      <c r="E80" s="254"/>
      <c r="F80" s="277" t="s">
        <v>2283</v>
      </c>
      <c r="G80" s="278"/>
      <c r="H80" s="254" t="s">
        <v>2287</v>
      </c>
      <c r="I80" s="254" t="s">
        <v>2285</v>
      </c>
      <c r="J80" s="254">
        <v>120</v>
      </c>
      <c r="K80" s="268"/>
    </row>
    <row r="81" spans="2:11" s="1" customFormat="1" ht="15" customHeight="1">
      <c r="B81" s="279"/>
      <c r="C81" s="254" t="s">
        <v>2288</v>
      </c>
      <c r="D81" s="254"/>
      <c r="E81" s="254"/>
      <c r="F81" s="277" t="s">
        <v>2289</v>
      </c>
      <c r="G81" s="278"/>
      <c r="H81" s="254" t="s">
        <v>2290</v>
      </c>
      <c r="I81" s="254" t="s">
        <v>2285</v>
      </c>
      <c r="J81" s="254">
        <v>50</v>
      </c>
      <c r="K81" s="268"/>
    </row>
    <row r="82" spans="2:11" s="1" customFormat="1" ht="15" customHeight="1">
      <c r="B82" s="279"/>
      <c r="C82" s="254" t="s">
        <v>2291</v>
      </c>
      <c r="D82" s="254"/>
      <c r="E82" s="254"/>
      <c r="F82" s="277" t="s">
        <v>2283</v>
      </c>
      <c r="G82" s="278"/>
      <c r="H82" s="254" t="s">
        <v>2292</v>
      </c>
      <c r="I82" s="254" t="s">
        <v>2293</v>
      </c>
      <c r="J82" s="254"/>
      <c r="K82" s="268"/>
    </row>
    <row r="83" spans="2:11" s="1" customFormat="1" ht="15" customHeight="1">
      <c r="B83" s="279"/>
      <c r="C83" s="280" t="s">
        <v>2294</v>
      </c>
      <c r="D83" s="280"/>
      <c r="E83" s="280"/>
      <c r="F83" s="281" t="s">
        <v>2289</v>
      </c>
      <c r="G83" s="280"/>
      <c r="H83" s="280" t="s">
        <v>2295</v>
      </c>
      <c r="I83" s="280" t="s">
        <v>2285</v>
      </c>
      <c r="J83" s="280">
        <v>15</v>
      </c>
      <c r="K83" s="268"/>
    </row>
    <row r="84" spans="2:11" s="1" customFormat="1" ht="15" customHeight="1">
      <c r="B84" s="279"/>
      <c r="C84" s="280" t="s">
        <v>2296</v>
      </c>
      <c r="D84" s="280"/>
      <c r="E84" s="280"/>
      <c r="F84" s="281" t="s">
        <v>2289</v>
      </c>
      <c r="G84" s="280"/>
      <c r="H84" s="280" t="s">
        <v>2297</v>
      </c>
      <c r="I84" s="280" t="s">
        <v>2285</v>
      </c>
      <c r="J84" s="280">
        <v>15</v>
      </c>
      <c r="K84" s="268"/>
    </row>
    <row r="85" spans="2:11" s="1" customFormat="1" ht="15" customHeight="1">
      <c r="B85" s="279"/>
      <c r="C85" s="280" t="s">
        <v>2298</v>
      </c>
      <c r="D85" s="280"/>
      <c r="E85" s="280"/>
      <c r="F85" s="281" t="s">
        <v>2289</v>
      </c>
      <c r="G85" s="280"/>
      <c r="H85" s="280" t="s">
        <v>2299</v>
      </c>
      <c r="I85" s="280" t="s">
        <v>2285</v>
      </c>
      <c r="J85" s="280">
        <v>20</v>
      </c>
      <c r="K85" s="268"/>
    </row>
    <row r="86" spans="2:11" s="1" customFormat="1" ht="15" customHeight="1">
      <c r="B86" s="279"/>
      <c r="C86" s="280" t="s">
        <v>2300</v>
      </c>
      <c r="D86" s="280"/>
      <c r="E86" s="280"/>
      <c r="F86" s="281" t="s">
        <v>2289</v>
      </c>
      <c r="G86" s="280"/>
      <c r="H86" s="280" t="s">
        <v>2301</v>
      </c>
      <c r="I86" s="280" t="s">
        <v>2285</v>
      </c>
      <c r="J86" s="280">
        <v>20</v>
      </c>
      <c r="K86" s="268"/>
    </row>
    <row r="87" spans="2:11" s="1" customFormat="1" ht="15" customHeight="1">
      <c r="B87" s="279"/>
      <c r="C87" s="254" t="s">
        <v>2302</v>
      </c>
      <c r="D87" s="254"/>
      <c r="E87" s="254"/>
      <c r="F87" s="277" t="s">
        <v>2289</v>
      </c>
      <c r="G87" s="278"/>
      <c r="H87" s="254" t="s">
        <v>2303</v>
      </c>
      <c r="I87" s="254" t="s">
        <v>2285</v>
      </c>
      <c r="J87" s="254">
        <v>50</v>
      </c>
      <c r="K87" s="268"/>
    </row>
    <row r="88" spans="2:11" s="1" customFormat="1" ht="15" customHeight="1">
      <c r="B88" s="279"/>
      <c r="C88" s="254" t="s">
        <v>2304</v>
      </c>
      <c r="D88" s="254"/>
      <c r="E88" s="254"/>
      <c r="F88" s="277" t="s">
        <v>2289</v>
      </c>
      <c r="G88" s="278"/>
      <c r="H88" s="254" t="s">
        <v>2305</v>
      </c>
      <c r="I88" s="254" t="s">
        <v>2285</v>
      </c>
      <c r="J88" s="254">
        <v>20</v>
      </c>
      <c r="K88" s="268"/>
    </row>
    <row r="89" spans="2:11" s="1" customFormat="1" ht="15" customHeight="1">
      <c r="B89" s="279"/>
      <c r="C89" s="254" t="s">
        <v>2306</v>
      </c>
      <c r="D89" s="254"/>
      <c r="E89" s="254"/>
      <c r="F89" s="277" t="s">
        <v>2289</v>
      </c>
      <c r="G89" s="278"/>
      <c r="H89" s="254" t="s">
        <v>2307</v>
      </c>
      <c r="I89" s="254" t="s">
        <v>2285</v>
      </c>
      <c r="J89" s="254">
        <v>20</v>
      </c>
      <c r="K89" s="268"/>
    </row>
    <row r="90" spans="2:11" s="1" customFormat="1" ht="15" customHeight="1">
      <c r="B90" s="279"/>
      <c r="C90" s="254" t="s">
        <v>2308</v>
      </c>
      <c r="D90" s="254"/>
      <c r="E90" s="254"/>
      <c r="F90" s="277" t="s">
        <v>2289</v>
      </c>
      <c r="G90" s="278"/>
      <c r="H90" s="254" t="s">
        <v>2309</v>
      </c>
      <c r="I90" s="254" t="s">
        <v>2285</v>
      </c>
      <c r="J90" s="254">
        <v>50</v>
      </c>
      <c r="K90" s="268"/>
    </row>
    <row r="91" spans="2:11" s="1" customFormat="1" ht="15" customHeight="1">
      <c r="B91" s="279"/>
      <c r="C91" s="254" t="s">
        <v>2310</v>
      </c>
      <c r="D91" s="254"/>
      <c r="E91" s="254"/>
      <c r="F91" s="277" t="s">
        <v>2289</v>
      </c>
      <c r="G91" s="278"/>
      <c r="H91" s="254" t="s">
        <v>2310</v>
      </c>
      <c r="I91" s="254" t="s">
        <v>2285</v>
      </c>
      <c r="J91" s="254">
        <v>50</v>
      </c>
      <c r="K91" s="268"/>
    </row>
    <row r="92" spans="2:11" s="1" customFormat="1" ht="15" customHeight="1">
      <c r="B92" s="279"/>
      <c r="C92" s="254" t="s">
        <v>2311</v>
      </c>
      <c r="D92" s="254"/>
      <c r="E92" s="254"/>
      <c r="F92" s="277" t="s">
        <v>2289</v>
      </c>
      <c r="G92" s="278"/>
      <c r="H92" s="254" t="s">
        <v>2312</v>
      </c>
      <c r="I92" s="254" t="s">
        <v>2285</v>
      </c>
      <c r="J92" s="254">
        <v>255</v>
      </c>
      <c r="K92" s="268"/>
    </row>
    <row r="93" spans="2:11" s="1" customFormat="1" ht="15" customHeight="1">
      <c r="B93" s="279"/>
      <c r="C93" s="254" t="s">
        <v>2313</v>
      </c>
      <c r="D93" s="254"/>
      <c r="E93" s="254"/>
      <c r="F93" s="277" t="s">
        <v>2283</v>
      </c>
      <c r="G93" s="278"/>
      <c r="H93" s="254" t="s">
        <v>2314</v>
      </c>
      <c r="I93" s="254" t="s">
        <v>2315</v>
      </c>
      <c r="J93" s="254"/>
      <c r="K93" s="268"/>
    </row>
    <row r="94" spans="2:11" s="1" customFormat="1" ht="15" customHeight="1">
      <c r="B94" s="279"/>
      <c r="C94" s="254" t="s">
        <v>2316</v>
      </c>
      <c r="D94" s="254"/>
      <c r="E94" s="254"/>
      <c r="F94" s="277" t="s">
        <v>2283</v>
      </c>
      <c r="G94" s="278"/>
      <c r="H94" s="254" t="s">
        <v>2317</v>
      </c>
      <c r="I94" s="254" t="s">
        <v>2318</v>
      </c>
      <c r="J94" s="254"/>
      <c r="K94" s="268"/>
    </row>
    <row r="95" spans="2:11" s="1" customFormat="1" ht="15" customHeight="1">
      <c r="B95" s="279"/>
      <c r="C95" s="254" t="s">
        <v>2319</v>
      </c>
      <c r="D95" s="254"/>
      <c r="E95" s="254"/>
      <c r="F95" s="277" t="s">
        <v>2283</v>
      </c>
      <c r="G95" s="278"/>
      <c r="H95" s="254" t="s">
        <v>2319</v>
      </c>
      <c r="I95" s="254" t="s">
        <v>2318</v>
      </c>
      <c r="J95" s="254"/>
      <c r="K95" s="268"/>
    </row>
    <row r="96" spans="2:11" s="1" customFormat="1" ht="15" customHeight="1">
      <c r="B96" s="279"/>
      <c r="C96" s="254" t="s">
        <v>35</v>
      </c>
      <c r="D96" s="254"/>
      <c r="E96" s="254"/>
      <c r="F96" s="277" t="s">
        <v>2283</v>
      </c>
      <c r="G96" s="278"/>
      <c r="H96" s="254" t="s">
        <v>2320</v>
      </c>
      <c r="I96" s="254" t="s">
        <v>2318</v>
      </c>
      <c r="J96" s="254"/>
      <c r="K96" s="268"/>
    </row>
    <row r="97" spans="2:11" s="1" customFormat="1" ht="15" customHeight="1">
      <c r="B97" s="279"/>
      <c r="C97" s="254" t="s">
        <v>45</v>
      </c>
      <c r="D97" s="254"/>
      <c r="E97" s="254"/>
      <c r="F97" s="277" t="s">
        <v>2283</v>
      </c>
      <c r="G97" s="278"/>
      <c r="H97" s="254" t="s">
        <v>2321</v>
      </c>
      <c r="I97" s="254" t="s">
        <v>2318</v>
      </c>
      <c r="J97" s="254"/>
      <c r="K97" s="268"/>
    </row>
    <row r="98" spans="2:11" s="1" customFormat="1" ht="15" customHeight="1">
      <c r="B98" s="282"/>
      <c r="C98" s="283"/>
      <c r="D98" s="283"/>
      <c r="E98" s="283"/>
      <c r="F98" s="283"/>
      <c r="G98" s="283"/>
      <c r="H98" s="283"/>
      <c r="I98" s="283"/>
      <c r="J98" s="283"/>
      <c r="K98" s="284"/>
    </row>
    <row r="99" spans="2:11" s="1" customFormat="1" ht="18.7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5"/>
    </row>
    <row r="100" spans="2:11" s="1" customFormat="1" ht="18.75" customHeight="1"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</row>
    <row r="101" spans="2:11" s="1" customFormat="1" ht="7.5" customHeight="1">
      <c r="B101" s="263"/>
      <c r="C101" s="264"/>
      <c r="D101" s="264"/>
      <c r="E101" s="264"/>
      <c r="F101" s="264"/>
      <c r="G101" s="264"/>
      <c r="H101" s="264"/>
      <c r="I101" s="264"/>
      <c r="J101" s="264"/>
      <c r="K101" s="265"/>
    </row>
    <row r="102" spans="2:11" s="1" customFormat="1" ht="45" customHeight="1">
      <c r="B102" s="266"/>
      <c r="C102" s="267" t="s">
        <v>2322</v>
      </c>
      <c r="D102" s="267"/>
      <c r="E102" s="267"/>
      <c r="F102" s="267"/>
      <c r="G102" s="267"/>
      <c r="H102" s="267"/>
      <c r="I102" s="267"/>
      <c r="J102" s="267"/>
      <c r="K102" s="268"/>
    </row>
    <row r="103" spans="2:11" s="1" customFormat="1" ht="17.25" customHeight="1">
      <c r="B103" s="266"/>
      <c r="C103" s="269" t="s">
        <v>2277</v>
      </c>
      <c r="D103" s="269"/>
      <c r="E103" s="269"/>
      <c r="F103" s="269" t="s">
        <v>2278</v>
      </c>
      <c r="G103" s="270"/>
      <c r="H103" s="269" t="s">
        <v>51</v>
      </c>
      <c r="I103" s="269" t="s">
        <v>54</v>
      </c>
      <c r="J103" s="269" t="s">
        <v>2279</v>
      </c>
      <c r="K103" s="268"/>
    </row>
    <row r="104" spans="2:11" s="1" customFormat="1" ht="17.25" customHeight="1">
      <c r="B104" s="266"/>
      <c r="C104" s="271" t="s">
        <v>2280</v>
      </c>
      <c r="D104" s="271"/>
      <c r="E104" s="271"/>
      <c r="F104" s="272" t="s">
        <v>2281</v>
      </c>
      <c r="G104" s="273"/>
      <c r="H104" s="271"/>
      <c r="I104" s="271"/>
      <c r="J104" s="271" t="s">
        <v>2282</v>
      </c>
      <c r="K104" s="268"/>
    </row>
    <row r="105" spans="2:11" s="1" customFormat="1" ht="5.25" customHeight="1">
      <c r="B105" s="266"/>
      <c r="C105" s="269"/>
      <c r="D105" s="269"/>
      <c r="E105" s="269"/>
      <c r="F105" s="269"/>
      <c r="G105" s="287"/>
      <c r="H105" s="269"/>
      <c r="I105" s="269"/>
      <c r="J105" s="269"/>
      <c r="K105" s="268"/>
    </row>
    <row r="106" spans="2:11" s="1" customFormat="1" ht="15" customHeight="1">
      <c r="B106" s="266"/>
      <c r="C106" s="254" t="s">
        <v>50</v>
      </c>
      <c r="D106" s="276"/>
      <c r="E106" s="276"/>
      <c r="F106" s="277" t="s">
        <v>2283</v>
      </c>
      <c r="G106" s="254"/>
      <c r="H106" s="254" t="s">
        <v>2323</v>
      </c>
      <c r="I106" s="254" t="s">
        <v>2285</v>
      </c>
      <c r="J106" s="254">
        <v>20</v>
      </c>
      <c r="K106" s="268"/>
    </row>
    <row r="107" spans="2:11" s="1" customFormat="1" ht="15" customHeight="1">
      <c r="B107" s="266"/>
      <c r="C107" s="254" t="s">
        <v>2286</v>
      </c>
      <c r="D107" s="254"/>
      <c r="E107" s="254"/>
      <c r="F107" s="277" t="s">
        <v>2283</v>
      </c>
      <c r="G107" s="254"/>
      <c r="H107" s="254" t="s">
        <v>2323</v>
      </c>
      <c r="I107" s="254" t="s">
        <v>2285</v>
      </c>
      <c r="J107" s="254">
        <v>120</v>
      </c>
      <c r="K107" s="268"/>
    </row>
    <row r="108" spans="2:11" s="1" customFormat="1" ht="15" customHeight="1">
      <c r="B108" s="279"/>
      <c r="C108" s="254" t="s">
        <v>2288</v>
      </c>
      <c r="D108" s="254"/>
      <c r="E108" s="254"/>
      <c r="F108" s="277" t="s">
        <v>2289</v>
      </c>
      <c r="G108" s="254"/>
      <c r="H108" s="254" t="s">
        <v>2323</v>
      </c>
      <c r="I108" s="254" t="s">
        <v>2285</v>
      </c>
      <c r="J108" s="254">
        <v>50</v>
      </c>
      <c r="K108" s="268"/>
    </row>
    <row r="109" spans="2:11" s="1" customFormat="1" ht="15" customHeight="1">
      <c r="B109" s="279"/>
      <c r="C109" s="254" t="s">
        <v>2291</v>
      </c>
      <c r="D109" s="254"/>
      <c r="E109" s="254"/>
      <c r="F109" s="277" t="s">
        <v>2283</v>
      </c>
      <c r="G109" s="254"/>
      <c r="H109" s="254" t="s">
        <v>2323</v>
      </c>
      <c r="I109" s="254" t="s">
        <v>2293</v>
      </c>
      <c r="J109" s="254"/>
      <c r="K109" s="268"/>
    </row>
    <row r="110" spans="2:11" s="1" customFormat="1" ht="15" customHeight="1">
      <c r="B110" s="279"/>
      <c r="C110" s="254" t="s">
        <v>2302</v>
      </c>
      <c r="D110" s="254"/>
      <c r="E110" s="254"/>
      <c r="F110" s="277" t="s">
        <v>2289</v>
      </c>
      <c r="G110" s="254"/>
      <c r="H110" s="254" t="s">
        <v>2323</v>
      </c>
      <c r="I110" s="254" t="s">
        <v>2285</v>
      </c>
      <c r="J110" s="254">
        <v>50</v>
      </c>
      <c r="K110" s="268"/>
    </row>
    <row r="111" spans="2:11" s="1" customFormat="1" ht="15" customHeight="1">
      <c r="B111" s="279"/>
      <c r="C111" s="254" t="s">
        <v>2310</v>
      </c>
      <c r="D111" s="254"/>
      <c r="E111" s="254"/>
      <c r="F111" s="277" t="s">
        <v>2289</v>
      </c>
      <c r="G111" s="254"/>
      <c r="H111" s="254" t="s">
        <v>2323</v>
      </c>
      <c r="I111" s="254" t="s">
        <v>2285</v>
      </c>
      <c r="J111" s="254">
        <v>50</v>
      </c>
      <c r="K111" s="268"/>
    </row>
    <row r="112" spans="2:11" s="1" customFormat="1" ht="15" customHeight="1">
      <c r="B112" s="279"/>
      <c r="C112" s="254" t="s">
        <v>2308</v>
      </c>
      <c r="D112" s="254"/>
      <c r="E112" s="254"/>
      <c r="F112" s="277" t="s">
        <v>2289</v>
      </c>
      <c r="G112" s="254"/>
      <c r="H112" s="254" t="s">
        <v>2323</v>
      </c>
      <c r="I112" s="254" t="s">
        <v>2285</v>
      </c>
      <c r="J112" s="254">
        <v>50</v>
      </c>
      <c r="K112" s="268"/>
    </row>
    <row r="113" spans="2:11" s="1" customFormat="1" ht="15" customHeight="1">
      <c r="B113" s="279"/>
      <c r="C113" s="254" t="s">
        <v>50</v>
      </c>
      <c r="D113" s="254"/>
      <c r="E113" s="254"/>
      <c r="F113" s="277" t="s">
        <v>2283</v>
      </c>
      <c r="G113" s="254"/>
      <c r="H113" s="254" t="s">
        <v>2324</v>
      </c>
      <c r="I113" s="254" t="s">
        <v>2285</v>
      </c>
      <c r="J113" s="254">
        <v>20</v>
      </c>
      <c r="K113" s="268"/>
    </row>
    <row r="114" spans="2:11" s="1" customFormat="1" ht="15" customHeight="1">
      <c r="B114" s="279"/>
      <c r="C114" s="254" t="s">
        <v>2325</v>
      </c>
      <c r="D114" s="254"/>
      <c r="E114" s="254"/>
      <c r="F114" s="277" t="s">
        <v>2283</v>
      </c>
      <c r="G114" s="254"/>
      <c r="H114" s="254" t="s">
        <v>2326</v>
      </c>
      <c r="I114" s="254" t="s">
        <v>2285</v>
      </c>
      <c r="J114" s="254">
        <v>120</v>
      </c>
      <c r="K114" s="268"/>
    </row>
    <row r="115" spans="2:11" s="1" customFormat="1" ht="15" customHeight="1">
      <c r="B115" s="279"/>
      <c r="C115" s="254" t="s">
        <v>35</v>
      </c>
      <c r="D115" s="254"/>
      <c r="E115" s="254"/>
      <c r="F115" s="277" t="s">
        <v>2283</v>
      </c>
      <c r="G115" s="254"/>
      <c r="H115" s="254" t="s">
        <v>2327</v>
      </c>
      <c r="I115" s="254" t="s">
        <v>2318</v>
      </c>
      <c r="J115" s="254"/>
      <c r="K115" s="268"/>
    </row>
    <row r="116" spans="2:11" s="1" customFormat="1" ht="15" customHeight="1">
      <c r="B116" s="279"/>
      <c r="C116" s="254" t="s">
        <v>45</v>
      </c>
      <c r="D116" s="254"/>
      <c r="E116" s="254"/>
      <c r="F116" s="277" t="s">
        <v>2283</v>
      </c>
      <c r="G116" s="254"/>
      <c r="H116" s="254" t="s">
        <v>2328</v>
      </c>
      <c r="I116" s="254" t="s">
        <v>2318</v>
      </c>
      <c r="J116" s="254"/>
      <c r="K116" s="268"/>
    </row>
    <row r="117" spans="2:11" s="1" customFormat="1" ht="15" customHeight="1">
      <c r="B117" s="279"/>
      <c r="C117" s="254" t="s">
        <v>54</v>
      </c>
      <c r="D117" s="254"/>
      <c r="E117" s="254"/>
      <c r="F117" s="277" t="s">
        <v>2283</v>
      </c>
      <c r="G117" s="254"/>
      <c r="H117" s="254" t="s">
        <v>2329</v>
      </c>
      <c r="I117" s="254" t="s">
        <v>2330</v>
      </c>
      <c r="J117" s="254"/>
      <c r="K117" s="268"/>
    </row>
    <row r="118" spans="2:11" s="1" customFormat="1" ht="15" customHeight="1">
      <c r="B118" s="282"/>
      <c r="C118" s="288"/>
      <c r="D118" s="288"/>
      <c r="E118" s="288"/>
      <c r="F118" s="288"/>
      <c r="G118" s="288"/>
      <c r="H118" s="288"/>
      <c r="I118" s="288"/>
      <c r="J118" s="288"/>
      <c r="K118" s="284"/>
    </row>
    <row r="119" spans="2:11" s="1" customFormat="1" ht="18.75" customHeight="1">
      <c r="B119" s="289"/>
      <c r="C119" s="290"/>
      <c r="D119" s="290"/>
      <c r="E119" s="290"/>
      <c r="F119" s="291"/>
      <c r="G119" s="290"/>
      <c r="H119" s="290"/>
      <c r="I119" s="290"/>
      <c r="J119" s="290"/>
      <c r="K119" s="289"/>
    </row>
    <row r="120" spans="2:11" s="1" customFormat="1" ht="18.75" customHeight="1"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</row>
    <row r="121" spans="2:11" s="1" customFormat="1" ht="7.5" customHeight="1">
      <c r="B121" s="292"/>
      <c r="C121" s="293"/>
      <c r="D121" s="293"/>
      <c r="E121" s="293"/>
      <c r="F121" s="293"/>
      <c r="G121" s="293"/>
      <c r="H121" s="293"/>
      <c r="I121" s="293"/>
      <c r="J121" s="293"/>
      <c r="K121" s="294"/>
    </row>
    <row r="122" spans="2:11" s="1" customFormat="1" ht="45" customHeight="1">
      <c r="B122" s="295"/>
      <c r="C122" s="245" t="s">
        <v>2331</v>
      </c>
      <c r="D122" s="245"/>
      <c r="E122" s="245"/>
      <c r="F122" s="245"/>
      <c r="G122" s="245"/>
      <c r="H122" s="245"/>
      <c r="I122" s="245"/>
      <c r="J122" s="245"/>
      <c r="K122" s="296"/>
    </row>
    <row r="123" spans="2:11" s="1" customFormat="1" ht="17.25" customHeight="1">
      <c r="B123" s="297"/>
      <c r="C123" s="269" t="s">
        <v>2277</v>
      </c>
      <c r="D123" s="269"/>
      <c r="E123" s="269"/>
      <c r="F123" s="269" t="s">
        <v>2278</v>
      </c>
      <c r="G123" s="270"/>
      <c r="H123" s="269" t="s">
        <v>51</v>
      </c>
      <c r="I123" s="269" t="s">
        <v>54</v>
      </c>
      <c r="J123" s="269" t="s">
        <v>2279</v>
      </c>
      <c r="K123" s="298"/>
    </row>
    <row r="124" spans="2:11" s="1" customFormat="1" ht="17.25" customHeight="1">
      <c r="B124" s="297"/>
      <c r="C124" s="271" t="s">
        <v>2280</v>
      </c>
      <c r="D124" s="271"/>
      <c r="E124" s="271"/>
      <c r="F124" s="272" t="s">
        <v>2281</v>
      </c>
      <c r="G124" s="273"/>
      <c r="H124" s="271"/>
      <c r="I124" s="271"/>
      <c r="J124" s="271" t="s">
        <v>2282</v>
      </c>
      <c r="K124" s="298"/>
    </row>
    <row r="125" spans="2:11" s="1" customFormat="1" ht="5.25" customHeight="1">
      <c r="B125" s="299"/>
      <c r="C125" s="274"/>
      <c r="D125" s="274"/>
      <c r="E125" s="274"/>
      <c r="F125" s="274"/>
      <c r="G125" s="300"/>
      <c r="H125" s="274"/>
      <c r="I125" s="274"/>
      <c r="J125" s="274"/>
      <c r="K125" s="301"/>
    </row>
    <row r="126" spans="2:11" s="1" customFormat="1" ht="15" customHeight="1">
      <c r="B126" s="299"/>
      <c r="C126" s="254" t="s">
        <v>2286</v>
      </c>
      <c r="D126" s="276"/>
      <c r="E126" s="276"/>
      <c r="F126" s="277" t="s">
        <v>2283</v>
      </c>
      <c r="G126" s="254"/>
      <c r="H126" s="254" t="s">
        <v>2323</v>
      </c>
      <c r="I126" s="254" t="s">
        <v>2285</v>
      </c>
      <c r="J126" s="254">
        <v>120</v>
      </c>
      <c r="K126" s="302"/>
    </row>
    <row r="127" spans="2:11" s="1" customFormat="1" ht="15" customHeight="1">
      <c r="B127" s="299"/>
      <c r="C127" s="254" t="s">
        <v>2332</v>
      </c>
      <c r="D127" s="254"/>
      <c r="E127" s="254"/>
      <c r="F127" s="277" t="s">
        <v>2283</v>
      </c>
      <c r="G127" s="254"/>
      <c r="H127" s="254" t="s">
        <v>2333</v>
      </c>
      <c r="I127" s="254" t="s">
        <v>2285</v>
      </c>
      <c r="J127" s="254" t="s">
        <v>2334</v>
      </c>
      <c r="K127" s="302"/>
    </row>
    <row r="128" spans="2:11" s="1" customFormat="1" ht="15" customHeight="1">
      <c r="B128" s="299"/>
      <c r="C128" s="254" t="s">
        <v>2231</v>
      </c>
      <c r="D128" s="254"/>
      <c r="E128" s="254"/>
      <c r="F128" s="277" t="s">
        <v>2283</v>
      </c>
      <c r="G128" s="254"/>
      <c r="H128" s="254" t="s">
        <v>2335</v>
      </c>
      <c r="I128" s="254" t="s">
        <v>2285</v>
      </c>
      <c r="J128" s="254" t="s">
        <v>2334</v>
      </c>
      <c r="K128" s="302"/>
    </row>
    <row r="129" spans="2:11" s="1" customFormat="1" ht="15" customHeight="1">
      <c r="B129" s="299"/>
      <c r="C129" s="254" t="s">
        <v>2294</v>
      </c>
      <c r="D129" s="254"/>
      <c r="E129" s="254"/>
      <c r="F129" s="277" t="s">
        <v>2289</v>
      </c>
      <c r="G129" s="254"/>
      <c r="H129" s="254" t="s">
        <v>2295</v>
      </c>
      <c r="I129" s="254" t="s">
        <v>2285</v>
      </c>
      <c r="J129" s="254">
        <v>15</v>
      </c>
      <c r="K129" s="302"/>
    </row>
    <row r="130" spans="2:11" s="1" customFormat="1" ht="15" customHeight="1">
      <c r="B130" s="299"/>
      <c r="C130" s="280" t="s">
        <v>2296</v>
      </c>
      <c r="D130" s="280"/>
      <c r="E130" s="280"/>
      <c r="F130" s="281" t="s">
        <v>2289</v>
      </c>
      <c r="G130" s="280"/>
      <c r="H130" s="280" t="s">
        <v>2297</v>
      </c>
      <c r="I130" s="280" t="s">
        <v>2285</v>
      </c>
      <c r="J130" s="280">
        <v>15</v>
      </c>
      <c r="K130" s="302"/>
    </row>
    <row r="131" spans="2:11" s="1" customFormat="1" ht="15" customHeight="1">
      <c r="B131" s="299"/>
      <c r="C131" s="280" t="s">
        <v>2298</v>
      </c>
      <c r="D131" s="280"/>
      <c r="E131" s="280"/>
      <c r="F131" s="281" t="s">
        <v>2289</v>
      </c>
      <c r="G131" s="280"/>
      <c r="H131" s="280" t="s">
        <v>2299</v>
      </c>
      <c r="I131" s="280" t="s">
        <v>2285</v>
      </c>
      <c r="J131" s="280">
        <v>20</v>
      </c>
      <c r="K131" s="302"/>
    </row>
    <row r="132" spans="2:11" s="1" customFormat="1" ht="15" customHeight="1">
      <c r="B132" s="299"/>
      <c r="C132" s="280" t="s">
        <v>2300</v>
      </c>
      <c r="D132" s="280"/>
      <c r="E132" s="280"/>
      <c r="F132" s="281" t="s">
        <v>2289</v>
      </c>
      <c r="G132" s="280"/>
      <c r="H132" s="280" t="s">
        <v>2301</v>
      </c>
      <c r="I132" s="280" t="s">
        <v>2285</v>
      </c>
      <c r="J132" s="280">
        <v>20</v>
      </c>
      <c r="K132" s="302"/>
    </row>
    <row r="133" spans="2:11" s="1" customFormat="1" ht="15" customHeight="1">
      <c r="B133" s="299"/>
      <c r="C133" s="254" t="s">
        <v>2288</v>
      </c>
      <c r="D133" s="254"/>
      <c r="E133" s="254"/>
      <c r="F133" s="277" t="s">
        <v>2289</v>
      </c>
      <c r="G133" s="254"/>
      <c r="H133" s="254" t="s">
        <v>2323</v>
      </c>
      <c r="I133" s="254" t="s">
        <v>2285</v>
      </c>
      <c r="J133" s="254">
        <v>50</v>
      </c>
      <c r="K133" s="302"/>
    </row>
    <row r="134" spans="2:11" s="1" customFormat="1" ht="15" customHeight="1">
      <c r="B134" s="299"/>
      <c r="C134" s="254" t="s">
        <v>2302</v>
      </c>
      <c r="D134" s="254"/>
      <c r="E134" s="254"/>
      <c r="F134" s="277" t="s">
        <v>2289</v>
      </c>
      <c r="G134" s="254"/>
      <c r="H134" s="254" t="s">
        <v>2323</v>
      </c>
      <c r="I134" s="254" t="s">
        <v>2285</v>
      </c>
      <c r="J134" s="254">
        <v>50</v>
      </c>
      <c r="K134" s="302"/>
    </row>
    <row r="135" spans="2:11" s="1" customFormat="1" ht="15" customHeight="1">
      <c r="B135" s="299"/>
      <c r="C135" s="254" t="s">
        <v>2308</v>
      </c>
      <c r="D135" s="254"/>
      <c r="E135" s="254"/>
      <c r="F135" s="277" t="s">
        <v>2289</v>
      </c>
      <c r="G135" s="254"/>
      <c r="H135" s="254" t="s">
        <v>2323</v>
      </c>
      <c r="I135" s="254" t="s">
        <v>2285</v>
      </c>
      <c r="J135" s="254">
        <v>50</v>
      </c>
      <c r="K135" s="302"/>
    </row>
    <row r="136" spans="2:11" s="1" customFormat="1" ht="15" customHeight="1">
      <c r="B136" s="299"/>
      <c r="C136" s="254" t="s">
        <v>2310</v>
      </c>
      <c r="D136" s="254"/>
      <c r="E136" s="254"/>
      <c r="F136" s="277" t="s">
        <v>2289</v>
      </c>
      <c r="G136" s="254"/>
      <c r="H136" s="254" t="s">
        <v>2323</v>
      </c>
      <c r="I136" s="254" t="s">
        <v>2285</v>
      </c>
      <c r="J136" s="254">
        <v>50</v>
      </c>
      <c r="K136" s="302"/>
    </row>
    <row r="137" spans="2:11" s="1" customFormat="1" ht="15" customHeight="1">
      <c r="B137" s="299"/>
      <c r="C137" s="254" t="s">
        <v>2311</v>
      </c>
      <c r="D137" s="254"/>
      <c r="E137" s="254"/>
      <c r="F137" s="277" t="s">
        <v>2289</v>
      </c>
      <c r="G137" s="254"/>
      <c r="H137" s="254" t="s">
        <v>2336</v>
      </c>
      <c r="I137" s="254" t="s">
        <v>2285</v>
      </c>
      <c r="J137" s="254">
        <v>255</v>
      </c>
      <c r="K137" s="302"/>
    </row>
    <row r="138" spans="2:11" s="1" customFormat="1" ht="15" customHeight="1">
      <c r="B138" s="299"/>
      <c r="C138" s="254" t="s">
        <v>2313</v>
      </c>
      <c r="D138" s="254"/>
      <c r="E138" s="254"/>
      <c r="F138" s="277" t="s">
        <v>2283</v>
      </c>
      <c r="G138" s="254"/>
      <c r="H138" s="254" t="s">
        <v>2337</v>
      </c>
      <c r="I138" s="254" t="s">
        <v>2315</v>
      </c>
      <c r="J138" s="254"/>
      <c r="K138" s="302"/>
    </row>
    <row r="139" spans="2:11" s="1" customFormat="1" ht="15" customHeight="1">
      <c r="B139" s="299"/>
      <c r="C139" s="254" t="s">
        <v>2316</v>
      </c>
      <c r="D139" s="254"/>
      <c r="E139" s="254"/>
      <c r="F139" s="277" t="s">
        <v>2283</v>
      </c>
      <c r="G139" s="254"/>
      <c r="H139" s="254" t="s">
        <v>2338</v>
      </c>
      <c r="I139" s="254" t="s">
        <v>2318</v>
      </c>
      <c r="J139" s="254"/>
      <c r="K139" s="302"/>
    </row>
    <row r="140" spans="2:11" s="1" customFormat="1" ht="15" customHeight="1">
      <c r="B140" s="299"/>
      <c r="C140" s="254" t="s">
        <v>2319</v>
      </c>
      <c r="D140" s="254"/>
      <c r="E140" s="254"/>
      <c r="F140" s="277" t="s">
        <v>2283</v>
      </c>
      <c r="G140" s="254"/>
      <c r="H140" s="254" t="s">
        <v>2319</v>
      </c>
      <c r="I140" s="254" t="s">
        <v>2318</v>
      </c>
      <c r="J140" s="254"/>
      <c r="K140" s="302"/>
    </row>
    <row r="141" spans="2:11" s="1" customFormat="1" ht="15" customHeight="1">
      <c r="B141" s="299"/>
      <c r="C141" s="254" t="s">
        <v>35</v>
      </c>
      <c r="D141" s="254"/>
      <c r="E141" s="254"/>
      <c r="F141" s="277" t="s">
        <v>2283</v>
      </c>
      <c r="G141" s="254"/>
      <c r="H141" s="254" t="s">
        <v>2339</v>
      </c>
      <c r="I141" s="254" t="s">
        <v>2318</v>
      </c>
      <c r="J141" s="254"/>
      <c r="K141" s="302"/>
    </row>
    <row r="142" spans="2:11" s="1" customFormat="1" ht="15" customHeight="1">
      <c r="B142" s="299"/>
      <c r="C142" s="254" t="s">
        <v>2340</v>
      </c>
      <c r="D142" s="254"/>
      <c r="E142" s="254"/>
      <c r="F142" s="277" t="s">
        <v>2283</v>
      </c>
      <c r="G142" s="254"/>
      <c r="H142" s="254" t="s">
        <v>2341</v>
      </c>
      <c r="I142" s="254" t="s">
        <v>2318</v>
      </c>
      <c r="J142" s="254"/>
      <c r="K142" s="302"/>
    </row>
    <row r="143" spans="2:11" s="1" customFormat="1" ht="15" customHeight="1">
      <c r="B143" s="303"/>
      <c r="C143" s="304"/>
      <c r="D143" s="304"/>
      <c r="E143" s="304"/>
      <c r="F143" s="304"/>
      <c r="G143" s="304"/>
      <c r="H143" s="304"/>
      <c r="I143" s="304"/>
      <c r="J143" s="304"/>
      <c r="K143" s="305"/>
    </row>
    <row r="144" spans="2:11" s="1" customFormat="1" ht="18.75" customHeight="1">
      <c r="B144" s="290"/>
      <c r="C144" s="290"/>
      <c r="D144" s="290"/>
      <c r="E144" s="290"/>
      <c r="F144" s="291"/>
      <c r="G144" s="290"/>
      <c r="H144" s="290"/>
      <c r="I144" s="290"/>
      <c r="J144" s="290"/>
      <c r="K144" s="290"/>
    </row>
    <row r="145" spans="2:11" s="1" customFormat="1" ht="18.75" customHeight="1">
      <c r="B145" s="262"/>
      <c r="C145" s="262"/>
      <c r="D145" s="262"/>
      <c r="E145" s="262"/>
      <c r="F145" s="262"/>
      <c r="G145" s="262"/>
      <c r="H145" s="262"/>
      <c r="I145" s="262"/>
      <c r="J145" s="262"/>
      <c r="K145" s="262"/>
    </row>
    <row r="146" spans="2:11" s="1" customFormat="1" ht="7.5" customHeight="1">
      <c r="B146" s="263"/>
      <c r="C146" s="264"/>
      <c r="D146" s="264"/>
      <c r="E146" s="264"/>
      <c r="F146" s="264"/>
      <c r="G146" s="264"/>
      <c r="H146" s="264"/>
      <c r="I146" s="264"/>
      <c r="J146" s="264"/>
      <c r="K146" s="265"/>
    </row>
    <row r="147" spans="2:11" s="1" customFormat="1" ht="45" customHeight="1">
      <c r="B147" s="266"/>
      <c r="C147" s="267" t="s">
        <v>2342</v>
      </c>
      <c r="D147" s="267"/>
      <c r="E147" s="267"/>
      <c r="F147" s="267"/>
      <c r="G147" s="267"/>
      <c r="H147" s="267"/>
      <c r="I147" s="267"/>
      <c r="J147" s="267"/>
      <c r="K147" s="268"/>
    </row>
    <row r="148" spans="2:11" s="1" customFormat="1" ht="17.25" customHeight="1">
      <c r="B148" s="266"/>
      <c r="C148" s="269" t="s">
        <v>2277</v>
      </c>
      <c r="D148" s="269"/>
      <c r="E148" s="269"/>
      <c r="F148" s="269" t="s">
        <v>2278</v>
      </c>
      <c r="G148" s="270"/>
      <c r="H148" s="269" t="s">
        <v>51</v>
      </c>
      <c r="I148" s="269" t="s">
        <v>54</v>
      </c>
      <c r="J148" s="269" t="s">
        <v>2279</v>
      </c>
      <c r="K148" s="268"/>
    </row>
    <row r="149" spans="2:11" s="1" customFormat="1" ht="17.25" customHeight="1">
      <c r="B149" s="266"/>
      <c r="C149" s="271" t="s">
        <v>2280</v>
      </c>
      <c r="D149" s="271"/>
      <c r="E149" s="271"/>
      <c r="F149" s="272" t="s">
        <v>2281</v>
      </c>
      <c r="G149" s="273"/>
      <c r="H149" s="271"/>
      <c r="I149" s="271"/>
      <c r="J149" s="271" t="s">
        <v>2282</v>
      </c>
      <c r="K149" s="268"/>
    </row>
    <row r="150" spans="2:11" s="1" customFormat="1" ht="5.25" customHeight="1">
      <c r="B150" s="279"/>
      <c r="C150" s="274"/>
      <c r="D150" s="274"/>
      <c r="E150" s="274"/>
      <c r="F150" s="274"/>
      <c r="G150" s="275"/>
      <c r="H150" s="274"/>
      <c r="I150" s="274"/>
      <c r="J150" s="274"/>
      <c r="K150" s="302"/>
    </row>
    <row r="151" spans="2:11" s="1" customFormat="1" ht="15" customHeight="1">
      <c r="B151" s="279"/>
      <c r="C151" s="306" t="s">
        <v>2286</v>
      </c>
      <c r="D151" s="254"/>
      <c r="E151" s="254"/>
      <c r="F151" s="307" t="s">
        <v>2283</v>
      </c>
      <c r="G151" s="254"/>
      <c r="H151" s="306" t="s">
        <v>2323</v>
      </c>
      <c r="I151" s="306" t="s">
        <v>2285</v>
      </c>
      <c r="J151" s="306">
        <v>120</v>
      </c>
      <c r="K151" s="302"/>
    </row>
    <row r="152" spans="2:11" s="1" customFormat="1" ht="15" customHeight="1">
      <c r="B152" s="279"/>
      <c r="C152" s="306" t="s">
        <v>2332</v>
      </c>
      <c r="D152" s="254"/>
      <c r="E152" s="254"/>
      <c r="F152" s="307" t="s">
        <v>2283</v>
      </c>
      <c r="G152" s="254"/>
      <c r="H152" s="306" t="s">
        <v>2343</v>
      </c>
      <c r="I152" s="306" t="s">
        <v>2285</v>
      </c>
      <c r="J152" s="306" t="s">
        <v>2334</v>
      </c>
      <c r="K152" s="302"/>
    </row>
    <row r="153" spans="2:11" s="1" customFormat="1" ht="15" customHeight="1">
      <c r="B153" s="279"/>
      <c r="C153" s="306" t="s">
        <v>2231</v>
      </c>
      <c r="D153" s="254"/>
      <c r="E153" s="254"/>
      <c r="F153" s="307" t="s">
        <v>2283</v>
      </c>
      <c r="G153" s="254"/>
      <c r="H153" s="306" t="s">
        <v>2344</v>
      </c>
      <c r="I153" s="306" t="s">
        <v>2285</v>
      </c>
      <c r="J153" s="306" t="s">
        <v>2334</v>
      </c>
      <c r="K153" s="302"/>
    </row>
    <row r="154" spans="2:11" s="1" customFormat="1" ht="15" customHeight="1">
      <c r="B154" s="279"/>
      <c r="C154" s="306" t="s">
        <v>2288</v>
      </c>
      <c r="D154" s="254"/>
      <c r="E154" s="254"/>
      <c r="F154" s="307" t="s">
        <v>2289</v>
      </c>
      <c r="G154" s="254"/>
      <c r="H154" s="306" t="s">
        <v>2323</v>
      </c>
      <c r="I154" s="306" t="s">
        <v>2285</v>
      </c>
      <c r="J154" s="306">
        <v>50</v>
      </c>
      <c r="K154" s="302"/>
    </row>
    <row r="155" spans="2:11" s="1" customFormat="1" ht="15" customHeight="1">
      <c r="B155" s="279"/>
      <c r="C155" s="306" t="s">
        <v>2291</v>
      </c>
      <c r="D155" s="254"/>
      <c r="E155" s="254"/>
      <c r="F155" s="307" t="s">
        <v>2283</v>
      </c>
      <c r="G155" s="254"/>
      <c r="H155" s="306" t="s">
        <v>2323</v>
      </c>
      <c r="I155" s="306" t="s">
        <v>2293</v>
      </c>
      <c r="J155" s="306"/>
      <c r="K155" s="302"/>
    </row>
    <row r="156" spans="2:11" s="1" customFormat="1" ht="15" customHeight="1">
      <c r="B156" s="279"/>
      <c r="C156" s="306" t="s">
        <v>2302</v>
      </c>
      <c r="D156" s="254"/>
      <c r="E156" s="254"/>
      <c r="F156" s="307" t="s">
        <v>2289</v>
      </c>
      <c r="G156" s="254"/>
      <c r="H156" s="306" t="s">
        <v>2323</v>
      </c>
      <c r="I156" s="306" t="s">
        <v>2285</v>
      </c>
      <c r="J156" s="306">
        <v>50</v>
      </c>
      <c r="K156" s="302"/>
    </row>
    <row r="157" spans="2:11" s="1" customFormat="1" ht="15" customHeight="1">
      <c r="B157" s="279"/>
      <c r="C157" s="306" t="s">
        <v>2310</v>
      </c>
      <c r="D157" s="254"/>
      <c r="E157" s="254"/>
      <c r="F157" s="307" t="s">
        <v>2289</v>
      </c>
      <c r="G157" s="254"/>
      <c r="H157" s="306" t="s">
        <v>2323</v>
      </c>
      <c r="I157" s="306" t="s">
        <v>2285</v>
      </c>
      <c r="J157" s="306">
        <v>50</v>
      </c>
      <c r="K157" s="302"/>
    </row>
    <row r="158" spans="2:11" s="1" customFormat="1" ht="15" customHeight="1">
      <c r="B158" s="279"/>
      <c r="C158" s="306" t="s">
        <v>2308</v>
      </c>
      <c r="D158" s="254"/>
      <c r="E158" s="254"/>
      <c r="F158" s="307" t="s">
        <v>2289</v>
      </c>
      <c r="G158" s="254"/>
      <c r="H158" s="306" t="s">
        <v>2323</v>
      </c>
      <c r="I158" s="306" t="s">
        <v>2285</v>
      </c>
      <c r="J158" s="306">
        <v>50</v>
      </c>
      <c r="K158" s="302"/>
    </row>
    <row r="159" spans="2:11" s="1" customFormat="1" ht="15" customHeight="1">
      <c r="B159" s="279"/>
      <c r="C159" s="306" t="s">
        <v>117</v>
      </c>
      <c r="D159" s="254"/>
      <c r="E159" s="254"/>
      <c r="F159" s="307" t="s">
        <v>2283</v>
      </c>
      <c r="G159" s="254"/>
      <c r="H159" s="306" t="s">
        <v>2345</v>
      </c>
      <c r="I159" s="306" t="s">
        <v>2285</v>
      </c>
      <c r="J159" s="306" t="s">
        <v>2346</v>
      </c>
      <c r="K159" s="302"/>
    </row>
    <row r="160" spans="2:11" s="1" customFormat="1" ht="15" customHeight="1">
      <c r="B160" s="279"/>
      <c r="C160" s="306" t="s">
        <v>2347</v>
      </c>
      <c r="D160" s="254"/>
      <c r="E160" s="254"/>
      <c r="F160" s="307" t="s">
        <v>2283</v>
      </c>
      <c r="G160" s="254"/>
      <c r="H160" s="306" t="s">
        <v>2348</v>
      </c>
      <c r="I160" s="306" t="s">
        <v>2318</v>
      </c>
      <c r="J160" s="306"/>
      <c r="K160" s="302"/>
    </row>
    <row r="161" spans="2:11" s="1" customFormat="1" ht="15" customHeight="1">
      <c r="B161" s="308"/>
      <c r="C161" s="288"/>
      <c r="D161" s="288"/>
      <c r="E161" s="288"/>
      <c r="F161" s="288"/>
      <c r="G161" s="288"/>
      <c r="H161" s="288"/>
      <c r="I161" s="288"/>
      <c r="J161" s="288"/>
      <c r="K161" s="309"/>
    </row>
    <row r="162" spans="2:11" s="1" customFormat="1" ht="18.75" customHeight="1">
      <c r="B162" s="290"/>
      <c r="C162" s="300"/>
      <c r="D162" s="300"/>
      <c r="E162" s="300"/>
      <c r="F162" s="310"/>
      <c r="G162" s="300"/>
      <c r="H162" s="300"/>
      <c r="I162" s="300"/>
      <c r="J162" s="300"/>
      <c r="K162" s="290"/>
    </row>
    <row r="163" spans="2:11" s="1" customFormat="1" ht="18.75" customHeight="1">
      <c r="B163" s="262"/>
      <c r="C163" s="262"/>
      <c r="D163" s="262"/>
      <c r="E163" s="262"/>
      <c r="F163" s="262"/>
      <c r="G163" s="262"/>
      <c r="H163" s="262"/>
      <c r="I163" s="262"/>
      <c r="J163" s="262"/>
      <c r="K163" s="262"/>
    </row>
    <row r="164" spans="2:11" s="1" customFormat="1" ht="7.5" customHeight="1">
      <c r="B164" s="241"/>
      <c r="C164" s="242"/>
      <c r="D164" s="242"/>
      <c r="E164" s="242"/>
      <c r="F164" s="242"/>
      <c r="G164" s="242"/>
      <c r="H164" s="242"/>
      <c r="I164" s="242"/>
      <c r="J164" s="242"/>
      <c r="K164" s="243"/>
    </row>
    <row r="165" spans="2:11" s="1" customFormat="1" ht="45" customHeight="1">
      <c r="B165" s="244"/>
      <c r="C165" s="245" t="s">
        <v>2349</v>
      </c>
      <c r="D165" s="245"/>
      <c r="E165" s="245"/>
      <c r="F165" s="245"/>
      <c r="G165" s="245"/>
      <c r="H165" s="245"/>
      <c r="I165" s="245"/>
      <c r="J165" s="245"/>
      <c r="K165" s="246"/>
    </row>
    <row r="166" spans="2:11" s="1" customFormat="1" ht="17.25" customHeight="1">
      <c r="B166" s="244"/>
      <c r="C166" s="269" t="s">
        <v>2277</v>
      </c>
      <c r="D166" s="269"/>
      <c r="E166" s="269"/>
      <c r="F166" s="269" t="s">
        <v>2278</v>
      </c>
      <c r="G166" s="311"/>
      <c r="H166" s="312" t="s">
        <v>51</v>
      </c>
      <c r="I166" s="312" t="s">
        <v>54</v>
      </c>
      <c r="J166" s="269" t="s">
        <v>2279</v>
      </c>
      <c r="K166" s="246"/>
    </row>
    <row r="167" spans="2:11" s="1" customFormat="1" ht="17.25" customHeight="1">
      <c r="B167" s="247"/>
      <c r="C167" s="271" t="s">
        <v>2280</v>
      </c>
      <c r="D167" s="271"/>
      <c r="E167" s="271"/>
      <c r="F167" s="272" t="s">
        <v>2281</v>
      </c>
      <c r="G167" s="313"/>
      <c r="H167" s="314"/>
      <c r="I167" s="314"/>
      <c r="J167" s="271" t="s">
        <v>2282</v>
      </c>
      <c r="K167" s="249"/>
    </row>
    <row r="168" spans="2:11" s="1" customFormat="1" ht="5.25" customHeight="1">
      <c r="B168" s="279"/>
      <c r="C168" s="274"/>
      <c r="D168" s="274"/>
      <c r="E168" s="274"/>
      <c r="F168" s="274"/>
      <c r="G168" s="275"/>
      <c r="H168" s="274"/>
      <c r="I168" s="274"/>
      <c r="J168" s="274"/>
      <c r="K168" s="302"/>
    </row>
    <row r="169" spans="2:11" s="1" customFormat="1" ht="15" customHeight="1">
      <c r="B169" s="279"/>
      <c r="C169" s="254" t="s">
        <v>2286</v>
      </c>
      <c r="D169" s="254"/>
      <c r="E169" s="254"/>
      <c r="F169" s="277" t="s">
        <v>2283</v>
      </c>
      <c r="G169" s="254"/>
      <c r="H169" s="254" t="s">
        <v>2323</v>
      </c>
      <c r="I169" s="254" t="s">
        <v>2285</v>
      </c>
      <c r="J169" s="254">
        <v>120</v>
      </c>
      <c r="K169" s="302"/>
    </row>
    <row r="170" spans="2:11" s="1" customFormat="1" ht="15" customHeight="1">
      <c r="B170" s="279"/>
      <c r="C170" s="254" t="s">
        <v>2332</v>
      </c>
      <c r="D170" s="254"/>
      <c r="E170" s="254"/>
      <c r="F170" s="277" t="s">
        <v>2283</v>
      </c>
      <c r="G170" s="254"/>
      <c r="H170" s="254" t="s">
        <v>2333</v>
      </c>
      <c r="I170" s="254" t="s">
        <v>2285</v>
      </c>
      <c r="J170" s="254" t="s">
        <v>2334</v>
      </c>
      <c r="K170" s="302"/>
    </row>
    <row r="171" spans="2:11" s="1" customFormat="1" ht="15" customHeight="1">
      <c r="B171" s="279"/>
      <c r="C171" s="254" t="s">
        <v>2231</v>
      </c>
      <c r="D171" s="254"/>
      <c r="E171" s="254"/>
      <c r="F171" s="277" t="s">
        <v>2283</v>
      </c>
      <c r="G171" s="254"/>
      <c r="H171" s="254" t="s">
        <v>2350</v>
      </c>
      <c r="I171" s="254" t="s">
        <v>2285</v>
      </c>
      <c r="J171" s="254" t="s">
        <v>2334</v>
      </c>
      <c r="K171" s="302"/>
    </row>
    <row r="172" spans="2:11" s="1" customFormat="1" ht="15" customHeight="1">
      <c r="B172" s="279"/>
      <c r="C172" s="254" t="s">
        <v>2288</v>
      </c>
      <c r="D172" s="254"/>
      <c r="E172" s="254"/>
      <c r="F172" s="277" t="s">
        <v>2289</v>
      </c>
      <c r="G172" s="254"/>
      <c r="H172" s="254" t="s">
        <v>2350</v>
      </c>
      <c r="I172" s="254" t="s">
        <v>2285</v>
      </c>
      <c r="J172" s="254">
        <v>50</v>
      </c>
      <c r="K172" s="302"/>
    </row>
    <row r="173" spans="2:11" s="1" customFormat="1" ht="15" customHeight="1">
      <c r="B173" s="279"/>
      <c r="C173" s="254" t="s">
        <v>2291</v>
      </c>
      <c r="D173" s="254"/>
      <c r="E173" s="254"/>
      <c r="F173" s="277" t="s">
        <v>2283</v>
      </c>
      <c r="G173" s="254"/>
      <c r="H173" s="254" t="s">
        <v>2350</v>
      </c>
      <c r="I173" s="254" t="s">
        <v>2293</v>
      </c>
      <c r="J173" s="254"/>
      <c r="K173" s="302"/>
    </row>
    <row r="174" spans="2:11" s="1" customFormat="1" ht="15" customHeight="1">
      <c r="B174" s="279"/>
      <c r="C174" s="254" t="s">
        <v>2302</v>
      </c>
      <c r="D174" s="254"/>
      <c r="E174" s="254"/>
      <c r="F174" s="277" t="s">
        <v>2289</v>
      </c>
      <c r="G174" s="254"/>
      <c r="H174" s="254" t="s">
        <v>2350</v>
      </c>
      <c r="I174" s="254" t="s">
        <v>2285</v>
      </c>
      <c r="J174" s="254">
        <v>50</v>
      </c>
      <c r="K174" s="302"/>
    </row>
    <row r="175" spans="2:11" s="1" customFormat="1" ht="15" customHeight="1">
      <c r="B175" s="279"/>
      <c r="C175" s="254" t="s">
        <v>2310</v>
      </c>
      <c r="D175" s="254"/>
      <c r="E175" s="254"/>
      <c r="F175" s="277" t="s">
        <v>2289</v>
      </c>
      <c r="G175" s="254"/>
      <c r="H175" s="254" t="s">
        <v>2350</v>
      </c>
      <c r="I175" s="254" t="s">
        <v>2285</v>
      </c>
      <c r="J175" s="254">
        <v>50</v>
      </c>
      <c r="K175" s="302"/>
    </row>
    <row r="176" spans="2:11" s="1" customFormat="1" ht="15" customHeight="1">
      <c r="B176" s="279"/>
      <c r="C176" s="254" t="s">
        <v>2308</v>
      </c>
      <c r="D176" s="254"/>
      <c r="E176" s="254"/>
      <c r="F176" s="277" t="s">
        <v>2289</v>
      </c>
      <c r="G176" s="254"/>
      <c r="H176" s="254" t="s">
        <v>2350</v>
      </c>
      <c r="I176" s="254" t="s">
        <v>2285</v>
      </c>
      <c r="J176" s="254">
        <v>50</v>
      </c>
      <c r="K176" s="302"/>
    </row>
    <row r="177" spans="2:11" s="1" customFormat="1" ht="15" customHeight="1">
      <c r="B177" s="279"/>
      <c r="C177" s="254" t="s">
        <v>132</v>
      </c>
      <c r="D177" s="254"/>
      <c r="E177" s="254"/>
      <c r="F177" s="277" t="s">
        <v>2283</v>
      </c>
      <c r="G177" s="254"/>
      <c r="H177" s="254" t="s">
        <v>2351</v>
      </c>
      <c r="I177" s="254" t="s">
        <v>2352</v>
      </c>
      <c r="J177" s="254"/>
      <c r="K177" s="302"/>
    </row>
    <row r="178" spans="2:11" s="1" customFormat="1" ht="15" customHeight="1">
      <c r="B178" s="279"/>
      <c r="C178" s="254" t="s">
        <v>54</v>
      </c>
      <c r="D178" s="254"/>
      <c r="E178" s="254"/>
      <c r="F178" s="277" t="s">
        <v>2283</v>
      </c>
      <c r="G178" s="254"/>
      <c r="H178" s="254" t="s">
        <v>2353</v>
      </c>
      <c r="I178" s="254" t="s">
        <v>2354</v>
      </c>
      <c r="J178" s="254">
        <v>1</v>
      </c>
      <c r="K178" s="302"/>
    </row>
    <row r="179" spans="2:11" s="1" customFormat="1" ht="15" customHeight="1">
      <c r="B179" s="279"/>
      <c r="C179" s="254" t="s">
        <v>50</v>
      </c>
      <c r="D179" s="254"/>
      <c r="E179" s="254"/>
      <c r="F179" s="277" t="s">
        <v>2283</v>
      </c>
      <c r="G179" s="254"/>
      <c r="H179" s="254" t="s">
        <v>2355</v>
      </c>
      <c r="I179" s="254" t="s">
        <v>2285</v>
      </c>
      <c r="J179" s="254">
        <v>20</v>
      </c>
      <c r="K179" s="302"/>
    </row>
    <row r="180" spans="2:11" s="1" customFormat="1" ht="15" customHeight="1">
      <c r="B180" s="279"/>
      <c r="C180" s="254" t="s">
        <v>51</v>
      </c>
      <c r="D180" s="254"/>
      <c r="E180" s="254"/>
      <c r="F180" s="277" t="s">
        <v>2283</v>
      </c>
      <c r="G180" s="254"/>
      <c r="H180" s="254" t="s">
        <v>2356</v>
      </c>
      <c r="I180" s="254" t="s">
        <v>2285</v>
      </c>
      <c r="J180" s="254">
        <v>255</v>
      </c>
      <c r="K180" s="302"/>
    </row>
    <row r="181" spans="2:11" s="1" customFormat="1" ht="15" customHeight="1">
      <c r="B181" s="279"/>
      <c r="C181" s="254" t="s">
        <v>133</v>
      </c>
      <c r="D181" s="254"/>
      <c r="E181" s="254"/>
      <c r="F181" s="277" t="s">
        <v>2283</v>
      </c>
      <c r="G181" s="254"/>
      <c r="H181" s="254" t="s">
        <v>2247</v>
      </c>
      <c r="I181" s="254" t="s">
        <v>2285</v>
      </c>
      <c r="J181" s="254">
        <v>10</v>
      </c>
      <c r="K181" s="302"/>
    </row>
    <row r="182" spans="2:11" s="1" customFormat="1" ht="15" customHeight="1">
      <c r="B182" s="279"/>
      <c r="C182" s="254" t="s">
        <v>134</v>
      </c>
      <c r="D182" s="254"/>
      <c r="E182" s="254"/>
      <c r="F182" s="277" t="s">
        <v>2283</v>
      </c>
      <c r="G182" s="254"/>
      <c r="H182" s="254" t="s">
        <v>2357</v>
      </c>
      <c r="I182" s="254" t="s">
        <v>2318</v>
      </c>
      <c r="J182" s="254"/>
      <c r="K182" s="302"/>
    </row>
    <row r="183" spans="2:11" s="1" customFormat="1" ht="15" customHeight="1">
      <c r="B183" s="279"/>
      <c r="C183" s="254" t="s">
        <v>2358</v>
      </c>
      <c r="D183" s="254"/>
      <c r="E183" s="254"/>
      <c r="F183" s="277" t="s">
        <v>2283</v>
      </c>
      <c r="G183" s="254"/>
      <c r="H183" s="254" t="s">
        <v>2359</v>
      </c>
      <c r="I183" s="254" t="s">
        <v>2318</v>
      </c>
      <c r="J183" s="254"/>
      <c r="K183" s="302"/>
    </row>
    <row r="184" spans="2:11" s="1" customFormat="1" ht="15" customHeight="1">
      <c r="B184" s="279"/>
      <c r="C184" s="254" t="s">
        <v>2347</v>
      </c>
      <c r="D184" s="254"/>
      <c r="E184" s="254"/>
      <c r="F184" s="277" t="s">
        <v>2283</v>
      </c>
      <c r="G184" s="254"/>
      <c r="H184" s="254" t="s">
        <v>2360</v>
      </c>
      <c r="I184" s="254" t="s">
        <v>2318</v>
      </c>
      <c r="J184" s="254"/>
      <c r="K184" s="302"/>
    </row>
    <row r="185" spans="2:11" s="1" customFormat="1" ht="15" customHeight="1">
      <c r="B185" s="279"/>
      <c r="C185" s="254" t="s">
        <v>136</v>
      </c>
      <c r="D185" s="254"/>
      <c r="E185" s="254"/>
      <c r="F185" s="277" t="s">
        <v>2289</v>
      </c>
      <c r="G185" s="254"/>
      <c r="H185" s="254" t="s">
        <v>2361</v>
      </c>
      <c r="I185" s="254" t="s">
        <v>2285</v>
      </c>
      <c r="J185" s="254">
        <v>50</v>
      </c>
      <c r="K185" s="302"/>
    </row>
    <row r="186" spans="2:11" s="1" customFormat="1" ht="15" customHeight="1">
      <c r="B186" s="279"/>
      <c r="C186" s="254" t="s">
        <v>2362</v>
      </c>
      <c r="D186" s="254"/>
      <c r="E186" s="254"/>
      <c r="F186" s="277" t="s">
        <v>2289</v>
      </c>
      <c r="G186" s="254"/>
      <c r="H186" s="254" t="s">
        <v>2363</v>
      </c>
      <c r="I186" s="254" t="s">
        <v>2364</v>
      </c>
      <c r="J186" s="254"/>
      <c r="K186" s="302"/>
    </row>
    <row r="187" spans="2:11" s="1" customFormat="1" ht="15" customHeight="1">
      <c r="B187" s="279"/>
      <c r="C187" s="254" t="s">
        <v>2365</v>
      </c>
      <c r="D187" s="254"/>
      <c r="E187" s="254"/>
      <c r="F187" s="277" t="s">
        <v>2289</v>
      </c>
      <c r="G187" s="254"/>
      <c r="H187" s="254" t="s">
        <v>2366</v>
      </c>
      <c r="I187" s="254" t="s">
        <v>2364</v>
      </c>
      <c r="J187" s="254"/>
      <c r="K187" s="302"/>
    </row>
    <row r="188" spans="2:11" s="1" customFormat="1" ht="15" customHeight="1">
      <c r="B188" s="279"/>
      <c r="C188" s="254" t="s">
        <v>2367</v>
      </c>
      <c r="D188" s="254"/>
      <c r="E188" s="254"/>
      <c r="F188" s="277" t="s">
        <v>2289</v>
      </c>
      <c r="G188" s="254"/>
      <c r="H188" s="254" t="s">
        <v>2368</v>
      </c>
      <c r="I188" s="254" t="s">
        <v>2364</v>
      </c>
      <c r="J188" s="254"/>
      <c r="K188" s="302"/>
    </row>
    <row r="189" spans="2:11" s="1" customFormat="1" ht="15" customHeight="1">
      <c r="B189" s="279"/>
      <c r="C189" s="315" t="s">
        <v>2369</v>
      </c>
      <c r="D189" s="254"/>
      <c r="E189" s="254"/>
      <c r="F189" s="277" t="s">
        <v>2289</v>
      </c>
      <c r="G189" s="254"/>
      <c r="H189" s="254" t="s">
        <v>2370</v>
      </c>
      <c r="I189" s="254" t="s">
        <v>2371</v>
      </c>
      <c r="J189" s="316" t="s">
        <v>2372</v>
      </c>
      <c r="K189" s="302"/>
    </row>
    <row r="190" spans="2:11" s="1" customFormat="1" ht="15" customHeight="1">
      <c r="B190" s="279"/>
      <c r="C190" s="315" t="s">
        <v>39</v>
      </c>
      <c r="D190" s="254"/>
      <c r="E190" s="254"/>
      <c r="F190" s="277" t="s">
        <v>2283</v>
      </c>
      <c r="G190" s="254"/>
      <c r="H190" s="251" t="s">
        <v>2373</v>
      </c>
      <c r="I190" s="254" t="s">
        <v>2374</v>
      </c>
      <c r="J190" s="254"/>
      <c r="K190" s="302"/>
    </row>
    <row r="191" spans="2:11" s="1" customFormat="1" ht="15" customHeight="1">
      <c r="B191" s="279"/>
      <c r="C191" s="315" t="s">
        <v>2375</v>
      </c>
      <c r="D191" s="254"/>
      <c r="E191" s="254"/>
      <c r="F191" s="277" t="s">
        <v>2283</v>
      </c>
      <c r="G191" s="254"/>
      <c r="H191" s="254" t="s">
        <v>2376</v>
      </c>
      <c r="I191" s="254" t="s">
        <v>2318</v>
      </c>
      <c r="J191" s="254"/>
      <c r="K191" s="302"/>
    </row>
    <row r="192" spans="2:11" s="1" customFormat="1" ht="15" customHeight="1">
      <c r="B192" s="279"/>
      <c r="C192" s="315" t="s">
        <v>2377</v>
      </c>
      <c r="D192" s="254"/>
      <c r="E192" s="254"/>
      <c r="F192" s="277" t="s">
        <v>2283</v>
      </c>
      <c r="G192" s="254"/>
      <c r="H192" s="254" t="s">
        <v>2378</v>
      </c>
      <c r="I192" s="254" t="s">
        <v>2318</v>
      </c>
      <c r="J192" s="254"/>
      <c r="K192" s="302"/>
    </row>
    <row r="193" spans="2:11" s="1" customFormat="1" ht="15" customHeight="1">
      <c r="B193" s="279"/>
      <c r="C193" s="315" t="s">
        <v>2379</v>
      </c>
      <c r="D193" s="254"/>
      <c r="E193" s="254"/>
      <c r="F193" s="277" t="s">
        <v>2289</v>
      </c>
      <c r="G193" s="254"/>
      <c r="H193" s="254" t="s">
        <v>2380</v>
      </c>
      <c r="I193" s="254" t="s">
        <v>2318</v>
      </c>
      <c r="J193" s="254"/>
      <c r="K193" s="302"/>
    </row>
    <row r="194" spans="2:11" s="1" customFormat="1" ht="15" customHeight="1">
      <c r="B194" s="308"/>
      <c r="C194" s="317"/>
      <c r="D194" s="288"/>
      <c r="E194" s="288"/>
      <c r="F194" s="288"/>
      <c r="G194" s="288"/>
      <c r="H194" s="288"/>
      <c r="I194" s="288"/>
      <c r="J194" s="288"/>
      <c r="K194" s="309"/>
    </row>
    <row r="195" spans="2:11" s="1" customFormat="1" ht="18.75" customHeight="1">
      <c r="B195" s="290"/>
      <c r="C195" s="300"/>
      <c r="D195" s="300"/>
      <c r="E195" s="300"/>
      <c r="F195" s="310"/>
      <c r="G195" s="300"/>
      <c r="H195" s="300"/>
      <c r="I195" s="300"/>
      <c r="J195" s="300"/>
      <c r="K195" s="290"/>
    </row>
    <row r="196" spans="2:11" s="1" customFormat="1" ht="18.75" customHeight="1">
      <c r="B196" s="290"/>
      <c r="C196" s="300"/>
      <c r="D196" s="300"/>
      <c r="E196" s="300"/>
      <c r="F196" s="310"/>
      <c r="G196" s="300"/>
      <c r="H196" s="300"/>
      <c r="I196" s="300"/>
      <c r="J196" s="300"/>
      <c r="K196" s="290"/>
    </row>
    <row r="197" spans="2:11" s="1" customFormat="1" ht="18.75" customHeight="1">
      <c r="B197" s="262"/>
      <c r="C197" s="262"/>
      <c r="D197" s="262"/>
      <c r="E197" s="262"/>
      <c r="F197" s="262"/>
      <c r="G197" s="262"/>
      <c r="H197" s="262"/>
      <c r="I197" s="262"/>
      <c r="J197" s="262"/>
      <c r="K197" s="262"/>
    </row>
    <row r="198" spans="2:11" s="1" customFormat="1" ht="13.5">
      <c r="B198" s="241"/>
      <c r="C198" s="242"/>
      <c r="D198" s="242"/>
      <c r="E198" s="242"/>
      <c r="F198" s="242"/>
      <c r="G198" s="242"/>
      <c r="H198" s="242"/>
      <c r="I198" s="242"/>
      <c r="J198" s="242"/>
      <c r="K198" s="243"/>
    </row>
    <row r="199" spans="2:11" s="1" customFormat="1" ht="21">
      <c r="B199" s="244"/>
      <c r="C199" s="245" t="s">
        <v>2381</v>
      </c>
      <c r="D199" s="245"/>
      <c r="E199" s="245"/>
      <c r="F199" s="245"/>
      <c r="G199" s="245"/>
      <c r="H199" s="245"/>
      <c r="I199" s="245"/>
      <c r="J199" s="245"/>
      <c r="K199" s="246"/>
    </row>
    <row r="200" spans="2:11" s="1" customFormat="1" ht="25.5" customHeight="1">
      <c r="B200" s="244"/>
      <c r="C200" s="318" t="s">
        <v>2382</v>
      </c>
      <c r="D200" s="318"/>
      <c r="E200" s="318"/>
      <c r="F200" s="318" t="s">
        <v>2383</v>
      </c>
      <c r="G200" s="319"/>
      <c r="H200" s="318" t="s">
        <v>2384</v>
      </c>
      <c r="I200" s="318"/>
      <c r="J200" s="318"/>
      <c r="K200" s="246"/>
    </row>
    <row r="201" spans="2:11" s="1" customFormat="1" ht="5.25" customHeight="1">
      <c r="B201" s="279"/>
      <c r="C201" s="274"/>
      <c r="D201" s="274"/>
      <c r="E201" s="274"/>
      <c r="F201" s="274"/>
      <c r="G201" s="300"/>
      <c r="H201" s="274"/>
      <c r="I201" s="274"/>
      <c r="J201" s="274"/>
      <c r="K201" s="302"/>
    </row>
    <row r="202" spans="2:11" s="1" customFormat="1" ht="15" customHeight="1">
      <c r="B202" s="279"/>
      <c r="C202" s="254" t="s">
        <v>2374</v>
      </c>
      <c r="D202" s="254"/>
      <c r="E202" s="254"/>
      <c r="F202" s="277" t="s">
        <v>40</v>
      </c>
      <c r="G202" s="254"/>
      <c r="H202" s="254" t="s">
        <v>2385</v>
      </c>
      <c r="I202" s="254"/>
      <c r="J202" s="254"/>
      <c r="K202" s="302"/>
    </row>
    <row r="203" spans="2:11" s="1" customFormat="1" ht="15" customHeight="1">
      <c r="B203" s="279"/>
      <c r="C203" s="254"/>
      <c r="D203" s="254"/>
      <c r="E203" s="254"/>
      <c r="F203" s="277" t="s">
        <v>41</v>
      </c>
      <c r="G203" s="254"/>
      <c r="H203" s="254" t="s">
        <v>2386</v>
      </c>
      <c r="I203" s="254"/>
      <c r="J203" s="254"/>
      <c r="K203" s="302"/>
    </row>
    <row r="204" spans="2:11" s="1" customFormat="1" ht="15" customHeight="1">
      <c r="B204" s="279"/>
      <c r="C204" s="254"/>
      <c r="D204" s="254"/>
      <c r="E204" s="254"/>
      <c r="F204" s="277" t="s">
        <v>44</v>
      </c>
      <c r="G204" s="254"/>
      <c r="H204" s="254" t="s">
        <v>2387</v>
      </c>
      <c r="I204" s="254"/>
      <c r="J204" s="254"/>
      <c r="K204" s="302"/>
    </row>
    <row r="205" spans="2:11" s="1" customFormat="1" ht="15" customHeight="1">
      <c r="B205" s="279"/>
      <c r="C205" s="254"/>
      <c r="D205" s="254"/>
      <c r="E205" s="254"/>
      <c r="F205" s="277" t="s">
        <v>42</v>
      </c>
      <c r="G205" s="254"/>
      <c r="H205" s="254" t="s">
        <v>2388</v>
      </c>
      <c r="I205" s="254"/>
      <c r="J205" s="254"/>
      <c r="K205" s="302"/>
    </row>
    <row r="206" spans="2:11" s="1" customFormat="1" ht="15" customHeight="1">
      <c r="B206" s="279"/>
      <c r="C206" s="254"/>
      <c r="D206" s="254"/>
      <c r="E206" s="254"/>
      <c r="F206" s="277" t="s">
        <v>43</v>
      </c>
      <c r="G206" s="254"/>
      <c r="H206" s="254" t="s">
        <v>2389</v>
      </c>
      <c r="I206" s="254"/>
      <c r="J206" s="254"/>
      <c r="K206" s="302"/>
    </row>
    <row r="207" spans="2:11" s="1" customFormat="1" ht="15" customHeight="1">
      <c r="B207" s="279"/>
      <c r="C207" s="254"/>
      <c r="D207" s="254"/>
      <c r="E207" s="254"/>
      <c r="F207" s="277"/>
      <c r="G207" s="254"/>
      <c r="H207" s="254"/>
      <c r="I207" s="254"/>
      <c r="J207" s="254"/>
      <c r="K207" s="302"/>
    </row>
    <row r="208" spans="2:11" s="1" customFormat="1" ht="15" customHeight="1">
      <c r="B208" s="279"/>
      <c r="C208" s="254" t="s">
        <v>2330</v>
      </c>
      <c r="D208" s="254"/>
      <c r="E208" s="254"/>
      <c r="F208" s="277" t="s">
        <v>76</v>
      </c>
      <c r="G208" s="254"/>
      <c r="H208" s="254" t="s">
        <v>2390</v>
      </c>
      <c r="I208" s="254"/>
      <c r="J208" s="254"/>
      <c r="K208" s="302"/>
    </row>
    <row r="209" spans="2:11" s="1" customFormat="1" ht="15" customHeight="1">
      <c r="B209" s="279"/>
      <c r="C209" s="254"/>
      <c r="D209" s="254"/>
      <c r="E209" s="254"/>
      <c r="F209" s="277" t="s">
        <v>2225</v>
      </c>
      <c r="G209" s="254"/>
      <c r="H209" s="254" t="s">
        <v>2226</v>
      </c>
      <c r="I209" s="254"/>
      <c r="J209" s="254"/>
      <c r="K209" s="302"/>
    </row>
    <row r="210" spans="2:11" s="1" customFormat="1" ht="15" customHeight="1">
      <c r="B210" s="279"/>
      <c r="C210" s="254"/>
      <c r="D210" s="254"/>
      <c r="E210" s="254"/>
      <c r="F210" s="277" t="s">
        <v>2223</v>
      </c>
      <c r="G210" s="254"/>
      <c r="H210" s="254" t="s">
        <v>2391</v>
      </c>
      <c r="I210" s="254"/>
      <c r="J210" s="254"/>
      <c r="K210" s="302"/>
    </row>
    <row r="211" spans="2:11" s="1" customFormat="1" ht="15" customHeight="1">
      <c r="B211" s="320"/>
      <c r="C211" s="254"/>
      <c r="D211" s="254"/>
      <c r="E211" s="254"/>
      <c r="F211" s="277" t="s">
        <v>2227</v>
      </c>
      <c r="G211" s="315"/>
      <c r="H211" s="306" t="s">
        <v>2228</v>
      </c>
      <c r="I211" s="306"/>
      <c r="J211" s="306"/>
      <c r="K211" s="321"/>
    </row>
    <row r="212" spans="2:11" s="1" customFormat="1" ht="15" customHeight="1">
      <c r="B212" s="320"/>
      <c r="C212" s="254"/>
      <c r="D212" s="254"/>
      <c r="E212" s="254"/>
      <c r="F212" s="277" t="s">
        <v>2229</v>
      </c>
      <c r="G212" s="315"/>
      <c r="H212" s="306" t="s">
        <v>2171</v>
      </c>
      <c r="I212" s="306"/>
      <c r="J212" s="306"/>
      <c r="K212" s="321"/>
    </row>
    <row r="213" spans="2:11" s="1" customFormat="1" ht="15" customHeight="1">
      <c r="B213" s="320"/>
      <c r="C213" s="254"/>
      <c r="D213" s="254"/>
      <c r="E213" s="254"/>
      <c r="F213" s="277"/>
      <c r="G213" s="315"/>
      <c r="H213" s="306"/>
      <c r="I213" s="306"/>
      <c r="J213" s="306"/>
      <c r="K213" s="321"/>
    </row>
    <row r="214" spans="2:11" s="1" customFormat="1" ht="15" customHeight="1">
      <c r="B214" s="320"/>
      <c r="C214" s="254" t="s">
        <v>2354</v>
      </c>
      <c r="D214" s="254"/>
      <c r="E214" s="254"/>
      <c r="F214" s="277">
        <v>1</v>
      </c>
      <c r="G214" s="315"/>
      <c r="H214" s="306" t="s">
        <v>2392</v>
      </c>
      <c r="I214" s="306"/>
      <c r="J214" s="306"/>
      <c r="K214" s="321"/>
    </row>
    <row r="215" spans="2:11" s="1" customFormat="1" ht="15" customHeight="1">
      <c r="B215" s="320"/>
      <c r="C215" s="254"/>
      <c r="D215" s="254"/>
      <c r="E215" s="254"/>
      <c r="F215" s="277">
        <v>2</v>
      </c>
      <c r="G215" s="315"/>
      <c r="H215" s="306" t="s">
        <v>2393</v>
      </c>
      <c r="I215" s="306"/>
      <c r="J215" s="306"/>
      <c r="K215" s="321"/>
    </row>
    <row r="216" spans="2:11" s="1" customFormat="1" ht="15" customHeight="1">
      <c r="B216" s="320"/>
      <c r="C216" s="254"/>
      <c r="D216" s="254"/>
      <c r="E216" s="254"/>
      <c r="F216" s="277">
        <v>3</v>
      </c>
      <c r="G216" s="315"/>
      <c r="H216" s="306" t="s">
        <v>2394</v>
      </c>
      <c r="I216" s="306"/>
      <c r="J216" s="306"/>
      <c r="K216" s="321"/>
    </row>
    <row r="217" spans="2:11" s="1" customFormat="1" ht="15" customHeight="1">
      <c r="B217" s="320"/>
      <c r="C217" s="254"/>
      <c r="D217" s="254"/>
      <c r="E217" s="254"/>
      <c r="F217" s="277">
        <v>4</v>
      </c>
      <c r="G217" s="315"/>
      <c r="H217" s="306" t="s">
        <v>2395</v>
      </c>
      <c r="I217" s="306"/>
      <c r="J217" s="306"/>
      <c r="K217" s="321"/>
    </row>
    <row r="218" spans="2:11" s="1" customFormat="1" ht="12.75" customHeight="1">
      <c r="B218" s="322"/>
      <c r="C218" s="323"/>
      <c r="D218" s="323"/>
      <c r="E218" s="323"/>
      <c r="F218" s="323"/>
      <c r="G218" s="323"/>
      <c r="H218" s="323"/>
      <c r="I218" s="323"/>
      <c r="J218" s="323"/>
      <c r="K218" s="32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78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79</v>
      </c>
    </row>
    <row r="4" spans="2:46" s="1" customFormat="1" ht="24.95" customHeight="1">
      <c r="B4" s="22"/>
      <c r="D4" s="23" t="s">
        <v>113</v>
      </c>
      <c r="L4" s="22"/>
      <c r="M4" s="114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5" t="str">
        <f>'Rekapitulace stavby'!K6</f>
        <v>Revitalizace vnitrobloku Bayerova - Botanická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114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115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8. 8. 2022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tr">
        <f>IF('Rekapitulace stavby'!AN10="","",'Rekapitulace stavby'!AN10)</f>
        <v/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27</v>
      </c>
      <c r="J15" s="27" t="str">
        <f>IF('Rekapitulace stavby'!AN11="","",'Rekapitulace stavby'!AN11)</f>
        <v/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26</v>
      </c>
      <c r="J20" s="27" t="str">
        <f>IF('Rekapitulace stavby'!AN16="","",'Rekapitulace stavby'!AN16)</f>
        <v/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27</v>
      </c>
      <c r="J21" s="27" t="str">
        <f>IF('Rekapitulace stavby'!AN17="","",'Rekapitulace stavby'!AN17)</f>
        <v/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32</v>
      </c>
      <c r="E23" s="38"/>
      <c r="F23" s="38"/>
      <c r="G23" s="38"/>
      <c r="H23" s="38"/>
      <c r="I23" s="32" t="s">
        <v>26</v>
      </c>
      <c r="J23" s="27" t="str">
        <f>IF('Rekapitulace stavby'!AN19="","",'Rekapitulace stavby'!AN19)</f>
        <v/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33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35</v>
      </c>
      <c r="E30" s="38"/>
      <c r="F30" s="38"/>
      <c r="G30" s="38"/>
      <c r="H30" s="38"/>
      <c r="I30" s="38"/>
      <c r="J30" s="90">
        <f>ROUND(J90,2)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37</v>
      </c>
      <c r="G32" s="38"/>
      <c r="H32" s="38"/>
      <c r="I32" s="43" t="s">
        <v>36</v>
      </c>
      <c r="J32" s="43" t="s">
        <v>38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39</v>
      </c>
      <c r="E33" s="32" t="s">
        <v>40</v>
      </c>
      <c r="F33" s="122">
        <f>ROUND((SUM(BE90:BE723)),2)</f>
        <v>0</v>
      </c>
      <c r="G33" s="38"/>
      <c r="H33" s="38"/>
      <c r="I33" s="123">
        <v>0.21</v>
      </c>
      <c r="J33" s="122">
        <f>ROUND(((SUM(BE90:BE723))*I33),2)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41</v>
      </c>
      <c r="F34" s="122">
        <f>ROUND((SUM(BF90:BF723)),2)</f>
        <v>0</v>
      </c>
      <c r="G34" s="38"/>
      <c r="H34" s="38"/>
      <c r="I34" s="123">
        <v>0.15</v>
      </c>
      <c r="J34" s="122">
        <f>ROUND(((SUM(BF90:BF723))*I34),2)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42</v>
      </c>
      <c r="F35" s="122">
        <f>ROUND((SUM(BG90:BG723)),2)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43</v>
      </c>
      <c r="F36" s="122">
        <f>ROUND((SUM(BH90:BH723)),2)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44</v>
      </c>
      <c r="F37" s="122">
        <f>ROUND((SUM(BI90:BI723)),2)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45</v>
      </c>
      <c r="E39" s="76"/>
      <c r="F39" s="76"/>
      <c r="G39" s="126" t="s">
        <v>46</v>
      </c>
      <c r="H39" s="127" t="s">
        <v>47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116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Revitalizace vnitrobloku Bayerova - Botanická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114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SO 101 - Komunikace, zpevněné plochy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 xml:space="preserve"> </v>
      </c>
      <c r="G52" s="38"/>
      <c r="H52" s="38"/>
      <c r="I52" s="32" t="s">
        <v>23</v>
      </c>
      <c r="J52" s="64" t="str">
        <f>IF(J12="","",J12)</f>
        <v>8. 8. 2022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 xml:space="preserve"> </v>
      </c>
      <c r="G54" s="38"/>
      <c r="H54" s="38"/>
      <c r="I54" s="32" t="s">
        <v>30</v>
      </c>
      <c r="J54" s="36" t="str">
        <f>E21</f>
        <v xml:space="preserve"> 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38"/>
      <c r="E55" s="38"/>
      <c r="F55" s="27" t="str">
        <f>IF(E18="","",E18)</f>
        <v>Vyplň údaj</v>
      </c>
      <c r="G55" s="38"/>
      <c r="H55" s="38"/>
      <c r="I55" s="32" t="s">
        <v>32</v>
      </c>
      <c r="J55" s="36" t="str">
        <f>E24</f>
        <v xml:space="preserve"> 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117</v>
      </c>
      <c r="D57" s="124"/>
      <c r="E57" s="124"/>
      <c r="F57" s="124"/>
      <c r="G57" s="124"/>
      <c r="H57" s="124"/>
      <c r="I57" s="124"/>
      <c r="J57" s="131" t="s">
        <v>118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67</v>
      </c>
      <c r="D59" s="38"/>
      <c r="E59" s="38"/>
      <c r="F59" s="38"/>
      <c r="G59" s="38"/>
      <c r="H59" s="38"/>
      <c r="I59" s="38"/>
      <c r="J59" s="90">
        <f>J90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119</v>
      </c>
    </row>
    <row r="60" spans="1:31" s="9" customFormat="1" ht="24.95" customHeight="1">
      <c r="A60" s="9"/>
      <c r="B60" s="133"/>
      <c r="C60" s="9"/>
      <c r="D60" s="134" t="s">
        <v>120</v>
      </c>
      <c r="E60" s="135"/>
      <c r="F60" s="135"/>
      <c r="G60" s="135"/>
      <c r="H60" s="135"/>
      <c r="I60" s="135"/>
      <c r="J60" s="136">
        <f>J91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121</v>
      </c>
      <c r="E61" s="139"/>
      <c r="F61" s="139"/>
      <c r="G61" s="139"/>
      <c r="H61" s="139"/>
      <c r="I61" s="139"/>
      <c r="J61" s="140">
        <f>J92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7"/>
      <c r="C62" s="10"/>
      <c r="D62" s="138" t="s">
        <v>122</v>
      </c>
      <c r="E62" s="139"/>
      <c r="F62" s="139"/>
      <c r="G62" s="139"/>
      <c r="H62" s="139"/>
      <c r="I62" s="139"/>
      <c r="J62" s="140">
        <f>J205</f>
        <v>0</v>
      </c>
      <c r="K62" s="10"/>
      <c r="L62" s="13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7"/>
      <c r="C63" s="10"/>
      <c r="D63" s="138" t="s">
        <v>123</v>
      </c>
      <c r="E63" s="139"/>
      <c r="F63" s="139"/>
      <c r="G63" s="139"/>
      <c r="H63" s="139"/>
      <c r="I63" s="139"/>
      <c r="J63" s="140">
        <f>J238</f>
        <v>0</v>
      </c>
      <c r="K63" s="10"/>
      <c r="L63" s="13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7"/>
      <c r="C64" s="10"/>
      <c r="D64" s="138" t="s">
        <v>124</v>
      </c>
      <c r="E64" s="139"/>
      <c r="F64" s="139"/>
      <c r="G64" s="139"/>
      <c r="H64" s="139"/>
      <c r="I64" s="139"/>
      <c r="J64" s="140">
        <f>J243</f>
        <v>0</v>
      </c>
      <c r="K64" s="10"/>
      <c r="L64" s="13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7"/>
      <c r="C65" s="10"/>
      <c r="D65" s="138" t="s">
        <v>125</v>
      </c>
      <c r="E65" s="139"/>
      <c r="F65" s="139"/>
      <c r="G65" s="139"/>
      <c r="H65" s="139"/>
      <c r="I65" s="139"/>
      <c r="J65" s="140">
        <f>J382</f>
        <v>0</v>
      </c>
      <c r="K65" s="10"/>
      <c r="L65" s="13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7"/>
      <c r="C66" s="10"/>
      <c r="D66" s="138" t="s">
        <v>126</v>
      </c>
      <c r="E66" s="139"/>
      <c r="F66" s="139"/>
      <c r="G66" s="139"/>
      <c r="H66" s="139"/>
      <c r="I66" s="139"/>
      <c r="J66" s="140">
        <f>J475</f>
        <v>0</v>
      </c>
      <c r="K66" s="10"/>
      <c r="L66" s="13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7"/>
      <c r="C67" s="10"/>
      <c r="D67" s="138" t="s">
        <v>127</v>
      </c>
      <c r="E67" s="139"/>
      <c r="F67" s="139"/>
      <c r="G67" s="139"/>
      <c r="H67" s="139"/>
      <c r="I67" s="139"/>
      <c r="J67" s="140">
        <f>J696</f>
        <v>0</v>
      </c>
      <c r="K67" s="10"/>
      <c r="L67" s="13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7"/>
      <c r="C68" s="10"/>
      <c r="D68" s="138" t="s">
        <v>128</v>
      </c>
      <c r="E68" s="139"/>
      <c r="F68" s="139"/>
      <c r="G68" s="139"/>
      <c r="H68" s="139"/>
      <c r="I68" s="139"/>
      <c r="J68" s="140">
        <f>J710</f>
        <v>0</v>
      </c>
      <c r="K68" s="10"/>
      <c r="L68" s="13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33"/>
      <c r="C69" s="9"/>
      <c r="D69" s="134" t="s">
        <v>129</v>
      </c>
      <c r="E69" s="135"/>
      <c r="F69" s="135"/>
      <c r="G69" s="135"/>
      <c r="H69" s="135"/>
      <c r="I69" s="135"/>
      <c r="J69" s="136">
        <f>J713</f>
        <v>0</v>
      </c>
      <c r="K69" s="9"/>
      <c r="L69" s="13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37"/>
      <c r="C70" s="10"/>
      <c r="D70" s="138" t="s">
        <v>130</v>
      </c>
      <c r="E70" s="139"/>
      <c r="F70" s="139"/>
      <c r="G70" s="139"/>
      <c r="H70" s="139"/>
      <c r="I70" s="139"/>
      <c r="J70" s="140">
        <f>J714</f>
        <v>0</v>
      </c>
      <c r="K70" s="10"/>
      <c r="L70" s="13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8"/>
      <c r="B71" s="39"/>
      <c r="C71" s="38"/>
      <c r="D71" s="38"/>
      <c r="E71" s="38"/>
      <c r="F71" s="38"/>
      <c r="G71" s="38"/>
      <c r="H71" s="38"/>
      <c r="I71" s="38"/>
      <c r="J71" s="38"/>
      <c r="K71" s="38"/>
      <c r="L71" s="11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11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pans="1:31" s="2" customFormat="1" ht="6.95" customHeight="1">
      <c r="A76" s="38"/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131</v>
      </c>
      <c r="D77" s="38"/>
      <c r="E77" s="38"/>
      <c r="F77" s="38"/>
      <c r="G77" s="38"/>
      <c r="H77" s="38"/>
      <c r="I77" s="38"/>
      <c r="J77" s="38"/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38"/>
      <c r="D78" s="38"/>
      <c r="E78" s="38"/>
      <c r="F78" s="38"/>
      <c r="G78" s="38"/>
      <c r="H78" s="38"/>
      <c r="I78" s="38"/>
      <c r="J78" s="38"/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17</v>
      </c>
      <c r="D79" s="38"/>
      <c r="E79" s="38"/>
      <c r="F79" s="38"/>
      <c r="G79" s="38"/>
      <c r="H79" s="38"/>
      <c r="I79" s="38"/>
      <c r="J79" s="38"/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38"/>
      <c r="D80" s="38"/>
      <c r="E80" s="115" t="str">
        <f>E7</f>
        <v>Revitalizace vnitrobloku Bayerova - Botanická</v>
      </c>
      <c r="F80" s="32"/>
      <c r="G80" s="32"/>
      <c r="H80" s="32"/>
      <c r="I80" s="38"/>
      <c r="J80" s="38"/>
      <c r="K80" s="38"/>
      <c r="L80" s="116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114</v>
      </c>
      <c r="D81" s="38"/>
      <c r="E81" s="38"/>
      <c r="F81" s="38"/>
      <c r="G81" s="38"/>
      <c r="H81" s="38"/>
      <c r="I81" s="38"/>
      <c r="J81" s="38"/>
      <c r="K81" s="38"/>
      <c r="L81" s="116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38"/>
      <c r="D82" s="38"/>
      <c r="E82" s="62" t="str">
        <f>E9</f>
        <v>SO 101 - Komunikace, zpevněné plochy</v>
      </c>
      <c r="F82" s="38"/>
      <c r="G82" s="38"/>
      <c r="H82" s="38"/>
      <c r="I82" s="38"/>
      <c r="J82" s="38"/>
      <c r="K82" s="38"/>
      <c r="L82" s="116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116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21</v>
      </c>
      <c r="D84" s="38"/>
      <c r="E84" s="38"/>
      <c r="F84" s="27" t="str">
        <f>F12</f>
        <v xml:space="preserve"> </v>
      </c>
      <c r="G84" s="38"/>
      <c r="H84" s="38"/>
      <c r="I84" s="32" t="s">
        <v>23</v>
      </c>
      <c r="J84" s="64" t="str">
        <f>IF(J12="","",J12)</f>
        <v>8. 8. 2022</v>
      </c>
      <c r="K84" s="38"/>
      <c r="L84" s="116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38"/>
      <c r="D85" s="38"/>
      <c r="E85" s="38"/>
      <c r="F85" s="38"/>
      <c r="G85" s="38"/>
      <c r="H85" s="38"/>
      <c r="I85" s="38"/>
      <c r="J85" s="38"/>
      <c r="K85" s="38"/>
      <c r="L85" s="116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25</v>
      </c>
      <c r="D86" s="38"/>
      <c r="E86" s="38"/>
      <c r="F86" s="27" t="str">
        <f>E15</f>
        <v xml:space="preserve"> </v>
      </c>
      <c r="G86" s="38"/>
      <c r="H86" s="38"/>
      <c r="I86" s="32" t="s">
        <v>30</v>
      </c>
      <c r="J86" s="36" t="str">
        <f>E21</f>
        <v xml:space="preserve"> </v>
      </c>
      <c r="K86" s="38"/>
      <c r="L86" s="116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28</v>
      </c>
      <c r="D87" s="38"/>
      <c r="E87" s="38"/>
      <c r="F87" s="27" t="str">
        <f>IF(E18="","",E18)</f>
        <v>Vyplň údaj</v>
      </c>
      <c r="G87" s="38"/>
      <c r="H87" s="38"/>
      <c r="I87" s="32" t="s">
        <v>32</v>
      </c>
      <c r="J87" s="36" t="str">
        <f>E24</f>
        <v xml:space="preserve"> </v>
      </c>
      <c r="K87" s="38"/>
      <c r="L87" s="116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116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41"/>
      <c r="B89" s="142"/>
      <c r="C89" s="143" t="s">
        <v>132</v>
      </c>
      <c r="D89" s="144" t="s">
        <v>54</v>
      </c>
      <c r="E89" s="144" t="s">
        <v>50</v>
      </c>
      <c r="F89" s="144" t="s">
        <v>51</v>
      </c>
      <c r="G89" s="144" t="s">
        <v>133</v>
      </c>
      <c r="H89" s="144" t="s">
        <v>134</v>
      </c>
      <c r="I89" s="144" t="s">
        <v>135</v>
      </c>
      <c r="J89" s="145" t="s">
        <v>118</v>
      </c>
      <c r="K89" s="146" t="s">
        <v>136</v>
      </c>
      <c r="L89" s="147"/>
      <c r="M89" s="80" t="s">
        <v>3</v>
      </c>
      <c r="N89" s="81" t="s">
        <v>39</v>
      </c>
      <c r="O89" s="81" t="s">
        <v>137</v>
      </c>
      <c r="P89" s="81" t="s">
        <v>138</v>
      </c>
      <c r="Q89" s="81" t="s">
        <v>139</v>
      </c>
      <c r="R89" s="81" t="s">
        <v>140</v>
      </c>
      <c r="S89" s="81" t="s">
        <v>141</v>
      </c>
      <c r="T89" s="82" t="s">
        <v>142</v>
      </c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</row>
    <row r="90" spans="1:63" s="2" customFormat="1" ht="22.8" customHeight="1">
      <c r="A90" s="38"/>
      <c r="B90" s="39"/>
      <c r="C90" s="87" t="s">
        <v>143</v>
      </c>
      <c r="D90" s="38"/>
      <c r="E90" s="38"/>
      <c r="F90" s="38"/>
      <c r="G90" s="38"/>
      <c r="H90" s="38"/>
      <c r="I90" s="38"/>
      <c r="J90" s="148">
        <f>BK90</f>
        <v>0</v>
      </c>
      <c r="K90" s="38"/>
      <c r="L90" s="39"/>
      <c r="M90" s="83"/>
      <c r="N90" s="68"/>
      <c r="O90" s="84"/>
      <c r="P90" s="149">
        <f>P91+P713</f>
        <v>0</v>
      </c>
      <c r="Q90" s="84"/>
      <c r="R90" s="149">
        <f>R91+R713</f>
        <v>944.3141959599999</v>
      </c>
      <c r="S90" s="84"/>
      <c r="T90" s="150">
        <f>T91+T713</f>
        <v>936.1252200000001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9" t="s">
        <v>68</v>
      </c>
      <c r="AU90" s="19" t="s">
        <v>119</v>
      </c>
      <c r="BK90" s="151">
        <f>BK91+BK713</f>
        <v>0</v>
      </c>
    </row>
    <row r="91" spans="1:63" s="12" customFormat="1" ht="25.9" customHeight="1">
      <c r="A91" s="12"/>
      <c r="B91" s="152"/>
      <c r="C91" s="12"/>
      <c r="D91" s="153" t="s">
        <v>68</v>
      </c>
      <c r="E91" s="154" t="s">
        <v>144</v>
      </c>
      <c r="F91" s="154" t="s">
        <v>145</v>
      </c>
      <c r="G91" s="12"/>
      <c r="H91" s="12"/>
      <c r="I91" s="155"/>
      <c r="J91" s="156">
        <f>BK91</f>
        <v>0</v>
      </c>
      <c r="K91" s="12"/>
      <c r="L91" s="152"/>
      <c r="M91" s="157"/>
      <c r="N91" s="158"/>
      <c r="O91" s="158"/>
      <c r="P91" s="159">
        <f>P92+P205+P238+P243+P382+P475+P696+P710</f>
        <v>0</v>
      </c>
      <c r="Q91" s="158"/>
      <c r="R91" s="159">
        <f>R92+R205+R238+R243+R382+R475+R696+R710</f>
        <v>944.3123559599999</v>
      </c>
      <c r="S91" s="158"/>
      <c r="T91" s="160">
        <f>T92+T205+T238+T243+T382+T475+T696+T710</f>
        <v>936.1236200000001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53" t="s">
        <v>77</v>
      </c>
      <c r="AT91" s="161" t="s">
        <v>68</v>
      </c>
      <c r="AU91" s="161" t="s">
        <v>69</v>
      </c>
      <c r="AY91" s="153" t="s">
        <v>146</v>
      </c>
      <c r="BK91" s="162">
        <f>BK92+BK205+BK238+BK243+BK382+BK475+BK696+BK710</f>
        <v>0</v>
      </c>
    </row>
    <row r="92" spans="1:63" s="12" customFormat="1" ht="22.8" customHeight="1">
      <c r="A92" s="12"/>
      <c r="B92" s="152"/>
      <c r="C92" s="12"/>
      <c r="D92" s="153" t="s">
        <v>68</v>
      </c>
      <c r="E92" s="163" t="s">
        <v>77</v>
      </c>
      <c r="F92" s="163" t="s">
        <v>147</v>
      </c>
      <c r="G92" s="12"/>
      <c r="H92" s="12"/>
      <c r="I92" s="155"/>
      <c r="J92" s="164">
        <f>BK92</f>
        <v>0</v>
      </c>
      <c r="K92" s="12"/>
      <c r="L92" s="152"/>
      <c r="M92" s="157"/>
      <c r="N92" s="158"/>
      <c r="O92" s="158"/>
      <c r="P92" s="159">
        <f>SUM(P93:P204)</f>
        <v>0</v>
      </c>
      <c r="Q92" s="158"/>
      <c r="R92" s="159">
        <f>SUM(R93:R204)</f>
        <v>32.42646</v>
      </c>
      <c r="S92" s="158"/>
      <c r="T92" s="160">
        <f>SUM(T93:T204)</f>
        <v>910.1880000000001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53" t="s">
        <v>77</v>
      </c>
      <c r="AT92" s="161" t="s">
        <v>68</v>
      </c>
      <c r="AU92" s="161" t="s">
        <v>77</v>
      </c>
      <c r="AY92" s="153" t="s">
        <v>146</v>
      </c>
      <c r="BK92" s="162">
        <f>SUM(BK93:BK204)</f>
        <v>0</v>
      </c>
    </row>
    <row r="93" spans="1:65" s="2" customFormat="1" ht="37.8" customHeight="1">
      <c r="A93" s="38"/>
      <c r="B93" s="165"/>
      <c r="C93" s="166" t="s">
        <v>77</v>
      </c>
      <c r="D93" s="166" t="s">
        <v>148</v>
      </c>
      <c r="E93" s="167" t="s">
        <v>149</v>
      </c>
      <c r="F93" s="168" t="s">
        <v>150</v>
      </c>
      <c r="G93" s="169" t="s">
        <v>151</v>
      </c>
      <c r="H93" s="170">
        <v>38.4</v>
      </c>
      <c r="I93" s="171"/>
      <c r="J93" s="172">
        <f>ROUND(I93*H93,2)</f>
        <v>0</v>
      </c>
      <c r="K93" s="173"/>
      <c r="L93" s="39"/>
      <c r="M93" s="174" t="s">
        <v>3</v>
      </c>
      <c r="N93" s="175" t="s">
        <v>40</v>
      </c>
      <c r="O93" s="72"/>
      <c r="P93" s="176">
        <f>O93*H93</f>
        <v>0</v>
      </c>
      <c r="Q93" s="176">
        <v>0</v>
      </c>
      <c r="R93" s="176">
        <f>Q93*H93</f>
        <v>0</v>
      </c>
      <c r="S93" s="176">
        <v>0.255</v>
      </c>
      <c r="T93" s="177">
        <f>S93*H93</f>
        <v>9.792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178" t="s">
        <v>152</v>
      </c>
      <c r="AT93" s="178" t="s">
        <v>148</v>
      </c>
      <c r="AU93" s="178" t="s">
        <v>79</v>
      </c>
      <c r="AY93" s="19" t="s">
        <v>146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9" t="s">
        <v>77</v>
      </c>
      <c r="BK93" s="179">
        <f>ROUND(I93*H93,2)</f>
        <v>0</v>
      </c>
      <c r="BL93" s="19" t="s">
        <v>152</v>
      </c>
      <c r="BM93" s="178" t="s">
        <v>153</v>
      </c>
    </row>
    <row r="94" spans="1:47" s="2" customFormat="1" ht="12">
      <c r="A94" s="38"/>
      <c r="B94" s="39"/>
      <c r="C94" s="38"/>
      <c r="D94" s="180" t="s">
        <v>154</v>
      </c>
      <c r="E94" s="38"/>
      <c r="F94" s="181" t="s">
        <v>155</v>
      </c>
      <c r="G94" s="38"/>
      <c r="H94" s="38"/>
      <c r="I94" s="182"/>
      <c r="J94" s="38"/>
      <c r="K94" s="38"/>
      <c r="L94" s="39"/>
      <c r="M94" s="183"/>
      <c r="N94" s="184"/>
      <c r="O94" s="72"/>
      <c r="P94" s="72"/>
      <c r="Q94" s="72"/>
      <c r="R94" s="72"/>
      <c r="S94" s="72"/>
      <c r="T94" s="73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9" t="s">
        <v>154</v>
      </c>
      <c r="AU94" s="19" t="s">
        <v>79</v>
      </c>
    </row>
    <row r="95" spans="1:51" s="13" customFormat="1" ht="12">
      <c r="A95" s="13"/>
      <c r="B95" s="185"/>
      <c r="C95" s="13"/>
      <c r="D95" s="186" t="s">
        <v>156</v>
      </c>
      <c r="E95" s="187" t="s">
        <v>3</v>
      </c>
      <c r="F95" s="188" t="s">
        <v>157</v>
      </c>
      <c r="G95" s="13"/>
      <c r="H95" s="187" t="s">
        <v>3</v>
      </c>
      <c r="I95" s="189"/>
      <c r="J95" s="13"/>
      <c r="K95" s="13"/>
      <c r="L95" s="185"/>
      <c r="M95" s="190"/>
      <c r="N95" s="191"/>
      <c r="O95" s="191"/>
      <c r="P95" s="191"/>
      <c r="Q95" s="191"/>
      <c r="R95" s="191"/>
      <c r="S95" s="191"/>
      <c r="T95" s="19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7" t="s">
        <v>156</v>
      </c>
      <c r="AU95" s="187" t="s">
        <v>79</v>
      </c>
      <c r="AV95" s="13" t="s">
        <v>77</v>
      </c>
      <c r="AW95" s="13" t="s">
        <v>31</v>
      </c>
      <c r="AX95" s="13" t="s">
        <v>69</v>
      </c>
      <c r="AY95" s="187" t="s">
        <v>146</v>
      </c>
    </row>
    <row r="96" spans="1:51" s="14" customFormat="1" ht="12">
      <c r="A96" s="14"/>
      <c r="B96" s="193"/>
      <c r="C96" s="14"/>
      <c r="D96" s="186" t="s">
        <v>156</v>
      </c>
      <c r="E96" s="194" t="s">
        <v>3</v>
      </c>
      <c r="F96" s="195" t="s">
        <v>158</v>
      </c>
      <c r="G96" s="14"/>
      <c r="H96" s="196">
        <v>28</v>
      </c>
      <c r="I96" s="197"/>
      <c r="J96" s="14"/>
      <c r="K96" s="14"/>
      <c r="L96" s="193"/>
      <c r="M96" s="198"/>
      <c r="N96" s="199"/>
      <c r="O96" s="199"/>
      <c r="P96" s="199"/>
      <c r="Q96" s="199"/>
      <c r="R96" s="199"/>
      <c r="S96" s="199"/>
      <c r="T96" s="20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194" t="s">
        <v>156</v>
      </c>
      <c r="AU96" s="194" t="s">
        <v>79</v>
      </c>
      <c r="AV96" s="14" t="s">
        <v>79</v>
      </c>
      <c r="AW96" s="14" t="s">
        <v>31</v>
      </c>
      <c r="AX96" s="14" t="s">
        <v>69</v>
      </c>
      <c r="AY96" s="194" t="s">
        <v>146</v>
      </c>
    </row>
    <row r="97" spans="1:51" s="13" customFormat="1" ht="12">
      <c r="A97" s="13"/>
      <c r="B97" s="185"/>
      <c r="C97" s="13"/>
      <c r="D97" s="186" t="s">
        <v>156</v>
      </c>
      <c r="E97" s="187" t="s">
        <v>3</v>
      </c>
      <c r="F97" s="188" t="s">
        <v>159</v>
      </c>
      <c r="G97" s="13"/>
      <c r="H97" s="187" t="s">
        <v>3</v>
      </c>
      <c r="I97" s="189"/>
      <c r="J97" s="13"/>
      <c r="K97" s="13"/>
      <c r="L97" s="185"/>
      <c r="M97" s="190"/>
      <c r="N97" s="191"/>
      <c r="O97" s="191"/>
      <c r="P97" s="191"/>
      <c r="Q97" s="191"/>
      <c r="R97" s="191"/>
      <c r="S97" s="191"/>
      <c r="T97" s="19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7" t="s">
        <v>156</v>
      </c>
      <c r="AU97" s="187" t="s">
        <v>79</v>
      </c>
      <c r="AV97" s="13" t="s">
        <v>77</v>
      </c>
      <c r="AW97" s="13" t="s">
        <v>31</v>
      </c>
      <c r="AX97" s="13" t="s">
        <v>69</v>
      </c>
      <c r="AY97" s="187" t="s">
        <v>146</v>
      </c>
    </row>
    <row r="98" spans="1:51" s="14" customFormat="1" ht="12">
      <c r="A98" s="14"/>
      <c r="B98" s="193"/>
      <c r="C98" s="14"/>
      <c r="D98" s="186" t="s">
        <v>156</v>
      </c>
      <c r="E98" s="194" t="s">
        <v>3</v>
      </c>
      <c r="F98" s="195" t="s">
        <v>160</v>
      </c>
      <c r="G98" s="14"/>
      <c r="H98" s="196">
        <v>10.4</v>
      </c>
      <c r="I98" s="197"/>
      <c r="J98" s="14"/>
      <c r="K98" s="14"/>
      <c r="L98" s="193"/>
      <c r="M98" s="198"/>
      <c r="N98" s="199"/>
      <c r="O98" s="199"/>
      <c r="P98" s="199"/>
      <c r="Q98" s="199"/>
      <c r="R98" s="199"/>
      <c r="S98" s="199"/>
      <c r="T98" s="20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194" t="s">
        <v>156</v>
      </c>
      <c r="AU98" s="194" t="s">
        <v>79</v>
      </c>
      <c r="AV98" s="14" t="s">
        <v>79</v>
      </c>
      <c r="AW98" s="14" t="s">
        <v>31</v>
      </c>
      <c r="AX98" s="14" t="s">
        <v>69</v>
      </c>
      <c r="AY98" s="194" t="s">
        <v>146</v>
      </c>
    </row>
    <row r="99" spans="1:51" s="15" customFormat="1" ht="12">
      <c r="A99" s="15"/>
      <c r="B99" s="201"/>
      <c r="C99" s="15"/>
      <c r="D99" s="186" t="s">
        <v>156</v>
      </c>
      <c r="E99" s="202" t="s">
        <v>3</v>
      </c>
      <c r="F99" s="203" t="s">
        <v>161</v>
      </c>
      <c r="G99" s="15"/>
      <c r="H99" s="204">
        <v>38.4</v>
      </c>
      <c r="I99" s="205"/>
      <c r="J99" s="15"/>
      <c r="K99" s="15"/>
      <c r="L99" s="201"/>
      <c r="M99" s="206"/>
      <c r="N99" s="207"/>
      <c r="O99" s="207"/>
      <c r="P99" s="207"/>
      <c r="Q99" s="207"/>
      <c r="R99" s="207"/>
      <c r="S99" s="207"/>
      <c r="T99" s="208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02" t="s">
        <v>156</v>
      </c>
      <c r="AU99" s="202" t="s">
        <v>79</v>
      </c>
      <c r="AV99" s="15" t="s">
        <v>152</v>
      </c>
      <c r="AW99" s="15" t="s">
        <v>31</v>
      </c>
      <c r="AX99" s="15" t="s">
        <v>77</v>
      </c>
      <c r="AY99" s="202" t="s">
        <v>146</v>
      </c>
    </row>
    <row r="100" spans="1:65" s="2" customFormat="1" ht="37.8" customHeight="1">
      <c r="A100" s="38"/>
      <c r="B100" s="165"/>
      <c r="C100" s="166" t="s">
        <v>79</v>
      </c>
      <c r="D100" s="166" t="s">
        <v>148</v>
      </c>
      <c r="E100" s="167" t="s">
        <v>162</v>
      </c>
      <c r="F100" s="168" t="s">
        <v>163</v>
      </c>
      <c r="G100" s="169" t="s">
        <v>151</v>
      </c>
      <c r="H100" s="170">
        <v>16</v>
      </c>
      <c r="I100" s="171"/>
      <c r="J100" s="172">
        <f>ROUND(I100*H100,2)</f>
        <v>0</v>
      </c>
      <c r="K100" s="173"/>
      <c r="L100" s="39"/>
      <c r="M100" s="174" t="s">
        <v>3</v>
      </c>
      <c r="N100" s="175" t="s">
        <v>40</v>
      </c>
      <c r="O100" s="72"/>
      <c r="P100" s="176">
        <f>O100*H100</f>
        <v>0</v>
      </c>
      <c r="Q100" s="176">
        <v>0</v>
      </c>
      <c r="R100" s="176">
        <f>Q100*H100</f>
        <v>0</v>
      </c>
      <c r="S100" s="176">
        <v>0.26</v>
      </c>
      <c r="T100" s="177">
        <f>S100*H100</f>
        <v>4.16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78" t="s">
        <v>152</v>
      </c>
      <c r="AT100" s="178" t="s">
        <v>148</v>
      </c>
      <c r="AU100" s="178" t="s">
        <v>79</v>
      </c>
      <c r="AY100" s="19" t="s">
        <v>146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9" t="s">
        <v>77</v>
      </c>
      <c r="BK100" s="179">
        <f>ROUND(I100*H100,2)</f>
        <v>0</v>
      </c>
      <c r="BL100" s="19" t="s">
        <v>152</v>
      </c>
      <c r="BM100" s="178" t="s">
        <v>164</v>
      </c>
    </row>
    <row r="101" spans="1:47" s="2" customFormat="1" ht="12">
      <c r="A101" s="38"/>
      <c r="B101" s="39"/>
      <c r="C101" s="38"/>
      <c r="D101" s="180" t="s">
        <v>154</v>
      </c>
      <c r="E101" s="38"/>
      <c r="F101" s="181" t="s">
        <v>165</v>
      </c>
      <c r="G101" s="38"/>
      <c r="H101" s="38"/>
      <c r="I101" s="182"/>
      <c r="J101" s="38"/>
      <c r="K101" s="38"/>
      <c r="L101" s="39"/>
      <c r="M101" s="183"/>
      <c r="N101" s="184"/>
      <c r="O101" s="72"/>
      <c r="P101" s="72"/>
      <c r="Q101" s="72"/>
      <c r="R101" s="72"/>
      <c r="S101" s="72"/>
      <c r="T101" s="73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9" t="s">
        <v>154</v>
      </c>
      <c r="AU101" s="19" t="s">
        <v>79</v>
      </c>
    </row>
    <row r="102" spans="1:51" s="13" customFormat="1" ht="12">
      <c r="A102" s="13"/>
      <c r="B102" s="185"/>
      <c r="C102" s="13"/>
      <c r="D102" s="186" t="s">
        <v>156</v>
      </c>
      <c r="E102" s="187" t="s">
        <v>3</v>
      </c>
      <c r="F102" s="188" t="s">
        <v>166</v>
      </c>
      <c r="G102" s="13"/>
      <c r="H102" s="187" t="s">
        <v>3</v>
      </c>
      <c r="I102" s="189"/>
      <c r="J102" s="13"/>
      <c r="K102" s="13"/>
      <c r="L102" s="185"/>
      <c r="M102" s="190"/>
      <c r="N102" s="191"/>
      <c r="O102" s="191"/>
      <c r="P102" s="191"/>
      <c r="Q102" s="191"/>
      <c r="R102" s="191"/>
      <c r="S102" s="191"/>
      <c r="T102" s="19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7" t="s">
        <v>156</v>
      </c>
      <c r="AU102" s="187" t="s">
        <v>79</v>
      </c>
      <c r="AV102" s="13" t="s">
        <v>77</v>
      </c>
      <c r="AW102" s="13" t="s">
        <v>31</v>
      </c>
      <c r="AX102" s="13" t="s">
        <v>69</v>
      </c>
      <c r="AY102" s="187" t="s">
        <v>146</v>
      </c>
    </row>
    <row r="103" spans="1:51" s="14" customFormat="1" ht="12">
      <c r="A103" s="14"/>
      <c r="B103" s="193"/>
      <c r="C103" s="14"/>
      <c r="D103" s="186" t="s">
        <v>156</v>
      </c>
      <c r="E103" s="194" t="s">
        <v>3</v>
      </c>
      <c r="F103" s="195" t="s">
        <v>167</v>
      </c>
      <c r="G103" s="14"/>
      <c r="H103" s="196">
        <v>16</v>
      </c>
      <c r="I103" s="197"/>
      <c r="J103" s="14"/>
      <c r="K103" s="14"/>
      <c r="L103" s="193"/>
      <c r="M103" s="198"/>
      <c r="N103" s="199"/>
      <c r="O103" s="199"/>
      <c r="P103" s="199"/>
      <c r="Q103" s="199"/>
      <c r="R103" s="199"/>
      <c r="S103" s="199"/>
      <c r="T103" s="20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194" t="s">
        <v>156</v>
      </c>
      <c r="AU103" s="194" t="s">
        <v>79</v>
      </c>
      <c r="AV103" s="14" t="s">
        <v>79</v>
      </c>
      <c r="AW103" s="14" t="s">
        <v>31</v>
      </c>
      <c r="AX103" s="14" t="s">
        <v>77</v>
      </c>
      <c r="AY103" s="194" t="s">
        <v>146</v>
      </c>
    </row>
    <row r="104" spans="1:65" s="2" customFormat="1" ht="37.8" customHeight="1">
      <c r="A104" s="38"/>
      <c r="B104" s="165"/>
      <c r="C104" s="166" t="s">
        <v>168</v>
      </c>
      <c r="D104" s="166" t="s">
        <v>148</v>
      </c>
      <c r="E104" s="167" t="s">
        <v>169</v>
      </c>
      <c r="F104" s="168" t="s">
        <v>170</v>
      </c>
      <c r="G104" s="169" t="s">
        <v>151</v>
      </c>
      <c r="H104" s="170">
        <v>1210.4</v>
      </c>
      <c r="I104" s="171"/>
      <c r="J104" s="172">
        <f>ROUND(I104*H104,2)</f>
        <v>0</v>
      </c>
      <c r="K104" s="173"/>
      <c r="L104" s="39"/>
      <c r="M104" s="174" t="s">
        <v>3</v>
      </c>
      <c r="N104" s="175" t="s">
        <v>40</v>
      </c>
      <c r="O104" s="72"/>
      <c r="P104" s="176">
        <f>O104*H104</f>
        <v>0</v>
      </c>
      <c r="Q104" s="176">
        <v>0</v>
      </c>
      <c r="R104" s="176">
        <f>Q104*H104</f>
        <v>0</v>
      </c>
      <c r="S104" s="176">
        <v>0.29</v>
      </c>
      <c r="T104" s="177">
        <f>S104*H104</f>
        <v>351.016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78" t="s">
        <v>152</v>
      </c>
      <c r="AT104" s="178" t="s">
        <v>148</v>
      </c>
      <c r="AU104" s="178" t="s">
        <v>79</v>
      </c>
      <c r="AY104" s="19" t="s">
        <v>146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19" t="s">
        <v>77</v>
      </c>
      <c r="BK104" s="179">
        <f>ROUND(I104*H104,2)</f>
        <v>0</v>
      </c>
      <c r="BL104" s="19" t="s">
        <v>152</v>
      </c>
      <c r="BM104" s="178" t="s">
        <v>171</v>
      </c>
    </row>
    <row r="105" spans="1:47" s="2" customFormat="1" ht="12">
      <c r="A105" s="38"/>
      <c r="B105" s="39"/>
      <c r="C105" s="38"/>
      <c r="D105" s="180" t="s">
        <v>154</v>
      </c>
      <c r="E105" s="38"/>
      <c r="F105" s="181" t="s">
        <v>172</v>
      </c>
      <c r="G105" s="38"/>
      <c r="H105" s="38"/>
      <c r="I105" s="182"/>
      <c r="J105" s="38"/>
      <c r="K105" s="38"/>
      <c r="L105" s="39"/>
      <c r="M105" s="183"/>
      <c r="N105" s="184"/>
      <c r="O105" s="72"/>
      <c r="P105" s="72"/>
      <c r="Q105" s="72"/>
      <c r="R105" s="72"/>
      <c r="S105" s="72"/>
      <c r="T105" s="73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9" t="s">
        <v>154</v>
      </c>
      <c r="AU105" s="19" t="s">
        <v>79</v>
      </c>
    </row>
    <row r="106" spans="1:51" s="13" customFormat="1" ht="12">
      <c r="A106" s="13"/>
      <c r="B106" s="185"/>
      <c r="C106" s="13"/>
      <c r="D106" s="186" t="s">
        <v>156</v>
      </c>
      <c r="E106" s="187" t="s">
        <v>3</v>
      </c>
      <c r="F106" s="188" t="s">
        <v>173</v>
      </c>
      <c r="G106" s="13"/>
      <c r="H106" s="187" t="s">
        <v>3</v>
      </c>
      <c r="I106" s="189"/>
      <c r="J106" s="13"/>
      <c r="K106" s="13"/>
      <c r="L106" s="185"/>
      <c r="M106" s="190"/>
      <c r="N106" s="191"/>
      <c r="O106" s="191"/>
      <c r="P106" s="191"/>
      <c r="Q106" s="191"/>
      <c r="R106" s="191"/>
      <c r="S106" s="191"/>
      <c r="T106" s="19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7" t="s">
        <v>156</v>
      </c>
      <c r="AU106" s="187" t="s">
        <v>79</v>
      </c>
      <c r="AV106" s="13" t="s">
        <v>77</v>
      </c>
      <c r="AW106" s="13" t="s">
        <v>31</v>
      </c>
      <c r="AX106" s="13" t="s">
        <v>69</v>
      </c>
      <c r="AY106" s="187" t="s">
        <v>146</v>
      </c>
    </row>
    <row r="107" spans="1:51" s="14" customFormat="1" ht="12">
      <c r="A107" s="14"/>
      <c r="B107" s="193"/>
      <c r="C107" s="14"/>
      <c r="D107" s="186" t="s">
        <v>156</v>
      </c>
      <c r="E107" s="194" t="s">
        <v>3</v>
      </c>
      <c r="F107" s="195" t="s">
        <v>174</v>
      </c>
      <c r="G107" s="14"/>
      <c r="H107" s="196">
        <v>1210.4</v>
      </c>
      <c r="I107" s="197"/>
      <c r="J107" s="14"/>
      <c r="K107" s="14"/>
      <c r="L107" s="193"/>
      <c r="M107" s="198"/>
      <c r="N107" s="199"/>
      <c r="O107" s="199"/>
      <c r="P107" s="199"/>
      <c r="Q107" s="199"/>
      <c r="R107" s="199"/>
      <c r="S107" s="199"/>
      <c r="T107" s="20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194" t="s">
        <v>156</v>
      </c>
      <c r="AU107" s="194" t="s">
        <v>79</v>
      </c>
      <c r="AV107" s="14" t="s">
        <v>79</v>
      </c>
      <c r="AW107" s="14" t="s">
        <v>31</v>
      </c>
      <c r="AX107" s="14" t="s">
        <v>77</v>
      </c>
      <c r="AY107" s="194" t="s">
        <v>146</v>
      </c>
    </row>
    <row r="108" spans="1:65" s="2" customFormat="1" ht="37.8" customHeight="1">
      <c r="A108" s="38"/>
      <c r="B108" s="165"/>
      <c r="C108" s="166" t="s">
        <v>152</v>
      </c>
      <c r="D108" s="166" t="s">
        <v>148</v>
      </c>
      <c r="E108" s="167" t="s">
        <v>175</v>
      </c>
      <c r="F108" s="168" t="s">
        <v>176</v>
      </c>
      <c r="G108" s="169" t="s">
        <v>151</v>
      </c>
      <c r="H108" s="170">
        <v>456</v>
      </c>
      <c r="I108" s="171"/>
      <c r="J108" s="172">
        <f>ROUND(I108*H108,2)</f>
        <v>0</v>
      </c>
      <c r="K108" s="173"/>
      <c r="L108" s="39"/>
      <c r="M108" s="174" t="s">
        <v>3</v>
      </c>
      <c r="N108" s="175" t="s">
        <v>40</v>
      </c>
      <c r="O108" s="72"/>
      <c r="P108" s="176">
        <f>O108*H108</f>
        <v>0</v>
      </c>
      <c r="Q108" s="176">
        <v>0</v>
      </c>
      <c r="R108" s="176">
        <f>Q108*H108</f>
        <v>0</v>
      </c>
      <c r="S108" s="176">
        <v>0.625</v>
      </c>
      <c r="T108" s="177">
        <f>S108*H108</f>
        <v>285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78" t="s">
        <v>152</v>
      </c>
      <c r="AT108" s="178" t="s">
        <v>148</v>
      </c>
      <c r="AU108" s="178" t="s">
        <v>79</v>
      </c>
      <c r="AY108" s="19" t="s">
        <v>146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19" t="s">
        <v>77</v>
      </c>
      <c r="BK108" s="179">
        <f>ROUND(I108*H108,2)</f>
        <v>0</v>
      </c>
      <c r="BL108" s="19" t="s">
        <v>152</v>
      </c>
      <c r="BM108" s="178" t="s">
        <v>177</v>
      </c>
    </row>
    <row r="109" spans="1:47" s="2" customFormat="1" ht="12">
      <c r="A109" s="38"/>
      <c r="B109" s="39"/>
      <c r="C109" s="38"/>
      <c r="D109" s="180" t="s">
        <v>154</v>
      </c>
      <c r="E109" s="38"/>
      <c r="F109" s="181" t="s">
        <v>178</v>
      </c>
      <c r="G109" s="38"/>
      <c r="H109" s="38"/>
      <c r="I109" s="182"/>
      <c r="J109" s="38"/>
      <c r="K109" s="38"/>
      <c r="L109" s="39"/>
      <c r="M109" s="183"/>
      <c r="N109" s="184"/>
      <c r="O109" s="72"/>
      <c r="P109" s="72"/>
      <c r="Q109" s="72"/>
      <c r="R109" s="72"/>
      <c r="S109" s="72"/>
      <c r="T109" s="73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9" t="s">
        <v>154</v>
      </c>
      <c r="AU109" s="19" t="s">
        <v>79</v>
      </c>
    </row>
    <row r="110" spans="1:51" s="13" customFormat="1" ht="12">
      <c r="A110" s="13"/>
      <c r="B110" s="185"/>
      <c r="C110" s="13"/>
      <c r="D110" s="186" t="s">
        <v>156</v>
      </c>
      <c r="E110" s="187" t="s">
        <v>3</v>
      </c>
      <c r="F110" s="188" t="s">
        <v>179</v>
      </c>
      <c r="G110" s="13"/>
      <c r="H110" s="187" t="s">
        <v>3</v>
      </c>
      <c r="I110" s="189"/>
      <c r="J110" s="13"/>
      <c r="K110" s="13"/>
      <c r="L110" s="185"/>
      <c r="M110" s="190"/>
      <c r="N110" s="191"/>
      <c r="O110" s="191"/>
      <c r="P110" s="191"/>
      <c r="Q110" s="191"/>
      <c r="R110" s="191"/>
      <c r="S110" s="191"/>
      <c r="T110" s="19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87" t="s">
        <v>156</v>
      </c>
      <c r="AU110" s="187" t="s">
        <v>79</v>
      </c>
      <c r="AV110" s="13" t="s">
        <v>77</v>
      </c>
      <c r="AW110" s="13" t="s">
        <v>31</v>
      </c>
      <c r="AX110" s="13" t="s">
        <v>69</v>
      </c>
      <c r="AY110" s="187" t="s">
        <v>146</v>
      </c>
    </row>
    <row r="111" spans="1:51" s="14" customFormat="1" ht="12">
      <c r="A111" s="14"/>
      <c r="B111" s="193"/>
      <c r="C111" s="14"/>
      <c r="D111" s="186" t="s">
        <v>156</v>
      </c>
      <c r="E111" s="194" t="s">
        <v>3</v>
      </c>
      <c r="F111" s="195" t="s">
        <v>180</v>
      </c>
      <c r="G111" s="14"/>
      <c r="H111" s="196">
        <v>456</v>
      </c>
      <c r="I111" s="197"/>
      <c r="J111" s="14"/>
      <c r="K111" s="14"/>
      <c r="L111" s="193"/>
      <c r="M111" s="198"/>
      <c r="N111" s="199"/>
      <c r="O111" s="199"/>
      <c r="P111" s="199"/>
      <c r="Q111" s="199"/>
      <c r="R111" s="199"/>
      <c r="S111" s="199"/>
      <c r="T111" s="20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194" t="s">
        <v>156</v>
      </c>
      <c r="AU111" s="194" t="s">
        <v>79</v>
      </c>
      <c r="AV111" s="14" t="s">
        <v>79</v>
      </c>
      <c r="AW111" s="14" t="s">
        <v>31</v>
      </c>
      <c r="AX111" s="14" t="s">
        <v>77</v>
      </c>
      <c r="AY111" s="194" t="s">
        <v>146</v>
      </c>
    </row>
    <row r="112" spans="1:65" s="2" customFormat="1" ht="37.8" customHeight="1">
      <c r="A112" s="38"/>
      <c r="B112" s="165"/>
      <c r="C112" s="166" t="s">
        <v>181</v>
      </c>
      <c r="D112" s="166" t="s">
        <v>148</v>
      </c>
      <c r="E112" s="167" t="s">
        <v>182</v>
      </c>
      <c r="F112" s="168" t="s">
        <v>183</v>
      </c>
      <c r="G112" s="169" t="s">
        <v>151</v>
      </c>
      <c r="H112" s="170">
        <v>456</v>
      </c>
      <c r="I112" s="171"/>
      <c r="J112" s="172">
        <f>ROUND(I112*H112,2)</f>
        <v>0</v>
      </c>
      <c r="K112" s="173"/>
      <c r="L112" s="39"/>
      <c r="M112" s="174" t="s">
        <v>3</v>
      </c>
      <c r="N112" s="175" t="s">
        <v>40</v>
      </c>
      <c r="O112" s="72"/>
      <c r="P112" s="176">
        <f>O112*H112</f>
        <v>0</v>
      </c>
      <c r="Q112" s="176">
        <v>0</v>
      </c>
      <c r="R112" s="176">
        <f>Q112*H112</f>
        <v>0</v>
      </c>
      <c r="S112" s="176">
        <v>0.22</v>
      </c>
      <c r="T112" s="177">
        <f>S112*H112</f>
        <v>100.32000000000001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78" t="s">
        <v>152</v>
      </c>
      <c r="AT112" s="178" t="s">
        <v>148</v>
      </c>
      <c r="AU112" s="178" t="s">
        <v>79</v>
      </c>
      <c r="AY112" s="19" t="s">
        <v>146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9" t="s">
        <v>77</v>
      </c>
      <c r="BK112" s="179">
        <f>ROUND(I112*H112,2)</f>
        <v>0</v>
      </c>
      <c r="BL112" s="19" t="s">
        <v>152</v>
      </c>
      <c r="BM112" s="178" t="s">
        <v>184</v>
      </c>
    </row>
    <row r="113" spans="1:47" s="2" customFormat="1" ht="12">
      <c r="A113" s="38"/>
      <c r="B113" s="39"/>
      <c r="C113" s="38"/>
      <c r="D113" s="180" t="s">
        <v>154</v>
      </c>
      <c r="E113" s="38"/>
      <c r="F113" s="181" t="s">
        <v>185</v>
      </c>
      <c r="G113" s="38"/>
      <c r="H113" s="38"/>
      <c r="I113" s="182"/>
      <c r="J113" s="38"/>
      <c r="K113" s="38"/>
      <c r="L113" s="39"/>
      <c r="M113" s="183"/>
      <c r="N113" s="184"/>
      <c r="O113" s="72"/>
      <c r="P113" s="72"/>
      <c r="Q113" s="72"/>
      <c r="R113" s="72"/>
      <c r="S113" s="72"/>
      <c r="T113" s="73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9" t="s">
        <v>154</v>
      </c>
      <c r="AU113" s="19" t="s">
        <v>79</v>
      </c>
    </row>
    <row r="114" spans="1:51" s="13" customFormat="1" ht="12">
      <c r="A114" s="13"/>
      <c r="B114" s="185"/>
      <c r="C114" s="13"/>
      <c r="D114" s="186" t="s">
        <v>156</v>
      </c>
      <c r="E114" s="187" t="s">
        <v>3</v>
      </c>
      <c r="F114" s="188" t="s">
        <v>186</v>
      </c>
      <c r="G114" s="13"/>
      <c r="H114" s="187" t="s">
        <v>3</v>
      </c>
      <c r="I114" s="189"/>
      <c r="J114" s="13"/>
      <c r="K114" s="13"/>
      <c r="L114" s="185"/>
      <c r="M114" s="190"/>
      <c r="N114" s="191"/>
      <c r="O114" s="191"/>
      <c r="P114" s="191"/>
      <c r="Q114" s="191"/>
      <c r="R114" s="191"/>
      <c r="S114" s="191"/>
      <c r="T114" s="19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87" t="s">
        <v>156</v>
      </c>
      <c r="AU114" s="187" t="s">
        <v>79</v>
      </c>
      <c r="AV114" s="13" t="s">
        <v>77</v>
      </c>
      <c r="AW114" s="13" t="s">
        <v>31</v>
      </c>
      <c r="AX114" s="13" t="s">
        <v>69</v>
      </c>
      <c r="AY114" s="187" t="s">
        <v>146</v>
      </c>
    </row>
    <row r="115" spans="1:51" s="14" customFormat="1" ht="12">
      <c r="A115" s="14"/>
      <c r="B115" s="193"/>
      <c r="C115" s="14"/>
      <c r="D115" s="186" t="s">
        <v>156</v>
      </c>
      <c r="E115" s="194" t="s">
        <v>3</v>
      </c>
      <c r="F115" s="195" t="s">
        <v>180</v>
      </c>
      <c r="G115" s="14"/>
      <c r="H115" s="196">
        <v>456</v>
      </c>
      <c r="I115" s="197"/>
      <c r="J115" s="14"/>
      <c r="K115" s="14"/>
      <c r="L115" s="193"/>
      <c r="M115" s="198"/>
      <c r="N115" s="199"/>
      <c r="O115" s="199"/>
      <c r="P115" s="199"/>
      <c r="Q115" s="199"/>
      <c r="R115" s="199"/>
      <c r="S115" s="199"/>
      <c r="T115" s="20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194" t="s">
        <v>156</v>
      </c>
      <c r="AU115" s="194" t="s">
        <v>79</v>
      </c>
      <c r="AV115" s="14" t="s">
        <v>79</v>
      </c>
      <c r="AW115" s="14" t="s">
        <v>31</v>
      </c>
      <c r="AX115" s="14" t="s">
        <v>77</v>
      </c>
      <c r="AY115" s="194" t="s">
        <v>146</v>
      </c>
    </row>
    <row r="116" spans="1:65" s="2" customFormat="1" ht="24.15" customHeight="1">
      <c r="A116" s="38"/>
      <c r="B116" s="165"/>
      <c r="C116" s="166" t="s">
        <v>187</v>
      </c>
      <c r="D116" s="166" t="s">
        <v>148</v>
      </c>
      <c r="E116" s="167" t="s">
        <v>188</v>
      </c>
      <c r="F116" s="168" t="s">
        <v>189</v>
      </c>
      <c r="G116" s="169" t="s">
        <v>190</v>
      </c>
      <c r="H116" s="170">
        <v>780</v>
      </c>
      <c r="I116" s="171"/>
      <c r="J116" s="172">
        <f>ROUND(I116*H116,2)</f>
        <v>0</v>
      </c>
      <c r="K116" s="173"/>
      <c r="L116" s="39"/>
      <c r="M116" s="174" t="s">
        <v>3</v>
      </c>
      <c r="N116" s="175" t="s">
        <v>40</v>
      </c>
      <c r="O116" s="72"/>
      <c r="P116" s="176">
        <f>O116*H116</f>
        <v>0</v>
      </c>
      <c r="Q116" s="176">
        <v>0</v>
      </c>
      <c r="R116" s="176">
        <f>Q116*H116</f>
        <v>0</v>
      </c>
      <c r="S116" s="176">
        <v>0.205</v>
      </c>
      <c r="T116" s="177">
        <f>S116*H116</f>
        <v>159.89999999999998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78" t="s">
        <v>152</v>
      </c>
      <c r="AT116" s="178" t="s">
        <v>148</v>
      </c>
      <c r="AU116" s="178" t="s">
        <v>79</v>
      </c>
      <c r="AY116" s="19" t="s">
        <v>146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19" t="s">
        <v>77</v>
      </c>
      <c r="BK116" s="179">
        <f>ROUND(I116*H116,2)</f>
        <v>0</v>
      </c>
      <c r="BL116" s="19" t="s">
        <v>152</v>
      </c>
      <c r="BM116" s="178" t="s">
        <v>191</v>
      </c>
    </row>
    <row r="117" spans="1:47" s="2" customFormat="1" ht="12">
      <c r="A117" s="38"/>
      <c r="B117" s="39"/>
      <c r="C117" s="38"/>
      <c r="D117" s="180" t="s">
        <v>154</v>
      </c>
      <c r="E117" s="38"/>
      <c r="F117" s="181" t="s">
        <v>192</v>
      </c>
      <c r="G117" s="38"/>
      <c r="H117" s="38"/>
      <c r="I117" s="182"/>
      <c r="J117" s="38"/>
      <c r="K117" s="38"/>
      <c r="L117" s="39"/>
      <c r="M117" s="183"/>
      <c r="N117" s="184"/>
      <c r="O117" s="72"/>
      <c r="P117" s="72"/>
      <c r="Q117" s="72"/>
      <c r="R117" s="72"/>
      <c r="S117" s="72"/>
      <c r="T117" s="73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9" t="s">
        <v>154</v>
      </c>
      <c r="AU117" s="19" t="s">
        <v>79</v>
      </c>
    </row>
    <row r="118" spans="1:51" s="13" customFormat="1" ht="12">
      <c r="A118" s="13"/>
      <c r="B118" s="185"/>
      <c r="C118" s="13"/>
      <c r="D118" s="186" t="s">
        <v>156</v>
      </c>
      <c r="E118" s="187" t="s">
        <v>3</v>
      </c>
      <c r="F118" s="188" t="s">
        <v>193</v>
      </c>
      <c r="G118" s="13"/>
      <c r="H118" s="187" t="s">
        <v>3</v>
      </c>
      <c r="I118" s="189"/>
      <c r="J118" s="13"/>
      <c r="K118" s="13"/>
      <c r="L118" s="185"/>
      <c r="M118" s="190"/>
      <c r="N118" s="191"/>
      <c r="O118" s="191"/>
      <c r="P118" s="191"/>
      <c r="Q118" s="191"/>
      <c r="R118" s="191"/>
      <c r="S118" s="191"/>
      <c r="T118" s="19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7" t="s">
        <v>156</v>
      </c>
      <c r="AU118" s="187" t="s">
        <v>79</v>
      </c>
      <c r="AV118" s="13" t="s">
        <v>77</v>
      </c>
      <c r="AW118" s="13" t="s">
        <v>31</v>
      </c>
      <c r="AX118" s="13" t="s">
        <v>69</v>
      </c>
      <c r="AY118" s="187" t="s">
        <v>146</v>
      </c>
    </row>
    <row r="119" spans="1:51" s="14" customFormat="1" ht="12">
      <c r="A119" s="14"/>
      <c r="B119" s="193"/>
      <c r="C119" s="14"/>
      <c r="D119" s="186" t="s">
        <v>156</v>
      </c>
      <c r="E119" s="194" t="s">
        <v>3</v>
      </c>
      <c r="F119" s="195" t="s">
        <v>194</v>
      </c>
      <c r="G119" s="14"/>
      <c r="H119" s="196">
        <v>63</v>
      </c>
      <c r="I119" s="197"/>
      <c r="J119" s="14"/>
      <c r="K119" s="14"/>
      <c r="L119" s="193"/>
      <c r="M119" s="198"/>
      <c r="N119" s="199"/>
      <c r="O119" s="199"/>
      <c r="P119" s="199"/>
      <c r="Q119" s="199"/>
      <c r="R119" s="199"/>
      <c r="S119" s="199"/>
      <c r="T119" s="20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194" t="s">
        <v>156</v>
      </c>
      <c r="AU119" s="194" t="s">
        <v>79</v>
      </c>
      <c r="AV119" s="14" t="s">
        <v>79</v>
      </c>
      <c r="AW119" s="14" t="s">
        <v>31</v>
      </c>
      <c r="AX119" s="14" t="s">
        <v>69</v>
      </c>
      <c r="AY119" s="194" t="s">
        <v>146</v>
      </c>
    </row>
    <row r="120" spans="1:51" s="13" customFormat="1" ht="12">
      <c r="A120" s="13"/>
      <c r="B120" s="185"/>
      <c r="C120" s="13"/>
      <c r="D120" s="186" t="s">
        <v>156</v>
      </c>
      <c r="E120" s="187" t="s">
        <v>3</v>
      </c>
      <c r="F120" s="188" t="s">
        <v>195</v>
      </c>
      <c r="G120" s="13"/>
      <c r="H120" s="187" t="s">
        <v>3</v>
      </c>
      <c r="I120" s="189"/>
      <c r="J120" s="13"/>
      <c r="K120" s="13"/>
      <c r="L120" s="185"/>
      <c r="M120" s="190"/>
      <c r="N120" s="191"/>
      <c r="O120" s="191"/>
      <c r="P120" s="191"/>
      <c r="Q120" s="191"/>
      <c r="R120" s="191"/>
      <c r="S120" s="191"/>
      <c r="T120" s="19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7" t="s">
        <v>156</v>
      </c>
      <c r="AU120" s="187" t="s">
        <v>79</v>
      </c>
      <c r="AV120" s="13" t="s">
        <v>77</v>
      </c>
      <c r="AW120" s="13" t="s">
        <v>31</v>
      </c>
      <c r="AX120" s="13" t="s">
        <v>69</v>
      </c>
      <c r="AY120" s="187" t="s">
        <v>146</v>
      </c>
    </row>
    <row r="121" spans="1:51" s="14" customFormat="1" ht="12">
      <c r="A121" s="14"/>
      <c r="B121" s="193"/>
      <c r="C121" s="14"/>
      <c r="D121" s="186" t="s">
        <v>156</v>
      </c>
      <c r="E121" s="194" t="s">
        <v>3</v>
      </c>
      <c r="F121" s="195" t="s">
        <v>196</v>
      </c>
      <c r="G121" s="14"/>
      <c r="H121" s="196">
        <v>79.5</v>
      </c>
      <c r="I121" s="197"/>
      <c r="J121" s="14"/>
      <c r="K121" s="14"/>
      <c r="L121" s="193"/>
      <c r="M121" s="198"/>
      <c r="N121" s="199"/>
      <c r="O121" s="199"/>
      <c r="P121" s="199"/>
      <c r="Q121" s="199"/>
      <c r="R121" s="199"/>
      <c r="S121" s="199"/>
      <c r="T121" s="20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194" t="s">
        <v>156</v>
      </c>
      <c r="AU121" s="194" t="s">
        <v>79</v>
      </c>
      <c r="AV121" s="14" t="s">
        <v>79</v>
      </c>
      <c r="AW121" s="14" t="s">
        <v>31</v>
      </c>
      <c r="AX121" s="14" t="s">
        <v>69</v>
      </c>
      <c r="AY121" s="194" t="s">
        <v>146</v>
      </c>
    </row>
    <row r="122" spans="1:51" s="13" customFormat="1" ht="12">
      <c r="A122" s="13"/>
      <c r="B122" s="185"/>
      <c r="C122" s="13"/>
      <c r="D122" s="186" t="s">
        <v>156</v>
      </c>
      <c r="E122" s="187" t="s">
        <v>3</v>
      </c>
      <c r="F122" s="188" t="s">
        <v>197</v>
      </c>
      <c r="G122" s="13"/>
      <c r="H122" s="187" t="s">
        <v>3</v>
      </c>
      <c r="I122" s="189"/>
      <c r="J122" s="13"/>
      <c r="K122" s="13"/>
      <c r="L122" s="185"/>
      <c r="M122" s="190"/>
      <c r="N122" s="191"/>
      <c r="O122" s="191"/>
      <c r="P122" s="191"/>
      <c r="Q122" s="191"/>
      <c r="R122" s="191"/>
      <c r="S122" s="191"/>
      <c r="T122" s="19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7" t="s">
        <v>156</v>
      </c>
      <c r="AU122" s="187" t="s">
        <v>79</v>
      </c>
      <c r="AV122" s="13" t="s">
        <v>77</v>
      </c>
      <c r="AW122" s="13" t="s">
        <v>31</v>
      </c>
      <c r="AX122" s="13" t="s">
        <v>69</v>
      </c>
      <c r="AY122" s="187" t="s">
        <v>146</v>
      </c>
    </row>
    <row r="123" spans="1:51" s="14" customFormat="1" ht="12">
      <c r="A123" s="14"/>
      <c r="B123" s="193"/>
      <c r="C123" s="14"/>
      <c r="D123" s="186" t="s">
        <v>156</v>
      </c>
      <c r="E123" s="194" t="s">
        <v>3</v>
      </c>
      <c r="F123" s="195" t="s">
        <v>198</v>
      </c>
      <c r="G123" s="14"/>
      <c r="H123" s="196">
        <v>637.5</v>
      </c>
      <c r="I123" s="197"/>
      <c r="J123" s="14"/>
      <c r="K123" s="14"/>
      <c r="L123" s="193"/>
      <c r="M123" s="198"/>
      <c r="N123" s="199"/>
      <c r="O123" s="199"/>
      <c r="P123" s="199"/>
      <c r="Q123" s="199"/>
      <c r="R123" s="199"/>
      <c r="S123" s="199"/>
      <c r="T123" s="20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194" t="s">
        <v>156</v>
      </c>
      <c r="AU123" s="194" t="s">
        <v>79</v>
      </c>
      <c r="AV123" s="14" t="s">
        <v>79</v>
      </c>
      <c r="AW123" s="14" t="s">
        <v>31</v>
      </c>
      <c r="AX123" s="14" t="s">
        <v>69</v>
      </c>
      <c r="AY123" s="194" t="s">
        <v>146</v>
      </c>
    </row>
    <row r="124" spans="1:51" s="15" customFormat="1" ht="12">
      <c r="A124" s="15"/>
      <c r="B124" s="201"/>
      <c r="C124" s="15"/>
      <c r="D124" s="186" t="s">
        <v>156</v>
      </c>
      <c r="E124" s="202" t="s">
        <v>3</v>
      </c>
      <c r="F124" s="203" t="s">
        <v>161</v>
      </c>
      <c r="G124" s="15"/>
      <c r="H124" s="204">
        <v>780</v>
      </c>
      <c r="I124" s="205"/>
      <c r="J124" s="15"/>
      <c r="K124" s="15"/>
      <c r="L124" s="201"/>
      <c r="M124" s="206"/>
      <c r="N124" s="207"/>
      <c r="O124" s="207"/>
      <c r="P124" s="207"/>
      <c r="Q124" s="207"/>
      <c r="R124" s="207"/>
      <c r="S124" s="207"/>
      <c r="T124" s="208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02" t="s">
        <v>156</v>
      </c>
      <c r="AU124" s="202" t="s">
        <v>79</v>
      </c>
      <c r="AV124" s="15" t="s">
        <v>152</v>
      </c>
      <c r="AW124" s="15" t="s">
        <v>31</v>
      </c>
      <c r="AX124" s="15" t="s">
        <v>77</v>
      </c>
      <c r="AY124" s="202" t="s">
        <v>146</v>
      </c>
    </row>
    <row r="125" spans="1:65" s="2" customFormat="1" ht="21.75" customHeight="1">
      <c r="A125" s="38"/>
      <c r="B125" s="165"/>
      <c r="C125" s="166" t="s">
        <v>199</v>
      </c>
      <c r="D125" s="166" t="s">
        <v>148</v>
      </c>
      <c r="E125" s="167" t="s">
        <v>200</v>
      </c>
      <c r="F125" s="168" t="s">
        <v>201</v>
      </c>
      <c r="G125" s="169" t="s">
        <v>202</v>
      </c>
      <c r="H125" s="170">
        <v>434.075</v>
      </c>
      <c r="I125" s="171"/>
      <c r="J125" s="172">
        <f>ROUND(I125*H125,2)</f>
        <v>0</v>
      </c>
      <c r="K125" s="173"/>
      <c r="L125" s="39"/>
      <c r="M125" s="174" t="s">
        <v>3</v>
      </c>
      <c r="N125" s="175" t="s">
        <v>40</v>
      </c>
      <c r="O125" s="72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78" t="s">
        <v>152</v>
      </c>
      <c r="AT125" s="178" t="s">
        <v>148</v>
      </c>
      <c r="AU125" s="178" t="s">
        <v>79</v>
      </c>
      <c r="AY125" s="19" t="s">
        <v>146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9" t="s">
        <v>77</v>
      </c>
      <c r="BK125" s="179">
        <f>ROUND(I125*H125,2)</f>
        <v>0</v>
      </c>
      <c r="BL125" s="19" t="s">
        <v>152</v>
      </c>
      <c r="BM125" s="178" t="s">
        <v>203</v>
      </c>
    </row>
    <row r="126" spans="1:47" s="2" customFormat="1" ht="12">
      <c r="A126" s="38"/>
      <c r="B126" s="39"/>
      <c r="C126" s="38"/>
      <c r="D126" s="180" t="s">
        <v>154</v>
      </c>
      <c r="E126" s="38"/>
      <c r="F126" s="181" t="s">
        <v>204</v>
      </c>
      <c r="G126" s="38"/>
      <c r="H126" s="38"/>
      <c r="I126" s="182"/>
      <c r="J126" s="38"/>
      <c r="K126" s="38"/>
      <c r="L126" s="39"/>
      <c r="M126" s="183"/>
      <c r="N126" s="184"/>
      <c r="O126" s="72"/>
      <c r="P126" s="72"/>
      <c r="Q126" s="72"/>
      <c r="R126" s="72"/>
      <c r="S126" s="72"/>
      <c r="T126" s="73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9" t="s">
        <v>154</v>
      </c>
      <c r="AU126" s="19" t="s">
        <v>79</v>
      </c>
    </row>
    <row r="127" spans="1:51" s="13" customFormat="1" ht="12">
      <c r="A127" s="13"/>
      <c r="B127" s="185"/>
      <c r="C127" s="13"/>
      <c r="D127" s="186" t="s">
        <v>156</v>
      </c>
      <c r="E127" s="187" t="s">
        <v>3</v>
      </c>
      <c r="F127" s="188" t="s">
        <v>205</v>
      </c>
      <c r="G127" s="13"/>
      <c r="H127" s="187" t="s">
        <v>3</v>
      </c>
      <c r="I127" s="189"/>
      <c r="J127" s="13"/>
      <c r="K127" s="13"/>
      <c r="L127" s="185"/>
      <c r="M127" s="190"/>
      <c r="N127" s="191"/>
      <c r="O127" s="191"/>
      <c r="P127" s="191"/>
      <c r="Q127" s="191"/>
      <c r="R127" s="191"/>
      <c r="S127" s="191"/>
      <c r="T127" s="19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7" t="s">
        <v>156</v>
      </c>
      <c r="AU127" s="187" t="s">
        <v>79</v>
      </c>
      <c r="AV127" s="13" t="s">
        <v>77</v>
      </c>
      <c r="AW127" s="13" t="s">
        <v>31</v>
      </c>
      <c r="AX127" s="13" t="s">
        <v>69</v>
      </c>
      <c r="AY127" s="187" t="s">
        <v>146</v>
      </c>
    </row>
    <row r="128" spans="1:51" s="14" customFormat="1" ht="12">
      <c r="A128" s="14"/>
      <c r="B128" s="193"/>
      <c r="C128" s="14"/>
      <c r="D128" s="186" t="s">
        <v>156</v>
      </c>
      <c r="E128" s="194" t="s">
        <v>3</v>
      </c>
      <c r="F128" s="195" t="s">
        <v>206</v>
      </c>
      <c r="G128" s="14"/>
      <c r="H128" s="196">
        <v>434.075</v>
      </c>
      <c r="I128" s="197"/>
      <c r="J128" s="14"/>
      <c r="K128" s="14"/>
      <c r="L128" s="193"/>
      <c r="M128" s="198"/>
      <c r="N128" s="199"/>
      <c r="O128" s="199"/>
      <c r="P128" s="199"/>
      <c r="Q128" s="199"/>
      <c r="R128" s="199"/>
      <c r="S128" s="199"/>
      <c r="T128" s="20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194" t="s">
        <v>156</v>
      </c>
      <c r="AU128" s="194" t="s">
        <v>79</v>
      </c>
      <c r="AV128" s="14" t="s">
        <v>79</v>
      </c>
      <c r="AW128" s="14" t="s">
        <v>31</v>
      </c>
      <c r="AX128" s="14" t="s">
        <v>77</v>
      </c>
      <c r="AY128" s="194" t="s">
        <v>146</v>
      </c>
    </row>
    <row r="129" spans="1:65" s="2" customFormat="1" ht="33" customHeight="1">
      <c r="A129" s="38"/>
      <c r="B129" s="165"/>
      <c r="C129" s="166" t="s">
        <v>207</v>
      </c>
      <c r="D129" s="166" t="s">
        <v>148</v>
      </c>
      <c r="E129" s="167" t="s">
        <v>208</v>
      </c>
      <c r="F129" s="168" t="s">
        <v>209</v>
      </c>
      <c r="G129" s="169" t="s">
        <v>202</v>
      </c>
      <c r="H129" s="170">
        <v>21.36</v>
      </c>
      <c r="I129" s="171"/>
      <c r="J129" s="172">
        <f>ROUND(I129*H129,2)</f>
        <v>0</v>
      </c>
      <c r="K129" s="173"/>
      <c r="L129" s="39"/>
      <c r="M129" s="174" t="s">
        <v>3</v>
      </c>
      <c r="N129" s="175" t="s">
        <v>40</v>
      </c>
      <c r="O129" s="72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78" t="s">
        <v>152</v>
      </c>
      <c r="AT129" s="178" t="s">
        <v>148</v>
      </c>
      <c r="AU129" s="178" t="s">
        <v>79</v>
      </c>
      <c r="AY129" s="19" t="s">
        <v>146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9" t="s">
        <v>77</v>
      </c>
      <c r="BK129" s="179">
        <f>ROUND(I129*H129,2)</f>
        <v>0</v>
      </c>
      <c r="BL129" s="19" t="s">
        <v>152</v>
      </c>
      <c r="BM129" s="178" t="s">
        <v>210</v>
      </c>
    </row>
    <row r="130" spans="1:47" s="2" customFormat="1" ht="12">
      <c r="A130" s="38"/>
      <c r="B130" s="39"/>
      <c r="C130" s="38"/>
      <c r="D130" s="180" t="s">
        <v>154</v>
      </c>
      <c r="E130" s="38"/>
      <c r="F130" s="181" t="s">
        <v>211</v>
      </c>
      <c r="G130" s="38"/>
      <c r="H130" s="38"/>
      <c r="I130" s="182"/>
      <c r="J130" s="38"/>
      <c r="K130" s="38"/>
      <c r="L130" s="39"/>
      <c r="M130" s="183"/>
      <c r="N130" s="184"/>
      <c r="O130" s="72"/>
      <c r="P130" s="72"/>
      <c r="Q130" s="72"/>
      <c r="R130" s="72"/>
      <c r="S130" s="72"/>
      <c r="T130" s="73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9" t="s">
        <v>154</v>
      </c>
      <c r="AU130" s="19" t="s">
        <v>79</v>
      </c>
    </row>
    <row r="131" spans="1:51" s="13" customFormat="1" ht="12">
      <c r="A131" s="13"/>
      <c r="B131" s="185"/>
      <c r="C131" s="13"/>
      <c r="D131" s="186" t="s">
        <v>156</v>
      </c>
      <c r="E131" s="187" t="s">
        <v>3</v>
      </c>
      <c r="F131" s="188" t="s">
        <v>212</v>
      </c>
      <c r="G131" s="13"/>
      <c r="H131" s="187" t="s">
        <v>3</v>
      </c>
      <c r="I131" s="189"/>
      <c r="J131" s="13"/>
      <c r="K131" s="13"/>
      <c r="L131" s="185"/>
      <c r="M131" s="190"/>
      <c r="N131" s="191"/>
      <c r="O131" s="191"/>
      <c r="P131" s="191"/>
      <c r="Q131" s="191"/>
      <c r="R131" s="191"/>
      <c r="S131" s="191"/>
      <c r="T131" s="19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7" t="s">
        <v>156</v>
      </c>
      <c r="AU131" s="187" t="s">
        <v>79</v>
      </c>
      <c r="AV131" s="13" t="s">
        <v>77</v>
      </c>
      <c r="AW131" s="13" t="s">
        <v>31</v>
      </c>
      <c r="AX131" s="13" t="s">
        <v>69</v>
      </c>
      <c r="AY131" s="187" t="s">
        <v>146</v>
      </c>
    </row>
    <row r="132" spans="1:51" s="14" customFormat="1" ht="12">
      <c r="A132" s="14"/>
      <c r="B132" s="193"/>
      <c r="C132" s="14"/>
      <c r="D132" s="186" t="s">
        <v>156</v>
      </c>
      <c r="E132" s="194" t="s">
        <v>3</v>
      </c>
      <c r="F132" s="195" t="s">
        <v>213</v>
      </c>
      <c r="G132" s="14"/>
      <c r="H132" s="196">
        <v>21.36</v>
      </c>
      <c r="I132" s="197"/>
      <c r="J132" s="14"/>
      <c r="K132" s="14"/>
      <c r="L132" s="193"/>
      <c r="M132" s="198"/>
      <c r="N132" s="199"/>
      <c r="O132" s="199"/>
      <c r="P132" s="199"/>
      <c r="Q132" s="199"/>
      <c r="R132" s="199"/>
      <c r="S132" s="199"/>
      <c r="T132" s="20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194" t="s">
        <v>156</v>
      </c>
      <c r="AU132" s="194" t="s">
        <v>79</v>
      </c>
      <c r="AV132" s="14" t="s">
        <v>79</v>
      </c>
      <c r="AW132" s="14" t="s">
        <v>31</v>
      </c>
      <c r="AX132" s="14" t="s">
        <v>77</v>
      </c>
      <c r="AY132" s="194" t="s">
        <v>146</v>
      </c>
    </row>
    <row r="133" spans="1:65" s="2" customFormat="1" ht="24.15" customHeight="1">
      <c r="A133" s="38"/>
      <c r="B133" s="165"/>
      <c r="C133" s="166" t="s">
        <v>214</v>
      </c>
      <c r="D133" s="166" t="s">
        <v>148</v>
      </c>
      <c r="E133" s="167" t="s">
        <v>215</v>
      </c>
      <c r="F133" s="168" t="s">
        <v>216</v>
      </c>
      <c r="G133" s="169" t="s">
        <v>202</v>
      </c>
      <c r="H133" s="170">
        <v>4.2</v>
      </c>
      <c r="I133" s="171"/>
      <c r="J133" s="172">
        <f>ROUND(I133*H133,2)</f>
        <v>0</v>
      </c>
      <c r="K133" s="173"/>
      <c r="L133" s="39"/>
      <c r="M133" s="174" t="s">
        <v>3</v>
      </c>
      <c r="N133" s="175" t="s">
        <v>40</v>
      </c>
      <c r="O133" s="72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78" t="s">
        <v>152</v>
      </c>
      <c r="AT133" s="178" t="s">
        <v>148</v>
      </c>
      <c r="AU133" s="178" t="s">
        <v>79</v>
      </c>
      <c r="AY133" s="19" t="s">
        <v>146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9" t="s">
        <v>77</v>
      </c>
      <c r="BK133" s="179">
        <f>ROUND(I133*H133,2)</f>
        <v>0</v>
      </c>
      <c r="BL133" s="19" t="s">
        <v>152</v>
      </c>
      <c r="BM133" s="178" t="s">
        <v>217</v>
      </c>
    </row>
    <row r="134" spans="1:47" s="2" customFormat="1" ht="12">
      <c r="A134" s="38"/>
      <c r="B134" s="39"/>
      <c r="C134" s="38"/>
      <c r="D134" s="180" t="s">
        <v>154</v>
      </c>
      <c r="E134" s="38"/>
      <c r="F134" s="181" t="s">
        <v>218</v>
      </c>
      <c r="G134" s="38"/>
      <c r="H134" s="38"/>
      <c r="I134" s="182"/>
      <c r="J134" s="38"/>
      <c r="K134" s="38"/>
      <c r="L134" s="39"/>
      <c r="M134" s="183"/>
      <c r="N134" s="184"/>
      <c r="O134" s="72"/>
      <c r="P134" s="72"/>
      <c r="Q134" s="72"/>
      <c r="R134" s="72"/>
      <c r="S134" s="72"/>
      <c r="T134" s="73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9" t="s">
        <v>154</v>
      </c>
      <c r="AU134" s="19" t="s">
        <v>79</v>
      </c>
    </row>
    <row r="135" spans="1:51" s="13" customFormat="1" ht="12">
      <c r="A135" s="13"/>
      <c r="B135" s="185"/>
      <c r="C135" s="13"/>
      <c r="D135" s="186" t="s">
        <v>156</v>
      </c>
      <c r="E135" s="187" t="s">
        <v>3</v>
      </c>
      <c r="F135" s="188" t="s">
        <v>219</v>
      </c>
      <c r="G135" s="13"/>
      <c r="H135" s="187" t="s">
        <v>3</v>
      </c>
      <c r="I135" s="189"/>
      <c r="J135" s="13"/>
      <c r="K135" s="13"/>
      <c r="L135" s="185"/>
      <c r="M135" s="190"/>
      <c r="N135" s="191"/>
      <c r="O135" s="191"/>
      <c r="P135" s="191"/>
      <c r="Q135" s="191"/>
      <c r="R135" s="191"/>
      <c r="S135" s="191"/>
      <c r="T135" s="19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7" t="s">
        <v>156</v>
      </c>
      <c r="AU135" s="187" t="s">
        <v>79</v>
      </c>
      <c r="AV135" s="13" t="s">
        <v>77</v>
      </c>
      <c r="AW135" s="13" t="s">
        <v>31</v>
      </c>
      <c r="AX135" s="13" t="s">
        <v>69</v>
      </c>
      <c r="AY135" s="187" t="s">
        <v>146</v>
      </c>
    </row>
    <row r="136" spans="1:51" s="14" customFormat="1" ht="12">
      <c r="A136" s="14"/>
      <c r="B136" s="193"/>
      <c r="C136" s="14"/>
      <c r="D136" s="186" t="s">
        <v>156</v>
      </c>
      <c r="E136" s="194" t="s">
        <v>3</v>
      </c>
      <c r="F136" s="195" t="s">
        <v>79</v>
      </c>
      <c r="G136" s="14"/>
      <c r="H136" s="196">
        <v>2</v>
      </c>
      <c r="I136" s="197"/>
      <c r="J136" s="14"/>
      <c r="K136" s="14"/>
      <c r="L136" s="193"/>
      <c r="M136" s="198"/>
      <c r="N136" s="199"/>
      <c r="O136" s="199"/>
      <c r="P136" s="199"/>
      <c r="Q136" s="199"/>
      <c r="R136" s="199"/>
      <c r="S136" s="199"/>
      <c r="T136" s="20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194" t="s">
        <v>156</v>
      </c>
      <c r="AU136" s="194" t="s">
        <v>79</v>
      </c>
      <c r="AV136" s="14" t="s">
        <v>79</v>
      </c>
      <c r="AW136" s="14" t="s">
        <v>31</v>
      </c>
      <c r="AX136" s="14" t="s">
        <v>69</v>
      </c>
      <c r="AY136" s="194" t="s">
        <v>146</v>
      </c>
    </row>
    <row r="137" spans="1:51" s="13" customFormat="1" ht="12">
      <c r="A137" s="13"/>
      <c r="B137" s="185"/>
      <c r="C137" s="13"/>
      <c r="D137" s="186" t="s">
        <v>156</v>
      </c>
      <c r="E137" s="187" t="s">
        <v>3</v>
      </c>
      <c r="F137" s="188" t="s">
        <v>220</v>
      </c>
      <c r="G137" s="13"/>
      <c r="H137" s="187" t="s">
        <v>3</v>
      </c>
      <c r="I137" s="189"/>
      <c r="J137" s="13"/>
      <c r="K137" s="13"/>
      <c r="L137" s="185"/>
      <c r="M137" s="190"/>
      <c r="N137" s="191"/>
      <c r="O137" s="191"/>
      <c r="P137" s="191"/>
      <c r="Q137" s="191"/>
      <c r="R137" s="191"/>
      <c r="S137" s="191"/>
      <c r="T137" s="19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7" t="s">
        <v>156</v>
      </c>
      <c r="AU137" s="187" t="s">
        <v>79</v>
      </c>
      <c r="AV137" s="13" t="s">
        <v>77</v>
      </c>
      <c r="AW137" s="13" t="s">
        <v>31</v>
      </c>
      <c r="AX137" s="13" t="s">
        <v>69</v>
      </c>
      <c r="AY137" s="187" t="s">
        <v>146</v>
      </c>
    </row>
    <row r="138" spans="1:51" s="14" customFormat="1" ht="12">
      <c r="A138" s="14"/>
      <c r="B138" s="193"/>
      <c r="C138" s="14"/>
      <c r="D138" s="186" t="s">
        <v>156</v>
      </c>
      <c r="E138" s="194" t="s">
        <v>3</v>
      </c>
      <c r="F138" s="195" t="s">
        <v>221</v>
      </c>
      <c r="G138" s="14"/>
      <c r="H138" s="196">
        <v>2.2</v>
      </c>
      <c r="I138" s="197"/>
      <c r="J138" s="14"/>
      <c r="K138" s="14"/>
      <c r="L138" s="193"/>
      <c r="M138" s="198"/>
      <c r="N138" s="199"/>
      <c r="O138" s="199"/>
      <c r="P138" s="199"/>
      <c r="Q138" s="199"/>
      <c r="R138" s="199"/>
      <c r="S138" s="199"/>
      <c r="T138" s="20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194" t="s">
        <v>156</v>
      </c>
      <c r="AU138" s="194" t="s">
        <v>79</v>
      </c>
      <c r="AV138" s="14" t="s">
        <v>79</v>
      </c>
      <c r="AW138" s="14" t="s">
        <v>31</v>
      </c>
      <c r="AX138" s="14" t="s">
        <v>69</v>
      </c>
      <c r="AY138" s="194" t="s">
        <v>146</v>
      </c>
    </row>
    <row r="139" spans="1:51" s="15" customFormat="1" ht="12">
      <c r="A139" s="15"/>
      <c r="B139" s="201"/>
      <c r="C139" s="15"/>
      <c r="D139" s="186" t="s">
        <v>156</v>
      </c>
      <c r="E139" s="202" t="s">
        <v>3</v>
      </c>
      <c r="F139" s="203" t="s">
        <v>161</v>
      </c>
      <c r="G139" s="15"/>
      <c r="H139" s="204">
        <v>4.2</v>
      </c>
      <c r="I139" s="205"/>
      <c r="J139" s="15"/>
      <c r="K139" s="15"/>
      <c r="L139" s="201"/>
      <c r="M139" s="206"/>
      <c r="N139" s="207"/>
      <c r="O139" s="207"/>
      <c r="P139" s="207"/>
      <c r="Q139" s="207"/>
      <c r="R139" s="207"/>
      <c r="S139" s="207"/>
      <c r="T139" s="208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02" t="s">
        <v>156</v>
      </c>
      <c r="AU139" s="202" t="s">
        <v>79</v>
      </c>
      <c r="AV139" s="15" t="s">
        <v>152</v>
      </c>
      <c r="AW139" s="15" t="s">
        <v>31</v>
      </c>
      <c r="AX139" s="15" t="s">
        <v>77</v>
      </c>
      <c r="AY139" s="202" t="s">
        <v>146</v>
      </c>
    </row>
    <row r="140" spans="1:65" s="2" customFormat="1" ht="24.15" customHeight="1">
      <c r="A140" s="38"/>
      <c r="B140" s="165"/>
      <c r="C140" s="166" t="s">
        <v>222</v>
      </c>
      <c r="D140" s="166" t="s">
        <v>148</v>
      </c>
      <c r="E140" s="167" t="s">
        <v>223</v>
      </c>
      <c r="F140" s="168" t="s">
        <v>224</v>
      </c>
      <c r="G140" s="169" t="s">
        <v>202</v>
      </c>
      <c r="H140" s="170">
        <v>12.6</v>
      </c>
      <c r="I140" s="171"/>
      <c r="J140" s="172">
        <f>ROUND(I140*H140,2)</f>
        <v>0</v>
      </c>
      <c r="K140" s="173"/>
      <c r="L140" s="39"/>
      <c r="M140" s="174" t="s">
        <v>3</v>
      </c>
      <c r="N140" s="175" t="s">
        <v>40</v>
      </c>
      <c r="O140" s="72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78" t="s">
        <v>152</v>
      </c>
      <c r="AT140" s="178" t="s">
        <v>148</v>
      </c>
      <c r="AU140" s="178" t="s">
        <v>79</v>
      </c>
      <c r="AY140" s="19" t="s">
        <v>146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9" t="s">
        <v>77</v>
      </c>
      <c r="BK140" s="179">
        <f>ROUND(I140*H140,2)</f>
        <v>0</v>
      </c>
      <c r="BL140" s="19" t="s">
        <v>152</v>
      </c>
      <c r="BM140" s="178" t="s">
        <v>225</v>
      </c>
    </row>
    <row r="141" spans="1:47" s="2" customFormat="1" ht="12">
      <c r="A141" s="38"/>
      <c r="B141" s="39"/>
      <c r="C141" s="38"/>
      <c r="D141" s="180" t="s">
        <v>154</v>
      </c>
      <c r="E141" s="38"/>
      <c r="F141" s="181" t="s">
        <v>226</v>
      </c>
      <c r="G141" s="38"/>
      <c r="H141" s="38"/>
      <c r="I141" s="182"/>
      <c r="J141" s="38"/>
      <c r="K141" s="38"/>
      <c r="L141" s="39"/>
      <c r="M141" s="183"/>
      <c r="N141" s="184"/>
      <c r="O141" s="72"/>
      <c r="P141" s="72"/>
      <c r="Q141" s="72"/>
      <c r="R141" s="72"/>
      <c r="S141" s="72"/>
      <c r="T141" s="73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9" t="s">
        <v>154</v>
      </c>
      <c r="AU141" s="19" t="s">
        <v>79</v>
      </c>
    </row>
    <row r="142" spans="1:51" s="13" customFormat="1" ht="12">
      <c r="A142" s="13"/>
      <c r="B142" s="185"/>
      <c r="C142" s="13"/>
      <c r="D142" s="186" t="s">
        <v>156</v>
      </c>
      <c r="E142" s="187" t="s">
        <v>3</v>
      </c>
      <c r="F142" s="188" t="s">
        <v>227</v>
      </c>
      <c r="G142" s="13"/>
      <c r="H142" s="187" t="s">
        <v>3</v>
      </c>
      <c r="I142" s="189"/>
      <c r="J142" s="13"/>
      <c r="K142" s="13"/>
      <c r="L142" s="185"/>
      <c r="M142" s="190"/>
      <c r="N142" s="191"/>
      <c r="O142" s="191"/>
      <c r="P142" s="191"/>
      <c r="Q142" s="191"/>
      <c r="R142" s="191"/>
      <c r="S142" s="191"/>
      <c r="T142" s="19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7" t="s">
        <v>156</v>
      </c>
      <c r="AU142" s="187" t="s">
        <v>79</v>
      </c>
      <c r="AV142" s="13" t="s">
        <v>77</v>
      </c>
      <c r="AW142" s="13" t="s">
        <v>31</v>
      </c>
      <c r="AX142" s="13" t="s">
        <v>69</v>
      </c>
      <c r="AY142" s="187" t="s">
        <v>146</v>
      </c>
    </row>
    <row r="143" spans="1:51" s="14" customFormat="1" ht="12">
      <c r="A143" s="14"/>
      <c r="B143" s="193"/>
      <c r="C143" s="14"/>
      <c r="D143" s="186" t="s">
        <v>156</v>
      </c>
      <c r="E143" s="194" t="s">
        <v>3</v>
      </c>
      <c r="F143" s="195" t="s">
        <v>228</v>
      </c>
      <c r="G143" s="14"/>
      <c r="H143" s="196">
        <v>12.6</v>
      </c>
      <c r="I143" s="197"/>
      <c r="J143" s="14"/>
      <c r="K143" s="14"/>
      <c r="L143" s="193"/>
      <c r="M143" s="198"/>
      <c r="N143" s="199"/>
      <c r="O143" s="199"/>
      <c r="P143" s="199"/>
      <c r="Q143" s="199"/>
      <c r="R143" s="199"/>
      <c r="S143" s="199"/>
      <c r="T143" s="20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194" t="s">
        <v>156</v>
      </c>
      <c r="AU143" s="194" t="s">
        <v>79</v>
      </c>
      <c r="AV143" s="14" t="s">
        <v>79</v>
      </c>
      <c r="AW143" s="14" t="s">
        <v>31</v>
      </c>
      <c r="AX143" s="14" t="s">
        <v>77</v>
      </c>
      <c r="AY143" s="194" t="s">
        <v>146</v>
      </c>
    </row>
    <row r="144" spans="1:65" s="2" customFormat="1" ht="24.15" customHeight="1">
      <c r="A144" s="38"/>
      <c r="B144" s="165"/>
      <c r="C144" s="166" t="s">
        <v>229</v>
      </c>
      <c r="D144" s="166" t="s">
        <v>148</v>
      </c>
      <c r="E144" s="167" t="s">
        <v>230</v>
      </c>
      <c r="F144" s="168" t="s">
        <v>231</v>
      </c>
      <c r="G144" s="169" t="s">
        <v>202</v>
      </c>
      <c r="H144" s="170">
        <v>37.95</v>
      </c>
      <c r="I144" s="171"/>
      <c r="J144" s="172">
        <f>ROUND(I144*H144,2)</f>
        <v>0</v>
      </c>
      <c r="K144" s="173"/>
      <c r="L144" s="39"/>
      <c r="M144" s="174" t="s">
        <v>3</v>
      </c>
      <c r="N144" s="175" t="s">
        <v>40</v>
      </c>
      <c r="O144" s="72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78" t="s">
        <v>152</v>
      </c>
      <c r="AT144" s="178" t="s">
        <v>148</v>
      </c>
      <c r="AU144" s="178" t="s">
        <v>79</v>
      </c>
      <c r="AY144" s="19" t="s">
        <v>146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9" t="s">
        <v>77</v>
      </c>
      <c r="BK144" s="179">
        <f>ROUND(I144*H144,2)</f>
        <v>0</v>
      </c>
      <c r="BL144" s="19" t="s">
        <v>152</v>
      </c>
      <c r="BM144" s="178" t="s">
        <v>232</v>
      </c>
    </row>
    <row r="145" spans="1:47" s="2" customFormat="1" ht="12">
      <c r="A145" s="38"/>
      <c r="B145" s="39"/>
      <c r="C145" s="38"/>
      <c r="D145" s="180" t="s">
        <v>154</v>
      </c>
      <c r="E145" s="38"/>
      <c r="F145" s="181" t="s">
        <v>233</v>
      </c>
      <c r="G145" s="38"/>
      <c r="H145" s="38"/>
      <c r="I145" s="182"/>
      <c r="J145" s="38"/>
      <c r="K145" s="38"/>
      <c r="L145" s="39"/>
      <c r="M145" s="183"/>
      <c r="N145" s="184"/>
      <c r="O145" s="72"/>
      <c r="P145" s="72"/>
      <c r="Q145" s="72"/>
      <c r="R145" s="72"/>
      <c r="S145" s="72"/>
      <c r="T145" s="73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9" t="s">
        <v>154</v>
      </c>
      <c r="AU145" s="19" t="s">
        <v>79</v>
      </c>
    </row>
    <row r="146" spans="1:51" s="13" customFormat="1" ht="12">
      <c r="A146" s="13"/>
      <c r="B146" s="185"/>
      <c r="C146" s="13"/>
      <c r="D146" s="186" t="s">
        <v>156</v>
      </c>
      <c r="E146" s="187" t="s">
        <v>3</v>
      </c>
      <c r="F146" s="188" t="s">
        <v>234</v>
      </c>
      <c r="G146" s="13"/>
      <c r="H146" s="187" t="s">
        <v>3</v>
      </c>
      <c r="I146" s="189"/>
      <c r="J146" s="13"/>
      <c r="K146" s="13"/>
      <c r="L146" s="185"/>
      <c r="M146" s="190"/>
      <c r="N146" s="191"/>
      <c r="O146" s="191"/>
      <c r="P146" s="191"/>
      <c r="Q146" s="191"/>
      <c r="R146" s="191"/>
      <c r="S146" s="191"/>
      <c r="T146" s="19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7" t="s">
        <v>156</v>
      </c>
      <c r="AU146" s="187" t="s">
        <v>79</v>
      </c>
      <c r="AV146" s="13" t="s">
        <v>77</v>
      </c>
      <c r="AW146" s="13" t="s">
        <v>31</v>
      </c>
      <c r="AX146" s="13" t="s">
        <v>69</v>
      </c>
      <c r="AY146" s="187" t="s">
        <v>146</v>
      </c>
    </row>
    <row r="147" spans="1:51" s="14" customFormat="1" ht="12">
      <c r="A147" s="14"/>
      <c r="B147" s="193"/>
      <c r="C147" s="14"/>
      <c r="D147" s="186" t="s">
        <v>156</v>
      </c>
      <c r="E147" s="194" t="s">
        <v>3</v>
      </c>
      <c r="F147" s="195" t="s">
        <v>235</v>
      </c>
      <c r="G147" s="14"/>
      <c r="H147" s="196">
        <v>19.5</v>
      </c>
      <c r="I147" s="197"/>
      <c r="J147" s="14"/>
      <c r="K147" s="14"/>
      <c r="L147" s="193"/>
      <c r="M147" s="198"/>
      <c r="N147" s="199"/>
      <c r="O147" s="199"/>
      <c r="P147" s="199"/>
      <c r="Q147" s="199"/>
      <c r="R147" s="199"/>
      <c r="S147" s="199"/>
      <c r="T147" s="20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194" t="s">
        <v>156</v>
      </c>
      <c r="AU147" s="194" t="s">
        <v>79</v>
      </c>
      <c r="AV147" s="14" t="s">
        <v>79</v>
      </c>
      <c r="AW147" s="14" t="s">
        <v>31</v>
      </c>
      <c r="AX147" s="14" t="s">
        <v>69</v>
      </c>
      <c r="AY147" s="194" t="s">
        <v>146</v>
      </c>
    </row>
    <row r="148" spans="1:51" s="13" customFormat="1" ht="12">
      <c r="A148" s="13"/>
      <c r="B148" s="185"/>
      <c r="C148" s="13"/>
      <c r="D148" s="186" t="s">
        <v>156</v>
      </c>
      <c r="E148" s="187" t="s">
        <v>3</v>
      </c>
      <c r="F148" s="188" t="s">
        <v>236</v>
      </c>
      <c r="G148" s="13"/>
      <c r="H148" s="187" t="s">
        <v>3</v>
      </c>
      <c r="I148" s="189"/>
      <c r="J148" s="13"/>
      <c r="K148" s="13"/>
      <c r="L148" s="185"/>
      <c r="M148" s="190"/>
      <c r="N148" s="191"/>
      <c r="O148" s="191"/>
      <c r="P148" s="191"/>
      <c r="Q148" s="191"/>
      <c r="R148" s="191"/>
      <c r="S148" s="191"/>
      <c r="T148" s="19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7" t="s">
        <v>156</v>
      </c>
      <c r="AU148" s="187" t="s">
        <v>79</v>
      </c>
      <c r="AV148" s="13" t="s">
        <v>77</v>
      </c>
      <c r="AW148" s="13" t="s">
        <v>31</v>
      </c>
      <c r="AX148" s="13" t="s">
        <v>69</v>
      </c>
      <c r="AY148" s="187" t="s">
        <v>146</v>
      </c>
    </row>
    <row r="149" spans="1:51" s="14" customFormat="1" ht="12">
      <c r="A149" s="14"/>
      <c r="B149" s="193"/>
      <c r="C149" s="14"/>
      <c r="D149" s="186" t="s">
        <v>156</v>
      </c>
      <c r="E149" s="194" t="s">
        <v>3</v>
      </c>
      <c r="F149" s="195" t="s">
        <v>237</v>
      </c>
      <c r="G149" s="14"/>
      <c r="H149" s="196">
        <v>18.45</v>
      </c>
      <c r="I149" s="197"/>
      <c r="J149" s="14"/>
      <c r="K149" s="14"/>
      <c r="L149" s="193"/>
      <c r="M149" s="198"/>
      <c r="N149" s="199"/>
      <c r="O149" s="199"/>
      <c r="P149" s="199"/>
      <c r="Q149" s="199"/>
      <c r="R149" s="199"/>
      <c r="S149" s="199"/>
      <c r="T149" s="20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194" t="s">
        <v>156</v>
      </c>
      <c r="AU149" s="194" t="s">
        <v>79</v>
      </c>
      <c r="AV149" s="14" t="s">
        <v>79</v>
      </c>
      <c r="AW149" s="14" t="s">
        <v>31</v>
      </c>
      <c r="AX149" s="14" t="s">
        <v>69</v>
      </c>
      <c r="AY149" s="194" t="s">
        <v>146</v>
      </c>
    </row>
    <row r="150" spans="1:51" s="15" customFormat="1" ht="12">
      <c r="A150" s="15"/>
      <c r="B150" s="201"/>
      <c r="C150" s="15"/>
      <c r="D150" s="186" t="s">
        <v>156</v>
      </c>
      <c r="E150" s="202" t="s">
        <v>3</v>
      </c>
      <c r="F150" s="203" t="s">
        <v>161</v>
      </c>
      <c r="G150" s="15"/>
      <c r="H150" s="204">
        <v>37.95</v>
      </c>
      <c r="I150" s="205"/>
      <c r="J150" s="15"/>
      <c r="K150" s="15"/>
      <c r="L150" s="201"/>
      <c r="M150" s="206"/>
      <c r="N150" s="207"/>
      <c r="O150" s="207"/>
      <c r="P150" s="207"/>
      <c r="Q150" s="207"/>
      <c r="R150" s="207"/>
      <c r="S150" s="207"/>
      <c r="T150" s="208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02" t="s">
        <v>156</v>
      </c>
      <c r="AU150" s="202" t="s">
        <v>79</v>
      </c>
      <c r="AV150" s="15" t="s">
        <v>152</v>
      </c>
      <c r="AW150" s="15" t="s">
        <v>31</v>
      </c>
      <c r="AX150" s="15" t="s">
        <v>77</v>
      </c>
      <c r="AY150" s="202" t="s">
        <v>146</v>
      </c>
    </row>
    <row r="151" spans="1:65" s="2" customFormat="1" ht="21.75" customHeight="1">
      <c r="A151" s="38"/>
      <c r="B151" s="165"/>
      <c r="C151" s="166" t="s">
        <v>238</v>
      </c>
      <c r="D151" s="166" t="s">
        <v>148</v>
      </c>
      <c r="E151" s="167" t="s">
        <v>239</v>
      </c>
      <c r="F151" s="168" t="s">
        <v>240</v>
      </c>
      <c r="G151" s="169" t="s">
        <v>151</v>
      </c>
      <c r="H151" s="170">
        <v>31.5</v>
      </c>
      <c r="I151" s="171"/>
      <c r="J151" s="172">
        <f>ROUND(I151*H151,2)</f>
        <v>0</v>
      </c>
      <c r="K151" s="173"/>
      <c r="L151" s="39"/>
      <c r="M151" s="174" t="s">
        <v>3</v>
      </c>
      <c r="N151" s="175" t="s">
        <v>40</v>
      </c>
      <c r="O151" s="72"/>
      <c r="P151" s="176">
        <f>O151*H151</f>
        <v>0</v>
      </c>
      <c r="Q151" s="176">
        <v>0.00084</v>
      </c>
      <c r="R151" s="176">
        <f>Q151*H151</f>
        <v>0.02646</v>
      </c>
      <c r="S151" s="176">
        <v>0</v>
      </c>
      <c r="T151" s="17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78" t="s">
        <v>152</v>
      </c>
      <c r="AT151" s="178" t="s">
        <v>148</v>
      </c>
      <c r="AU151" s="178" t="s">
        <v>79</v>
      </c>
      <c r="AY151" s="19" t="s">
        <v>146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9" t="s">
        <v>77</v>
      </c>
      <c r="BK151" s="179">
        <f>ROUND(I151*H151,2)</f>
        <v>0</v>
      </c>
      <c r="BL151" s="19" t="s">
        <v>152</v>
      </c>
      <c r="BM151" s="178" t="s">
        <v>241</v>
      </c>
    </row>
    <row r="152" spans="1:47" s="2" customFormat="1" ht="12">
      <c r="A152" s="38"/>
      <c r="B152" s="39"/>
      <c r="C152" s="38"/>
      <c r="D152" s="180" t="s">
        <v>154</v>
      </c>
      <c r="E152" s="38"/>
      <c r="F152" s="181" t="s">
        <v>242</v>
      </c>
      <c r="G152" s="38"/>
      <c r="H152" s="38"/>
      <c r="I152" s="182"/>
      <c r="J152" s="38"/>
      <c r="K152" s="38"/>
      <c r="L152" s="39"/>
      <c r="M152" s="183"/>
      <c r="N152" s="184"/>
      <c r="O152" s="72"/>
      <c r="P152" s="72"/>
      <c r="Q152" s="72"/>
      <c r="R152" s="72"/>
      <c r="S152" s="72"/>
      <c r="T152" s="73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9" t="s">
        <v>154</v>
      </c>
      <c r="AU152" s="19" t="s">
        <v>79</v>
      </c>
    </row>
    <row r="153" spans="1:51" s="13" customFormat="1" ht="12">
      <c r="A153" s="13"/>
      <c r="B153" s="185"/>
      <c r="C153" s="13"/>
      <c r="D153" s="186" t="s">
        <v>156</v>
      </c>
      <c r="E153" s="187" t="s">
        <v>3</v>
      </c>
      <c r="F153" s="188" t="s">
        <v>227</v>
      </c>
      <c r="G153" s="13"/>
      <c r="H153" s="187" t="s">
        <v>3</v>
      </c>
      <c r="I153" s="189"/>
      <c r="J153" s="13"/>
      <c r="K153" s="13"/>
      <c r="L153" s="185"/>
      <c r="M153" s="190"/>
      <c r="N153" s="191"/>
      <c r="O153" s="191"/>
      <c r="P153" s="191"/>
      <c r="Q153" s="191"/>
      <c r="R153" s="191"/>
      <c r="S153" s="191"/>
      <c r="T153" s="19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7" t="s">
        <v>156</v>
      </c>
      <c r="AU153" s="187" t="s">
        <v>79</v>
      </c>
      <c r="AV153" s="13" t="s">
        <v>77</v>
      </c>
      <c r="AW153" s="13" t="s">
        <v>31</v>
      </c>
      <c r="AX153" s="13" t="s">
        <v>69</v>
      </c>
      <c r="AY153" s="187" t="s">
        <v>146</v>
      </c>
    </row>
    <row r="154" spans="1:51" s="14" customFormat="1" ht="12">
      <c r="A154" s="14"/>
      <c r="B154" s="193"/>
      <c r="C154" s="14"/>
      <c r="D154" s="186" t="s">
        <v>156</v>
      </c>
      <c r="E154" s="194" t="s">
        <v>3</v>
      </c>
      <c r="F154" s="195" t="s">
        <v>243</v>
      </c>
      <c r="G154" s="14"/>
      <c r="H154" s="196">
        <v>31.5</v>
      </c>
      <c r="I154" s="197"/>
      <c r="J154" s="14"/>
      <c r="K154" s="14"/>
      <c r="L154" s="193"/>
      <c r="M154" s="198"/>
      <c r="N154" s="199"/>
      <c r="O154" s="199"/>
      <c r="P154" s="199"/>
      <c r="Q154" s="199"/>
      <c r="R154" s="199"/>
      <c r="S154" s="199"/>
      <c r="T154" s="20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194" t="s">
        <v>156</v>
      </c>
      <c r="AU154" s="194" t="s">
        <v>79</v>
      </c>
      <c r="AV154" s="14" t="s">
        <v>79</v>
      </c>
      <c r="AW154" s="14" t="s">
        <v>31</v>
      </c>
      <c r="AX154" s="14" t="s">
        <v>77</v>
      </c>
      <c r="AY154" s="194" t="s">
        <v>146</v>
      </c>
    </row>
    <row r="155" spans="1:65" s="2" customFormat="1" ht="24.15" customHeight="1">
      <c r="A155" s="38"/>
      <c r="B155" s="165"/>
      <c r="C155" s="166" t="s">
        <v>244</v>
      </c>
      <c r="D155" s="166" t="s">
        <v>148</v>
      </c>
      <c r="E155" s="167" t="s">
        <v>245</v>
      </c>
      <c r="F155" s="168" t="s">
        <v>246</v>
      </c>
      <c r="G155" s="169" t="s">
        <v>151</v>
      </c>
      <c r="H155" s="170">
        <v>31.5</v>
      </c>
      <c r="I155" s="171"/>
      <c r="J155" s="172">
        <f>ROUND(I155*H155,2)</f>
        <v>0</v>
      </c>
      <c r="K155" s="173"/>
      <c r="L155" s="39"/>
      <c r="M155" s="174" t="s">
        <v>3</v>
      </c>
      <c r="N155" s="175" t="s">
        <v>40</v>
      </c>
      <c r="O155" s="72"/>
      <c r="P155" s="176">
        <f>O155*H155</f>
        <v>0</v>
      </c>
      <c r="Q155" s="176">
        <v>0</v>
      </c>
      <c r="R155" s="176">
        <f>Q155*H155</f>
        <v>0</v>
      </c>
      <c r="S155" s="176">
        <v>0</v>
      </c>
      <c r="T155" s="17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78" t="s">
        <v>152</v>
      </c>
      <c r="AT155" s="178" t="s">
        <v>148</v>
      </c>
      <c r="AU155" s="178" t="s">
        <v>79</v>
      </c>
      <c r="AY155" s="19" t="s">
        <v>146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9" t="s">
        <v>77</v>
      </c>
      <c r="BK155" s="179">
        <f>ROUND(I155*H155,2)</f>
        <v>0</v>
      </c>
      <c r="BL155" s="19" t="s">
        <v>152</v>
      </c>
      <c r="BM155" s="178" t="s">
        <v>247</v>
      </c>
    </row>
    <row r="156" spans="1:47" s="2" customFormat="1" ht="12">
      <c r="A156" s="38"/>
      <c r="B156" s="39"/>
      <c r="C156" s="38"/>
      <c r="D156" s="180" t="s">
        <v>154</v>
      </c>
      <c r="E156" s="38"/>
      <c r="F156" s="181" t="s">
        <v>248</v>
      </c>
      <c r="G156" s="38"/>
      <c r="H156" s="38"/>
      <c r="I156" s="182"/>
      <c r="J156" s="38"/>
      <c r="K156" s="38"/>
      <c r="L156" s="39"/>
      <c r="M156" s="183"/>
      <c r="N156" s="184"/>
      <c r="O156" s="72"/>
      <c r="P156" s="72"/>
      <c r="Q156" s="72"/>
      <c r="R156" s="72"/>
      <c r="S156" s="72"/>
      <c r="T156" s="73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9" t="s">
        <v>154</v>
      </c>
      <c r="AU156" s="19" t="s">
        <v>79</v>
      </c>
    </row>
    <row r="157" spans="1:65" s="2" customFormat="1" ht="37.8" customHeight="1">
      <c r="A157" s="38"/>
      <c r="B157" s="165"/>
      <c r="C157" s="166" t="s">
        <v>249</v>
      </c>
      <c r="D157" s="166" t="s">
        <v>148</v>
      </c>
      <c r="E157" s="167" t="s">
        <v>250</v>
      </c>
      <c r="F157" s="168" t="s">
        <v>251</v>
      </c>
      <c r="G157" s="169" t="s">
        <v>202</v>
      </c>
      <c r="H157" s="170">
        <v>488.825</v>
      </c>
      <c r="I157" s="171"/>
      <c r="J157" s="172">
        <f>ROUND(I157*H157,2)</f>
        <v>0</v>
      </c>
      <c r="K157" s="173"/>
      <c r="L157" s="39"/>
      <c r="M157" s="174" t="s">
        <v>3</v>
      </c>
      <c r="N157" s="175" t="s">
        <v>40</v>
      </c>
      <c r="O157" s="72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78" t="s">
        <v>152</v>
      </c>
      <c r="AT157" s="178" t="s">
        <v>148</v>
      </c>
      <c r="AU157" s="178" t="s">
        <v>79</v>
      </c>
      <c r="AY157" s="19" t="s">
        <v>146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9" t="s">
        <v>77</v>
      </c>
      <c r="BK157" s="179">
        <f>ROUND(I157*H157,2)</f>
        <v>0</v>
      </c>
      <c r="BL157" s="19" t="s">
        <v>152</v>
      </c>
      <c r="BM157" s="178" t="s">
        <v>252</v>
      </c>
    </row>
    <row r="158" spans="1:47" s="2" customFormat="1" ht="12">
      <c r="A158" s="38"/>
      <c r="B158" s="39"/>
      <c r="C158" s="38"/>
      <c r="D158" s="180" t="s">
        <v>154</v>
      </c>
      <c r="E158" s="38"/>
      <c r="F158" s="181" t="s">
        <v>253</v>
      </c>
      <c r="G158" s="38"/>
      <c r="H158" s="38"/>
      <c r="I158" s="182"/>
      <c r="J158" s="38"/>
      <c r="K158" s="38"/>
      <c r="L158" s="39"/>
      <c r="M158" s="183"/>
      <c r="N158" s="184"/>
      <c r="O158" s="72"/>
      <c r="P158" s="72"/>
      <c r="Q158" s="72"/>
      <c r="R158" s="72"/>
      <c r="S158" s="72"/>
      <c r="T158" s="73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9" t="s">
        <v>154</v>
      </c>
      <c r="AU158" s="19" t="s">
        <v>79</v>
      </c>
    </row>
    <row r="159" spans="1:51" s="14" customFormat="1" ht="12">
      <c r="A159" s="14"/>
      <c r="B159" s="193"/>
      <c r="C159" s="14"/>
      <c r="D159" s="186" t="s">
        <v>156</v>
      </c>
      <c r="E159" s="194" t="s">
        <v>3</v>
      </c>
      <c r="F159" s="195" t="s">
        <v>254</v>
      </c>
      <c r="G159" s="14"/>
      <c r="H159" s="196">
        <v>488.825</v>
      </c>
      <c r="I159" s="197"/>
      <c r="J159" s="14"/>
      <c r="K159" s="14"/>
      <c r="L159" s="193"/>
      <c r="M159" s="198"/>
      <c r="N159" s="199"/>
      <c r="O159" s="199"/>
      <c r="P159" s="199"/>
      <c r="Q159" s="199"/>
      <c r="R159" s="199"/>
      <c r="S159" s="199"/>
      <c r="T159" s="20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194" t="s">
        <v>156</v>
      </c>
      <c r="AU159" s="194" t="s">
        <v>79</v>
      </c>
      <c r="AV159" s="14" t="s">
        <v>79</v>
      </c>
      <c r="AW159" s="14" t="s">
        <v>31</v>
      </c>
      <c r="AX159" s="14" t="s">
        <v>77</v>
      </c>
      <c r="AY159" s="194" t="s">
        <v>146</v>
      </c>
    </row>
    <row r="160" spans="1:65" s="2" customFormat="1" ht="24.15" customHeight="1">
      <c r="A160" s="38"/>
      <c r="B160" s="165"/>
      <c r="C160" s="166" t="s">
        <v>9</v>
      </c>
      <c r="D160" s="166" t="s">
        <v>148</v>
      </c>
      <c r="E160" s="167" t="s">
        <v>255</v>
      </c>
      <c r="F160" s="168" t="s">
        <v>256</v>
      </c>
      <c r="G160" s="169" t="s">
        <v>257</v>
      </c>
      <c r="H160" s="170">
        <v>879.885</v>
      </c>
      <c r="I160" s="171"/>
      <c r="J160" s="172">
        <f>ROUND(I160*H160,2)</f>
        <v>0</v>
      </c>
      <c r="K160" s="173"/>
      <c r="L160" s="39"/>
      <c r="M160" s="174" t="s">
        <v>3</v>
      </c>
      <c r="N160" s="175" t="s">
        <v>40</v>
      </c>
      <c r="O160" s="72"/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78" t="s">
        <v>152</v>
      </c>
      <c r="AT160" s="178" t="s">
        <v>148</v>
      </c>
      <c r="AU160" s="178" t="s">
        <v>79</v>
      </c>
      <c r="AY160" s="19" t="s">
        <v>146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9" t="s">
        <v>77</v>
      </c>
      <c r="BK160" s="179">
        <f>ROUND(I160*H160,2)</f>
        <v>0</v>
      </c>
      <c r="BL160" s="19" t="s">
        <v>152</v>
      </c>
      <c r="BM160" s="178" t="s">
        <v>258</v>
      </c>
    </row>
    <row r="161" spans="1:47" s="2" customFormat="1" ht="12">
      <c r="A161" s="38"/>
      <c r="B161" s="39"/>
      <c r="C161" s="38"/>
      <c r="D161" s="180" t="s">
        <v>154</v>
      </c>
      <c r="E161" s="38"/>
      <c r="F161" s="181" t="s">
        <v>259</v>
      </c>
      <c r="G161" s="38"/>
      <c r="H161" s="38"/>
      <c r="I161" s="182"/>
      <c r="J161" s="38"/>
      <c r="K161" s="38"/>
      <c r="L161" s="39"/>
      <c r="M161" s="183"/>
      <c r="N161" s="184"/>
      <c r="O161" s="72"/>
      <c r="P161" s="72"/>
      <c r="Q161" s="72"/>
      <c r="R161" s="72"/>
      <c r="S161" s="72"/>
      <c r="T161" s="73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9" t="s">
        <v>154</v>
      </c>
      <c r="AU161" s="19" t="s">
        <v>79</v>
      </c>
    </row>
    <row r="162" spans="1:51" s="14" customFormat="1" ht="12">
      <c r="A162" s="14"/>
      <c r="B162" s="193"/>
      <c r="C162" s="14"/>
      <c r="D162" s="186" t="s">
        <v>156</v>
      </c>
      <c r="E162" s="194" t="s">
        <v>3</v>
      </c>
      <c r="F162" s="195" t="s">
        <v>260</v>
      </c>
      <c r="G162" s="14"/>
      <c r="H162" s="196">
        <v>879.885</v>
      </c>
      <c r="I162" s="197"/>
      <c r="J162" s="14"/>
      <c r="K162" s="14"/>
      <c r="L162" s="193"/>
      <c r="M162" s="198"/>
      <c r="N162" s="199"/>
      <c r="O162" s="199"/>
      <c r="P162" s="199"/>
      <c r="Q162" s="199"/>
      <c r="R162" s="199"/>
      <c r="S162" s="199"/>
      <c r="T162" s="20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194" t="s">
        <v>156</v>
      </c>
      <c r="AU162" s="194" t="s">
        <v>79</v>
      </c>
      <c r="AV162" s="14" t="s">
        <v>79</v>
      </c>
      <c r="AW162" s="14" t="s">
        <v>31</v>
      </c>
      <c r="AX162" s="14" t="s">
        <v>77</v>
      </c>
      <c r="AY162" s="194" t="s">
        <v>146</v>
      </c>
    </row>
    <row r="163" spans="1:65" s="2" customFormat="1" ht="24.15" customHeight="1">
      <c r="A163" s="38"/>
      <c r="B163" s="165"/>
      <c r="C163" s="166" t="s">
        <v>167</v>
      </c>
      <c r="D163" s="166" t="s">
        <v>148</v>
      </c>
      <c r="E163" s="167" t="s">
        <v>261</v>
      </c>
      <c r="F163" s="168" t="s">
        <v>262</v>
      </c>
      <c r="G163" s="169" t="s">
        <v>202</v>
      </c>
      <c r="H163" s="170">
        <v>488.825</v>
      </c>
      <c r="I163" s="171"/>
      <c r="J163" s="172">
        <f>ROUND(I163*H163,2)</f>
        <v>0</v>
      </c>
      <c r="K163" s="173"/>
      <c r="L163" s="39"/>
      <c r="M163" s="174" t="s">
        <v>3</v>
      </c>
      <c r="N163" s="175" t="s">
        <v>40</v>
      </c>
      <c r="O163" s="72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78" t="s">
        <v>152</v>
      </c>
      <c r="AT163" s="178" t="s">
        <v>148</v>
      </c>
      <c r="AU163" s="178" t="s">
        <v>79</v>
      </c>
      <c r="AY163" s="19" t="s">
        <v>146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9" t="s">
        <v>77</v>
      </c>
      <c r="BK163" s="179">
        <f>ROUND(I163*H163,2)</f>
        <v>0</v>
      </c>
      <c r="BL163" s="19" t="s">
        <v>152</v>
      </c>
      <c r="BM163" s="178" t="s">
        <v>263</v>
      </c>
    </row>
    <row r="164" spans="1:47" s="2" customFormat="1" ht="12">
      <c r="A164" s="38"/>
      <c r="B164" s="39"/>
      <c r="C164" s="38"/>
      <c r="D164" s="180" t="s">
        <v>154</v>
      </c>
      <c r="E164" s="38"/>
      <c r="F164" s="181" t="s">
        <v>264</v>
      </c>
      <c r="G164" s="38"/>
      <c r="H164" s="38"/>
      <c r="I164" s="182"/>
      <c r="J164" s="38"/>
      <c r="K164" s="38"/>
      <c r="L164" s="39"/>
      <c r="M164" s="183"/>
      <c r="N164" s="184"/>
      <c r="O164" s="72"/>
      <c r="P164" s="72"/>
      <c r="Q164" s="72"/>
      <c r="R164" s="72"/>
      <c r="S164" s="72"/>
      <c r="T164" s="73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9" t="s">
        <v>154</v>
      </c>
      <c r="AU164" s="19" t="s">
        <v>79</v>
      </c>
    </row>
    <row r="165" spans="1:65" s="2" customFormat="1" ht="24.15" customHeight="1">
      <c r="A165" s="38"/>
      <c r="B165" s="165"/>
      <c r="C165" s="166" t="s">
        <v>265</v>
      </c>
      <c r="D165" s="166" t="s">
        <v>148</v>
      </c>
      <c r="E165" s="167" t="s">
        <v>266</v>
      </c>
      <c r="F165" s="168" t="s">
        <v>267</v>
      </c>
      <c r="G165" s="169" t="s">
        <v>202</v>
      </c>
      <c r="H165" s="170">
        <v>6.3</v>
      </c>
      <c r="I165" s="171"/>
      <c r="J165" s="172">
        <f>ROUND(I165*H165,2)</f>
        <v>0</v>
      </c>
      <c r="K165" s="173"/>
      <c r="L165" s="39"/>
      <c r="M165" s="174" t="s">
        <v>3</v>
      </c>
      <c r="N165" s="175" t="s">
        <v>40</v>
      </c>
      <c r="O165" s="72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78" t="s">
        <v>152</v>
      </c>
      <c r="AT165" s="178" t="s">
        <v>148</v>
      </c>
      <c r="AU165" s="178" t="s">
        <v>79</v>
      </c>
      <c r="AY165" s="19" t="s">
        <v>146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9" t="s">
        <v>77</v>
      </c>
      <c r="BK165" s="179">
        <f>ROUND(I165*H165,2)</f>
        <v>0</v>
      </c>
      <c r="BL165" s="19" t="s">
        <v>152</v>
      </c>
      <c r="BM165" s="178" t="s">
        <v>268</v>
      </c>
    </row>
    <row r="166" spans="1:47" s="2" customFormat="1" ht="12">
      <c r="A166" s="38"/>
      <c r="B166" s="39"/>
      <c r="C166" s="38"/>
      <c r="D166" s="180" t="s">
        <v>154</v>
      </c>
      <c r="E166" s="38"/>
      <c r="F166" s="181" t="s">
        <v>269</v>
      </c>
      <c r="G166" s="38"/>
      <c r="H166" s="38"/>
      <c r="I166" s="182"/>
      <c r="J166" s="38"/>
      <c r="K166" s="38"/>
      <c r="L166" s="39"/>
      <c r="M166" s="183"/>
      <c r="N166" s="184"/>
      <c r="O166" s="72"/>
      <c r="P166" s="72"/>
      <c r="Q166" s="72"/>
      <c r="R166" s="72"/>
      <c r="S166" s="72"/>
      <c r="T166" s="73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9" t="s">
        <v>154</v>
      </c>
      <c r="AU166" s="19" t="s">
        <v>79</v>
      </c>
    </row>
    <row r="167" spans="1:51" s="13" customFormat="1" ht="12">
      <c r="A167" s="13"/>
      <c r="B167" s="185"/>
      <c r="C167" s="13"/>
      <c r="D167" s="186" t="s">
        <v>156</v>
      </c>
      <c r="E167" s="187" t="s">
        <v>3</v>
      </c>
      <c r="F167" s="188" t="s">
        <v>270</v>
      </c>
      <c r="G167" s="13"/>
      <c r="H167" s="187" t="s">
        <v>3</v>
      </c>
      <c r="I167" s="189"/>
      <c r="J167" s="13"/>
      <c r="K167" s="13"/>
      <c r="L167" s="185"/>
      <c r="M167" s="190"/>
      <c r="N167" s="191"/>
      <c r="O167" s="191"/>
      <c r="P167" s="191"/>
      <c r="Q167" s="191"/>
      <c r="R167" s="191"/>
      <c r="S167" s="191"/>
      <c r="T167" s="19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7" t="s">
        <v>156</v>
      </c>
      <c r="AU167" s="187" t="s">
        <v>79</v>
      </c>
      <c r="AV167" s="13" t="s">
        <v>77</v>
      </c>
      <c r="AW167" s="13" t="s">
        <v>31</v>
      </c>
      <c r="AX167" s="13" t="s">
        <v>69</v>
      </c>
      <c r="AY167" s="187" t="s">
        <v>146</v>
      </c>
    </row>
    <row r="168" spans="1:51" s="14" customFormat="1" ht="12">
      <c r="A168" s="14"/>
      <c r="B168" s="193"/>
      <c r="C168" s="14"/>
      <c r="D168" s="186" t="s">
        <v>156</v>
      </c>
      <c r="E168" s="194" t="s">
        <v>3</v>
      </c>
      <c r="F168" s="195" t="s">
        <v>271</v>
      </c>
      <c r="G168" s="14"/>
      <c r="H168" s="196">
        <v>6.3</v>
      </c>
      <c r="I168" s="197"/>
      <c r="J168" s="14"/>
      <c r="K168" s="14"/>
      <c r="L168" s="193"/>
      <c r="M168" s="198"/>
      <c r="N168" s="199"/>
      <c r="O168" s="199"/>
      <c r="P168" s="199"/>
      <c r="Q168" s="199"/>
      <c r="R168" s="199"/>
      <c r="S168" s="199"/>
      <c r="T168" s="20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194" t="s">
        <v>156</v>
      </c>
      <c r="AU168" s="194" t="s">
        <v>79</v>
      </c>
      <c r="AV168" s="14" t="s">
        <v>79</v>
      </c>
      <c r="AW168" s="14" t="s">
        <v>31</v>
      </c>
      <c r="AX168" s="14" t="s">
        <v>77</v>
      </c>
      <c r="AY168" s="194" t="s">
        <v>146</v>
      </c>
    </row>
    <row r="169" spans="1:65" s="2" customFormat="1" ht="16.5" customHeight="1">
      <c r="A169" s="38"/>
      <c r="B169" s="165"/>
      <c r="C169" s="209" t="s">
        <v>272</v>
      </c>
      <c r="D169" s="209" t="s">
        <v>273</v>
      </c>
      <c r="E169" s="210" t="s">
        <v>274</v>
      </c>
      <c r="F169" s="211" t="s">
        <v>275</v>
      </c>
      <c r="G169" s="212" t="s">
        <v>257</v>
      </c>
      <c r="H169" s="213">
        <v>12.6</v>
      </c>
      <c r="I169" s="214"/>
      <c r="J169" s="215">
        <f>ROUND(I169*H169,2)</f>
        <v>0</v>
      </c>
      <c r="K169" s="216"/>
      <c r="L169" s="217"/>
      <c r="M169" s="218" t="s">
        <v>3</v>
      </c>
      <c r="N169" s="219" t="s">
        <v>40</v>
      </c>
      <c r="O169" s="72"/>
      <c r="P169" s="176">
        <f>O169*H169</f>
        <v>0</v>
      </c>
      <c r="Q169" s="176">
        <v>0</v>
      </c>
      <c r="R169" s="176">
        <f>Q169*H169</f>
        <v>0</v>
      </c>
      <c r="S169" s="176">
        <v>0</v>
      </c>
      <c r="T169" s="17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78" t="s">
        <v>207</v>
      </c>
      <c r="AT169" s="178" t="s">
        <v>273</v>
      </c>
      <c r="AU169" s="178" t="s">
        <v>79</v>
      </c>
      <c r="AY169" s="19" t="s">
        <v>146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9" t="s">
        <v>77</v>
      </c>
      <c r="BK169" s="179">
        <f>ROUND(I169*H169,2)</f>
        <v>0</v>
      </c>
      <c r="BL169" s="19" t="s">
        <v>152</v>
      </c>
      <c r="BM169" s="178" t="s">
        <v>276</v>
      </c>
    </row>
    <row r="170" spans="1:51" s="14" customFormat="1" ht="12">
      <c r="A170" s="14"/>
      <c r="B170" s="193"/>
      <c r="C170" s="14"/>
      <c r="D170" s="186" t="s">
        <v>156</v>
      </c>
      <c r="E170" s="194" t="s">
        <v>3</v>
      </c>
      <c r="F170" s="195" t="s">
        <v>277</v>
      </c>
      <c r="G170" s="14"/>
      <c r="H170" s="196">
        <v>12.6</v>
      </c>
      <c r="I170" s="197"/>
      <c r="J170" s="14"/>
      <c r="K170" s="14"/>
      <c r="L170" s="193"/>
      <c r="M170" s="198"/>
      <c r="N170" s="199"/>
      <c r="O170" s="199"/>
      <c r="P170" s="199"/>
      <c r="Q170" s="199"/>
      <c r="R170" s="199"/>
      <c r="S170" s="199"/>
      <c r="T170" s="20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194" t="s">
        <v>156</v>
      </c>
      <c r="AU170" s="194" t="s">
        <v>79</v>
      </c>
      <c r="AV170" s="14" t="s">
        <v>79</v>
      </c>
      <c r="AW170" s="14" t="s">
        <v>31</v>
      </c>
      <c r="AX170" s="14" t="s">
        <v>77</v>
      </c>
      <c r="AY170" s="194" t="s">
        <v>146</v>
      </c>
    </row>
    <row r="171" spans="1:65" s="2" customFormat="1" ht="24.15" customHeight="1">
      <c r="A171" s="38"/>
      <c r="B171" s="165"/>
      <c r="C171" s="166" t="s">
        <v>278</v>
      </c>
      <c r="D171" s="166" t="s">
        <v>148</v>
      </c>
      <c r="E171" s="167" t="s">
        <v>279</v>
      </c>
      <c r="F171" s="168" t="s">
        <v>280</v>
      </c>
      <c r="G171" s="169" t="s">
        <v>202</v>
      </c>
      <c r="H171" s="170">
        <v>206.6</v>
      </c>
      <c r="I171" s="171"/>
      <c r="J171" s="172">
        <f>ROUND(I171*H171,2)</f>
        <v>0</v>
      </c>
      <c r="K171" s="173"/>
      <c r="L171" s="39"/>
      <c r="M171" s="174" t="s">
        <v>3</v>
      </c>
      <c r="N171" s="175" t="s">
        <v>40</v>
      </c>
      <c r="O171" s="72"/>
      <c r="P171" s="176">
        <f>O171*H171</f>
        <v>0</v>
      </c>
      <c r="Q171" s="176">
        <v>0</v>
      </c>
      <c r="R171" s="176">
        <f>Q171*H171</f>
        <v>0</v>
      </c>
      <c r="S171" s="176">
        <v>0</v>
      </c>
      <c r="T171" s="17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78" t="s">
        <v>152</v>
      </c>
      <c r="AT171" s="178" t="s">
        <v>148</v>
      </c>
      <c r="AU171" s="178" t="s">
        <v>79</v>
      </c>
      <c r="AY171" s="19" t="s">
        <v>146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19" t="s">
        <v>77</v>
      </c>
      <c r="BK171" s="179">
        <f>ROUND(I171*H171,2)</f>
        <v>0</v>
      </c>
      <c r="BL171" s="19" t="s">
        <v>152</v>
      </c>
      <c r="BM171" s="178" t="s">
        <v>281</v>
      </c>
    </row>
    <row r="172" spans="1:47" s="2" customFormat="1" ht="12">
      <c r="A172" s="38"/>
      <c r="B172" s="39"/>
      <c r="C172" s="38"/>
      <c r="D172" s="180" t="s">
        <v>154</v>
      </c>
      <c r="E172" s="38"/>
      <c r="F172" s="181" t="s">
        <v>282</v>
      </c>
      <c r="G172" s="38"/>
      <c r="H172" s="38"/>
      <c r="I172" s="182"/>
      <c r="J172" s="38"/>
      <c r="K172" s="38"/>
      <c r="L172" s="39"/>
      <c r="M172" s="183"/>
      <c r="N172" s="184"/>
      <c r="O172" s="72"/>
      <c r="P172" s="72"/>
      <c r="Q172" s="72"/>
      <c r="R172" s="72"/>
      <c r="S172" s="72"/>
      <c r="T172" s="73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9" t="s">
        <v>154</v>
      </c>
      <c r="AU172" s="19" t="s">
        <v>79</v>
      </c>
    </row>
    <row r="173" spans="1:51" s="13" customFormat="1" ht="12">
      <c r="A173" s="13"/>
      <c r="B173" s="185"/>
      <c r="C173" s="13"/>
      <c r="D173" s="186" t="s">
        <v>156</v>
      </c>
      <c r="E173" s="187" t="s">
        <v>3</v>
      </c>
      <c r="F173" s="188" t="s">
        <v>283</v>
      </c>
      <c r="G173" s="13"/>
      <c r="H173" s="187" t="s">
        <v>3</v>
      </c>
      <c r="I173" s="189"/>
      <c r="J173" s="13"/>
      <c r="K173" s="13"/>
      <c r="L173" s="185"/>
      <c r="M173" s="190"/>
      <c r="N173" s="191"/>
      <c r="O173" s="191"/>
      <c r="P173" s="191"/>
      <c r="Q173" s="191"/>
      <c r="R173" s="191"/>
      <c r="S173" s="191"/>
      <c r="T173" s="19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7" t="s">
        <v>156</v>
      </c>
      <c r="AU173" s="187" t="s">
        <v>79</v>
      </c>
      <c r="AV173" s="13" t="s">
        <v>77</v>
      </c>
      <c r="AW173" s="13" t="s">
        <v>31</v>
      </c>
      <c r="AX173" s="13" t="s">
        <v>69</v>
      </c>
      <c r="AY173" s="187" t="s">
        <v>146</v>
      </c>
    </row>
    <row r="174" spans="1:51" s="14" customFormat="1" ht="12">
      <c r="A174" s="14"/>
      <c r="B174" s="193"/>
      <c r="C174" s="14"/>
      <c r="D174" s="186" t="s">
        <v>156</v>
      </c>
      <c r="E174" s="194" t="s">
        <v>3</v>
      </c>
      <c r="F174" s="195" t="s">
        <v>284</v>
      </c>
      <c r="G174" s="14"/>
      <c r="H174" s="196">
        <v>190.4</v>
      </c>
      <c r="I174" s="197"/>
      <c r="J174" s="14"/>
      <c r="K174" s="14"/>
      <c r="L174" s="193"/>
      <c r="M174" s="198"/>
      <c r="N174" s="199"/>
      <c r="O174" s="199"/>
      <c r="P174" s="199"/>
      <c r="Q174" s="199"/>
      <c r="R174" s="199"/>
      <c r="S174" s="199"/>
      <c r="T174" s="20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194" t="s">
        <v>156</v>
      </c>
      <c r="AU174" s="194" t="s">
        <v>79</v>
      </c>
      <c r="AV174" s="14" t="s">
        <v>79</v>
      </c>
      <c r="AW174" s="14" t="s">
        <v>31</v>
      </c>
      <c r="AX174" s="14" t="s">
        <v>69</v>
      </c>
      <c r="AY174" s="194" t="s">
        <v>146</v>
      </c>
    </row>
    <row r="175" spans="1:51" s="13" customFormat="1" ht="12">
      <c r="A175" s="13"/>
      <c r="B175" s="185"/>
      <c r="C175" s="13"/>
      <c r="D175" s="186" t="s">
        <v>156</v>
      </c>
      <c r="E175" s="187" t="s">
        <v>3</v>
      </c>
      <c r="F175" s="188" t="s">
        <v>285</v>
      </c>
      <c r="G175" s="13"/>
      <c r="H175" s="187" t="s">
        <v>3</v>
      </c>
      <c r="I175" s="189"/>
      <c r="J175" s="13"/>
      <c r="K175" s="13"/>
      <c r="L175" s="185"/>
      <c r="M175" s="190"/>
      <c r="N175" s="191"/>
      <c r="O175" s="191"/>
      <c r="P175" s="191"/>
      <c r="Q175" s="191"/>
      <c r="R175" s="191"/>
      <c r="S175" s="191"/>
      <c r="T175" s="19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7" t="s">
        <v>156</v>
      </c>
      <c r="AU175" s="187" t="s">
        <v>79</v>
      </c>
      <c r="AV175" s="13" t="s">
        <v>77</v>
      </c>
      <c r="AW175" s="13" t="s">
        <v>31</v>
      </c>
      <c r="AX175" s="13" t="s">
        <v>69</v>
      </c>
      <c r="AY175" s="187" t="s">
        <v>146</v>
      </c>
    </row>
    <row r="176" spans="1:51" s="14" customFormat="1" ht="12">
      <c r="A176" s="14"/>
      <c r="B176" s="193"/>
      <c r="C176" s="14"/>
      <c r="D176" s="186" t="s">
        <v>156</v>
      </c>
      <c r="E176" s="194" t="s">
        <v>3</v>
      </c>
      <c r="F176" s="195" t="s">
        <v>286</v>
      </c>
      <c r="G176" s="14"/>
      <c r="H176" s="196">
        <v>16.2</v>
      </c>
      <c r="I176" s="197"/>
      <c r="J176" s="14"/>
      <c r="K176" s="14"/>
      <c r="L176" s="193"/>
      <c r="M176" s="198"/>
      <c r="N176" s="199"/>
      <c r="O176" s="199"/>
      <c r="P176" s="199"/>
      <c r="Q176" s="199"/>
      <c r="R176" s="199"/>
      <c r="S176" s="199"/>
      <c r="T176" s="20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194" t="s">
        <v>156</v>
      </c>
      <c r="AU176" s="194" t="s">
        <v>79</v>
      </c>
      <c r="AV176" s="14" t="s">
        <v>79</v>
      </c>
      <c r="AW176" s="14" t="s">
        <v>31</v>
      </c>
      <c r="AX176" s="14" t="s">
        <v>69</v>
      </c>
      <c r="AY176" s="194" t="s">
        <v>146</v>
      </c>
    </row>
    <row r="177" spans="1:51" s="15" customFormat="1" ht="12">
      <c r="A177" s="15"/>
      <c r="B177" s="201"/>
      <c r="C177" s="15"/>
      <c r="D177" s="186" t="s">
        <v>156</v>
      </c>
      <c r="E177" s="202" t="s">
        <v>3</v>
      </c>
      <c r="F177" s="203" t="s">
        <v>161</v>
      </c>
      <c r="G177" s="15"/>
      <c r="H177" s="204">
        <v>206.6</v>
      </c>
      <c r="I177" s="205"/>
      <c r="J177" s="15"/>
      <c r="K177" s="15"/>
      <c r="L177" s="201"/>
      <c r="M177" s="206"/>
      <c r="N177" s="207"/>
      <c r="O177" s="207"/>
      <c r="P177" s="207"/>
      <c r="Q177" s="207"/>
      <c r="R177" s="207"/>
      <c r="S177" s="207"/>
      <c r="T177" s="208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02" t="s">
        <v>156</v>
      </c>
      <c r="AU177" s="202" t="s">
        <v>79</v>
      </c>
      <c r="AV177" s="15" t="s">
        <v>152</v>
      </c>
      <c r="AW177" s="15" t="s">
        <v>31</v>
      </c>
      <c r="AX177" s="15" t="s">
        <v>77</v>
      </c>
      <c r="AY177" s="202" t="s">
        <v>146</v>
      </c>
    </row>
    <row r="178" spans="1:65" s="2" customFormat="1" ht="16.5" customHeight="1">
      <c r="A178" s="38"/>
      <c r="B178" s="165"/>
      <c r="C178" s="209" t="s">
        <v>287</v>
      </c>
      <c r="D178" s="209" t="s">
        <v>273</v>
      </c>
      <c r="E178" s="210" t="s">
        <v>288</v>
      </c>
      <c r="F178" s="211" t="s">
        <v>289</v>
      </c>
      <c r="G178" s="212" t="s">
        <v>257</v>
      </c>
      <c r="H178" s="213">
        <v>380.8</v>
      </c>
      <c r="I178" s="214"/>
      <c r="J178" s="215">
        <f>ROUND(I178*H178,2)</f>
        <v>0</v>
      </c>
      <c r="K178" s="216"/>
      <c r="L178" s="217"/>
      <c r="M178" s="218" t="s">
        <v>3</v>
      </c>
      <c r="N178" s="219" t="s">
        <v>40</v>
      </c>
      <c r="O178" s="72"/>
      <c r="P178" s="176">
        <f>O178*H178</f>
        <v>0</v>
      </c>
      <c r="Q178" s="176">
        <v>0</v>
      </c>
      <c r="R178" s="176">
        <f>Q178*H178</f>
        <v>0</v>
      </c>
      <c r="S178" s="176">
        <v>0</v>
      </c>
      <c r="T178" s="17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78" t="s">
        <v>207</v>
      </c>
      <c r="AT178" s="178" t="s">
        <v>273</v>
      </c>
      <c r="AU178" s="178" t="s">
        <v>79</v>
      </c>
      <c r="AY178" s="19" t="s">
        <v>146</v>
      </c>
      <c r="BE178" s="179">
        <f>IF(N178="základní",J178,0)</f>
        <v>0</v>
      </c>
      <c r="BF178" s="179">
        <f>IF(N178="snížená",J178,0)</f>
        <v>0</v>
      </c>
      <c r="BG178" s="179">
        <f>IF(N178="zákl. přenesená",J178,0)</f>
        <v>0</v>
      </c>
      <c r="BH178" s="179">
        <f>IF(N178="sníž. přenesená",J178,0)</f>
        <v>0</v>
      </c>
      <c r="BI178" s="179">
        <f>IF(N178="nulová",J178,0)</f>
        <v>0</v>
      </c>
      <c r="BJ178" s="19" t="s">
        <v>77</v>
      </c>
      <c r="BK178" s="179">
        <f>ROUND(I178*H178,2)</f>
        <v>0</v>
      </c>
      <c r="BL178" s="19" t="s">
        <v>152</v>
      </c>
      <c r="BM178" s="178" t="s">
        <v>290</v>
      </c>
    </row>
    <row r="179" spans="1:51" s="14" customFormat="1" ht="12">
      <c r="A179" s="14"/>
      <c r="B179" s="193"/>
      <c r="C179" s="14"/>
      <c r="D179" s="186" t="s">
        <v>156</v>
      </c>
      <c r="E179" s="194" t="s">
        <v>3</v>
      </c>
      <c r="F179" s="195" t="s">
        <v>291</v>
      </c>
      <c r="G179" s="14"/>
      <c r="H179" s="196">
        <v>380.8</v>
      </c>
      <c r="I179" s="197"/>
      <c r="J179" s="14"/>
      <c r="K179" s="14"/>
      <c r="L179" s="193"/>
      <c r="M179" s="198"/>
      <c r="N179" s="199"/>
      <c r="O179" s="199"/>
      <c r="P179" s="199"/>
      <c r="Q179" s="199"/>
      <c r="R179" s="199"/>
      <c r="S179" s="199"/>
      <c r="T179" s="20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194" t="s">
        <v>156</v>
      </c>
      <c r="AU179" s="194" t="s">
        <v>79</v>
      </c>
      <c r="AV179" s="14" t="s">
        <v>79</v>
      </c>
      <c r="AW179" s="14" t="s">
        <v>31</v>
      </c>
      <c r="AX179" s="14" t="s">
        <v>77</v>
      </c>
      <c r="AY179" s="194" t="s">
        <v>146</v>
      </c>
    </row>
    <row r="180" spans="1:65" s="2" customFormat="1" ht="16.5" customHeight="1">
      <c r="A180" s="38"/>
      <c r="B180" s="165"/>
      <c r="C180" s="209" t="s">
        <v>8</v>
      </c>
      <c r="D180" s="209" t="s">
        <v>273</v>
      </c>
      <c r="E180" s="210" t="s">
        <v>292</v>
      </c>
      <c r="F180" s="211" t="s">
        <v>293</v>
      </c>
      <c r="G180" s="212" t="s">
        <v>257</v>
      </c>
      <c r="H180" s="213">
        <v>32.4</v>
      </c>
      <c r="I180" s="214"/>
      <c r="J180" s="215">
        <f>ROUND(I180*H180,2)</f>
        <v>0</v>
      </c>
      <c r="K180" s="216"/>
      <c r="L180" s="217"/>
      <c r="M180" s="218" t="s">
        <v>3</v>
      </c>
      <c r="N180" s="219" t="s">
        <v>40</v>
      </c>
      <c r="O180" s="72"/>
      <c r="P180" s="176">
        <f>O180*H180</f>
        <v>0</v>
      </c>
      <c r="Q180" s="176">
        <v>1</v>
      </c>
      <c r="R180" s="176">
        <f>Q180*H180</f>
        <v>32.4</v>
      </c>
      <c r="S180" s="176">
        <v>0</v>
      </c>
      <c r="T180" s="17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78" t="s">
        <v>207</v>
      </c>
      <c r="AT180" s="178" t="s">
        <v>273</v>
      </c>
      <c r="AU180" s="178" t="s">
        <v>79</v>
      </c>
      <c r="AY180" s="19" t="s">
        <v>146</v>
      </c>
      <c r="BE180" s="179">
        <f>IF(N180="základní",J180,0)</f>
        <v>0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19" t="s">
        <v>77</v>
      </c>
      <c r="BK180" s="179">
        <f>ROUND(I180*H180,2)</f>
        <v>0</v>
      </c>
      <c r="BL180" s="19" t="s">
        <v>152</v>
      </c>
      <c r="BM180" s="178" t="s">
        <v>294</v>
      </c>
    </row>
    <row r="181" spans="1:51" s="14" customFormat="1" ht="12">
      <c r="A181" s="14"/>
      <c r="B181" s="193"/>
      <c r="C181" s="14"/>
      <c r="D181" s="186" t="s">
        <v>156</v>
      </c>
      <c r="E181" s="194" t="s">
        <v>3</v>
      </c>
      <c r="F181" s="195" t="s">
        <v>295</v>
      </c>
      <c r="G181" s="14"/>
      <c r="H181" s="196">
        <v>32.4</v>
      </c>
      <c r="I181" s="197"/>
      <c r="J181" s="14"/>
      <c r="K181" s="14"/>
      <c r="L181" s="193"/>
      <c r="M181" s="198"/>
      <c r="N181" s="199"/>
      <c r="O181" s="199"/>
      <c r="P181" s="199"/>
      <c r="Q181" s="199"/>
      <c r="R181" s="199"/>
      <c r="S181" s="199"/>
      <c r="T181" s="20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194" t="s">
        <v>156</v>
      </c>
      <c r="AU181" s="194" t="s">
        <v>79</v>
      </c>
      <c r="AV181" s="14" t="s">
        <v>79</v>
      </c>
      <c r="AW181" s="14" t="s">
        <v>31</v>
      </c>
      <c r="AX181" s="14" t="s">
        <v>77</v>
      </c>
      <c r="AY181" s="194" t="s">
        <v>146</v>
      </c>
    </row>
    <row r="182" spans="1:65" s="2" customFormat="1" ht="37.8" customHeight="1">
      <c r="A182" s="38"/>
      <c r="B182" s="165"/>
      <c r="C182" s="166" t="s">
        <v>296</v>
      </c>
      <c r="D182" s="166" t="s">
        <v>148</v>
      </c>
      <c r="E182" s="167" t="s">
        <v>297</v>
      </c>
      <c r="F182" s="168" t="s">
        <v>298</v>
      </c>
      <c r="G182" s="169" t="s">
        <v>202</v>
      </c>
      <c r="H182" s="170">
        <v>3.78</v>
      </c>
      <c r="I182" s="171"/>
      <c r="J182" s="172">
        <f>ROUND(I182*H182,2)</f>
        <v>0</v>
      </c>
      <c r="K182" s="173"/>
      <c r="L182" s="39"/>
      <c r="M182" s="174" t="s">
        <v>3</v>
      </c>
      <c r="N182" s="175" t="s">
        <v>40</v>
      </c>
      <c r="O182" s="72"/>
      <c r="P182" s="176">
        <f>O182*H182</f>
        <v>0</v>
      </c>
      <c r="Q182" s="176">
        <v>0</v>
      </c>
      <c r="R182" s="176">
        <f>Q182*H182</f>
        <v>0</v>
      </c>
      <c r="S182" s="176">
        <v>0</v>
      </c>
      <c r="T182" s="17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78" t="s">
        <v>152</v>
      </c>
      <c r="AT182" s="178" t="s">
        <v>148</v>
      </c>
      <c r="AU182" s="178" t="s">
        <v>79</v>
      </c>
      <c r="AY182" s="19" t="s">
        <v>146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9" t="s">
        <v>77</v>
      </c>
      <c r="BK182" s="179">
        <f>ROUND(I182*H182,2)</f>
        <v>0</v>
      </c>
      <c r="BL182" s="19" t="s">
        <v>152</v>
      </c>
      <c r="BM182" s="178" t="s">
        <v>299</v>
      </c>
    </row>
    <row r="183" spans="1:47" s="2" customFormat="1" ht="12">
      <c r="A183" s="38"/>
      <c r="B183" s="39"/>
      <c r="C183" s="38"/>
      <c r="D183" s="180" t="s">
        <v>154</v>
      </c>
      <c r="E183" s="38"/>
      <c r="F183" s="181" t="s">
        <v>300</v>
      </c>
      <c r="G183" s="38"/>
      <c r="H183" s="38"/>
      <c r="I183" s="182"/>
      <c r="J183" s="38"/>
      <c r="K183" s="38"/>
      <c r="L183" s="39"/>
      <c r="M183" s="183"/>
      <c r="N183" s="184"/>
      <c r="O183" s="72"/>
      <c r="P183" s="72"/>
      <c r="Q183" s="72"/>
      <c r="R183" s="72"/>
      <c r="S183" s="72"/>
      <c r="T183" s="73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9" t="s">
        <v>154</v>
      </c>
      <c r="AU183" s="19" t="s">
        <v>79</v>
      </c>
    </row>
    <row r="184" spans="1:51" s="13" customFormat="1" ht="12">
      <c r="A184" s="13"/>
      <c r="B184" s="185"/>
      <c r="C184" s="13"/>
      <c r="D184" s="186" t="s">
        <v>156</v>
      </c>
      <c r="E184" s="187" t="s">
        <v>3</v>
      </c>
      <c r="F184" s="188" t="s">
        <v>301</v>
      </c>
      <c r="G184" s="13"/>
      <c r="H184" s="187" t="s">
        <v>3</v>
      </c>
      <c r="I184" s="189"/>
      <c r="J184" s="13"/>
      <c r="K184" s="13"/>
      <c r="L184" s="185"/>
      <c r="M184" s="190"/>
      <c r="N184" s="191"/>
      <c r="O184" s="191"/>
      <c r="P184" s="191"/>
      <c r="Q184" s="191"/>
      <c r="R184" s="191"/>
      <c r="S184" s="191"/>
      <c r="T184" s="19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7" t="s">
        <v>156</v>
      </c>
      <c r="AU184" s="187" t="s">
        <v>79</v>
      </c>
      <c r="AV184" s="13" t="s">
        <v>77</v>
      </c>
      <c r="AW184" s="13" t="s">
        <v>31</v>
      </c>
      <c r="AX184" s="13" t="s">
        <v>69</v>
      </c>
      <c r="AY184" s="187" t="s">
        <v>146</v>
      </c>
    </row>
    <row r="185" spans="1:51" s="14" customFormat="1" ht="12">
      <c r="A185" s="14"/>
      <c r="B185" s="193"/>
      <c r="C185" s="14"/>
      <c r="D185" s="186" t="s">
        <v>156</v>
      </c>
      <c r="E185" s="194" t="s">
        <v>3</v>
      </c>
      <c r="F185" s="195" t="s">
        <v>302</v>
      </c>
      <c r="G185" s="14"/>
      <c r="H185" s="196">
        <v>3.78</v>
      </c>
      <c r="I185" s="197"/>
      <c r="J185" s="14"/>
      <c r="K185" s="14"/>
      <c r="L185" s="193"/>
      <c r="M185" s="198"/>
      <c r="N185" s="199"/>
      <c r="O185" s="199"/>
      <c r="P185" s="199"/>
      <c r="Q185" s="199"/>
      <c r="R185" s="199"/>
      <c r="S185" s="199"/>
      <c r="T185" s="20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194" t="s">
        <v>156</v>
      </c>
      <c r="AU185" s="194" t="s">
        <v>79</v>
      </c>
      <c r="AV185" s="14" t="s">
        <v>79</v>
      </c>
      <c r="AW185" s="14" t="s">
        <v>31</v>
      </c>
      <c r="AX185" s="14" t="s">
        <v>77</v>
      </c>
      <c r="AY185" s="194" t="s">
        <v>146</v>
      </c>
    </row>
    <row r="186" spans="1:65" s="2" customFormat="1" ht="16.5" customHeight="1">
      <c r="A186" s="38"/>
      <c r="B186" s="165"/>
      <c r="C186" s="209" t="s">
        <v>303</v>
      </c>
      <c r="D186" s="209" t="s">
        <v>273</v>
      </c>
      <c r="E186" s="210" t="s">
        <v>304</v>
      </c>
      <c r="F186" s="211" t="s">
        <v>305</v>
      </c>
      <c r="G186" s="212" t="s">
        <v>257</v>
      </c>
      <c r="H186" s="213">
        <v>7.56</v>
      </c>
      <c r="I186" s="214"/>
      <c r="J186" s="215">
        <f>ROUND(I186*H186,2)</f>
        <v>0</v>
      </c>
      <c r="K186" s="216"/>
      <c r="L186" s="217"/>
      <c r="M186" s="218" t="s">
        <v>3</v>
      </c>
      <c r="N186" s="219" t="s">
        <v>40</v>
      </c>
      <c r="O186" s="72"/>
      <c r="P186" s="176">
        <f>O186*H186</f>
        <v>0</v>
      </c>
      <c r="Q186" s="176">
        <v>0</v>
      </c>
      <c r="R186" s="176">
        <f>Q186*H186</f>
        <v>0</v>
      </c>
      <c r="S186" s="176">
        <v>0</v>
      </c>
      <c r="T186" s="17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78" t="s">
        <v>207</v>
      </c>
      <c r="AT186" s="178" t="s">
        <v>273</v>
      </c>
      <c r="AU186" s="178" t="s">
        <v>79</v>
      </c>
      <c r="AY186" s="19" t="s">
        <v>146</v>
      </c>
      <c r="BE186" s="179">
        <f>IF(N186="základní",J186,0)</f>
        <v>0</v>
      </c>
      <c r="BF186" s="179">
        <f>IF(N186="snížená",J186,0)</f>
        <v>0</v>
      </c>
      <c r="BG186" s="179">
        <f>IF(N186="zákl. přenesená",J186,0)</f>
        <v>0</v>
      </c>
      <c r="BH186" s="179">
        <f>IF(N186="sníž. přenesená",J186,0)</f>
        <v>0</v>
      </c>
      <c r="BI186" s="179">
        <f>IF(N186="nulová",J186,0)</f>
        <v>0</v>
      </c>
      <c r="BJ186" s="19" t="s">
        <v>77</v>
      </c>
      <c r="BK186" s="179">
        <f>ROUND(I186*H186,2)</f>
        <v>0</v>
      </c>
      <c r="BL186" s="19" t="s">
        <v>152</v>
      </c>
      <c r="BM186" s="178" t="s">
        <v>306</v>
      </c>
    </row>
    <row r="187" spans="1:51" s="14" customFormat="1" ht="12">
      <c r="A187" s="14"/>
      <c r="B187" s="193"/>
      <c r="C187" s="14"/>
      <c r="D187" s="186" t="s">
        <v>156</v>
      </c>
      <c r="E187" s="194" t="s">
        <v>3</v>
      </c>
      <c r="F187" s="195" t="s">
        <v>307</v>
      </c>
      <c r="G187" s="14"/>
      <c r="H187" s="196">
        <v>7.56</v>
      </c>
      <c r="I187" s="197"/>
      <c r="J187" s="14"/>
      <c r="K187" s="14"/>
      <c r="L187" s="193"/>
      <c r="M187" s="198"/>
      <c r="N187" s="199"/>
      <c r="O187" s="199"/>
      <c r="P187" s="199"/>
      <c r="Q187" s="199"/>
      <c r="R187" s="199"/>
      <c r="S187" s="199"/>
      <c r="T187" s="20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194" t="s">
        <v>156</v>
      </c>
      <c r="AU187" s="194" t="s">
        <v>79</v>
      </c>
      <c r="AV187" s="14" t="s">
        <v>79</v>
      </c>
      <c r="AW187" s="14" t="s">
        <v>31</v>
      </c>
      <c r="AX187" s="14" t="s">
        <v>77</v>
      </c>
      <c r="AY187" s="194" t="s">
        <v>146</v>
      </c>
    </row>
    <row r="188" spans="1:65" s="2" customFormat="1" ht="21.75" customHeight="1">
      <c r="A188" s="38"/>
      <c r="B188" s="165"/>
      <c r="C188" s="166" t="s">
        <v>308</v>
      </c>
      <c r="D188" s="166" t="s">
        <v>148</v>
      </c>
      <c r="E188" s="167" t="s">
        <v>309</v>
      </c>
      <c r="F188" s="168" t="s">
        <v>310</v>
      </c>
      <c r="G188" s="169" t="s">
        <v>151</v>
      </c>
      <c r="H188" s="170">
        <v>1710.63</v>
      </c>
      <c r="I188" s="171"/>
      <c r="J188" s="172">
        <f>ROUND(I188*H188,2)</f>
        <v>0</v>
      </c>
      <c r="K188" s="173"/>
      <c r="L188" s="39"/>
      <c r="M188" s="174" t="s">
        <v>3</v>
      </c>
      <c r="N188" s="175" t="s">
        <v>40</v>
      </c>
      <c r="O188" s="72"/>
      <c r="P188" s="176">
        <f>O188*H188</f>
        <v>0</v>
      </c>
      <c r="Q188" s="176">
        <v>0</v>
      </c>
      <c r="R188" s="176">
        <f>Q188*H188</f>
        <v>0</v>
      </c>
      <c r="S188" s="176">
        <v>0</v>
      </c>
      <c r="T188" s="17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78" t="s">
        <v>152</v>
      </c>
      <c r="AT188" s="178" t="s">
        <v>148</v>
      </c>
      <c r="AU188" s="178" t="s">
        <v>79</v>
      </c>
      <c r="AY188" s="19" t="s">
        <v>146</v>
      </c>
      <c r="BE188" s="179">
        <f>IF(N188="základní",J188,0)</f>
        <v>0</v>
      </c>
      <c r="BF188" s="179">
        <f>IF(N188="snížená",J188,0)</f>
        <v>0</v>
      </c>
      <c r="BG188" s="179">
        <f>IF(N188="zákl. přenesená",J188,0)</f>
        <v>0</v>
      </c>
      <c r="BH188" s="179">
        <f>IF(N188="sníž. přenesená",J188,0)</f>
        <v>0</v>
      </c>
      <c r="BI188" s="179">
        <f>IF(N188="nulová",J188,0)</f>
        <v>0</v>
      </c>
      <c r="BJ188" s="19" t="s">
        <v>77</v>
      </c>
      <c r="BK188" s="179">
        <f>ROUND(I188*H188,2)</f>
        <v>0</v>
      </c>
      <c r="BL188" s="19" t="s">
        <v>152</v>
      </c>
      <c r="BM188" s="178" t="s">
        <v>311</v>
      </c>
    </row>
    <row r="189" spans="1:47" s="2" customFormat="1" ht="12">
      <c r="A189" s="38"/>
      <c r="B189" s="39"/>
      <c r="C189" s="38"/>
      <c r="D189" s="180" t="s">
        <v>154</v>
      </c>
      <c r="E189" s="38"/>
      <c r="F189" s="181" t="s">
        <v>312</v>
      </c>
      <c r="G189" s="38"/>
      <c r="H189" s="38"/>
      <c r="I189" s="182"/>
      <c r="J189" s="38"/>
      <c r="K189" s="38"/>
      <c r="L189" s="39"/>
      <c r="M189" s="183"/>
      <c r="N189" s="184"/>
      <c r="O189" s="72"/>
      <c r="P189" s="72"/>
      <c r="Q189" s="72"/>
      <c r="R189" s="72"/>
      <c r="S189" s="72"/>
      <c r="T189" s="73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9" t="s">
        <v>154</v>
      </c>
      <c r="AU189" s="19" t="s">
        <v>79</v>
      </c>
    </row>
    <row r="190" spans="1:51" s="13" customFormat="1" ht="12">
      <c r="A190" s="13"/>
      <c r="B190" s="185"/>
      <c r="C190" s="13"/>
      <c r="D190" s="186" t="s">
        <v>156</v>
      </c>
      <c r="E190" s="187" t="s">
        <v>3</v>
      </c>
      <c r="F190" s="188" t="s">
        <v>313</v>
      </c>
      <c r="G190" s="13"/>
      <c r="H190" s="187" t="s">
        <v>3</v>
      </c>
      <c r="I190" s="189"/>
      <c r="J190" s="13"/>
      <c r="K190" s="13"/>
      <c r="L190" s="185"/>
      <c r="M190" s="190"/>
      <c r="N190" s="191"/>
      <c r="O190" s="191"/>
      <c r="P190" s="191"/>
      <c r="Q190" s="191"/>
      <c r="R190" s="191"/>
      <c r="S190" s="191"/>
      <c r="T190" s="19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7" t="s">
        <v>156</v>
      </c>
      <c r="AU190" s="187" t="s">
        <v>79</v>
      </c>
      <c r="AV190" s="13" t="s">
        <v>77</v>
      </c>
      <c r="AW190" s="13" t="s">
        <v>31</v>
      </c>
      <c r="AX190" s="13" t="s">
        <v>69</v>
      </c>
      <c r="AY190" s="187" t="s">
        <v>146</v>
      </c>
    </row>
    <row r="191" spans="1:51" s="14" customFormat="1" ht="12">
      <c r="A191" s="14"/>
      <c r="B191" s="193"/>
      <c r="C191" s="14"/>
      <c r="D191" s="186" t="s">
        <v>156</v>
      </c>
      <c r="E191" s="194" t="s">
        <v>3</v>
      </c>
      <c r="F191" s="195" t="s">
        <v>314</v>
      </c>
      <c r="G191" s="14"/>
      <c r="H191" s="196">
        <v>314.6</v>
      </c>
      <c r="I191" s="197"/>
      <c r="J191" s="14"/>
      <c r="K191" s="14"/>
      <c r="L191" s="193"/>
      <c r="M191" s="198"/>
      <c r="N191" s="199"/>
      <c r="O191" s="199"/>
      <c r="P191" s="199"/>
      <c r="Q191" s="199"/>
      <c r="R191" s="199"/>
      <c r="S191" s="199"/>
      <c r="T191" s="20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194" t="s">
        <v>156</v>
      </c>
      <c r="AU191" s="194" t="s">
        <v>79</v>
      </c>
      <c r="AV191" s="14" t="s">
        <v>79</v>
      </c>
      <c r="AW191" s="14" t="s">
        <v>31</v>
      </c>
      <c r="AX191" s="14" t="s">
        <v>69</v>
      </c>
      <c r="AY191" s="194" t="s">
        <v>146</v>
      </c>
    </row>
    <row r="192" spans="1:51" s="13" customFormat="1" ht="12">
      <c r="A192" s="13"/>
      <c r="B192" s="185"/>
      <c r="C192" s="13"/>
      <c r="D192" s="186" t="s">
        <v>156</v>
      </c>
      <c r="E192" s="187" t="s">
        <v>3</v>
      </c>
      <c r="F192" s="188" t="s">
        <v>315</v>
      </c>
      <c r="G192" s="13"/>
      <c r="H192" s="187" t="s">
        <v>3</v>
      </c>
      <c r="I192" s="189"/>
      <c r="J192" s="13"/>
      <c r="K192" s="13"/>
      <c r="L192" s="185"/>
      <c r="M192" s="190"/>
      <c r="N192" s="191"/>
      <c r="O192" s="191"/>
      <c r="P192" s="191"/>
      <c r="Q192" s="191"/>
      <c r="R192" s="191"/>
      <c r="S192" s="191"/>
      <c r="T192" s="19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7" t="s">
        <v>156</v>
      </c>
      <c r="AU192" s="187" t="s">
        <v>79</v>
      </c>
      <c r="AV192" s="13" t="s">
        <v>77</v>
      </c>
      <c r="AW192" s="13" t="s">
        <v>31</v>
      </c>
      <c r="AX192" s="13" t="s">
        <v>69</v>
      </c>
      <c r="AY192" s="187" t="s">
        <v>146</v>
      </c>
    </row>
    <row r="193" spans="1:51" s="14" customFormat="1" ht="12">
      <c r="A193" s="14"/>
      <c r="B193" s="193"/>
      <c r="C193" s="14"/>
      <c r="D193" s="186" t="s">
        <v>156</v>
      </c>
      <c r="E193" s="194" t="s">
        <v>3</v>
      </c>
      <c r="F193" s="195" t="s">
        <v>316</v>
      </c>
      <c r="G193" s="14"/>
      <c r="H193" s="196">
        <v>163.15</v>
      </c>
      <c r="I193" s="197"/>
      <c r="J193" s="14"/>
      <c r="K193" s="14"/>
      <c r="L193" s="193"/>
      <c r="M193" s="198"/>
      <c r="N193" s="199"/>
      <c r="O193" s="199"/>
      <c r="P193" s="199"/>
      <c r="Q193" s="199"/>
      <c r="R193" s="199"/>
      <c r="S193" s="199"/>
      <c r="T193" s="20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194" t="s">
        <v>156</v>
      </c>
      <c r="AU193" s="194" t="s">
        <v>79</v>
      </c>
      <c r="AV193" s="14" t="s">
        <v>79</v>
      </c>
      <c r="AW193" s="14" t="s">
        <v>31</v>
      </c>
      <c r="AX193" s="14" t="s">
        <v>69</v>
      </c>
      <c r="AY193" s="194" t="s">
        <v>146</v>
      </c>
    </row>
    <row r="194" spans="1:51" s="13" customFormat="1" ht="12">
      <c r="A194" s="13"/>
      <c r="B194" s="185"/>
      <c r="C194" s="13"/>
      <c r="D194" s="186" t="s">
        <v>156</v>
      </c>
      <c r="E194" s="187" t="s">
        <v>3</v>
      </c>
      <c r="F194" s="188" t="s">
        <v>317</v>
      </c>
      <c r="G194" s="13"/>
      <c r="H194" s="187" t="s">
        <v>3</v>
      </c>
      <c r="I194" s="189"/>
      <c r="J194" s="13"/>
      <c r="K194" s="13"/>
      <c r="L194" s="185"/>
      <c r="M194" s="190"/>
      <c r="N194" s="191"/>
      <c r="O194" s="191"/>
      <c r="P194" s="191"/>
      <c r="Q194" s="191"/>
      <c r="R194" s="191"/>
      <c r="S194" s="191"/>
      <c r="T194" s="19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7" t="s">
        <v>156</v>
      </c>
      <c r="AU194" s="187" t="s">
        <v>79</v>
      </c>
      <c r="AV194" s="13" t="s">
        <v>77</v>
      </c>
      <c r="AW194" s="13" t="s">
        <v>31</v>
      </c>
      <c r="AX194" s="13" t="s">
        <v>69</v>
      </c>
      <c r="AY194" s="187" t="s">
        <v>146</v>
      </c>
    </row>
    <row r="195" spans="1:51" s="14" customFormat="1" ht="12">
      <c r="A195" s="14"/>
      <c r="B195" s="193"/>
      <c r="C195" s="14"/>
      <c r="D195" s="186" t="s">
        <v>156</v>
      </c>
      <c r="E195" s="194" t="s">
        <v>3</v>
      </c>
      <c r="F195" s="195" t="s">
        <v>318</v>
      </c>
      <c r="G195" s="14"/>
      <c r="H195" s="196">
        <v>220.88</v>
      </c>
      <c r="I195" s="197"/>
      <c r="J195" s="14"/>
      <c r="K195" s="14"/>
      <c r="L195" s="193"/>
      <c r="M195" s="198"/>
      <c r="N195" s="199"/>
      <c r="O195" s="199"/>
      <c r="P195" s="199"/>
      <c r="Q195" s="199"/>
      <c r="R195" s="199"/>
      <c r="S195" s="199"/>
      <c r="T195" s="20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194" t="s">
        <v>156</v>
      </c>
      <c r="AU195" s="194" t="s">
        <v>79</v>
      </c>
      <c r="AV195" s="14" t="s">
        <v>79</v>
      </c>
      <c r="AW195" s="14" t="s">
        <v>31</v>
      </c>
      <c r="AX195" s="14" t="s">
        <v>69</v>
      </c>
      <c r="AY195" s="194" t="s">
        <v>146</v>
      </c>
    </row>
    <row r="196" spans="1:51" s="13" customFormat="1" ht="12">
      <c r="A196" s="13"/>
      <c r="B196" s="185"/>
      <c r="C196" s="13"/>
      <c r="D196" s="186" t="s">
        <v>156</v>
      </c>
      <c r="E196" s="187" t="s">
        <v>3</v>
      </c>
      <c r="F196" s="188" t="s">
        <v>319</v>
      </c>
      <c r="G196" s="13"/>
      <c r="H196" s="187" t="s">
        <v>3</v>
      </c>
      <c r="I196" s="189"/>
      <c r="J196" s="13"/>
      <c r="K196" s="13"/>
      <c r="L196" s="185"/>
      <c r="M196" s="190"/>
      <c r="N196" s="191"/>
      <c r="O196" s="191"/>
      <c r="P196" s="191"/>
      <c r="Q196" s="191"/>
      <c r="R196" s="191"/>
      <c r="S196" s="191"/>
      <c r="T196" s="19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7" t="s">
        <v>156</v>
      </c>
      <c r="AU196" s="187" t="s">
        <v>79</v>
      </c>
      <c r="AV196" s="13" t="s">
        <v>77</v>
      </c>
      <c r="AW196" s="13" t="s">
        <v>31</v>
      </c>
      <c r="AX196" s="13" t="s">
        <v>69</v>
      </c>
      <c r="AY196" s="187" t="s">
        <v>146</v>
      </c>
    </row>
    <row r="197" spans="1:51" s="14" customFormat="1" ht="12">
      <c r="A197" s="14"/>
      <c r="B197" s="193"/>
      <c r="C197" s="14"/>
      <c r="D197" s="186" t="s">
        <v>156</v>
      </c>
      <c r="E197" s="194" t="s">
        <v>3</v>
      </c>
      <c r="F197" s="195" t="s">
        <v>320</v>
      </c>
      <c r="G197" s="14"/>
      <c r="H197" s="196">
        <v>315.5</v>
      </c>
      <c r="I197" s="197"/>
      <c r="J197" s="14"/>
      <c r="K197" s="14"/>
      <c r="L197" s="193"/>
      <c r="M197" s="198"/>
      <c r="N197" s="199"/>
      <c r="O197" s="199"/>
      <c r="P197" s="199"/>
      <c r="Q197" s="199"/>
      <c r="R197" s="199"/>
      <c r="S197" s="199"/>
      <c r="T197" s="20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194" t="s">
        <v>156</v>
      </c>
      <c r="AU197" s="194" t="s">
        <v>79</v>
      </c>
      <c r="AV197" s="14" t="s">
        <v>79</v>
      </c>
      <c r="AW197" s="14" t="s">
        <v>31</v>
      </c>
      <c r="AX197" s="14" t="s">
        <v>69</v>
      </c>
      <c r="AY197" s="194" t="s">
        <v>146</v>
      </c>
    </row>
    <row r="198" spans="1:51" s="13" customFormat="1" ht="12">
      <c r="A198" s="13"/>
      <c r="B198" s="185"/>
      <c r="C198" s="13"/>
      <c r="D198" s="186" t="s">
        <v>156</v>
      </c>
      <c r="E198" s="187" t="s">
        <v>3</v>
      </c>
      <c r="F198" s="188" t="s">
        <v>321</v>
      </c>
      <c r="G198" s="13"/>
      <c r="H198" s="187" t="s">
        <v>3</v>
      </c>
      <c r="I198" s="189"/>
      <c r="J198" s="13"/>
      <c r="K198" s="13"/>
      <c r="L198" s="185"/>
      <c r="M198" s="190"/>
      <c r="N198" s="191"/>
      <c r="O198" s="191"/>
      <c r="P198" s="191"/>
      <c r="Q198" s="191"/>
      <c r="R198" s="191"/>
      <c r="S198" s="191"/>
      <c r="T198" s="19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7" t="s">
        <v>156</v>
      </c>
      <c r="AU198" s="187" t="s">
        <v>79</v>
      </c>
      <c r="AV198" s="13" t="s">
        <v>77</v>
      </c>
      <c r="AW198" s="13" t="s">
        <v>31</v>
      </c>
      <c r="AX198" s="13" t="s">
        <v>69</v>
      </c>
      <c r="AY198" s="187" t="s">
        <v>146</v>
      </c>
    </row>
    <row r="199" spans="1:51" s="14" customFormat="1" ht="12">
      <c r="A199" s="14"/>
      <c r="B199" s="193"/>
      <c r="C199" s="14"/>
      <c r="D199" s="186" t="s">
        <v>156</v>
      </c>
      <c r="E199" s="194" t="s">
        <v>3</v>
      </c>
      <c r="F199" s="195" t="s">
        <v>322</v>
      </c>
      <c r="G199" s="14"/>
      <c r="H199" s="196">
        <v>591.25</v>
      </c>
      <c r="I199" s="197"/>
      <c r="J199" s="14"/>
      <c r="K199" s="14"/>
      <c r="L199" s="193"/>
      <c r="M199" s="198"/>
      <c r="N199" s="199"/>
      <c r="O199" s="199"/>
      <c r="P199" s="199"/>
      <c r="Q199" s="199"/>
      <c r="R199" s="199"/>
      <c r="S199" s="199"/>
      <c r="T199" s="20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194" t="s">
        <v>156</v>
      </c>
      <c r="AU199" s="194" t="s">
        <v>79</v>
      </c>
      <c r="AV199" s="14" t="s">
        <v>79</v>
      </c>
      <c r="AW199" s="14" t="s">
        <v>31</v>
      </c>
      <c r="AX199" s="14" t="s">
        <v>69</v>
      </c>
      <c r="AY199" s="194" t="s">
        <v>146</v>
      </c>
    </row>
    <row r="200" spans="1:51" s="13" customFormat="1" ht="12">
      <c r="A200" s="13"/>
      <c r="B200" s="185"/>
      <c r="C200" s="13"/>
      <c r="D200" s="186" t="s">
        <v>156</v>
      </c>
      <c r="E200" s="187" t="s">
        <v>3</v>
      </c>
      <c r="F200" s="188" t="s">
        <v>323</v>
      </c>
      <c r="G200" s="13"/>
      <c r="H200" s="187" t="s">
        <v>3</v>
      </c>
      <c r="I200" s="189"/>
      <c r="J200" s="13"/>
      <c r="K200" s="13"/>
      <c r="L200" s="185"/>
      <c r="M200" s="190"/>
      <c r="N200" s="191"/>
      <c r="O200" s="191"/>
      <c r="P200" s="191"/>
      <c r="Q200" s="191"/>
      <c r="R200" s="191"/>
      <c r="S200" s="191"/>
      <c r="T200" s="19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7" t="s">
        <v>156</v>
      </c>
      <c r="AU200" s="187" t="s">
        <v>79</v>
      </c>
      <c r="AV200" s="13" t="s">
        <v>77</v>
      </c>
      <c r="AW200" s="13" t="s">
        <v>31</v>
      </c>
      <c r="AX200" s="13" t="s">
        <v>69</v>
      </c>
      <c r="AY200" s="187" t="s">
        <v>146</v>
      </c>
    </row>
    <row r="201" spans="1:51" s="14" customFormat="1" ht="12">
      <c r="A201" s="14"/>
      <c r="B201" s="193"/>
      <c r="C201" s="14"/>
      <c r="D201" s="186" t="s">
        <v>156</v>
      </c>
      <c r="E201" s="194" t="s">
        <v>3</v>
      </c>
      <c r="F201" s="195" t="s">
        <v>324</v>
      </c>
      <c r="G201" s="14"/>
      <c r="H201" s="196">
        <v>29.25</v>
      </c>
      <c r="I201" s="197"/>
      <c r="J201" s="14"/>
      <c r="K201" s="14"/>
      <c r="L201" s="193"/>
      <c r="M201" s="198"/>
      <c r="N201" s="199"/>
      <c r="O201" s="199"/>
      <c r="P201" s="199"/>
      <c r="Q201" s="199"/>
      <c r="R201" s="199"/>
      <c r="S201" s="199"/>
      <c r="T201" s="20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194" t="s">
        <v>156</v>
      </c>
      <c r="AU201" s="194" t="s">
        <v>79</v>
      </c>
      <c r="AV201" s="14" t="s">
        <v>79</v>
      </c>
      <c r="AW201" s="14" t="s">
        <v>31</v>
      </c>
      <c r="AX201" s="14" t="s">
        <v>69</v>
      </c>
      <c r="AY201" s="194" t="s">
        <v>146</v>
      </c>
    </row>
    <row r="202" spans="1:51" s="13" customFormat="1" ht="12">
      <c r="A202" s="13"/>
      <c r="B202" s="185"/>
      <c r="C202" s="13"/>
      <c r="D202" s="186" t="s">
        <v>156</v>
      </c>
      <c r="E202" s="187" t="s">
        <v>3</v>
      </c>
      <c r="F202" s="188" t="s">
        <v>325</v>
      </c>
      <c r="G202" s="13"/>
      <c r="H202" s="187" t="s">
        <v>3</v>
      </c>
      <c r="I202" s="189"/>
      <c r="J202" s="13"/>
      <c r="K202" s="13"/>
      <c r="L202" s="185"/>
      <c r="M202" s="190"/>
      <c r="N202" s="191"/>
      <c r="O202" s="191"/>
      <c r="P202" s="191"/>
      <c r="Q202" s="191"/>
      <c r="R202" s="191"/>
      <c r="S202" s="191"/>
      <c r="T202" s="19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7" t="s">
        <v>156</v>
      </c>
      <c r="AU202" s="187" t="s">
        <v>79</v>
      </c>
      <c r="AV202" s="13" t="s">
        <v>77</v>
      </c>
      <c r="AW202" s="13" t="s">
        <v>31</v>
      </c>
      <c r="AX202" s="13" t="s">
        <v>69</v>
      </c>
      <c r="AY202" s="187" t="s">
        <v>146</v>
      </c>
    </row>
    <row r="203" spans="1:51" s="14" customFormat="1" ht="12">
      <c r="A203" s="14"/>
      <c r="B203" s="193"/>
      <c r="C203" s="14"/>
      <c r="D203" s="186" t="s">
        <v>156</v>
      </c>
      <c r="E203" s="194" t="s">
        <v>3</v>
      </c>
      <c r="F203" s="195" t="s">
        <v>326</v>
      </c>
      <c r="G203" s="14"/>
      <c r="H203" s="196">
        <v>76</v>
      </c>
      <c r="I203" s="197"/>
      <c r="J203" s="14"/>
      <c r="K203" s="14"/>
      <c r="L203" s="193"/>
      <c r="M203" s="198"/>
      <c r="N203" s="199"/>
      <c r="O203" s="199"/>
      <c r="P203" s="199"/>
      <c r="Q203" s="199"/>
      <c r="R203" s="199"/>
      <c r="S203" s="199"/>
      <c r="T203" s="20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194" t="s">
        <v>156</v>
      </c>
      <c r="AU203" s="194" t="s">
        <v>79</v>
      </c>
      <c r="AV203" s="14" t="s">
        <v>79</v>
      </c>
      <c r="AW203" s="14" t="s">
        <v>31</v>
      </c>
      <c r="AX203" s="14" t="s">
        <v>69</v>
      </c>
      <c r="AY203" s="194" t="s">
        <v>146</v>
      </c>
    </row>
    <row r="204" spans="1:51" s="15" customFormat="1" ht="12">
      <c r="A204" s="15"/>
      <c r="B204" s="201"/>
      <c r="C204" s="15"/>
      <c r="D204" s="186" t="s">
        <v>156</v>
      </c>
      <c r="E204" s="202" t="s">
        <v>3</v>
      </c>
      <c r="F204" s="203" t="s">
        <v>161</v>
      </c>
      <c r="G204" s="15"/>
      <c r="H204" s="204">
        <v>1710.63</v>
      </c>
      <c r="I204" s="205"/>
      <c r="J204" s="15"/>
      <c r="K204" s="15"/>
      <c r="L204" s="201"/>
      <c r="M204" s="206"/>
      <c r="N204" s="207"/>
      <c r="O204" s="207"/>
      <c r="P204" s="207"/>
      <c r="Q204" s="207"/>
      <c r="R204" s="207"/>
      <c r="S204" s="207"/>
      <c r="T204" s="208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02" t="s">
        <v>156</v>
      </c>
      <c r="AU204" s="202" t="s">
        <v>79</v>
      </c>
      <c r="AV204" s="15" t="s">
        <v>152</v>
      </c>
      <c r="AW204" s="15" t="s">
        <v>31</v>
      </c>
      <c r="AX204" s="15" t="s">
        <v>77</v>
      </c>
      <c r="AY204" s="202" t="s">
        <v>146</v>
      </c>
    </row>
    <row r="205" spans="1:63" s="12" customFormat="1" ht="22.8" customHeight="1">
      <c r="A205" s="12"/>
      <c r="B205" s="152"/>
      <c r="C205" s="12"/>
      <c r="D205" s="153" t="s">
        <v>68</v>
      </c>
      <c r="E205" s="163" t="s">
        <v>79</v>
      </c>
      <c r="F205" s="163" t="s">
        <v>327</v>
      </c>
      <c r="G205" s="12"/>
      <c r="H205" s="12"/>
      <c r="I205" s="155"/>
      <c r="J205" s="164">
        <f>BK205</f>
        <v>0</v>
      </c>
      <c r="K205" s="12"/>
      <c r="L205" s="152"/>
      <c r="M205" s="157"/>
      <c r="N205" s="158"/>
      <c r="O205" s="158"/>
      <c r="P205" s="159">
        <f>SUM(P206:P237)</f>
        <v>0</v>
      </c>
      <c r="Q205" s="158"/>
      <c r="R205" s="159">
        <f>SUM(R206:R237)</f>
        <v>3.342909599999999</v>
      </c>
      <c r="S205" s="158"/>
      <c r="T205" s="160">
        <f>SUM(T206:T237)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153" t="s">
        <v>77</v>
      </c>
      <c r="AT205" s="161" t="s">
        <v>68</v>
      </c>
      <c r="AU205" s="161" t="s">
        <v>77</v>
      </c>
      <c r="AY205" s="153" t="s">
        <v>146</v>
      </c>
      <c r="BK205" s="162">
        <f>SUM(BK206:BK237)</f>
        <v>0</v>
      </c>
    </row>
    <row r="206" spans="1:65" s="2" customFormat="1" ht="24.15" customHeight="1">
      <c r="A206" s="38"/>
      <c r="B206" s="165"/>
      <c r="C206" s="166" t="s">
        <v>328</v>
      </c>
      <c r="D206" s="166" t="s">
        <v>148</v>
      </c>
      <c r="E206" s="167" t="s">
        <v>329</v>
      </c>
      <c r="F206" s="168" t="s">
        <v>330</v>
      </c>
      <c r="G206" s="169" t="s">
        <v>202</v>
      </c>
      <c r="H206" s="170">
        <v>17.2</v>
      </c>
      <c r="I206" s="171"/>
      <c r="J206" s="172">
        <f>ROUND(I206*H206,2)</f>
        <v>0</v>
      </c>
      <c r="K206" s="173"/>
      <c r="L206" s="39"/>
      <c r="M206" s="174" t="s">
        <v>3</v>
      </c>
      <c r="N206" s="175" t="s">
        <v>40</v>
      </c>
      <c r="O206" s="72"/>
      <c r="P206" s="176">
        <f>O206*H206</f>
        <v>0</v>
      </c>
      <c r="Q206" s="176">
        <v>0</v>
      </c>
      <c r="R206" s="176">
        <f>Q206*H206</f>
        <v>0</v>
      </c>
      <c r="S206" s="176">
        <v>0</v>
      </c>
      <c r="T206" s="17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78" t="s">
        <v>152</v>
      </c>
      <c r="AT206" s="178" t="s">
        <v>148</v>
      </c>
      <c r="AU206" s="178" t="s">
        <v>79</v>
      </c>
      <c r="AY206" s="19" t="s">
        <v>146</v>
      </c>
      <c r="BE206" s="179">
        <f>IF(N206="základní",J206,0)</f>
        <v>0</v>
      </c>
      <c r="BF206" s="179">
        <f>IF(N206="snížená",J206,0)</f>
        <v>0</v>
      </c>
      <c r="BG206" s="179">
        <f>IF(N206="zákl. přenesená",J206,0)</f>
        <v>0</v>
      </c>
      <c r="BH206" s="179">
        <f>IF(N206="sníž. přenesená",J206,0)</f>
        <v>0</v>
      </c>
      <c r="BI206" s="179">
        <f>IF(N206="nulová",J206,0)</f>
        <v>0</v>
      </c>
      <c r="BJ206" s="19" t="s">
        <v>77</v>
      </c>
      <c r="BK206" s="179">
        <f>ROUND(I206*H206,2)</f>
        <v>0</v>
      </c>
      <c r="BL206" s="19" t="s">
        <v>152</v>
      </c>
      <c r="BM206" s="178" t="s">
        <v>331</v>
      </c>
    </row>
    <row r="207" spans="1:47" s="2" customFormat="1" ht="12">
      <c r="A207" s="38"/>
      <c r="B207" s="39"/>
      <c r="C207" s="38"/>
      <c r="D207" s="180" t="s">
        <v>154</v>
      </c>
      <c r="E207" s="38"/>
      <c r="F207" s="181" t="s">
        <v>332</v>
      </c>
      <c r="G207" s="38"/>
      <c r="H207" s="38"/>
      <c r="I207" s="182"/>
      <c r="J207" s="38"/>
      <c r="K207" s="38"/>
      <c r="L207" s="39"/>
      <c r="M207" s="183"/>
      <c r="N207" s="184"/>
      <c r="O207" s="72"/>
      <c r="P207" s="72"/>
      <c r="Q207" s="72"/>
      <c r="R207" s="72"/>
      <c r="S207" s="72"/>
      <c r="T207" s="73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9" t="s">
        <v>154</v>
      </c>
      <c r="AU207" s="19" t="s">
        <v>79</v>
      </c>
    </row>
    <row r="208" spans="1:51" s="13" customFormat="1" ht="12">
      <c r="A208" s="13"/>
      <c r="B208" s="185"/>
      <c r="C208" s="13"/>
      <c r="D208" s="186" t="s">
        <v>156</v>
      </c>
      <c r="E208" s="187" t="s">
        <v>3</v>
      </c>
      <c r="F208" s="188" t="s">
        <v>333</v>
      </c>
      <c r="G208" s="13"/>
      <c r="H208" s="187" t="s">
        <v>3</v>
      </c>
      <c r="I208" s="189"/>
      <c r="J208" s="13"/>
      <c r="K208" s="13"/>
      <c r="L208" s="185"/>
      <c r="M208" s="190"/>
      <c r="N208" s="191"/>
      <c r="O208" s="191"/>
      <c r="P208" s="191"/>
      <c r="Q208" s="191"/>
      <c r="R208" s="191"/>
      <c r="S208" s="191"/>
      <c r="T208" s="19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7" t="s">
        <v>156</v>
      </c>
      <c r="AU208" s="187" t="s">
        <v>79</v>
      </c>
      <c r="AV208" s="13" t="s">
        <v>77</v>
      </c>
      <c r="AW208" s="13" t="s">
        <v>31</v>
      </c>
      <c r="AX208" s="13" t="s">
        <v>69</v>
      </c>
      <c r="AY208" s="187" t="s">
        <v>146</v>
      </c>
    </row>
    <row r="209" spans="1:51" s="14" customFormat="1" ht="12">
      <c r="A209" s="14"/>
      <c r="B209" s="193"/>
      <c r="C209" s="14"/>
      <c r="D209" s="186" t="s">
        <v>156</v>
      </c>
      <c r="E209" s="194" t="s">
        <v>3</v>
      </c>
      <c r="F209" s="195" t="s">
        <v>334</v>
      </c>
      <c r="G209" s="14"/>
      <c r="H209" s="196">
        <v>15</v>
      </c>
      <c r="I209" s="197"/>
      <c r="J209" s="14"/>
      <c r="K209" s="14"/>
      <c r="L209" s="193"/>
      <c r="M209" s="198"/>
      <c r="N209" s="199"/>
      <c r="O209" s="199"/>
      <c r="P209" s="199"/>
      <c r="Q209" s="199"/>
      <c r="R209" s="199"/>
      <c r="S209" s="199"/>
      <c r="T209" s="20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194" t="s">
        <v>156</v>
      </c>
      <c r="AU209" s="194" t="s">
        <v>79</v>
      </c>
      <c r="AV209" s="14" t="s">
        <v>79</v>
      </c>
      <c r="AW209" s="14" t="s">
        <v>31</v>
      </c>
      <c r="AX209" s="14" t="s">
        <v>69</v>
      </c>
      <c r="AY209" s="194" t="s">
        <v>146</v>
      </c>
    </row>
    <row r="210" spans="1:51" s="13" customFormat="1" ht="12">
      <c r="A210" s="13"/>
      <c r="B210" s="185"/>
      <c r="C210" s="13"/>
      <c r="D210" s="186" t="s">
        <v>156</v>
      </c>
      <c r="E210" s="187" t="s">
        <v>3</v>
      </c>
      <c r="F210" s="188" t="s">
        <v>335</v>
      </c>
      <c r="G210" s="13"/>
      <c r="H210" s="187" t="s">
        <v>3</v>
      </c>
      <c r="I210" s="189"/>
      <c r="J210" s="13"/>
      <c r="K210" s="13"/>
      <c r="L210" s="185"/>
      <c r="M210" s="190"/>
      <c r="N210" s="191"/>
      <c r="O210" s="191"/>
      <c r="P210" s="191"/>
      <c r="Q210" s="191"/>
      <c r="R210" s="191"/>
      <c r="S210" s="191"/>
      <c r="T210" s="19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7" t="s">
        <v>156</v>
      </c>
      <c r="AU210" s="187" t="s">
        <v>79</v>
      </c>
      <c r="AV210" s="13" t="s">
        <v>77</v>
      </c>
      <c r="AW210" s="13" t="s">
        <v>31</v>
      </c>
      <c r="AX210" s="13" t="s">
        <v>69</v>
      </c>
      <c r="AY210" s="187" t="s">
        <v>146</v>
      </c>
    </row>
    <row r="211" spans="1:51" s="14" customFormat="1" ht="12">
      <c r="A211" s="14"/>
      <c r="B211" s="193"/>
      <c r="C211" s="14"/>
      <c r="D211" s="186" t="s">
        <v>156</v>
      </c>
      <c r="E211" s="194" t="s">
        <v>3</v>
      </c>
      <c r="F211" s="195" t="s">
        <v>336</v>
      </c>
      <c r="G211" s="14"/>
      <c r="H211" s="196">
        <v>2.2</v>
      </c>
      <c r="I211" s="197"/>
      <c r="J211" s="14"/>
      <c r="K211" s="14"/>
      <c r="L211" s="193"/>
      <c r="M211" s="198"/>
      <c r="N211" s="199"/>
      <c r="O211" s="199"/>
      <c r="P211" s="199"/>
      <c r="Q211" s="199"/>
      <c r="R211" s="199"/>
      <c r="S211" s="199"/>
      <c r="T211" s="20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194" t="s">
        <v>156</v>
      </c>
      <c r="AU211" s="194" t="s">
        <v>79</v>
      </c>
      <c r="AV211" s="14" t="s">
        <v>79</v>
      </c>
      <c r="AW211" s="14" t="s">
        <v>31</v>
      </c>
      <c r="AX211" s="14" t="s">
        <v>69</v>
      </c>
      <c r="AY211" s="194" t="s">
        <v>146</v>
      </c>
    </row>
    <row r="212" spans="1:51" s="15" customFormat="1" ht="12">
      <c r="A212" s="15"/>
      <c r="B212" s="201"/>
      <c r="C212" s="15"/>
      <c r="D212" s="186" t="s">
        <v>156</v>
      </c>
      <c r="E212" s="202" t="s">
        <v>3</v>
      </c>
      <c r="F212" s="203" t="s">
        <v>161</v>
      </c>
      <c r="G212" s="15"/>
      <c r="H212" s="204">
        <v>17.2</v>
      </c>
      <c r="I212" s="205"/>
      <c r="J212" s="15"/>
      <c r="K212" s="15"/>
      <c r="L212" s="201"/>
      <c r="M212" s="206"/>
      <c r="N212" s="207"/>
      <c r="O212" s="207"/>
      <c r="P212" s="207"/>
      <c r="Q212" s="207"/>
      <c r="R212" s="207"/>
      <c r="S212" s="207"/>
      <c r="T212" s="208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02" t="s">
        <v>156</v>
      </c>
      <c r="AU212" s="202" t="s">
        <v>79</v>
      </c>
      <c r="AV212" s="15" t="s">
        <v>152</v>
      </c>
      <c r="AW212" s="15" t="s">
        <v>31</v>
      </c>
      <c r="AX212" s="15" t="s">
        <v>77</v>
      </c>
      <c r="AY212" s="202" t="s">
        <v>146</v>
      </c>
    </row>
    <row r="213" spans="1:65" s="2" customFormat="1" ht="24.15" customHeight="1">
      <c r="A213" s="38"/>
      <c r="B213" s="165"/>
      <c r="C213" s="166" t="s">
        <v>337</v>
      </c>
      <c r="D213" s="166" t="s">
        <v>148</v>
      </c>
      <c r="E213" s="167" t="s">
        <v>338</v>
      </c>
      <c r="F213" s="168" t="s">
        <v>339</v>
      </c>
      <c r="G213" s="169" t="s">
        <v>202</v>
      </c>
      <c r="H213" s="170">
        <v>18.45</v>
      </c>
      <c r="I213" s="171"/>
      <c r="J213" s="172">
        <f>ROUND(I213*H213,2)</f>
        <v>0</v>
      </c>
      <c r="K213" s="173"/>
      <c r="L213" s="39"/>
      <c r="M213" s="174" t="s">
        <v>3</v>
      </c>
      <c r="N213" s="175" t="s">
        <v>40</v>
      </c>
      <c r="O213" s="72"/>
      <c r="P213" s="176">
        <f>O213*H213</f>
        <v>0</v>
      </c>
      <c r="Q213" s="176">
        <v>0</v>
      </c>
      <c r="R213" s="176">
        <f>Q213*H213</f>
        <v>0</v>
      </c>
      <c r="S213" s="176">
        <v>0</v>
      </c>
      <c r="T213" s="17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78" t="s">
        <v>152</v>
      </c>
      <c r="AT213" s="178" t="s">
        <v>148</v>
      </c>
      <c r="AU213" s="178" t="s">
        <v>79</v>
      </c>
      <c r="AY213" s="19" t="s">
        <v>146</v>
      </c>
      <c r="BE213" s="179">
        <f>IF(N213="základní",J213,0)</f>
        <v>0</v>
      </c>
      <c r="BF213" s="179">
        <f>IF(N213="snížená",J213,0)</f>
        <v>0</v>
      </c>
      <c r="BG213" s="179">
        <f>IF(N213="zákl. přenesená",J213,0)</f>
        <v>0</v>
      </c>
      <c r="BH213" s="179">
        <f>IF(N213="sníž. přenesená",J213,0)</f>
        <v>0</v>
      </c>
      <c r="BI213" s="179">
        <f>IF(N213="nulová",J213,0)</f>
        <v>0</v>
      </c>
      <c r="BJ213" s="19" t="s">
        <v>77</v>
      </c>
      <c r="BK213" s="179">
        <f>ROUND(I213*H213,2)</f>
        <v>0</v>
      </c>
      <c r="BL213" s="19" t="s">
        <v>152</v>
      </c>
      <c r="BM213" s="178" t="s">
        <v>340</v>
      </c>
    </row>
    <row r="214" spans="1:47" s="2" customFormat="1" ht="12">
      <c r="A214" s="38"/>
      <c r="B214" s="39"/>
      <c r="C214" s="38"/>
      <c r="D214" s="180" t="s">
        <v>154</v>
      </c>
      <c r="E214" s="38"/>
      <c r="F214" s="181" t="s">
        <v>341</v>
      </c>
      <c r="G214" s="38"/>
      <c r="H214" s="38"/>
      <c r="I214" s="182"/>
      <c r="J214" s="38"/>
      <c r="K214" s="38"/>
      <c r="L214" s="39"/>
      <c r="M214" s="183"/>
      <c r="N214" s="184"/>
      <c r="O214" s="72"/>
      <c r="P214" s="72"/>
      <c r="Q214" s="72"/>
      <c r="R214" s="72"/>
      <c r="S214" s="72"/>
      <c r="T214" s="73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9" t="s">
        <v>154</v>
      </c>
      <c r="AU214" s="19" t="s">
        <v>79</v>
      </c>
    </row>
    <row r="215" spans="1:51" s="13" customFormat="1" ht="12">
      <c r="A215" s="13"/>
      <c r="B215" s="185"/>
      <c r="C215" s="13"/>
      <c r="D215" s="186" t="s">
        <v>156</v>
      </c>
      <c r="E215" s="187" t="s">
        <v>3</v>
      </c>
      <c r="F215" s="188" t="s">
        <v>342</v>
      </c>
      <c r="G215" s="13"/>
      <c r="H215" s="187" t="s">
        <v>3</v>
      </c>
      <c r="I215" s="189"/>
      <c r="J215" s="13"/>
      <c r="K215" s="13"/>
      <c r="L215" s="185"/>
      <c r="M215" s="190"/>
      <c r="N215" s="191"/>
      <c r="O215" s="191"/>
      <c r="P215" s="191"/>
      <c r="Q215" s="191"/>
      <c r="R215" s="191"/>
      <c r="S215" s="191"/>
      <c r="T215" s="19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87" t="s">
        <v>156</v>
      </c>
      <c r="AU215" s="187" t="s">
        <v>79</v>
      </c>
      <c r="AV215" s="13" t="s">
        <v>77</v>
      </c>
      <c r="AW215" s="13" t="s">
        <v>31</v>
      </c>
      <c r="AX215" s="13" t="s">
        <v>69</v>
      </c>
      <c r="AY215" s="187" t="s">
        <v>146</v>
      </c>
    </row>
    <row r="216" spans="1:51" s="14" customFormat="1" ht="12">
      <c r="A216" s="14"/>
      <c r="B216" s="193"/>
      <c r="C216" s="14"/>
      <c r="D216" s="186" t="s">
        <v>156</v>
      </c>
      <c r="E216" s="194" t="s">
        <v>3</v>
      </c>
      <c r="F216" s="195" t="s">
        <v>343</v>
      </c>
      <c r="G216" s="14"/>
      <c r="H216" s="196">
        <v>18.45</v>
      </c>
      <c r="I216" s="197"/>
      <c r="J216" s="14"/>
      <c r="K216" s="14"/>
      <c r="L216" s="193"/>
      <c r="M216" s="198"/>
      <c r="N216" s="199"/>
      <c r="O216" s="199"/>
      <c r="P216" s="199"/>
      <c r="Q216" s="199"/>
      <c r="R216" s="199"/>
      <c r="S216" s="199"/>
      <c r="T216" s="20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194" t="s">
        <v>156</v>
      </c>
      <c r="AU216" s="194" t="s">
        <v>79</v>
      </c>
      <c r="AV216" s="14" t="s">
        <v>79</v>
      </c>
      <c r="AW216" s="14" t="s">
        <v>31</v>
      </c>
      <c r="AX216" s="14" t="s">
        <v>77</v>
      </c>
      <c r="AY216" s="194" t="s">
        <v>146</v>
      </c>
    </row>
    <row r="217" spans="1:65" s="2" customFormat="1" ht="24.15" customHeight="1">
      <c r="A217" s="38"/>
      <c r="B217" s="165"/>
      <c r="C217" s="166" t="s">
        <v>344</v>
      </c>
      <c r="D217" s="166" t="s">
        <v>148</v>
      </c>
      <c r="E217" s="167" t="s">
        <v>345</v>
      </c>
      <c r="F217" s="168" t="s">
        <v>346</v>
      </c>
      <c r="G217" s="169" t="s">
        <v>151</v>
      </c>
      <c r="H217" s="170">
        <v>164</v>
      </c>
      <c r="I217" s="171"/>
      <c r="J217" s="172">
        <f>ROUND(I217*H217,2)</f>
        <v>0</v>
      </c>
      <c r="K217" s="173"/>
      <c r="L217" s="39"/>
      <c r="M217" s="174" t="s">
        <v>3</v>
      </c>
      <c r="N217" s="175" t="s">
        <v>40</v>
      </c>
      <c r="O217" s="72"/>
      <c r="P217" s="176">
        <f>O217*H217</f>
        <v>0</v>
      </c>
      <c r="Q217" s="176">
        <v>0.00031</v>
      </c>
      <c r="R217" s="176">
        <f>Q217*H217</f>
        <v>0.05084</v>
      </c>
      <c r="S217" s="176">
        <v>0</v>
      </c>
      <c r="T217" s="17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78" t="s">
        <v>152</v>
      </c>
      <c r="AT217" s="178" t="s">
        <v>148</v>
      </c>
      <c r="AU217" s="178" t="s">
        <v>79</v>
      </c>
      <c r="AY217" s="19" t="s">
        <v>146</v>
      </c>
      <c r="BE217" s="179">
        <f>IF(N217="základní",J217,0)</f>
        <v>0</v>
      </c>
      <c r="BF217" s="179">
        <f>IF(N217="snížená",J217,0)</f>
        <v>0</v>
      </c>
      <c r="BG217" s="179">
        <f>IF(N217="zákl. přenesená",J217,0)</f>
        <v>0</v>
      </c>
      <c r="BH217" s="179">
        <f>IF(N217="sníž. přenesená",J217,0)</f>
        <v>0</v>
      </c>
      <c r="BI217" s="179">
        <f>IF(N217="nulová",J217,0)</f>
        <v>0</v>
      </c>
      <c r="BJ217" s="19" t="s">
        <v>77</v>
      </c>
      <c r="BK217" s="179">
        <f>ROUND(I217*H217,2)</f>
        <v>0</v>
      </c>
      <c r="BL217" s="19" t="s">
        <v>152</v>
      </c>
      <c r="BM217" s="178" t="s">
        <v>347</v>
      </c>
    </row>
    <row r="218" spans="1:47" s="2" customFormat="1" ht="12">
      <c r="A218" s="38"/>
      <c r="B218" s="39"/>
      <c r="C218" s="38"/>
      <c r="D218" s="180" t="s">
        <v>154</v>
      </c>
      <c r="E218" s="38"/>
      <c r="F218" s="181" t="s">
        <v>348</v>
      </c>
      <c r="G218" s="38"/>
      <c r="H218" s="38"/>
      <c r="I218" s="182"/>
      <c r="J218" s="38"/>
      <c r="K218" s="38"/>
      <c r="L218" s="39"/>
      <c r="M218" s="183"/>
      <c r="N218" s="184"/>
      <c r="O218" s="72"/>
      <c r="P218" s="72"/>
      <c r="Q218" s="72"/>
      <c r="R218" s="72"/>
      <c r="S218" s="72"/>
      <c r="T218" s="73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9" t="s">
        <v>154</v>
      </c>
      <c r="AU218" s="19" t="s">
        <v>79</v>
      </c>
    </row>
    <row r="219" spans="1:51" s="13" customFormat="1" ht="12">
      <c r="A219" s="13"/>
      <c r="B219" s="185"/>
      <c r="C219" s="13"/>
      <c r="D219" s="186" t="s">
        <v>156</v>
      </c>
      <c r="E219" s="187" t="s">
        <v>3</v>
      </c>
      <c r="F219" s="188" t="s">
        <v>349</v>
      </c>
      <c r="G219" s="13"/>
      <c r="H219" s="187" t="s">
        <v>3</v>
      </c>
      <c r="I219" s="189"/>
      <c r="J219" s="13"/>
      <c r="K219" s="13"/>
      <c r="L219" s="185"/>
      <c r="M219" s="190"/>
      <c r="N219" s="191"/>
      <c r="O219" s="191"/>
      <c r="P219" s="191"/>
      <c r="Q219" s="191"/>
      <c r="R219" s="191"/>
      <c r="S219" s="191"/>
      <c r="T219" s="19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7" t="s">
        <v>156</v>
      </c>
      <c r="AU219" s="187" t="s">
        <v>79</v>
      </c>
      <c r="AV219" s="13" t="s">
        <v>77</v>
      </c>
      <c r="AW219" s="13" t="s">
        <v>31</v>
      </c>
      <c r="AX219" s="13" t="s">
        <v>69</v>
      </c>
      <c r="AY219" s="187" t="s">
        <v>146</v>
      </c>
    </row>
    <row r="220" spans="1:51" s="14" customFormat="1" ht="12">
      <c r="A220" s="14"/>
      <c r="B220" s="193"/>
      <c r="C220" s="14"/>
      <c r="D220" s="186" t="s">
        <v>156</v>
      </c>
      <c r="E220" s="194" t="s">
        <v>3</v>
      </c>
      <c r="F220" s="195" t="s">
        <v>350</v>
      </c>
      <c r="G220" s="14"/>
      <c r="H220" s="196">
        <v>164</v>
      </c>
      <c r="I220" s="197"/>
      <c r="J220" s="14"/>
      <c r="K220" s="14"/>
      <c r="L220" s="193"/>
      <c r="M220" s="198"/>
      <c r="N220" s="199"/>
      <c r="O220" s="199"/>
      <c r="P220" s="199"/>
      <c r="Q220" s="199"/>
      <c r="R220" s="199"/>
      <c r="S220" s="199"/>
      <c r="T220" s="20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194" t="s">
        <v>156</v>
      </c>
      <c r="AU220" s="194" t="s">
        <v>79</v>
      </c>
      <c r="AV220" s="14" t="s">
        <v>79</v>
      </c>
      <c r="AW220" s="14" t="s">
        <v>31</v>
      </c>
      <c r="AX220" s="14" t="s">
        <v>77</v>
      </c>
      <c r="AY220" s="194" t="s">
        <v>146</v>
      </c>
    </row>
    <row r="221" spans="1:65" s="2" customFormat="1" ht="24.15" customHeight="1">
      <c r="A221" s="38"/>
      <c r="B221" s="165"/>
      <c r="C221" s="166" t="s">
        <v>351</v>
      </c>
      <c r="D221" s="166" t="s">
        <v>148</v>
      </c>
      <c r="E221" s="167" t="s">
        <v>352</v>
      </c>
      <c r="F221" s="168" t="s">
        <v>353</v>
      </c>
      <c r="G221" s="169" t="s">
        <v>151</v>
      </c>
      <c r="H221" s="170">
        <v>91.85</v>
      </c>
      <c r="I221" s="171"/>
      <c r="J221" s="172">
        <f>ROUND(I221*H221,2)</f>
        <v>0</v>
      </c>
      <c r="K221" s="173"/>
      <c r="L221" s="39"/>
      <c r="M221" s="174" t="s">
        <v>3</v>
      </c>
      <c r="N221" s="175" t="s">
        <v>40</v>
      </c>
      <c r="O221" s="72"/>
      <c r="P221" s="176">
        <f>O221*H221</f>
        <v>0</v>
      </c>
      <c r="Q221" s="176">
        <v>0.00027</v>
      </c>
      <c r="R221" s="176">
        <f>Q221*H221</f>
        <v>0.0247995</v>
      </c>
      <c r="S221" s="176">
        <v>0</v>
      </c>
      <c r="T221" s="17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78" t="s">
        <v>152</v>
      </c>
      <c r="AT221" s="178" t="s">
        <v>148</v>
      </c>
      <c r="AU221" s="178" t="s">
        <v>79</v>
      </c>
      <c r="AY221" s="19" t="s">
        <v>146</v>
      </c>
      <c r="BE221" s="179">
        <f>IF(N221="základní",J221,0)</f>
        <v>0</v>
      </c>
      <c r="BF221" s="179">
        <f>IF(N221="snížená",J221,0)</f>
        <v>0</v>
      </c>
      <c r="BG221" s="179">
        <f>IF(N221="zákl. přenesená",J221,0)</f>
        <v>0</v>
      </c>
      <c r="BH221" s="179">
        <f>IF(N221="sníž. přenesená",J221,0)</f>
        <v>0</v>
      </c>
      <c r="BI221" s="179">
        <f>IF(N221="nulová",J221,0)</f>
        <v>0</v>
      </c>
      <c r="BJ221" s="19" t="s">
        <v>77</v>
      </c>
      <c r="BK221" s="179">
        <f>ROUND(I221*H221,2)</f>
        <v>0</v>
      </c>
      <c r="BL221" s="19" t="s">
        <v>152</v>
      </c>
      <c r="BM221" s="178" t="s">
        <v>354</v>
      </c>
    </row>
    <row r="222" spans="1:47" s="2" customFormat="1" ht="12">
      <c r="A222" s="38"/>
      <c r="B222" s="39"/>
      <c r="C222" s="38"/>
      <c r="D222" s="180" t="s">
        <v>154</v>
      </c>
      <c r="E222" s="38"/>
      <c r="F222" s="181" t="s">
        <v>355</v>
      </c>
      <c r="G222" s="38"/>
      <c r="H222" s="38"/>
      <c r="I222" s="182"/>
      <c r="J222" s="38"/>
      <c r="K222" s="38"/>
      <c r="L222" s="39"/>
      <c r="M222" s="183"/>
      <c r="N222" s="184"/>
      <c r="O222" s="72"/>
      <c r="P222" s="72"/>
      <c r="Q222" s="72"/>
      <c r="R222" s="72"/>
      <c r="S222" s="72"/>
      <c r="T222" s="73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9" t="s">
        <v>154</v>
      </c>
      <c r="AU222" s="19" t="s">
        <v>79</v>
      </c>
    </row>
    <row r="223" spans="1:51" s="13" customFormat="1" ht="12">
      <c r="A223" s="13"/>
      <c r="B223" s="185"/>
      <c r="C223" s="13"/>
      <c r="D223" s="186" t="s">
        <v>156</v>
      </c>
      <c r="E223" s="187" t="s">
        <v>3</v>
      </c>
      <c r="F223" s="188" t="s">
        <v>356</v>
      </c>
      <c r="G223" s="13"/>
      <c r="H223" s="187" t="s">
        <v>3</v>
      </c>
      <c r="I223" s="189"/>
      <c r="J223" s="13"/>
      <c r="K223" s="13"/>
      <c r="L223" s="185"/>
      <c r="M223" s="190"/>
      <c r="N223" s="191"/>
      <c r="O223" s="191"/>
      <c r="P223" s="191"/>
      <c r="Q223" s="191"/>
      <c r="R223" s="191"/>
      <c r="S223" s="191"/>
      <c r="T223" s="19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7" t="s">
        <v>156</v>
      </c>
      <c r="AU223" s="187" t="s">
        <v>79</v>
      </c>
      <c r="AV223" s="13" t="s">
        <v>77</v>
      </c>
      <c r="AW223" s="13" t="s">
        <v>31</v>
      </c>
      <c r="AX223" s="13" t="s">
        <v>69</v>
      </c>
      <c r="AY223" s="187" t="s">
        <v>146</v>
      </c>
    </row>
    <row r="224" spans="1:51" s="14" customFormat="1" ht="12">
      <c r="A224" s="14"/>
      <c r="B224" s="193"/>
      <c r="C224" s="14"/>
      <c r="D224" s="186" t="s">
        <v>156</v>
      </c>
      <c r="E224" s="194" t="s">
        <v>3</v>
      </c>
      <c r="F224" s="195" t="s">
        <v>357</v>
      </c>
      <c r="G224" s="14"/>
      <c r="H224" s="196">
        <v>80</v>
      </c>
      <c r="I224" s="197"/>
      <c r="J224" s="14"/>
      <c r="K224" s="14"/>
      <c r="L224" s="193"/>
      <c r="M224" s="198"/>
      <c r="N224" s="199"/>
      <c r="O224" s="199"/>
      <c r="P224" s="199"/>
      <c r="Q224" s="199"/>
      <c r="R224" s="199"/>
      <c r="S224" s="199"/>
      <c r="T224" s="20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194" t="s">
        <v>156</v>
      </c>
      <c r="AU224" s="194" t="s">
        <v>79</v>
      </c>
      <c r="AV224" s="14" t="s">
        <v>79</v>
      </c>
      <c r="AW224" s="14" t="s">
        <v>31</v>
      </c>
      <c r="AX224" s="14" t="s">
        <v>69</v>
      </c>
      <c r="AY224" s="194" t="s">
        <v>146</v>
      </c>
    </row>
    <row r="225" spans="1:51" s="13" customFormat="1" ht="12">
      <c r="A225" s="13"/>
      <c r="B225" s="185"/>
      <c r="C225" s="13"/>
      <c r="D225" s="186" t="s">
        <v>156</v>
      </c>
      <c r="E225" s="187" t="s">
        <v>3</v>
      </c>
      <c r="F225" s="188" t="s">
        <v>358</v>
      </c>
      <c r="G225" s="13"/>
      <c r="H225" s="187" t="s">
        <v>3</v>
      </c>
      <c r="I225" s="189"/>
      <c r="J225" s="13"/>
      <c r="K225" s="13"/>
      <c r="L225" s="185"/>
      <c r="M225" s="190"/>
      <c r="N225" s="191"/>
      <c r="O225" s="191"/>
      <c r="P225" s="191"/>
      <c r="Q225" s="191"/>
      <c r="R225" s="191"/>
      <c r="S225" s="191"/>
      <c r="T225" s="19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7" t="s">
        <v>156</v>
      </c>
      <c r="AU225" s="187" t="s">
        <v>79</v>
      </c>
      <c r="AV225" s="13" t="s">
        <v>77</v>
      </c>
      <c r="AW225" s="13" t="s">
        <v>31</v>
      </c>
      <c r="AX225" s="13" t="s">
        <v>69</v>
      </c>
      <c r="AY225" s="187" t="s">
        <v>146</v>
      </c>
    </row>
    <row r="226" spans="1:51" s="14" customFormat="1" ht="12">
      <c r="A226" s="14"/>
      <c r="B226" s="193"/>
      <c r="C226" s="14"/>
      <c r="D226" s="186" t="s">
        <v>156</v>
      </c>
      <c r="E226" s="194" t="s">
        <v>3</v>
      </c>
      <c r="F226" s="195" t="s">
        <v>359</v>
      </c>
      <c r="G226" s="14"/>
      <c r="H226" s="196">
        <v>11.85</v>
      </c>
      <c r="I226" s="197"/>
      <c r="J226" s="14"/>
      <c r="K226" s="14"/>
      <c r="L226" s="193"/>
      <c r="M226" s="198"/>
      <c r="N226" s="199"/>
      <c r="O226" s="199"/>
      <c r="P226" s="199"/>
      <c r="Q226" s="199"/>
      <c r="R226" s="199"/>
      <c r="S226" s="199"/>
      <c r="T226" s="20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194" t="s">
        <v>156</v>
      </c>
      <c r="AU226" s="194" t="s">
        <v>79</v>
      </c>
      <c r="AV226" s="14" t="s">
        <v>79</v>
      </c>
      <c r="AW226" s="14" t="s">
        <v>31</v>
      </c>
      <c r="AX226" s="14" t="s">
        <v>69</v>
      </c>
      <c r="AY226" s="194" t="s">
        <v>146</v>
      </c>
    </row>
    <row r="227" spans="1:51" s="15" customFormat="1" ht="12">
      <c r="A227" s="15"/>
      <c r="B227" s="201"/>
      <c r="C227" s="15"/>
      <c r="D227" s="186" t="s">
        <v>156</v>
      </c>
      <c r="E227" s="202" t="s">
        <v>3</v>
      </c>
      <c r="F227" s="203" t="s">
        <v>161</v>
      </c>
      <c r="G227" s="15"/>
      <c r="H227" s="204">
        <v>91.85</v>
      </c>
      <c r="I227" s="205"/>
      <c r="J227" s="15"/>
      <c r="K227" s="15"/>
      <c r="L227" s="201"/>
      <c r="M227" s="206"/>
      <c r="N227" s="207"/>
      <c r="O227" s="207"/>
      <c r="P227" s="207"/>
      <c r="Q227" s="207"/>
      <c r="R227" s="207"/>
      <c r="S227" s="207"/>
      <c r="T227" s="208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02" t="s">
        <v>156</v>
      </c>
      <c r="AU227" s="202" t="s">
        <v>79</v>
      </c>
      <c r="AV227" s="15" t="s">
        <v>152</v>
      </c>
      <c r="AW227" s="15" t="s">
        <v>31</v>
      </c>
      <c r="AX227" s="15" t="s">
        <v>77</v>
      </c>
      <c r="AY227" s="202" t="s">
        <v>146</v>
      </c>
    </row>
    <row r="228" spans="1:65" s="2" customFormat="1" ht="16.5" customHeight="1">
      <c r="A228" s="38"/>
      <c r="B228" s="165"/>
      <c r="C228" s="209" t="s">
        <v>360</v>
      </c>
      <c r="D228" s="209" t="s">
        <v>273</v>
      </c>
      <c r="E228" s="210" t="s">
        <v>361</v>
      </c>
      <c r="F228" s="211" t="s">
        <v>362</v>
      </c>
      <c r="G228" s="212" t="s">
        <v>151</v>
      </c>
      <c r="H228" s="213">
        <v>260.967</v>
      </c>
      <c r="I228" s="214"/>
      <c r="J228" s="215">
        <f>ROUND(I228*H228,2)</f>
        <v>0</v>
      </c>
      <c r="K228" s="216"/>
      <c r="L228" s="217"/>
      <c r="M228" s="218" t="s">
        <v>3</v>
      </c>
      <c r="N228" s="219" t="s">
        <v>40</v>
      </c>
      <c r="O228" s="72"/>
      <c r="P228" s="176">
        <f>O228*H228</f>
        <v>0</v>
      </c>
      <c r="Q228" s="176">
        <v>0.0003</v>
      </c>
      <c r="R228" s="176">
        <f>Q228*H228</f>
        <v>0.07829009999999999</v>
      </c>
      <c r="S228" s="176">
        <v>0</v>
      </c>
      <c r="T228" s="177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178" t="s">
        <v>207</v>
      </c>
      <c r="AT228" s="178" t="s">
        <v>273</v>
      </c>
      <c r="AU228" s="178" t="s">
        <v>79</v>
      </c>
      <c r="AY228" s="19" t="s">
        <v>146</v>
      </c>
      <c r="BE228" s="179">
        <f>IF(N228="základní",J228,0)</f>
        <v>0</v>
      </c>
      <c r="BF228" s="179">
        <f>IF(N228="snížená",J228,0)</f>
        <v>0</v>
      </c>
      <c r="BG228" s="179">
        <f>IF(N228="zákl. přenesená",J228,0)</f>
        <v>0</v>
      </c>
      <c r="BH228" s="179">
        <f>IF(N228="sníž. přenesená",J228,0)</f>
        <v>0</v>
      </c>
      <c r="BI228" s="179">
        <f>IF(N228="nulová",J228,0)</f>
        <v>0</v>
      </c>
      <c r="BJ228" s="19" t="s">
        <v>77</v>
      </c>
      <c r="BK228" s="179">
        <f>ROUND(I228*H228,2)</f>
        <v>0</v>
      </c>
      <c r="BL228" s="19" t="s">
        <v>152</v>
      </c>
      <c r="BM228" s="178" t="s">
        <v>363</v>
      </c>
    </row>
    <row r="229" spans="1:51" s="14" customFormat="1" ht="12">
      <c r="A229" s="14"/>
      <c r="B229" s="193"/>
      <c r="C229" s="14"/>
      <c r="D229" s="186" t="s">
        <v>156</v>
      </c>
      <c r="E229" s="194" t="s">
        <v>3</v>
      </c>
      <c r="F229" s="195" t="s">
        <v>364</v>
      </c>
      <c r="G229" s="14"/>
      <c r="H229" s="196">
        <v>260.967</v>
      </c>
      <c r="I229" s="197"/>
      <c r="J229" s="14"/>
      <c r="K229" s="14"/>
      <c r="L229" s="193"/>
      <c r="M229" s="198"/>
      <c r="N229" s="199"/>
      <c r="O229" s="199"/>
      <c r="P229" s="199"/>
      <c r="Q229" s="199"/>
      <c r="R229" s="199"/>
      <c r="S229" s="199"/>
      <c r="T229" s="20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194" t="s">
        <v>156</v>
      </c>
      <c r="AU229" s="194" t="s">
        <v>79</v>
      </c>
      <c r="AV229" s="14" t="s">
        <v>79</v>
      </c>
      <c r="AW229" s="14" t="s">
        <v>31</v>
      </c>
      <c r="AX229" s="14" t="s">
        <v>77</v>
      </c>
      <c r="AY229" s="194" t="s">
        <v>146</v>
      </c>
    </row>
    <row r="230" spans="1:65" s="2" customFormat="1" ht="16.5" customHeight="1">
      <c r="A230" s="38"/>
      <c r="B230" s="165"/>
      <c r="C230" s="166" t="s">
        <v>365</v>
      </c>
      <c r="D230" s="166" t="s">
        <v>148</v>
      </c>
      <c r="E230" s="167" t="s">
        <v>366</v>
      </c>
      <c r="F230" s="168" t="s">
        <v>367</v>
      </c>
      <c r="G230" s="169" t="s">
        <v>202</v>
      </c>
      <c r="H230" s="170">
        <v>1.64</v>
      </c>
      <c r="I230" s="171"/>
      <c r="J230" s="172">
        <f>ROUND(I230*H230,2)</f>
        <v>0</v>
      </c>
      <c r="K230" s="173"/>
      <c r="L230" s="39"/>
      <c r="M230" s="174" t="s">
        <v>3</v>
      </c>
      <c r="N230" s="175" t="s">
        <v>40</v>
      </c>
      <c r="O230" s="72"/>
      <c r="P230" s="176">
        <f>O230*H230</f>
        <v>0</v>
      </c>
      <c r="Q230" s="176">
        <v>1.92</v>
      </c>
      <c r="R230" s="176">
        <f>Q230*H230</f>
        <v>3.1487999999999996</v>
      </c>
      <c r="S230" s="176">
        <v>0</v>
      </c>
      <c r="T230" s="177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178" t="s">
        <v>152</v>
      </c>
      <c r="AT230" s="178" t="s">
        <v>148</v>
      </c>
      <c r="AU230" s="178" t="s">
        <v>79</v>
      </c>
      <c r="AY230" s="19" t="s">
        <v>146</v>
      </c>
      <c r="BE230" s="179">
        <f>IF(N230="základní",J230,0)</f>
        <v>0</v>
      </c>
      <c r="BF230" s="179">
        <f>IF(N230="snížená",J230,0)</f>
        <v>0</v>
      </c>
      <c r="BG230" s="179">
        <f>IF(N230="zákl. přenesená",J230,0)</f>
        <v>0</v>
      </c>
      <c r="BH230" s="179">
        <f>IF(N230="sníž. přenesená",J230,0)</f>
        <v>0</v>
      </c>
      <c r="BI230" s="179">
        <f>IF(N230="nulová",J230,0)</f>
        <v>0</v>
      </c>
      <c r="BJ230" s="19" t="s">
        <v>77</v>
      </c>
      <c r="BK230" s="179">
        <f>ROUND(I230*H230,2)</f>
        <v>0</v>
      </c>
      <c r="BL230" s="19" t="s">
        <v>152</v>
      </c>
      <c r="BM230" s="178" t="s">
        <v>368</v>
      </c>
    </row>
    <row r="231" spans="1:47" s="2" customFormat="1" ht="12">
      <c r="A231" s="38"/>
      <c r="B231" s="39"/>
      <c r="C231" s="38"/>
      <c r="D231" s="180" t="s">
        <v>154</v>
      </c>
      <c r="E231" s="38"/>
      <c r="F231" s="181" t="s">
        <v>369</v>
      </c>
      <c r="G231" s="38"/>
      <c r="H231" s="38"/>
      <c r="I231" s="182"/>
      <c r="J231" s="38"/>
      <c r="K231" s="38"/>
      <c r="L231" s="39"/>
      <c r="M231" s="183"/>
      <c r="N231" s="184"/>
      <c r="O231" s="72"/>
      <c r="P231" s="72"/>
      <c r="Q231" s="72"/>
      <c r="R231" s="72"/>
      <c r="S231" s="72"/>
      <c r="T231" s="73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9" t="s">
        <v>154</v>
      </c>
      <c r="AU231" s="19" t="s">
        <v>79</v>
      </c>
    </row>
    <row r="232" spans="1:51" s="13" customFormat="1" ht="12">
      <c r="A232" s="13"/>
      <c r="B232" s="185"/>
      <c r="C232" s="13"/>
      <c r="D232" s="186" t="s">
        <v>156</v>
      </c>
      <c r="E232" s="187" t="s">
        <v>3</v>
      </c>
      <c r="F232" s="188" t="s">
        <v>370</v>
      </c>
      <c r="G232" s="13"/>
      <c r="H232" s="187" t="s">
        <v>3</v>
      </c>
      <c r="I232" s="189"/>
      <c r="J232" s="13"/>
      <c r="K232" s="13"/>
      <c r="L232" s="185"/>
      <c r="M232" s="190"/>
      <c r="N232" s="191"/>
      <c r="O232" s="191"/>
      <c r="P232" s="191"/>
      <c r="Q232" s="191"/>
      <c r="R232" s="191"/>
      <c r="S232" s="191"/>
      <c r="T232" s="19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7" t="s">
        <v>156</v>
      </c>
      <c r="AU232" s="187" t="s">
        <v>79</v>
      </c>
      <c r="AV232" s="13" t="s">
        <v>77</v>
      </c>
      <c r="AW232" s="13" t="s">
        <v>31</v>
      </c>
      <c r="AX232" s="13" t="s">
        <v>69</v>
      </c>
      <c r="AY232" s="187" t="s">
        <v>146</v>
      </c>
    </row>
    <row r="233" spans="1:51" s="14" customFormat="1" ht="12">
      <c r="A233" s="14"/>
      <c r="B233" s="193"/>
      <c r="C233" s="14"/>
      <c r="D233" s="186" t="s">
        <v>156</v>
      </c>
      <c r="E233" s="194" t="s">
        <v>3</v>
      </c>
      <c r="F233" s="195" t="s">
        <v>371</v>
      </c>
      <c r="G233" s="14"/>
      <c r="H233" s="196">
        <v>1.64</v>
      </c>
      <c r="I233" s="197"/>
      <c r="J233" s="14"/>
      <c r="K233" s="14"/>
      <c r="L233" s="193"/>
      <c r="M233" s="198"/>
      <c r="N233" s="199"/>
      <c r="O233" s="199"/>
      <c r="P233" s="199"/>
      <c r="Q233" s="199"/>
      <c r="R233" s="199"/>
      <c r="S233" s="199"/>
      <c r="T233" s="200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194" t="s">
        <v>156</v>
      </c>
      <c r="AU233" s="194" t="s">
        <v>79</v>
      </c>
      <c r="AV233" s="14" t="s">
        <v>79</v>
      </c>
      <c r="AW233" s="14" t="s">
        <v>31</v>
      </c>
      <c r="AX233" s="14" t="s">
        <v>77</v>
      </c>
      <c r="AY233" s="194" t="s">
        <v>146</v>
      </c>
    </row>
    <row r="234" spans="1:65" s="2" customFormat="1" ht="16.5" customHeight="1">
      <c r="A234" s="38"/>
      <c r="B234" s="165"/>
      <c r="C234" s="166" t="s">
        <v>372</v>
      </c>
      <c r="D234" s="166" t="s">
        <v>148</v>
      </c>
      <c r="E234" s="167" t="s">
        <v>373</v>
      </c>
      <c r="F234" s="168" t="s">
        <v>374</v>
      </c>
      <c r="G234" s="169" t="s">
        <v>190</v>
      </c>
      <c r="H234" s="170">
        <v>82</v>
      </c>
      <c r="I234" s="171"/>
      <c r="J234" s="172">
        <f>ROUND(I234*H234,2)</f>
        <v>0</v>
      </c>
      <c r="K234" s="173"/>
      <c r="L234" s="39"/>
      <c r="M234" s="174" t="s">
        <v>3</v>
      </c>
      <c r="N234" s="175" t="s">
        <v>40</v>
      </c>
      <c r="O234" s="72"/>
      <c r="P234" s="176">
        <f>O234*H234</f>
        <v>0</v>
      </c>
      <c r="Q234" s="176">
        <v>0.00049</v>
      </c>
      <c r="R234" s="176">
        <f>Q234*H234</f>
        <v>0.04018</v>
      </c>
      <c r="S234" s="176">
        <v>0</v>
      </c>
      <c r="T234" s="17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78" t="s">
        <v>152</v>
      </c>
      <c r="AT234" s="178" t="s">
        <v>148</v>
      </c>
      <c r="AU234" s="178" t="s">
        <v>79</v>
      </c>
      <c r="AY234" s="19" t="s">
        <v>146</v>
      </c>
      <c r="BE234" s="179">
        <f>IF(N234="základní",J234,0)</f>
        <v>0</v>
      </c>
      <c r="BF234" s="179">
        <f>IF(N234="snížená",J234,0)</f>
        <v>0</v>
      </c>
      <c r="BG234" s="179">
        <f>IF(N234="zákl. přenesená",J234,0)</f>
        <v>0</v>
      </c>
      <c r="BH234" s="179">
        <f>IF(N234="sníž. přenesená",J234,0)</f>
        <v>0</v>
      </c>
      <c r="BI234" s="179">
        <f>IF(N234="nulová",J234,0)</f>
        <v>0</v>
      </c>
      <c r="BJ234" s="19" t="s">
        <v>77</v>
      </c>
      <c r="BK234" s="179">
        <f>ROUND(I234*H234,2)</f>
        <v>0</v>
      </c>
      <c r="BL234" s="19" t="s">
        <v>152</v>
      </c>
      <c r="BM234" s="178" t="s">
        <v>375</v>
      </c>
    </row>
    <row r="235" spans="1:47" s="2" customFormat="1" ht="12">
      <c r="A235" s="38"/>
      <c r="B235" s="39"/>
      <c r="C235" s="38"/>
      <c r="D235" s="180" t="s">
        <v>154</v>
      </c>
      <c r="E235" s="38"/>
      <c r="F235" s="181" t="s">
        <v>376</v>
      </c>
      <c r="G235" s="38"/>
      <c r="H235" s="38"/>
      <c r="I235" s="182"/>
      <c r="J235" s="38"/>
      <c r="K235" s="38"/>
      <c r="L235" s="39"/>
      <c r="M235" s="183"/>
      <c r="N235" s="184"/>
      <c r="O235" s="72"/>
      <c r="P235" s="72"/>
      <c r="Q235" s="72"/>
      <c r="R235" s="72"/>
      <c r="S235" s="72"/>
      <c r="T235" s="73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9" t="s">
        <v>154</v>
      </c>
      <c r="AU235" s="19" t="s">
        <v>79</v>
      </c>
    </row>
    <row r="236" spans="1:51" s="13" customFormat="1" ht="12">
      <c r="A236" s="13"/>
      <c r="B236" s="185"/>
      <c r="C236" s="13"/>
      <c r="D236" s="186" t="s">
        <v>156</v>
      </c>
      <c r="E236" s="187" t="s">
        <v>3</v>
      </c>
      <c r="F236" s="188" t="s">
        <v>377</v>
      </c>
      <c r="G236" s="13"/>
      <c r="H236" s="187" t="s">
        <v>3</v>
      </c>
      <c r="I236" s="189"/>
      <c r="J236" s="13"/>
      <c r="K236" s="13"/>
      <c r="L236" s="185"/>
      <c r="M236" s="190"/>
      <c r="N236" s="191"/>
      <c r="O236" s="191"/>
      <c r="P236" s="191"/>
      <c r="Q236" s="191"/>
      <c r="R236" s="191"/>
      <c r="S236" s="191"/>
      <c r="T236" s="19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87" t="s">
        <v>156</v>
      </c>
      <c r="AU236" s="187" t="s">
        <v>79</v>
      </c>
      <c r="AV236" s="13" t="s">
        <v>77</v>
      </c>
      <c r="AW236" s="13" t="s">
        <v>31</v>
      </c>
      <c r="AX236" s="13" t="s">
        <v>69</v>
      </c>
      <c r="AY236" s="187" t="s">
        <v>146</v>
      </c>
    </row>
    <row r="237" spans="1:51" s="14" customFormat="1" ht="12">
      <c r="A237" s="14"/>
      <c r="B237" s="193"/>
      <c r="C237" s="14"/>
      <c r="D237" s="186" t="s">
        <v>156</v>
      </c>
      <c r="E237" s="194" t="s">
        <v>3</v>
      </c>
      <c r="F237" s="195" t="s">
        <v>378</v>
      </c>
      <c r="G237" s="14"/>
      <c r="H237" s="196">
        <v>82</v>
      </c>
      <c r="I237" s="197"/>
      <c r="J237" s="14"/>
      <c r="K237" s="14"/>
      <c r="L237" s="193"/>
      <c r="M237" s="198"/>
      <c r="N237" s="199"/>
      <c r="O237" s="199"/>
      <c r="P237" s="199"/>
      <c r="Q237" s="199"/>
      <c r="R237" s="199"/>
      <c r="S237" s="199"/>
      <c r="T237" s="20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194" t="s">
        <v>156</v>
      </c>
      <c r="AU237" s="194" t="s">
        <v>79</v>
      </c>
      <c r="AV237" s="14" t="s">
        <v>79</v>
      </c>
      <c r="AW237" s="14" t="s">
        <v>31</v>
      </c>
      <c r="AX237" s="14" t="s">
        <v>77</v>
      </c>
      <c r="AY237" s="194" t="s">
        <v>146</v>
      </c>
    </row>
    <row r="238" spans="1:63" s="12" customFormat="1" ht="22.8" customHeight="1">
      <c r="A238" s="12"/>
      <c r="B238" s="152"/>
      <c r="C238" s="12"/>
      <c r="D238" s="153" t="s">
        <v>68</v>
      </c>
      <c r="E238" s="163" t="s">
        <v>152</v>
      </c>
      <c r="F238" s="163" t="s">
        <v>379</v>
      </c>
      <c r="G238" s="12"/>
      <c r="H238" s="12"/>
      <c r="I238" s="155"/>
      <c r="J238" s="164">
        <f>BK238</f>
        <v>0</v>
      </c>
      <c r="K238" s="12"/>
      <c r="L238" s="152"/>
      <c r="M238" s="157"/>
      <c r="N238" s="158"/>
      <c r="O238" s="158"/>
      <c r="P238" s="159">
        <f>SUM(P239:P242)</f>
        <v>0</v>
      </c>
      <c r="Q238" s="158"/>
      <c r="R238" s="159">
        <f>SUM(R239:R242)</f>
        <v>0</v>
      </c>
      <c r="S238" s="158"/>
      <c r="T238" s="160">
        <f>SUM(T239:T242)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153" t="s">
        <v>77</v>
      </c>
      <c r="AT238" s="161" t="s">
        <v>68</v>
      </c>
      <c r="AU238" s="161" t="s">
        <v>77</v>
      </c>
      <c r="AY238" s="153" t="s">
        <v>146</v>
      </c>
      <c r="BK238" s="162">
        <f>SUM(BK239:BK242)</f>
        <v>0</v>
      </c>
    </row>
    <row r="239" spans="1:65" s="2" customFormat="1" ht="16.5" customHeight="1">
      <c r="A239" s="38"/>
      <c r="B239" s="165"/>
      <c r="C239" s="166" t="s">
        <v>380</v>
      </c>
      <c r="D239" s="166" t="s">
        <v>148</v>
      </c>
      <c r="E239" s="167" t="s">
        <v>381</v>
      </c>
      <c r="F239" s="168" t="s">
        <v>382</v>
      </c>
      <c r="G239" s="169" t="s">
        <v>202</v>
      </c>
      <c r="H239" s="170">
        <v>0.84</v>
      </c>
      <c r="I239" s="171"/>
      <c r="J239" s="172">
        <f>ROUND(I239*H239,2)</f>
        <v>0</v>
      </c>
      <c r="K239" s="173"/>
      <c r="L239" s="39"/>
      <c r="M239" s="174" t="s">
        <v>3</v>
      </c>
      <c r="N239" s="175" t="s">
        <v>40</v>
      </c>
      <c r="O239" s="72"/>
      <c r="P239" s="176">
        <f>O239*H239</f>
        <v>0</v>
      </c>
      <c r="Q239" s="176">
        <v>0</v>
      </c>
      <c r="R239" s="176">
        <f>Q239*H239</f>
        <v>0</v>
      </c>
      <c r="S239" s="176">
        <v>0</v>
      </c>
      <c r="T239" s="17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178" t="s">
        <v>152</v>
      </c>
      <c r="AT239" s="178" t="s">
        <v>148</v>
      </c>
      <c r="AU239" s="178" t="s">
        <v>79</v>
      </c>
      <c r="AY239" s="19" t="s">
        <v>146</v>
      </c>
      <c r="BE239" s="179">
        <f>IF(N239="základní",J239,0)</f>
        <v>0</v>
      </c>
      <c r="BF239" s="179">
        <f>IF(N239="snížená",J239,0)</f>
        <v>0</v>
      </c>
      <c r="BG239" s="179">
        <f>IF(N239="zákl. přenesená",J239,0)</f>
        <v>0</v>
      </c>
      <c r="BH239" s="179">
        <f>IF(N239="sníž. přenesená",J239,0)</f>
        <v>0</v>
      </c>
      <c r="BI239" s="179">
        <f>IF(N239="nulová",J239,0)</f>
        <v>0</v>
      </c>
      <c r="BJ239" s="19" t="s">
        <v>77</v>
      </c>
      <c r="BK239" s="179">
        <f>ROUND(I239*H239,2)</f>
        <v>0</v>
      </c>
      <c r="BL239" s="19" t="s">
        <v>152</v>
      </c>
      <c r="BM239" s="178" t="s">
        <v>383</v>
      </c>
    </row>
    <row r="240" spans="1:47" s="2" customFormat="1" ht="12">
      <c r="A240" s="38"/>
      <c r="B240" s="39"/>
      <c r="C240" s="38"/>
      <c r="D240" s="180" t="s">
        <v>154</v>
      </c>
      <c r="E240" s="38"/>
      <c r="F240" s="181" t="s">
        <v>384</v>
      </c>
      <c r="G240" s="38"/>
      <c r="H240" s="38"/>
      <c r="I240" s="182"/>
      <c r="J240" s="38"/>
      <c r="K240" s="38"/>
      <c r="L240" s="39"/>
      <c r="M240" s="183"/>
      <c r="N240" s="184"/>
      <c r="O240" s="72"/>
      <c r="P240" s="72"/>
      <c r="Q240" s="72"/>
      <c r="R240" s="72"/>
      <c r="S240" s="72"/>
      <c r="T240" s="73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9" t="s">
        <v>154</v>
      </c>
      <c r="AU240" s="19" t="s">
        <v>79</v>
      </c>
    </row>
    <row r="241" spans="1:51" s="13" customFormat="1" ht="12">
      <c r="A241" s="13"/>
      <c r="B241" s="185"/>
      <c r="C241" s="13"/>
      <c r="D241" s="186" t="s">
        <v>156</v>
      </c>
      <c r="E241" s="187" t="s">
        <v>3</v>
      </c>
      <c r="F241" s="188" t="s">
        <v>385</v>
      </c>
      <c r="G241" s="13"/>
      <c r="H241" s="187" t="s">
        <v>3</v>
      </c>
      <c r="I241" s="189"/>
      <c r="J241" s="13"/>
      <c r="K241" s="13"/>
      <c r="L241" s="185"/>
      <c r="M241" s="190"/>
      <c r="N241" s="191"/>
      <c r="O241" s="191"/>
      <c r="P241" s="191"/>
      <c r="Q241" s="191"/>
      <c r="R241" s="191"/>
      <c r="S241" s="191"/>
      <c r="T241" s="19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87" t="s">
        <v>156</v>
      </c>
      <c r="AU241" s="187" t="s">
        <v>79</v>
      </c>
      <c r="AV241" s="13" t="s">
        <v>77</v>
      </c>
      <c r="AW241" s="13" t="s">
        <v>31</v>
      </c>
      <c r="AX241" s="13" t="s">
        <v>69</v>
      </c>
      <c r="AY241" s="187" t="s">
        <v>146</v>
      </c>
    </row>
    <row r="242" spans="1:51" s="14" customFormat="1" ht="12">
      <c r="A242" s="14"/>
      <c r="B242" s="193"/>
      <c r="C242" s="14"/>
      <c r="D242" s="186" t="s">
        <v>156</v>
      </c>
      <c r="E242" s="194" t="s">
        <v>3</v>
      </c>
      <c r="F242" s="195" t="s">
        <v>386</v>
      </c>
      <c r="G242" s="14"/>
      <c r="H242" s="196">
        <v>0.84</v>
      </c>
      <c r="I242" s="197"/>
      <c r="J242" s="14"/>
      <c r="K242" s="14"/>
      <c r="L242" s="193"/>
      <c r="M242" s="198"/>
      <c r="N242" s="199"/>
      <c r="O242" s="199"/>
      <c r="P242" s="199"/>
      <c r="Q242" s="199"/>
      <c r="R242" s="199"/>
      <c r="S242" s="199"/>
      <c r="T242" s="20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194" t="s">
        <v>156</v>
      </c>
      <c r="AU242" s="194" t="s">
        <v>79</v>
      </c>
      <c r="AV242" s="14" t="s">
        <v>79</v>
      </c>
      <c r="AW242" s="14" t="s">
        <v>31</v>
      </c>
      <c r="AX242" s="14" t="s">
        <v>77</v>
      </c>
      <c r="AY242" s="194" t="s">
        <v>146</v>
      </c>
    </row>
    <row r="243" spans="1:63" s="12" customFormat="1" ht="22.8" customHeight="1">
      <c r="A243" s="12"/>
      <c r="B243" s="152"/>
      <c r="C243" s="12"/>
      <c r="D243" s="153" t="s">
        <v>68</v>
      </c>
      <c r="E243" s="163" t="s">
        <v>181</v>
      </c>
      <c r="F243" s="163" t="s">
        <v>387</v>
      </c>
      <c r="G243" s="12"/>
      <c r="H243" s="12"/>
      <c r="I243" s="155"/>
      <c r="J243" s="164">
        <f>BK243</f>
        <v>0</v>
      </c>
      <c r="K243" s="12"/>
      <c r="L243" s="152"/>
      <c r="M243" s="157"/>
      <c r="N243" s="158"/>
      <c r="O243" s="158"/>
      <c r="P243" s="159">
        <f>SUM(P244:P381)</f>
        <v>0</v>
      </c>
      <c r="Q243" s="158"/>
      <c r="R243" s="159">
        <f>SUM(R244:R381)</f>
        <v>334.88376700000003</v>
      </c>
      <c r="S243" s="158"/>
      <c r="T243" s="160">
        <f>SUM(T244:T381)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53" t="s">
        <v>77</v>
      </c>
      <c r="AT243" s="161" t="s">
        <v>68</v>
      </c>
      <c r="AU243" s="161" t="s">
        <v>77</v>
      </c>
      <c r="AY243" s="153" t="s">
        <v>146</v>
      </c>
      <c r="BK243" s="162">
        <f>SUM(BK244:BK381)</f>
        <v>0</v>
      </c>
    </row>
    <row r="244" spans="1:65" s="2" customFormat="1" ht="24.15" customHeight="1">
      <c r="A244" s="38"/>
      <c r="B244" s="165"/>
      <c r="C244" s="166" t="s">
        <v>388</v>
      </c>
      <c r="D244" s="166" t="s">
        <v>148</v>
      </c>
      <c r="E244" s="167" t="s">
        <v>389</v>
      </c>
      <c r="F244" s="168" t="s">
        <v>390</v>
      </c>
      <c r="G244" s="169" t="s">
        <v>151</v>
      </c>
      <c r="H244" s="170">
        <v>955.5</v>
      </c>
      <c r="I244" s="171"/>
      <c r="J244" s="172">
        <f>ROUND(I244*H244,2)</f>
        <v>0</v>
      </c>
      <c r="K244" s="173"/>
      <c r="L244" s="39"/>
      <c r="M244" s="174" t="s">
        <v>3</v>
      </c>
      <c r="N244" s="175" t="s">
        <v>40</v>
      </c>
      <c r="O244" s="72"/>
      <c r="P244" s="176">
        <f>O244*H244</f>
        <v>0</v>
      </c>
      <c r="Q244" s="176">
        <v>0</v>
      </c>
      <c r="R244" s="176">
        <f>Q244*H244</f>
        <v>0</v>
      </c>
      <c r="S244" s="176">
        <v>0</v>
      </c>
      <c r="T244" s="17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178" t="s">
        <v>152</v>
      </c>
      <c r="AT244" s="178" t="s">
        <v>148</v>
      </c>
      <c r="AU244" s="178" t="s">
        <v>79</v>
      </c>
      <c r="AY244" s="19" t="s">
        <v>146</v>
      </c>
      <c r="BE244" s="179">
        <f>IF(N244="základní",J244,0)</f>
        <v>0</v>
      </c>
      <c r="BF244" s="179">
        <f>IF(N244="snížená",J244,0)</f>
        <v>0</v>
      </c>
      <c r="BG244" s="179">
        <f>IF(N244="zákl. přenesená",J244,0)</f>
        <v>0</v>
      </c>
      <c r="BH244" s="179">
        <f>IF(N244="sníž. přenesená",J244,0)</f>
        <v>0</v>
      </c>
      <c r="BI244" s="179">
        <f>IF(N244="nulová",J244,0)</f>
        <v>0</v>
      </c>
      <c r="BJ244" s="19" t="s">
        <v>77</v>
      </c>
      <c r="BK244" s="179">
        <f>ROUND(I244*H244,2)</f>
        <v>0</v>
      </c>
      <c r="BL244" s="19" t="s">
        <v>152</v>
      </c>
      <c r="BM244" s="178" t="s">
        <v>391</v>
      </c>
    </row>
    <row r="245" spans="1:47" s="2" customFormat="1" ht="12">
      <c r="A245" s="38"/>
      <c r="B245" s="39"/>
      <c r="C245" s="38"/>
      <c r="D245" s="180" t="s">
        <v>154</v>
      </c>
      <c r="E245" s="38"/>
      <c r="F245" s="181" t="s">
        <v>392</v>
      </c>
      <c r="G245" s="38"/>
      <c r="H245" s="38"/>
      <c r="I245" s="182"/>
      <c r="J245" s="38"/>
      <c r="K245" s="38"/>
      <c r="L245" s="39"/>
      <c r="M245" s="183"/>
      <c r="N245" s="184"/>
      <c r="O245" s="72"/>
      <c r="P245" s="72"/>
      <c r="Q245" s="72"/>
      <c r="R245" s="72"/>
      <c r="S245" s="72"/>
      <c r="T245" s="73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9" t="s">
        <v>154</v>
      </c>
      <c r="AU245" s="19" t="s">
        <v>79</v>
      </c>
    </row>
    <row r="246" spans="1:51" s="13" customFormat="1" ht="12">
      <c r="A246" s="13"/>
      <c r="B246" s="185"/>
      <c r="C246" s="13"/>
      <c r="D246" s="186" t="s">
        <v>156</v>
      </c>
      <c r="E246" s="187" t="s">
        <v>3</v>
      </c>
      <c r="F246" s="188" t="s">
        <v>393</v>
      </c>
      <c r="G246" s="13"/>
      <c r="H246" s="187" t="s">
        <v>3</v>
      </c>
      <c r="I246" s="189"/>
      <c r="J246" s="13"/>
      <c r="K246" s="13"/>
      <c r="L246" s="185"/>
      <c r="M246" s="190"/>
      <c r="N246" s="191"/>
      <c r="O246" s="191"/>
      <c r="P246" s="191"/>
      <c r="Q246" s="191"/>
      <c r="R246" s="191"/>
      <c r="S246" s="191"/>
      <c r="T246" s="19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7" t="s">
        <v>156</v>
      </c>
      <c r="AU246" s="187" t="s">
        <v>79</v>
      </c>
      <c r="AV246" s="13" t="s">
        <v>77</v>
      </c>
      <c r="AW246" s="13" t="s">
        <v>31</v>
      </c>
      <c r="AX246" s="13" t="s">
        <v>69</v>
      </c>
      <c r="AY246" s="187" t="s">
        <v>146</v>
      </c>
    </row>
    <row r="247" spans="1:51" s="13" customFormat="1" ht="12">
      <c r="A247" s="13"/>
      <c r="B247" s="185"/>
      <c r="C247" s="13"/>
      <c r="D247" s="186" t="s">
        <v>156</v>
      </c>
      <c r="E247" s="187" t="s">
        <v>3</v>
      </c>
      <c r="F247" s="188" t="s">
        <v>313</v>
      </c>
      <c r="G247" s="13"/>
      <c r="H247" s="187" t="s">
        <v>3</v>
      </c>
      <c r="I247" s="189"/>
      <c r="J247" s="13"/>
      <c r="K247" s="13"/>
      <c r="L247" s="185"/>
      <c r="M247" s="190"/>
      <c r="N247" s="191"/>
      <c r="O247" s="191"/>
      <c r="P247" s="191"/>
      <c r="Q247" s="191"/>
      <c r="R247" s="191"/>
      <c r="S247" s="191"/>
      <c r="T247" s="19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87" t="s">
        <v>156</v>
      </c>
      <c r="AU247" s="187" t="s">
        <v>79</v>
      </c>
      <c r="AV247" s="13" t="s">
        <v>77</v>
      </c>
      <c r="AW247" s="13" t="s">
        <v>31</v>
      </c>
      <c r="AX247" s="13" t="s">
        <v>69</v>
      </c>
      <c r="AY247" s="187" t="s">
        <v>146</v>
      </c>
    </row>
    <row r="248" spans="1:51" s="13" customFormat="1" ht="12">
      <c r="A248" s="13"/>
      <c r="B248" s="185"/>
      <c r="C248" s="13"/>
      <c r="D248" s="186" t="s">
        <v>156</v>
      </c>
      <c r="E248" s="187" t="s">
        <v>3</v>
      </c>
      <c r="F248" s="188" t="s">
        <v>394</v>
      </c>
      <c r="G248" s="13"/>
      <c r="H248" s="187" t="s">
        <v>3</v>
      </c>
      <c r="I248" s="189"/>
      <c r="J248" s="13"/>
      <c r="K248" s="13"/>
      <c r="L248" s="185"/>
      <c r="M248" s="190"/>
      <c r="N248" s="191"/>
      <c r="O248" s="191"/>
      <c r="P248" s="191"/>
      <c r="Q248" s="191"/>
      <c r="R248" s="191"/>
      <c r="S248" s="191"/>
      <c r="T248" s="19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87" t="s">
        <v>156</v>
      </c>
      <c r="AU248" s="187" t="s">
        <v>79</v>
      </c>
      <c r="AV248" s="13" t="s">
        <v>77</v>
      </c>
      <c r="AW248" s="13" t="s">
        <v>31</v>
      </c>
      <c r="AX248" s="13" t="s">
        <v>69</v>
      </c>
      <c r="AY248" s="187" t="s">
        <v>146</v>
      </c>
    </row>
    <row r="249" spans="1:51" s="14" customFormat="1" ht="12">
      <c r="A249" s="14"/>
      <c r="B249" s="193"/>
      <c r="C249" s="14"/>
      <c r="D249" s="186" t="s">
        <v>156</v>
      </c>
      <c r="E249" s="194" t="s">
        <v>3</v>
      </c>
      <c r="F249" s="195" t="s">
        <v>314</v>
      </c>
      <c r="G249" s="14"/>
      <c r="H249" s="196">
        <v>314.6</v>
      </c>
      <c r="I249" s="197"/>
      <c r="J249" s="14"/>
      <c r="K249" s="14"/>
      <c r="L249" s="193"/>
      <c r="M249" s="198"/>
      <c r="N249" s="199"/>
      <c r="O249" s="199"/>
      <c r="P249" s="199"/>
      <c r="Q249" s="199"/>
      <c r="R249" s="199"/>
      <c r="S249" s="199"/>
      <c r="T249" s="200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194" t="s">
        <v>156</v>
      </c>
      <c r="AU249" s="194" t="s">
        <v>79</v>
      </c>
      <c r="AV249" s="14" t="s">
        <v>79</v>
      </c>
      <c r="AW249" s="14" t="s">
        <v>31</v>
      </c>
      <c r="AX249" s="14" t="s">
        <v>69</v>
      </c>
      <c r="AY249" s="194" t="s">
        <v>146</v>
      </c>
    </row>
    <row r="250" spans="1:51" s="13" customFormat="1" ht="12">
      <c r="A250" s="13"/>
      <c r="B250" s="185"/>
      <c r="C250" s="13"/>
      <c r="D250" s="186" t="s">
        <v>156</v>
      </c>
      <c r="E250" s="187" t="s">
        <v>3</v>
      </c>
      <c r="F250" s="188" t="s">
        <v>395</v>
      </c>
      <c r="G250" s="13"/>
      <c r="H250" s="187" t="s">
        <v>3</v>
      </c>
      <c r="I250" s="189"/>
      <c r="J250" s="13"/>
      <c r="K250" s="13"/>
      <c r="L250" s="185"/>
      <c r="M250" s="190"/>
      <c r="N250" s="191"/>
      <c r="O250" s="191"/>
      <c r="P250" s="191"/>
      <c r="Q250" s="191"/>
      <c r="R250" s="191"/>
      <c r="S250" s="191"/>
      <c r="T250" s="19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7" t="s">
        <v>156</v>
      </c>
      <c r="AU250" s="187" t="s">
        <v>79</v>
      </c>
      <c r="AV250" s="13" t="s">
        <v>77</v>
      </c>
      <c r="AW250" s="13" t="s">
        <v>31</v>
      </c>
      <c r="AX250" s="13" t="s">
        <v>69</v>
      </c>
      <c r="AY250" s="187" t="s">
        <v>146</v>
      </c>
    </row>
    <row r="251" spans="1:51" s="14" customFormat="1" ht="12">
      <c r="A251" s="14"/>
      <c r="B251" s="193"/>
      <c r="C251" s="14"/>
      <c r="D251" s="186" t="s">
        <v>156</v>
      </c>
      <c r="E251" s="194" t="s">
        <v>3</v>
      </c>
      <c r="F251" s="195" t="s">
        <v>314</v>
      </c>
      <c r="G251" s="14"/>
      <c r="H251" s="196">
        <v>314.6</v>
      </c>
      <c r="I251" s="197"/>
      <c r="J251" s="14"/>
      <c r="K251" s="14"/>
      <c r="L251" s="193"/>
      <c r="M251" s="198"/>
      <c r="N251" s="199"/>
      <c r="O251" s="199"/>
      <c r="P251" s="199"/>
      <c r="Q251" s="199"/>
      <c r="R251" s="199"/>
      <c r="S251" s="199"/>
      <c r="T251" s="20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194" t="s">
        <v>156</v>
      </c>
      <c r="AU251" s="194" t="s">
        <v>79</v>
      </c>
      <c r="AV251" s="14" t="s">
        <v>79</v>
      </c>
      <c r="AW251" s="14" t="s">
        <v>31</v>
      </c>
      <c r="AX251" s="14" t="s">
        <v>69</v>
      </c>
      <c r="AY251" s="194" t="s">
        <v>146</v>
      </c>
    </row>
    <row r="252" spans="1:51" s="13" customFormat="1" ht="12">
      <c r="A252" s="13"/>
      <c r="B252" s="185"/>
      <c r="C252" s="13"/>
      <c r="D252" s="186" t="s">
        <v>156</v>
      </c>
      <c r="E252" s="187" t="s">
        <v>3</v>
      </c>
      <c r="F252" s="188" t="s">
        <v>315</v>
      </c>
      <c r="G252" s="13"/>
      <c r="H252" s="187" t="s">
        <v>3</v>
      </c>
      <c r="I252" s="189"/>
      <c r="J252" s="13"/>
      <c r="K252" s="13"/>
      <c r="L252" s="185"/>
      <c r="M252" s="190"/>
      <c r="N252" s="191"/>
      <c r="O252" s="191"/>
      <c r="P252" s="191"/>
      <c r="Q252" s="191"/>
      <c r="R252" s="191"/>
      <c r="S252" s="191"/>
      <c r="T252" s="19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87" t="s">
        <v>156</v>
      </c>
      <c r="AU252" s="187" t="s">
        <v>79</v>
      </c>
      <c r="AV252" s="13" t="s">
        <v>77</v>
      </c>
      <c r="AW252" s="13" t="s">
        <v>31</v>
      </c>
      <c r="AX252" s="13" t="s">
        <v>69</v>
      </c>
      <c r="AY252" s="187" t="s">
        <v>146</v>
      </c>
    </row>
    <row r="253" spans="1:51" s="13" customFormat="1" ht="12">
      <c r="A253" s="13"/>
      <c r="B253" s="185"/>
      <c r="C253" s="13"/>
      <c r="D253" s="186" t="s">
        <v>156</v>
      </c>
      <c r="E253" s="187" t="s">
        <v>3</v>
      </c>
      <c r="F253" s="188" t="s">
        <v>394</v>
      </c>
      <c r="G253" s="13"/>
      <c r="H253" s="187" t="s">
        <v>3</v>
      </c>
      <c r="I253" s="189"/>
      <c r="J253" s="13"/>
      <c r="K253" s="13"/>
      <c r="L253" s="185"/>
      <c r="M253" s="190"/>
      <c r="N253" s="191"/>
      <c r="O253" s="191"/>
      <c r="P253" s="191"/>
      <c r="Q253" s="191"/>
      <c r="R253" s="191"/>
      <c r="S253" s="191"/>
      <c r="T253" s="19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7" t="s">
        <v>156</v>
      </c>
      <c r="AU253" s="187" t="s">
        <v>79</v>
      </c>
      <c r="AV253" s="13" t="s">
        <v>77</v>
      </c>
      <c r="AW253" s="13" t="s">
        <v>31</v>
      </c>
      <c r="AX253" s="13" t="s">
        <v>69</v>
      </c>
      <c r="AY253" s="187" t="s">
        <v>146</v>
      </c>
    </row>
    <row r="254" spans="1:51" s="14" customFormat="1" ht="12">
      <c r="A254" s="14"/>
      <c r="B254" s="193"/>
      <c r="C254" s="14"/>
      <c r="D254" s="186" t="s">
        <v>156</v>
      </c>
      <c r="E254" s="194" t="s">
        <v>3</v>
      </c>
      <c r="F254" s="195" t="s">
        <v>316</v>
      </c>
      <c r="G254" s="14"/>
      <c r="H254" s="196">
        <v>163.15</v>
      </c>
      <c r="I254" s="197"/>
      <c r="J254" s="14"/>
      <c r="K254" s="14"/>
      <c r="L254" s="193"/>
      <c r="M254" s="198"/>
      <c r="N254" s="199"/>
      <c r="O254" s="199"/>
      <c r="P254" s="199"/>
      <c r="Q254" s="199"/>
      <c r="R254" s="199"/>
      <c r="S254" s="199"/>
      <c r="T254" s="20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194" t="s">
        <v>156</v>
      </c>
      <c r="AU254" s="194" t="s">
        <v>79</v>
      </c>
      <c r="AV254" s="14" t="s">
        <v>79</v>
      </c>
      <c r="AW254" s="14" t="s">
        <v>31</v>
      </c>
      <c r="AX254" s="14" t="s">
        <v>69</v>
      </c>
      <c r="AY254" s="194" t="s">
        <v>146</v>
      </c>
    </row>
    <row r="255" spans="1:51" s="13" customFormat="1" ht="12">
      <c r="A255" s="13"/>
      <c r="B255" s="185"/>
      <c r="C255" s="13"/>
      <c r="D255" s="186" t="s">
        <v>156</v>
      </c>
      <c r="E255" s="187" t="s">
        <v>3</v>
      </c>
      <c r="F255" s="188" t="s">
        <v>395</v>
      </c>
      <c r="G255" s="13"/>
      <c r="H255" s="187" t="s">
        <v>3</v>
      </c>
      <c r="I255" s="189"/>
      <c r="J255" s="13"/>
      <c r="K255" s="13"/>
      <c r="L255" s="185"/>
      <c r="M255" s="190"/>
      <c r="N255" s="191"/>
      <c r="O255" s="191"/>
      <c r="P255" s="191"/>
      <c r="Q255" s="191"/>
      <c r="R255" s="191"/>
      <c r="S255" s="191"/>
      <c r="T255" s="19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87" t="s">
        <v>156</v>
      </c>
      <c r="AU255" s="187" t="s">
        <v>79</v>
      </c>
      <c r="AV255" s="13" t="s">
        <v>77</v>
      </c>
      <c r="AW255" s="13" t="s">
        <v>31</v>
      </c>
      <c r="AX255" s="13" t="s">
        <v>69</v>
      </c>
      <c r="AY255" s="187" t="s">
        <v>146</v>
      </c>
    </row>
    <row r="256" spans="1:51" s="14" customFormat="1" ht="12">
      <c r="A256" s="14"/>
      <c r="B256" s="193"/>
      <c r="C256" s="14"/>
      <c r="D256" s="186" t="s">
        <v>156</v>
      </c>
      <c r="E256" s="194" t="s">
        <v>3</v>
      </c>
      <c r="F256" s="195" t="s">
        <v>316</v>
      </c>
      <c r="G256" s="14"/>
      <c r="H256" s="196">
        <v>163.15</v>
      </c>
      <c r="I256" s="197"/>
      <c r="J256" s="14"/>
      <c r="K256" s="14"/>
      <c r="L256" s="193"/>
      <c r="M256" s="198"/>
      <c r="N256" s="199"/>
      <c r="O256" s="199"/>
      <c r="P256" s="199"/>
      <c r="Q256" s="199"/>
      <c r="R256" s="199"/>
      <c r="S256" s="199"/>
      <c r="T256" s="20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194" t="s">
        <v>156</v>
      </c>
      <c r="AU256" s="194" t="s">
        <v>79</v>
      </c>
      <c r="AV256" s="14" t="s">
        <v>79</v>
      </c>
      <c r="AW256" s="14" t="s">
        <v>31</v>
      </c>
      <c r="AX256" s="14" t="s">
        <v>69</v>
      </c>
      <c r="AY256" s="194" t="s">
        <v>146</v>
      </c>
    </row>
    <row r="257" spans="1:51" s="15" customFormat="1" ht="12">
      <c r="A257" s="15"/>
      <c r="B257" s="201"/>
      <c r="C257" s="15"/>
      <c r="D257" s="186" t="s">
        <v>156</v>
      </c>
      <c r="E257" s="202" t="s">
        <v>3</v>
      </c>
      <c r="F257" s="203" t="s">
        <v>161</v>
      </c>
      <c r="G257" s="15"/>
      <c r="H257" s="204">
        <v>955.5</v>
      </c>
      <c r="I257" s="205"/>
      <c r="J257" s="15"/>
      <c r="K257" s="15"/>
      <c r="L257" s="201"/>
      <c r="M257" s="206"/>
      <c r="N257" s="207"/>
      <c r="O257" s="207"/>
      <c r="P257" s="207"/>
      <c r="Q257" s="207"/>
      <c r="R257" s="207"/>
      <c r="S257" s="207"/>
      <c r="T257" s="208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02" t="s">
        <v>156</v>
      </c>
      <c r="AU257" s="202" t="s">
        <v>79</v>
      </c>
      <c r="AV257" s="15" t="s">
        <v>152</v>
      </c>
      <c r="AW257" s="15" t="s">
        <v>31</v>
      </c>
      <c r="AX257" s="15" t="s">
        <v>77</v>
      </c>
      <c r="AY257" s="202" t="s">
        <v>146</v>
      </c>
    </row>
    <row r="258" spans="1:65" s="2" customFormat="1" ht="24.15" customHeight="1">
      <c r="A258" s="38"/>
      <c r="B258" s="165"/>
      <c r="C258" s="166" t="s">
        <v>396</v>
      </c>
      <c r="D258" s="166" t="s">
        <v>148</v>
      </c>
      <c r="E258" s="167" t="s">
        <v>397</v>
      </c>
      <c r="F258" s="168" t="s">
        <v>398</v>
      </c>
      <c r="G258" s="169" t="s">
        <v>151</v>
      </c>
      <c r="H258" s="170">
        <v>220.88</v>
      </c>
      <c r="I258" s="171"/>
      <c r="J258" s="172">
        <f>ROUND(I258*H258,2)</f>
        <v>0</v>
      </c>
      <c r="K258" s="173"/>
      <c r="L258" s="39"/>
      <c r="M258" s="174" t="s">
        <v>3</v>
      </c>
      <c r="N258" s="175" t="s">
        <v>40</v>
      </c>
      <c r="O258" s="72"/>
      <c r="P258" s="176">
        <f>O258*H258</f>
        <v>0</v>
      </c>
      <c r="Q258" s="176">
        <v>0</v>
      </c>
      <c r="R258" s="176">
        <f>Q258*H258</f>
        <v>0</v>
      </c>
      <c r="S258" s="176">
        <v>0</v>
      </c>
      <c r="T258" s="17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178" t="s">
        <v>152</v>
      </c>
      <c r="AT258" s="178" t="s">
        <v>148</v>
      </c>
      <c r="AU258" s="178" t="s">
        <v>79</v>
      </c>
      <c r="AY258" s="19" t="s">
        <v>146</v>
      </c>
      <c r="BE258" s="179">
        <f>IF(N258="základní",J258,0)</f>
        <v>0</v>
      </c>
      <c r="BF258" s="179">
        <f>IF(N258="snížená",J258,0)</f>
        <v>0</v>
      </c>
      <c r="BG258" s="179">
        <f>IF(N258="zákl. přenesená",J258,0)</f>
        <v>0</v>
      </c>
      <c r="BH258" s="179">
        <f>IF(N258="sníž. přenesená",J258,0)</f>
        <v>0</v>
      </c>
      <c r="BI258" s="179">
        <f>IF(N258="nulová",J258,0)</f>
        <v>0</v>
      </c>
      <c r="BJ258" s="19" t="s">
        <v>77</v>
      </c>
      <c r="BK258" s="179">
        <f>ROUND(I258*H258,2)</f>
        <v>0</v>
      </c>
      <c r="BL258" s="19" t="s">
        <v>152</v>
      </c>
      <c r="BM258" s="178" t="s">
        <v>399</v>
      </c>
    </row>
    <row r="259" spans="1:47" s="2" customFormat="1" ht="12">
      <c r="A259" s="38"/>
      <c r="B259" s="39"/>
      <c r="C259" s="38"/>
      <c r="D259" s="180" t="s">
        <v>154</v>
      </c>
      <c r="E259" s="38"/>
      <c r="F259" s="181" t="s">
        <v>400</v>
      </c>
      <c r="G259" s="38"/>
      <c r="H259" s="38"/>
      <c r="I259" s="182"/>
      <c r="J259" s="38"/>
      <c r="K259" s="38"/>
      <c r="L259" s="39"/>
      <c r="M259" s="183"/>
      <c r="N259" s="184"/>
      <c r="O259" s="72"/>
      <c r="P259" s="72"/>
      <c r="Q259" s="72"/>
      <c r="R259" s="72"/>
      <c r="S259" s="72"/>
      <c r="T259" s="73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9" t="s">
        <v>154</v>
      </c>
      <c r="AU259" s="19" t="s">
        <v>79</v>
      </c>
    </row>
    <row r="260" spans="1:51" s="13" customFormat="1" ht="12">
      <c r="A260" s="13"/>
      <c r="B260" s="185"/>
      <c r="C260" s="13"/>
      <c r="D260" s="186" t="s">
        <v>156</v>
      </c>
      <c r="E260" s="187" t="s">
        <v>3</v>
      </c>
      <c r="F260" s="188" t="s">
        <v>401</v>
      </c>
      <c r="G260" s="13"/>
      <c r="H260" s="187" t="s">
        <v>3</v>
      </c>
      <c r="I260" s="189"/>
      <c r="J260" s="13"/>
      <c r="K260" s="13"/>
      <c r="L260" s="185"/>
      <c r="M260" s="190"/>
      <c r="N260" s="191"/>
      <c r="O260" s="191"/>
      <c r="P260" s="191"/>
      <c r="Q260" s="191"/>
      <c r="R260" s="191"/>
      <c r="S260" s="191"/>
      <c r="T260" s="19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87" t="s">
        <v>156</v>
      </c>
      <c r="AU260" s="187" t="s">
        <v>79</v>
      </c>
      <c r="AV260" s="13" t="s">
        <v>77</v>
      </c>
      <c r="AW260" s="13" t="s">
        <v>31</v>
      </c>
      <c r="AX260" s="13" t="s">
        <v>69</v>
      </c>
      <c r="AY260" s="187" t="s">
        <v>146</v>
      </c>
    </row>
    <row r="261" spans="1:51" s="13" customFormat="1" ht="12">
      <c r="A261" s="13"/>
      <c r="B261" s="185"/>
      <c r="C261" s="13"/>
      <c r="D261" s="186" t="s">
        <v>156</v>
      </c>
      <c r="E261" s="187" t="s">
        <v>3</v>
      </c>
      <c r="F261" s="188" t="s">
        <v>317</v>
      </c>
      <c r="G261" s="13"/>
      <c r="H261" s="187" t="s">
        <v>3</v>
      </c>
      <c r="I261" s="189"/>
      <c r="J261" s="13"/>
      <c r="K261" s="13"/>
      <c r="L261" s="185"/>
      <c r="M261" s="190"/>
      <c r="N261" s="191"/>
      <c r="O261" s="191"/>
      <c r="P261" s="191"/>
      <c r="Q261" s="191"/>
      <c r="R261" s="191"/>
      <c r="S261" s="191"/>
      <c r="T261" s="19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87" t="s">
        <v>156</v>
      </c>
      <c r="AU261" s="187" t="s">
        <v>79</v>
      </c>
      <c r="AV261" s="13" t="s">
        <v>77</v>
      </c>
      <c r="AW261" s="13" t="s">
        <v>31</v>
      </c>
      <c r="AX261" s="13" t="s">
        <v>69</v>
      </c>
      <c r="AY261" s="187" t="s">
        <v>146</v>
      </c>
    </row>
    <row r="262" spans="1:51" s="14" customFormat="1" ht="12">
      <c r="A262" s="14"/>
      <c r="B262" s="193"/>
      <c r="C262" s="14"/>
      <c r="D262" s="186" t="s">
        <v>156</v>
      </c>
      <c r="E262" s="194" t="s">
        <v>3</v>
      </c>
      <c r="F262" s="195" t="s">
        <v>318</v>
      </c>
      <c r="G262" s="14"/>
      <c r="H262" s="196">
        <v>220.88</v>
      </c>
      <c r="I262" s="197"/>
      <c r="J262" s="14"/>
      <c r="K262" s="14"/>
      <c r="L262" s="193"/>
      <c r="M262" s="198"/>
      <c r="N262" s="199"/>
      <c r="O262" s="199"/>
      <c r="P262" s="199"/>
      <c r="Q262" s="199"/>
      <c r="R262" s="199"/>
      <c r="S262" s="199"/>
      <c r="T262" s="20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194" t="s">
        <v>156</v>
      </c>
      <c r="AU262" s="194" t="s">
        <v>79</v>
      </c>
      <c r="AV262" s="14" t="s">
        <v>79</v>
      </c>
      <c r="AW262" s="14" t="s">
        <v>31</v>
      </c>
      <c r="AX262" s="14" t="s">
        <v>77</v>
      </c>
      <c r="AY262" s="194" t="s">
        <v>146</v>
      </c>
    </row>
    <row r="263" spans="1:65" s="2" customFormat="1" ht="16.5" customHeight="1">
      <c r="A263" s="38"/>
      <c r="B263" s="165"/>
      <c r="C263" s="209" t="s">
        <v>402</v>
      </c>
      <c r="D263" s="209" t="s">
        <v>273</v>
      </c>
      <c r="E263" s="210" t="s">
        <v>403</v>
      </c>
      <c r="F263" s="211" t="s">
        <v>404</v>
      </c>
      <c r="G263" s="212" t="s">
        <v>257</v>
      </c>
      <c r="H263" s="213">
        <v>514.728</v>
      </c>
      <c r="I263" s="214"/>
      <c r="J263" s="215">
        <f>ROUND(I263*H263,2)</f>
        <v>0</v>
      </c>
      <c r="K263" s="216"/>
      <c r="L263" s="217"/>
      <c r="M263" s="218" t="s">
        <v>3</v>
      </c>
      <c r="N263" s="219" t="s">
        <v>40</v>
      </c>
      <c r="O263" s="72"/>
      <c r="P263" s="176">
        <f>O263*H263</f>
        <v>0</v>
      </c>
      <c r="Q263" s="176">
        <v>0</v>
      </c>
      <c r="R263" s="176">
        <f>Q263*H263</f>
        <v>0</v>
      </c>
      <c r="S263" s="176">
        <v>0</v>
      </c>
      <c r="T263" s="17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178" t="s">
        <v>207</v>
      </c>
      <c r="AT263" s="178" t="s">
        <v>273</v>
      </c>
      <c r="AU263" s="178" t="s">
        <v>79</v>
      </c>
      <c r="AY263" s="19" t="s">
        <v>146</v>
      </c>
      <c r="BE263" s="179">
        <f>IF(N263="základní",J263,0)</f>
        <v>0</v>
      </c>
      <c r="BF263" s="179">
        <f>IF(N263="snížená",J263,0)</f>
        <v>0</v>
      </c>
      <c r="BG263" s="179">
        <f>IF(N263="zákl. přenesená",J263,0)</f>
        <v>0</v>
      </c>
      <c r="BH263" s="179">
        <f>IF(N263="sníž. přenesená",J263,0)</f>
        <v>0</v>
      </c>
      <c r="BI263" s="179">
        <f>IF(N263="nulová",J263,0)</f>
        <v>0</v>
      </c>
      <c r="BJ263" s="19" t="s">
        <v>77</v>
      </c>
      <c r="BK263" s="179">
        <f>ROUND(I263*H263,2)</f>
        <v>0</v>
      </c>
      <c r="BL263" s="19" t="s">
        <v>152</v>
      </c>
      <c r="BM263" s="178" t="s">
        <v>405</v>
      </c>
    </row>
    <row r="264" spans="1:51" s="13" customFormat="1" ht="12">
      <c r="A264" s="13"/>
      <c r="B264" s="185"/>
      <c r="C264" s="13"/>
      <c r="D264" s="186" t="s">
        <v>156</v>
      </c>
      <c r="E264" s="187" t="s">
        <v>3</v>
      </c>
      <c r="F264" s="188" t="s">
        <v>393</v>
      </c>
      <c r="G264" s="13"/>
      <c r="H264" s="187" t="s">
        <v>3</v>
      </c>
      <c r="I264" s="189"/>
      <c r="J264" s="13"/>
      <c r="K264" s="13"/>
      <c r="L264" s="185"/>
      <c r="M264" s="190"/>
      <c r="N264" s="191"/>
      <c r="O264" s="191"/>
      <c r="P264" s="191"/>
      <c r="Q264" s="191"/>
      <c r="R264" s="191"/>
      <c r="S264" s="191"/>
      <c r="T264" s="19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87" t="s">
        <v>156</v>
      </c>
      <c r="AU264" s="187" t="s">
        <v>79</v>
      </c>
      <c r="AV264" s="13" t="s">
        <v>77</v>
      </c>
      <c r="AW264" s="13" t="s">
        <v>31</v>
      </c>
      <c r="AX264" s="13" t="s">
        <v>69</v>
      </c>
      <c r="AY264" s="187" t="s">
        <v>146</v>
      </c>
    </row>
    <row r="265" spans="1:51" s="13" customFormat="1" ht="12">
      <c r="A265" s="13"/>
      <c r="B265" s="185"/>
      <c r="C265" s="13"/>
      <c r="D265" s="186" t="s">
        <v>156</v>
      </c>
      <c r="E265" s="187" t="s">
        <v>3</v>
      </c>
      <c r="F265" s="188" t="s">
        <v>313</v>
      </c>
      <c r="G265" s="13"/>
      <c r="H265" s="187" t="s">
        <v>3</v>
      </c>
      <c r="I265" s="189"/>
      <c r="J265" s="13"/>
      <c r="K265" s="13"/>
      <c r="L265" s="185"/>
      <c r="M265" s="190"/>
      <c r="N265" s="191"/>
      <c r="O265" s="191"/>
      <c r="P265" s="191"/>
      <c r="Q265" s="191"/>
      <c r="R265" s="191"/>
      <c r="S265" s="191"/>
      <c r="T265" s="19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87" t="s">
        <v>156</v>
      </c>
      <c r="AU265" s="187" t="s">
        <v>79</v>
      </c>
      <c r="AV265" s="13" t="s">
        <v>77</v>
      </c>
      <c r="AW265" s="13" t="s">
        <v>31</v>
      </c>
      <c r="AX265" s="13" t="s">
        <v>69</v>
      </c>
      <c r="AY265" s="187" t="s">
        <v>146</v>
      </c>
    </row>
    <row r="266" spans="1:51" s="13" customFormat="1" ht="12">
      <c r="A266" s="13"/>
      <c r="B266" s="185"/>
      <c r="C266" s="13"/>
      <c r="D266" s="186" t="s">
        <v>156</v>
      </c>
      <c r="E266" s="187" t="s">
        <v>3</v>
      </c>
      <c r="F266" s="188" t="s">
        <v>394</v>
      </c>
      <c r="G266" s="13"/>
      <c r="H266" s="187" t="s">
        <v>3</v>
      </c>
      <c r="I266" s="189"/>
      <c r="J266" s="13"/>
      <c r="K266" s="13"/>
      <c r="L266" s="185"/>
      <c r="M266" s="190"/>
      <c r="N266" s="191"/>
      <c r="O266" s="191"/>
      <c r="P266" s="191"/>
      <c r="Q266" s="191"/>
      <c r="R266" s="191"/>
      <c r="S266" s="191"/>
      <c r="T266" s="19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87" t="s">
        <v>156</v>
      </c>
      <c r="AU266" s="187" t="s">
        <v>79</v>
      </c>
      <c r="AV266" s="13" t="s">
        <v>77</v>
      </c>
      <c r="AW266" s="13" t="s">
        <v>31</v>
      </c>
      <c r="AX266" s="13" t="s">
        <v>69</v>
      </c>
      <c r="AY266" s="187" t="s">
        <v>146</v>
      </c>
    </row>
    <row r="267" spans="1:51" s="14" customFormat="1" ht="12">
      <c r="A267" s="14"/>
      <c r="B267" s="193"/>
      <c r="C267" s="14"/>
      <c r="D267" s="186" t="s">
        <v>156</v>
      </c>
      <c r="E267" s="194" t="s">
        <v>3</v>
      </c>
      <c r="F267" s="195" t="s">
        <v>406</v>
      </c>
      <c r="G267" s="14"/>
      <c r="H267" s="196">
        <v>125.84</v>
      </c>
      <c r="I267" s="197"/>
      <c r="J267" s="14"/>
      <c r="K267" s="14"/>
      <c r="L267" s="193"/>
      <c r="M267" s="198"/>
      <c r="N267" s="199"/>
      <c r="O267" s="199"/>
      <c r="P267" s="199"/>
      <c r="Q267" s="199"/>
      <c r="R267" s="199"/>
      <c r="S267" s="199"/>
      <c r="T267" s="20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194" t="s">
        <v>156</v>
      </c>
      <c r="AU267" s="194" t="s">
        <v>79</v>
      </c>
      <c r="AV267" s="14" t="s">
        <v>79</v>
      </c>
      <c r="AW267" s="14" t="s">
        <v>31</v>
      </c>
      <c r="AX267" s="14" t="s">
        <v>69</v>
      </c>
      <c r="AY267" s="194" t="s">
        <v>146</v>
      </c>
    </row>
    <row r="268" spans="1:51" s="13" customFormat="1" ht="12">
      <c r="A268" s="13"/>
      <c r="B268" s="185"/>
      <c r="C268" s="13"/>
      <c r="D268" s="186" t="s">
        <v>156</v>
      </c>
      <c r="E268" s="187" t="s">
        <v>3</v>
      </c>
      <c r="F268" s="188" t="s">
        <v>395</v>
      </c>
      <c r="G268" s="13"/>
      <c r="H268" s="187" t="s">
        <v>3</v>
      </c>
      <c r="I268" s="189"/>
      <c r="J268" s="13"/>
      <c r="K268" s="13"/>
      <c r="L268" s="185"/>
      <c r="M268" s="190"/>
      <c r="N268" s="191"/>
      <c r="O268" s="191"/>
      <c r="P268" s="191"/>
      <c r="Q268" s="191"/>
      <c r="R268" s="191"/>
      <c r="S268" s="191"/>
      <c r="T268" s="19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87" t="s">
        <v>156</v>
      </c>
      <c r="AU268" s="187" t="s">
        <v>79</v>
      </c>
      <c r="AV268" s="13" t="s">
        <v>77</v>
      </c>
      <c r="AW268" s="13" t="s">
        <v>31</v>
      </c>
      <c r="AX268" s="13" t="s">
        <v>69</v>
      </c>
      <c r="AY268" s="187" t="s">
        <v>146</v>
      </c>
    </row>
    <row r="269" spans="1:51" s="14" customFormat="1" ht="12">
      <c r="A269" s="14"/>
      <c r="B269" s="193"/>
      <c r="C269" s="14"/>
      <c r="D269" s="186" t="s">
        <v>156</v>
      </c>
      <c r="E269" s="194" t="s">
        <v>3</v>
      </c>
      <c r="F269" s="195" t="s">
        <v>406</v>
      </c>
      <c r="G269" s="14"/>
      <c r="H269" s="196">
        <v>125.84</v>
      </c>
      <c r="I269" s="197"/>
      <c r="J269" s="14"/>
      <c r="K269" s="14"/>
      <c r="L269" s="193"/>
      <c r="M269" s="198"/>
      <c r="N269" s="199"/>
      <c r="O269" s="199"/>
      <c r="P269" s="199"/>
      <c r="Q269" s="199"/>
      <c r="R269" s="199"/>
      <c r="S269" s="199"/>
      <c r="T269" s="20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194" t="s">
        <v>156</v>
      </c>
      <c r="AU269" s="194" t="s">
        <v>79</v>
      </c>
      <c r="AV269" s="14" t="s">
        <v>79</v>
      </c>
      <c r="AW269" s="14" t="s">
        <v>31</v>
      </c>
      <c r="AX269" s="14" t="s">
        <v>69</v>
      </c>
      <c r="AY269" s="194" t="s">
        <v>146</v>
      </c>
    </row>
    <row r="270" spans="1:51" s="13" customFormat="1" ht="12">
      <c r="A270" s="13"/>
      <c r="B270" s="185"/>
      <c r="C270" s="13"/>
      <c r="D270" s="186" t="s">
        <v>156</v>
      </c>
      <c r="E270" s="187" t="s">
        <v>3</v>
      </c>
      <c r="F270" s="188" t="s">
        <v>315</v>
      </c>
      <c r="G270" s="13"/>
      <c r="H270" s="187" t="s">
        <v>3</v>
      </c>
      <c r="I270" s="189"/>
      <c r="J270" s="13"/>
      <c r="K270" s="13"/>
      <c r="L270" s="185"/>
      <c r="M270" s="190"/>
      <c r="N270" s="191"/>
      <c r="O270" s="191"/>
      <c r="P270" s="191"/>
      <c r="Q270" s="191"/>
      <c r="R270" s="191"/>
      <c r="S270" s="191"/>
      <c r="T270" s="19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87" t="s">
        <v>156</v>
      </c>
      <c r="AU270" s="187" t="s">
        <v>79</v>
      </c>
      <c r="AV270" s="13" t="s">
        <v>77</v>
      </c>
      <c r="AW270" s="13" t="s">
        <v>31</v>
      </c>
      <c r="AX270" s="13" t="s">
        <v>69</v>
      </c>
      <c r="AY270" s="187" t="s">
        <v>146</v>
      </c>
    </row>
    <row r="271" spans="1:51" s="13" customFormat="1" ht="12">
      <c r="A271" s="13"/>
      <c r="B271" s="185"/>
      <c r="C271" s="13"/>
      <c r="D271" s="186" t="s">
        <v>156</v>
      </c>
      <c r="E271" s="187" t="s">
        <v>3</v>
      </c>
      <c r="F271" s="188" t="s">
        <v>394</v>
      </c>
      <c r="G271" s="13"/>
      <c r="H271" s="187" t="s">
        <v>3</v>
      </c>
      <c r="I271" s="189"/>
      <c r="J271" s="13"/>
      <c r="K271" s="13"/>
      <c r="L271" s="185"/>
      <c r="M271" s="190"/>
      <c r="N271" s="191"/>
      <c r="O271" s="191"/>
      <c r="P271" s="191"/>
      <c r="Q271" s="191"/>
      <c r="R271" s="191"/>
      <c r="S271" s="191"/>
      <c r="T271" s="19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87" t="s">
        <v>156</v>
      </c>
      <c r="AU271" s="187" t="s">
        <v>79</v>
      </c>
      <c r="AV271" s="13" t="s">
        <v>77</v>
      </c>
      <c r="AW271" s="13" t="s">
        <v>31</v>
      </c>
      <c r="AX271" s="13" t="s">
        <v>69</v>
      </c>
      <c r="AY271" s="187" t="s">
        <v>146</v>
      </c>
    </row>
    <row r="272" spans="1:51" s="14" customFormat="1" ht="12">
      <c r="A272" s="14"/>
      <c r="B272" s="193"/>
      <c r="C272" s="14"/>
      <c r="D272" s="186" t="s">
        <v>156</v>
      </c>
      <c r="E272" s="194" t="s">
        <v>3</v>
      </c>
      <c r="F272" s="195" t="s">
        <v>407</v>
      </c>
      <c r="G272" s="14"/>
      <c r="H272" s="196">
        <v>65.26</v>
      </c>
      <c r="I272" s="197"/>
      <c r="J272" s="14"/>
      <c r="K272" s="14"/>
      <c r="L272" s="193"/>
      <c r="M272" s="198"/>
      <c r="N272" s="199"/>
      <c r="O272" s="199"/>
      <c r="P272" s="199"/>
      <c r="Q272" s="199"/>
      <c r="R272" s="199"/>
      <c r="S272" s="199"/>
      <c r="T272" s="20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194" t="s">
        <v>156</v>
      </c>
      <c r="AU272" s="194" t="s">
        <v>79</v>
      </c>
      <c r="AV272" s="14" t="s">
        <v>79</v>
      </c>
      <c r="AW272" s="14" t="s">
        <v>31</v>
      </c>
      <c r="AX272" s="14" t="s">
        <v>69</v>
      </c>
      <c r="AY272" s="194" t="s">
        <v>146</v>
      </c>
    </row>
    <row r="273" spans="1:51" s="13" customFormat="1" ht="12">
      <c r="A273" s="13"/>
      <c r="B273" s="185"/>
      <c r="C273" s="13"/>
      <c r="D273" s="186" t="s">
        <v>156</v>
      </c>
      <c r="E273" s="187" t="s">
        <v>3</v>
      </c>
      <c r="F273" s="188" t="s">
        <v>395</v>
      </c>
      <c r="G273" s="13"/>
      <c r="H273" s="187" t="s">
        <v>3</v>
      </c>
      <c r="I273" s="189"/>
      <c r="J273" s="13"/>
      <c r="K273" s="13"/>
      <c r="L273" s="185"/>
      <c r="M273" s="190"/>
      <c r="N273" s="191"/>
      <c r="O273" s="191"/>
      <c r="P273" s="191"/>
      <c r="Q273" s="191"/>
      <c r="R273" s="191"/>
      <c r="S273" s="191"/>
      <c r="T273" s="19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87" t="s">
        <v>156</v>
      </c>
      <c r="AU273" s="187" t="s">
        <v>79</v>
      </c>
      <c r="AV273" s="13" t="s">
        <v>77</v>
      </c>
      <c r="AW273" s="13" t="s">
        <v>31</v>
      </c>
      <c r="AX273" s="13" t="s">
        <v>69</v>
      </c>
      <c r="AY273" s="187" t="s">
        <v>146</v>
      </c>
    </row>
    <row r="274" spans="1:51" s="14" customFormat="1" ht="12">
      <c r="A274" s="14"/>
      <c r="B274" s="193"/>
      <c r="C274" s="14"/>
      <c r="D274" s="186" t="s">
        <v>156</v>
      </c>
      <c r="E274" s="194" t="s">
        <v>3</v>
      </c>
      <c r="F274" s="195" t="s">
        <v>407</v>
      </c>
      <c r="G274" s="14"/>
      <c r="H274" s="196">
        <v>65.26</v>
      </c>
      <c r="I274" s="197"/>
      <c r="J274" s="14"/>
      <c r="K274" s="14"/>
      <c r="L274" s="193"/>
      <c r="M274" s="198"/>
      <c r="N274" s="199"/>
      <c r="O274" s="199"/>
      <c r="P274" s="199"/>
      <c r="Q274" s="199"/>
      <c r="R274" s="199"/>
      <c r="S274" s="199"/>
      <c r="T274" s="20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194" t="s">
        <v>156</v>
      </c>
      <c r="AU274" s="194" t="s">
        <v>79</v>
      </c>
      <c r="AV274" s="14" t="s">
        <v>79</v>
      </c>
      <c r="AW274" s="14" t="s">
        <v>31</v>
      </c>
      <c r="AX274" s="14" t="s">
        <v>69</v>
      </c>
      <c r="AY274" s="194" t="s">
        <v>146</v>
      </c>
    </row>
    <row r="275" spans="1:51" s="13" customFormat="1" ht="12">
      <c r="A275" s="13"/>
      <c r="B275" s="185"/>
      <c r="C275" s="13"/>
      <c r="D275" s="186" t="s">
        <v>156</v>
      </c>
      <c r="E275" s="187" t="s">
        <v>3</v>
      </c>
      <c r="F275" s="188" t="s">
        <v>401</v>
      </c>
      <c r="G275" s="13"/>
      <c r="H275" s="187" t="s">
        <v>3</v>
      </c>
      <c r="I275" s="189"/>
      <c r="J275" s="13"/>
      <c r="K275" s="13"/>
      <c r="L275" s="185"/>
      <c r="M275" s="190"/>
      <c r="N275" s="191"/>
      <c r="O275" s="191"/>
      <c r="P275" s="191"/>
      <c r="Q275" s="191"/>
      <c r="R275" s="191"/>
      <c r="S275" s="191"/>
      <c r="T275" s="19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87" t="s">
        <v>156</v>
      </c>
      <c r="AU275" s="187" t="s">
        <v>79</v>
      </c>
      <c r="AV275" s="13" t="s">
        <v>77</v>
      </c>
      <c r="AW275" s="13" t="s">
        <v>31</v>
      </c>
      <c r="AX275" s="13" t="s">
        <v>69</v>
      </c>
      <c r="AY275" s="187" t="s">
        <v>146</v>
      </c>
    </row>
    <row r="276" spans="1:51" s="13" customFormat="1" ht="12">
      <c r="A276" s="13"/>
      <c r="B276" s="185"/>
      <c r="C276" s="13"/>
      <c r="D276" s="186" t="s">
        <v>156</v>
      </c>
      <c r="E276" s="187" t="s">
        <v>3</v>
      </c>
      <c r="F276" s="188" t="s">
        <v>317</v>
      </c>
      <c r="G276" s="13"/>
      <c r="H276" s="187" t="s">
        <v>3</v>
      </c>
      <c r="I276" s="189"/>
      <c r="J276" s="13"/>
      <c r="K276" s="13"/>
      <c r="L276" s="185"/>
      <c r="M276" s="190"/>
      <c r="N276" s="191"/>
      <c r="O276" s="191"/>
      <c r="P276" s="191"/>
      <c r="Q276" s="191"/>
      <c r="R276" s="191"/>
      <c r="S276" s="191"/>
      <c r="T276" s="19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87" t="s">
        <v>156</v>
      </c>
      <c r="AU276" s="187" t="s">
        <v>79</v>
      </c>
      <c r="AV276" s="13" t="s">
        <v>77</v>
      </c>
      <c r="AW276" s="13" t="s">
        <v>31</v>
      </c>
      <c r="AX276" s="13" t="s">
        <v>69</v>
      </c>
      <c r="AY276" s="187" t="s">
        <v>146</v>
      </c>
    </row>
    <row r="277" spans="1:51" s="14" customFormat="1" ht="12">
      <c r="A277" s="14"/>
      <c r="B277" s="193"/>
      <c r="C277" s="14"/>
      <c r="D277" s="186" t="s">
        <v>156</v>
      </c>
      <c r="E277" s="194" t="s">
        <v>3</v>
      </c>
      <c r="F277" s="195" t="s">
        <v>408</v>
      </c>
      <c r="G277" s="14"/>
      <c r="H277" s="196">
        <v>132.528</v>
      </c>
      <c r="I277" s="197"/>
      <c r="J277" s="14"/>
      <c r="K277" s="14"/>
      <c r="L277" s="193"/>
      <c r="M277" s="198"/>
      <c r="N277" s="199"/>
      <c r="O277" s="199"/>
      <c r="P277" s="199"/>
      <c r="Q277" s="199"/>
      <c r="R277" s="199"/>
      <c r="S277" s="199"/>
      <c r="T277" s="20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194" t="s">
        <v>156</v>
      </c>
      <c r="AU277" s="194" t="s">
        <v>79</v>
      </c>
      <c r="AV277" s="14" t="s">
        <v>79</v>
      </c>
      <c r="AW277" s="14" t="s">
        <v>31</v>
      </c>
      <c r="AX277" s="14" t="s">
        <v>69</v>
      </c>
      <c r="AY277" s="194" t="s">
        <v>146</v>
      </c>
    </row>
    <row r="278" spans="1:51" s="15" customFormat="1" ht="12">
      <c r="A278" s="15"/>
      <c r="B278" s="201"/>
      <c r="C278" s="15"/>
      <c r="D278" s="186" t="s">
        <v>156</v>
      </c>
      <c r="E278" s="202" t="s">
        <v>3</v>
      </c>
      <c r="F278" s="203" t="s">
        <v>161</v>
      </c>
      <c r="G278" s="15"/>
      <c r="H278" s="204">
        <v>514.728</v>
      </c>
      <c r="I278" s="205"/>
      <c r="J278" s="15"/>
      <c r="K278" s="15"/>
      <c r="L278" s="201"/>
      <c r="M278" s="206"/>
      <c r="N278" s="207"/>
      <c r="O278" s="207"/>
      <c r="P278" s="207"/>
      <c r="Q278" s="207"/>
      <c r="R278" s="207"/>
      <c r="S278" s="207"/>
      <c r="T278" s="208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02" t="s">
        <v>156</v>
      </c>
      <c r="AU278" s="202" t="s">
        <v>79</v>
      </c>
      <c r="AV278" s="15" t="s">
        <v>152</v>
      </c>
      <c r="AW278" s="15" t="s">
        <v>31</v>
      </c>
      <c r="AX278" s="15" t="s">
        <v>77</v>
      </c>
      <c r="AY278" s="202" t="s">
        <v>146</v>
      </c>
    </row>
    <row r="279" spans="1:65" s="2" customFormat="1" ht="24.15" customHeight="1">
      <c r="A279" s="38"/>
      <c r="B279" s="165"/>
      <c r="C279" s="166" t="s">
        <v>409</v>
      </c>
      <c r="D279" s="166" t="s">
        <v>148</v>
      </c>
      <c r="E279" s="167" t="s">
        <v>410</v>
      </c>
      <c r="F279" s="168" t="s">
        <v>411</v>
      </c>
      <c r="G279" s="169" t="s">
        <v>151</v>
      </c>
      <c r="H279" s="170">
        <v>76</v>
      </c>
      <c r="I279" s="171"/>
      <c r="J279" s="172">
        <f>ROUND(I279*H279,2)</f>
        <v>0</v>
      </c>
      <c r="K279" s="173"/>
      <c r="L279" s="39"/>
      <c r="M279" s="174" t="s">
        <v>3</v>
      </c>
      <c r="N279" s="175" t="s">
        <v>40</v>
      </c>
      <c r="O279" s="72"/>
      <c r="P279" s="176">
        <f>O279*H279</f>
        <v>0</v>
      </c>
      <c r="Q279" s="176">
        <v>0</v>
      </c>
      <c r="R279" s="176">
        <f>Q279*H279</f>
        <v>0</v>
      </c>
      <c r="S279" s="176">
        <v>0</v>
      </c>
      <c r="T279" s="177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178" t="s">
        <v>152</v>
      </c>
      <c r="AT279" s="178" t="s">
        <v>148</v>
      </c>
      <c r="AU279" s="178" t="s">
        <v>79</v>
      </c>
      <c r="AY279" s="19" t="s">
        <v>146</v>
      </c>
      <c r="BE279" s="179">
        <f>IF(N279="základní",J279,0)</f>
        <v>0</v>
      </c>
      <c r="BF279" s="179">
        <f>IF(N279="snížená",J279,0)</f>
        <v>0</v>
      </c>
      <c r="BG279" s="179">
        <f>IF(N279="zákl. přenesená",J279,0)</f>
        <v>0</v>
      </c>
      <c r="BH279" s="179">
        <f>IF(N279="sníž. přenesená",J279,0)</f>
        <v>0</v>
      </c>
      <c r="BI279" s="179">
        <f>IF(N279="nulová",J279,0)</f>
        <v>0</v>
      </c>
      <c r="BJ279" s="19" t="s">
        <v>77</v>
      </c>
      <c r="BK279" s="179">
        <f>ROUND(I279*H279,2)</f>
        <v>0</v>
      </c>
      <c r="BL279" s="19" t="s">
        <v>152</v>
      </c>
      <c r="BM279" s="178" t="s">
        <v>412</v>
      </c>
    </row>
    <row r="280" spans="1:47" s="2" customFormat="1" ht="12">
      <c r="A280" s="38"/>
      <c r="B280" s="39"/>
      <c r="C280" s="38"/>
      <c r="D280" s="180" t="s">
        <v>154</v>
      </c>
      <c r="E280" s="38"/>
      <c r="F280" s="181" t="s">
        <v>413</v>
      </c>
      <c r="G280" s="38"/>
      <c r="H280" s="38"/>
      <c r="I280" s="182"/>
      <c r="J280" s="38"/>
      <c r="K280" s="38"/>
      <c r="L280" s="39"/>
      <c r="M280" s="183"/>
      <c r="N280" s="184"/>
      <c r="O280" s="72"/>
      <c r="P280" s="72"/>
      <c r="Q280" s="72"/>
      <c r="R280" s="72"/>
      <c r="S280" s="72"/>
      <c r="T280" s="73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9" t="s">
        <v>154</v>
      </c>
      <c r="AU280" s="19" t="s">
        <v>79</v>
      </c>
    </row>
    <row r="281" spans="1:51" s="13" customFormat="1" ht="12">
      <c r="A281" s="13"/>
      <c r="B281" s="185"/>
      <c r="C281" s="13"/>
      <c r="D281" s="186" t="s">
        <v>156</v>
      </c>
      <c r="E281" s="187" t="s">
        <v>3</v>
      </c>
      <c r="F281" s="188" t="s">
        <v>325</v>
      </c>
      <c r="G281" s="13"/>
      <c r="H281" s="187" t="s">
        <v>3</v>
      </c>
      <c r="I281" s="189"/>
      <c r="J281" s="13"/>
      <c r="K281" s="13"/>
      <c r="L281" s="185"/>
      <c r="M281" s="190"/>
      <c r="N281" s="191"/>
      <c r="O281" s="191"/>
      <c r="P281" s="191"/>
      <c r="Q281" s="191"/>
      <c r="R281" s="191"/>
      <c r="S281" s="191"/>
      <c r="T281" s="19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87" t="s">
        <v>156</v>
      </c>
      <c r="AU281" s="187" t="s">
        <v>79</v>
      </c>
      <c r="AV281" s="13" t="s">
        <v>77</v>
      </c>
      <c r="AW281" s="13" t="s">
        <v>31</v>
      </c>
      <c r="AX281" s="13" t="s">
        <v>69</v>
      </c>
      <c r="AY281" s="187" t="s">
        <v>146</v>
      </c>
    </row>
    <row r="282" spans="1:51" s="14" customFormat="1" ht="12">
      <c r="A282" s="14"/>
      <c r="B282" s="193"/>
      <c r="C282" s="14"/>
      <c r="D282" s="186" t="s">
        <v>156</v>
      </c>
      <c r="E282" s="194" t="s">
        <v>3</v>
      </c>
      <c r="F282" s="195" t="s">
        <v>326</v>
      </c>
      <c r="G282" s="14"/>
      <c r="H282" s="196">
        <v>76</v>
      </c>
      <c r="I282" s="197"/>
      <c r="J282" s="14"/>
      <c r="K282" s="14"/>
      <c r="L282" s="193"/>
      <c r="M282" s="198"/>
      <c r="N282" s="199"/>
      <c r="O282" s="199"/>
      <c r="P282" s="199"/>
      <c r="Q282" s="199"/>
      <c r="R282" s="199"/>
      <c r="S282" s="199"/>
      <c r="T282" s="200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194" t="s">
        <v>156</v>
      </c>
      <c r="AU282" s="194" t="s">
        <v>79</v>
      </c>
      <c r="AV282" s="14" t="s">
        <v>79</v>
      </c>
      <c r="AW282" s="14" t="s">
        <v>31</v>
      </c>
      <c r="AX282" s="14" t="s">
        <v>77</v>
      </c>
      <c r="AY282" s="194" t="s">
        <v>146</v>
      </c>
    </row>
    <row r="283" spans="1:65" s="2" customFormat="1" ht="21.75" customHeight="1">
      <c r="A283" s="38"/>
      <c r="B283" s="165"/>
      <c r="C283" s="166" t="s">
        <v>414</v>
      </c>
      <c r="D283" s="166" t="s">
        <v>148</v>
      </c>
      <c r="E283" s="167" t="s">
        <v>415</v>
      </c>
      <c r="F283" s="168" t="s">
        <v>416</v>
      </c>
      <c r="G283" s="169" t="s">
        <v>151</v>
      </c>
      <c r="H283" s="170">
        <v>163.15</v>
      </c>
      <c r="I283" s="171"/>
      <c r="J283" s="172">
        <f>ROUND(I283*H283,2)</f>
        <v>0</v>
      </c>
      <c r="K283" s="173"/>
      <c r="L283" s="39"/>
      <c r="M283" s="174" t="s">
        <v>3</v>
      </c>
      <c r="N283" s="175" t="s">
        <v>40</v>
      </c>
      <c r="O283" s="72"/>
      <c r="P283" s="176">
        <f>O283*H283</f>
        <v>0</v>
      </c>
      <c r="Q283" s="176">
        <v>0</v>
      </c>
      <c r="R283" s="176">
        <f>Q283*H283</f>
        <v>0</v>
      </c>
      <c r="S283" s="176">
        <v>0</v>
      </c>
      <c r="T283" s="177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178" t="s">
        <v>152</v>
      </c>
      <c r="AT283" s="178" t="s">
        <v>148</v>
      </c>
      <c r="AU283" s="178" t="s">
        <v>79</v>
      </c>
      <c r="AY283" s="19" t="s">
        <v>146</v>
      </c>
      <c r="BE283" s="179">
        <f>IF(N283="základní",J283,0)</f>
        <v>0</v>
      </c>
      <c r="BF283" s="179">
        <f>IF(N283="snížená",J283,0)</f>
        <v>0</v>
      </c>
      <c r="BG283" s="179">
        <f>IF(N283="zákl. přenesená",J283,0)</f>
        <v>0</v>
      </c>
      <c r="BH283" s="179">
        <f>IF(N283="sníž. přenesená",J283,0)</f>
        <v>0</v>
      </c>
      <c r="BI283" s="179">
        <f>IF(N283="nulová",J283,0)</f>
        <v>0</v>
      </c>
      <c r="BJ283" s="19" t="s">
        <v>77</v>
      </c>
      <c r="BK283" s="179">
        <f>ROUND(I283*H283,2)</f>
        <v>0</v>
      </c>
      <c r="BL283" s="19" t="s">
        <v>152</v>
      </c>
      <c r="BM283" s="178" t="s">
        <v>417</v>
      </c>
    </row>
    <row r="284" spans="1:47" s="2" customFormat="1" ht="12">
      <c r="A284" s="38"/>
      <c r="B284" s="39"/>
      <c r="C284" s="38"/>
      <c r="D284" s="180" t="s">
        <v>154</v>
      </c>
      <c r="E284" s="38"/>
      <c r="F284" s="181" t="s">
        <v>418</v>
      </c>
      <c r="G284" s="38"/>
      <c r="H284" s="38"/>
      <c r="I284" s="182"/>
      <c r="J284" s="38"/>
      <c r="K284" s="38"/>
      <c r="L284" s="39"/>
      <c r="M284" s="183"/>
      <c r="N284" s="184"/>
      <c r="O284" s="72"/>
      <c r="P284" s="72"/>
      <c r="Q284" s="72"/>
      <c r="R284" s="72"/>
      <c r="S284" s="72"/>
      <c r="T284" s="73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9" t="s">
        <v>154</v>
      </c>
      <c r="AU284" s="19" t="s">
        <v>79</v>
      </c>
    </row>
    <row r="285" spans="1:51" s="13" customFormat="1" ht="12">
      <c r="A285" s="13"/>
      <c r="B285" s="185"/>
      <c r="C285" s="13"/>
      <c r="D285" s="186" t="s">
        <v>156</v>
      </c>
      <c r="E285" s="187" t="s">
        <v>3</v>
      </c>
      <c r="F285" s="188" t="s">
        <v>315</v>
      </c>
      <c r="G285" s="13"/>
      <c r="H285" s="187" t="s">
        <v>3</v>
      </c>
      <c r="I285" s="189"/>
      <c r="J285" s="13"/>
      <c r="K285" s="13"/>
      <c r="L285" s="185"/>
      <c r="M285" s="190"/>
      <c r="N285" s="191"/>
      <c r="O285" s="191"/>
      <c r="P285" s="191"/>
      <c r="Q285" s="191"/>
      <c r="R285" s="191"/>
      <c r="S285" s="191"/>
      <c r="T285" s="19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87" t="s">
        <v>156</v>
      </c>
      <c r="AU285" s="187" t="s">
        <v>79</v>
      </c>
      <c r="AV285" s="13" t="s">
        <v>77</v>
      </c>
      <c r="AW285" s="13" t="s">
        <v>31</v>
      </c>
      <c r="AX285" s="13" t="s">
        <v>69</v>
      </c>
      <c r="AY285" s="187" t="s">
        <v>146</v>
      </c>
    </row>
    <row r="286" spans="1:51" s="14" customFormat="1" ht="12">
      <c r="A286" s="14"/>
      <c r="B286" s="193"/>
      <c r="C286" s="14"/>
      <c r="D286" s="186" t="s">
        <v>156</v>
      </c>
      <c r="E286" s="194" t="s">
        <v>3</v>
      </c>
      <c r="F286" s="195" t="s">
        <v>316</v>
      </c>
      <c r="G286" s="14"/>
      <c r="H286" s="196">
        <v>163.15</v>
      </c>
      <c r="I286" s="197"/>
      <c r="J286" s="14"/>
      <c r="K286" s="14"/>
      <c r="L286" s="193"/>
      <c r="M286" s="198"/>
      <c r="N286" s="199"/>
      <c r="O286" s="199"/>
      <c r="P286" s="199"/>
      <c r="Q286" s="199"/>
      <c r="R286" s="199"/>
      <c r="S286" s="199"/>
      <c r="T286" s="200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194" t="s">
        <v>156</v>
      </c>
      <c r="AU286" s="194" t="s">
        <v>79</v>
      </c>
      <c r="AV286" s="14" t="s">
        <v>79</v>
      </c>
      <c r="AW286" s="14" t="s">
        <v>31</v>
      </c>
      <c r="AX286" s="14" t="s">
        <v>77</v>
      </c>
      <c r="AY286" s="194" t="s">
        <v>146</v>
      </c>
    </row>
    <row r="287" spans="1:65" s="2" customFormat="1" ht="21.75" customHeight="1">
      <c r="A287" s="38"/>
      <c r="B287" s="165"/>
      <c r="C287" s="166" t="s">
        <v>419</v>
      </c>
      <c r="D287" s="166" t="s">
        <v>148</v>
      </c>
      <c r="E287" s="167" t="s">
        <v>420</v>
      </c>
      <c r="F287" s="168" t="s">
        <v>421</v>
      </c>
      <c r="G287" s="169" t="s">
        <v>151</v>
      </c>
      <c r="H287" s="170">
        <v>29.25</v>
      </c>
      <c r="I287" s="171"/>
      <c r="J287" s="172">
        <f>ROUND(I287*H287,2)</f>
        <v>0</v>
      </c>
      <c r="K287" s="173"/>
      <c r="L287" s="39"/>
      <c r="M287" s="174" t="s">
        <v>3</v>
      </c>
      <c r="N287" s="175" t="s">
        <v>40</v>
      </c>
      <c r="O287" s="72"/>
      <c r="P287" s="176">
        <f>O287*H287</f>
        <v>0</v>
      </c>
      <c r="Q287" s="176">
        <v>0</v>
      </c>
      <c r="R287" s="176">
        <f>Q287*H287</f>
        <v>0</v>
      </c>
      <c r="S287" s="176">
        <v>0</v>
      </c>
      <c r="T287" s="177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178" t="s">
        <v>152</v>
      </c>
      <c r="AT287" s="178" t="s">
        <v>148</v>
      </c>
      <c r="AU287" s="178" t="s">
        <v>79</v>
      </c>
      <c r="AY287" s="19" t="s">
        <v>146</v>
      </c>
      <c r="BE287" s="179">
        <f>IF(N287="základní",J287,0)</f>
        <v>0</v>
      </c>
      <c r="BF287" s="179">
        <f>IF(N287="snížená",J287,0)</f>
        <v>0</v>
      </c>
      <c r="BG287" s="179">
        <f>IF(N287="zákl. přenesená",J287,0)</f>
        <v>0</v>
      </c>
      <c r="BH287" s="179">
        <f>IF(N287="sníž. přenesená",J287,0)</f>
        <v>0</v>
      </c>
      <c r="BI287" s="179">
        <f>IF(N287="nulová",J287,0)</f>
        <v>0</v>
      </c>
      <c r="BJ287" s="19" t="s">
        <v>77</v>
      </c>
      <c r="BK287" s="179">
        <f>ROUND(I287*H287,2)</f>
        <v>0</v>
      </c>
      <c r="BL287" s="19" t="s">
        <v>152</v>
      </c>
      <c r="BM287" s="178" t="s">
        <v>422</v>
      </c>
    </row>
    <row r="288" spans="1:47" s="2" customFormat="1" ht="12">
      <c r="A288" s="38"/>
      <c r="B288" s="39"/>
      <c r="C288" s="38"/>
      <c r="D288" s="180" t="s">
        <v>154</v>
      </c>
      <c r="E288" s="38"/>
      <c r="F288" s="181" t="s">
        <v>423</v>
      </c>
      <c r="G288" s="38"/>
      <c r="H288" s="38"/>
      <c r="I288" s="182"/>
      <c r="J288" s="38"/>
      <c r="K288" s="38"/>
      <c r="L288" s="39"/>
      <c r="M288" s="183"/>
      <c r="N288" s="184"/>
      <c r="O288" s="72"/>
      <c r="P288" s="72"/>
      <c r="Q288" s="72"/>
      <c r="R288" s="72"/>
      <c r="S288" s="72"/>
      <c r="T288" s="73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9" t="s">
        <v>154</v>
      </c>
      <c r="AU288" s="19" t="s">
        <v>79</v>
      </c>
    </row>
    <row r="289" spans="1:51" s="13" customFormat="1" ht="12">
      <c r="A289" s="13"/>
      <c r="B289" s="185"/>
      <c r="C289" s="13"/>
      <c r="D289" s="186" t="s">
        <v>156</v>
      </c>
      <c r="E289" s="187" t="s">
        <v>3</v>
      </c>
      <c r="F289" s="188" t="s">
        <v>323</v>
      </c>
      <c r="G289" s="13"/>
      <c r="H289" s="187" t="s">
        <v>3</v>
      </c>
      <c r="I289" s="189"/>
      <c r="J289" s="13"/>
      <c r="K289" s="13"/>
      <c r="L289" s="185"/>
      <c r="M289" s="190"/>
      <c r="N289" s="191"/>
      <c r="O289" s="191"/>
      <c r="P289" s="191"/>
      <c r="Q289" s="191"/>
      <c r="R289" s="191"/>
      <c r="S289" s="191"/>
      <c r="T289" s="19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87" t="s">
        <v>156</v>
      </c>
      <c r="AU289" s="187" t="s">
        <v>79</v>
      </c>
      <c r="AV289" s="13" t="s">
        <v>77</v>
      </c>
      <c r="AW289" s="13" t="s">
        <v>31</v>
      </c>
      <c r="AX289" s="13" t="s">
        <v>69</v>
      </c>
      <c r="AY289" s="187" t="s">
        <v>146</v>
      </c>
    </row>
    <row r="290" spans="1:51" s="14" customFormat="1" ht="12">
      <c r="A290" s="14"/>
      <c r="B290" s="193"/>
      <c r="C290" s="14"/>
      <c r="D290" s="186" t="s">
        <v>156</v>
      </c>
      <c r="E290" s="194" t="s">
        <v>3</v>
      </c>
      <c r="F290" s="195" t="s">
        <v>324</v>
      </c>
      <c r="G290" s="14"/>
      <c r="H290" s="196">
        <v>29.25</v>
      </c>
      <c r="I290" s="197"/>
      <c r="J290" s="14"/>
      <c r="K290" s="14"/>
      <c r="L290" s="193"/>
      <c r="M290" s="198"/>
      <c r="N290" s="199"/>
      <c r="O290" s="199"/>
      <c r="P290" s="199"/>
      <c r="Q290" s="199"/>
      <c r="R290" s="199"/>
      <c r="S290" s="199"/>
      <c r="T290" s="200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194" t="s">
        <v>156</v>
      </c>
      <c r="AU290" s="194" t="s">
        <v>79</v>
      </c>
      <c r="AV290" s="14" t="s">
        <v>79</v>
      </c>
      <c r="AW290" s="14" t="s">
        <v>31</v>
      </c>
      <c r="AX290" s="14" t="s">
        <v>77</v>
      </c>
      <c r="AY290" s="194" t="s">
        <v>146</v>
      </c>
    </row>
    <row r="291" spans="1:65" s="2" customFormat="1" ht="21.75" customHeight="1">
      <c r="A291" s="38"/>
      <c r="B291" s="165"/>
      <c r="C291" s="166" t="s">
        <v>424</v>
      </c>
      <c r="D291" s="166" t="s">
        <v>148</v>
      </c>
      <c r="E291" s="167" t="s">
        <v>425</v>
      </c>
      <c r="F291" s="168" t="s">
        <v>426</v>
      </c>
      <c r="G291" s="169" t="s">
        <v>151</v>
      </c>
      <c r="H291" s="170">
        <v>314.6</v>
      </c>
      <c r="I291" s="171"/>
      <c r="J291" s="172">
        <f>ROUND(I291*H291,2)</f>
        <v>0</v>
      </c>
      <c r="K291" s="173"/>
      <c r="L291" s="39"/>
      <c r="M291" s="174" t="s">
        <v>3</v>
      </c>
      <c r="N291" s="175" t="s">
        <v>40</v>
      </c>
      <c r="O291" s="72"/>
      <c r="P291" s="176">
        <f>O291*H291</f>
        <v>0</v>
      </c>
      <c r="Q291" s="176">
        <v>0</v>
      </c>
      <c r="R291" s="176">
        <f>Q291*H291</f>
        <v>0</v>
      </c>
      <c r="S291" s="176">
        <v>0</v>
      </c>
      <c r="T291" s="177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178" t="s">
        <v>152</v>
      </c>
      <c r="AT291" s="178" t="s">
        <v>148</v>
      </c>
      <c r="AU291" s="178" t="s">
        <v>79</v>
      </c>
      <c r="AY291" s="19" t="s">
        <v>146</v>
      </c>
      <c r="BE291" s="179">
        <f>IF(N291="základní",J291,0)</f>
        <v>0</v>
      </c>
      <c r="BF291" s="179">
        <f>IF(N291="snížená",J291,0)</f>
        <v>0</v>
      </c>
      <c r="BG291" s="179">
        <f>IF(N291="zákl. přenesená",J291,0)</f>
        <v>0</v>
      </c>
      <c r="BH291" s="179">
        <f>IF(N291="sníž. přenesená",J291,0)</f>
        <v>0</v>
      </c>
      <c r="BI291" s="179">
        <f>IF(N291="nulová",J291,0)</f>
        <v>0</v>
      </c>
      <c r="BJ291" s="19" t="s">
        <v>77</v>
      </c>
      <c r="BK291" s="179">
        <f>ROUND(I291*H291,2)</f>
        <v>0</v>
      </c>
      <c r="BL291" s="19" t="s">
        <v>152</v>
      </c>
      <c r="BM291" s="178" t="s">
        <v>427</v>
      </c>
    </row>
    <row r="292" spans="1:47" s="2" customFormat="1" ht="12">
      <c r="A292" s="38"/>
      <c r="B292" s="39"/>
      <c r="C292" s="38"/>
      <c r="D292" s="180" t="s">
        <v>154</v>
      </c>
      <c r="E292" s="38"/>
      <c r="F292" s="181" t="s">
        <v>428</v>
      </c>
      <c r="G292" s="38"/>
      <c r="H292" s="38"/>
      <c r="I292" s="182"/>
      <c r="J292" s="38"/>
      <c r="K292" s="38"/>
      <c r="L292" s="39"/>
      <c r="M292" s="183"/>
      <c r="N292" s="184"/>
      <c r="O292" s="72"/>
      <c r="P292" s="72"/>
      <c r="Q292" s="72"/>
      <c r="R292" s="72"/>
      <c r="S292" s="72"/>
      <c r="T292" s="73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9" t="s">
        <v>154</v>
      </c>
      <c r="AU292" s="19" t="s">
        <v>79</v>
      </c>
    </row>
    <row r="293" spans="1:51" s="13" customFormat="1" ht="12">
      <c r="A293" s="13"/>
      <c r="B293" s="185"/>
      <c r="C293" s="13"/>
      <c r="D293" s="186" t="s">
        <v>156</v>
      </c>
      <c r="E293" s="187" t="s">
        <v>3</v>
      </c>
      <c r="F293" s="188" t="s">
        <v>313</v>
      </c>
      <c r="G293" s="13"/>
      <c r="H293" s="187" t="s">
        <v>3</v>
      </c>
      <c r="I293" s="189"/>
      <c r="J293" s="13"/>
      <c r="K293" s="13"/>
      <c r="L293" s="185"/>
      <c r="M293" s="190"/>
      <c r="N293" s="191"/>
      <c r="O293" s="191"/>
      <c r="P293" s="191"/>
      <c r="Q293" s="191"/>
      <c r="R293" s="191"/>
      <c r="S293" s="191"/>
      <c r="T293" s="19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87" t="s">
        <v>156</v>
      </c>
      <c r="AU293" s="187" t="s">
        <v>79</v>
      </c>
      <c r="AV293" s="13" t="s">
        <v>77</v>
      </c>
      <c r="AW293" s="13" t="s">
        <v>31</v>
      </c>
      <c r="AX293" s="13" t="s">
        <v>69</v>
      </c>
      <c r="AY293" s="187" t="s">
        <v>146</v>
      </c>
    </row>
    <row r="294" spans="1:51" s="13" customFormat="1" ht="12">
      <c r="A294" s="13"/>
      <c r="B294" s="185"/>
      <c r="C294" s="13"/>
      <c r="D294" s="186" t="s">
        <v>156</v>
      </c>
      <c r="E294" s="187" t="s">
        <v>3</v>
      </c>
      <c r="F294" s="188" t="s">
        <v>429</v>
      </c>
      <c r="G294" s="13"/>
      <c r="H294" s="187" t="s">
        <v>3</v>
      </c>
      <c r="I294" s="189"/>
      <c r="J294" s="13"/>
      <c r="K294" s="13"/>
      <c r="L294" s="185"/>
      <c r="M294" s="190"/>
      <c r="N294" s="191"/>
      <c r="O294" s="191"/>
      <c r="P294" s="191"/>
      <c r="Q294" s="191"/>
      <c r="R294" s="191"/>
      <c r="S294" s="191"/>
      <c r="T294" s="19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87" t="s">
        <v>156</v>
      </c>
      <c r="AU294" s="187" t="s">
        <v>79</v>
      </c>
      <c r="AV294" s="13" t="s">
        <v>77</v>
      </c>
      <c r="AW294" s="13" t="s">
        <v>31</v>
      </c>
      <c r="AX294" s="13" t="s">
        <v>69</v>
      </c>
      <c r="AY294" s="187" t="s">
        <v>146</v>
      </c>
    </row>
    <row r="295" spans="1:51" s="14" customFormat="1" ht="12">
      <c r="A295" s="14"/>
      <c r="B295" s="193"/>
      <c r="C295" s="14"/>
      <c r="D295" s="186" t="s">
        <v>156</v>
      </c>
      <c r="E295" s="194" t="s">
        <v>3</v>
      </c>
      <c r="F295" s="195" t="s">
        <v>314</v>
      </c>
      <c r="G295" s="14"/>
      <c r="H295" s="196">
        <v>314.6</v>
      </c>
      <c r="I295" s="197"/>
      <c r="J295" s="14"/>
      <c r="K295" s="14"/>
      <c r="L295" s="193"/>
      <c r="M295" s="198"/>
      <c r="N295" s="199"/>
      <c r="O295" s="199"/>
      <c r="P295" s="199"/>
      <c r="Q295" s="199"/>
      <c r="R295" s="199"/>
      <c r="S295" s="199"/>
      <c r="T295" s="20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194" t="s">
        <v>156</v>
      </c>
      <c r="AU295" s="194" t="s">
        <v>79</v>
      </c>
      <c r="AV295" s="14" t="s">
        <v>79</v>
      </c>
      <c r="AW295" s="14" t="s">
        <v>31</v>
      </c>
      <c r="AX295" s="14" t="s">
        <v>77</v>
      </c>
      <c r="AY295" s="194" t="s">
        <v>146</v>
      </c>
    </row>
    <row r="296" spans="1:65" s="2" customFormat="1" ht="21.75" customHeight="1">
      <c r="A296" s="38"/>
      <c r="B296" s="165"/>
      <c r="C296" s="166" t="s">
        <v>430</v>
      </c>
      <c r="D296" s="166" t="s">
        <v>148</v>
      </c>
      <c r="E296" s="167" t="s">
        <v>431</v>
      </c>
      <c r="F296" s="168" t="s">
        <v>432</v>
      </c>
      <c r="G296" s="169" t="s">
        <v>151</v>
      </c>
      <c r="H296" s="170">
        <v>812.13</v>
      </c>
      <c r="I296" s="171"/>
      <c r="J296" s="172">
        <f>ROUND(I296*H296,2)</f>
        <v>0</v>
      </c>
      <c r="K296" s="173"/>
      <c r="L296" s="39"/>
      <c r="M296" s="174" t="s">
        <v>3</v>
      </c>
      <c r="N296" s="175" t="s">
        <v>40</v>
      </c>
      <c r="O296" s="72"/>
      <c r="P296" s="176">
        <f>O296*H296</f>
        <v>0</v>
      </c>
      <c r="Q296" s="176">
        <v>0</v>
      </c>
      <c r="R296" s="176">
        <f>Q296*H296</f>
        <v>0</v>
      </c>
      <c r="S296" s="176">
        <v>0</v>
      </c>
      <c r="T296" s="177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178" t="s">
        <v>152</v>
      </c>
      <c r="AT296" s="178" t="s">
        <v>148</v>
      </c>
      <c r="AU296" s="178" t="s">
        <v>79</v>
      </c>
      <c r="AY296" s="19" t="s">
        <v>146</v>
      </c>
      <c r="BE296" s="179">
        <f>IF(N296="základní",J296,0)</f>
        <v>0</v>
      </c>
      <c r="BF296" s="179">
        <f>IF(N296="snížená",J296,0)</f>
        <v>0</v>
      </c>
      <c r="BG296" s="179">
        <f>IF(N296="zákl. přenesená",J296,0)</f>
        <v>0</v>
      </c>
      <c r="BH296" s="179">
        <f>IF(N296="sníž. přenesená",J296,0)</f>
        <v>0</v>
      </c>
      <c r="BI296" s="179">
        <f>IF(N296="nulová",J296,0)</f>
        <v>0</v>
      </c>
      <c r="BJ296" s="19" t="s">
        <v>77</v>
      </c>
      <c r="BK296" s="179">
        <f>ROUND(I296*H296,2)</f>
        <v>0</v>
      </c>
      <c r="BL296" s="19" t="s">
        <v>152</v>
      </c>
      <c r="BM296" s="178" t="s">
        <v>433</v>
      </c>
    </row>
    <row r="297" spans="1:47" s="2" customFormat="1" ht="12">
      <c r="A297" s="38"/>
      <c r="B297" s="39"/>
      <c r="C297" s="38"/>
      <c r="D297" s="180" t="s">
        <v>154</v>
      </c>
      <c r="E297" s="38"/>
      <c r="F297" s="181" t="s">
        <v>434</v>
      </c>
      <c r="G297" s="38"/>
      <c r="H297" s="38"/>
      <c r="I297" s="182"/>
      <c r="J297" s="38"/>
      <c r="K297" s="38"/>
      <c r="L297" s="39"/>
      <c r="M297" s="183"/>
      <c r="N297" s="184"/>
      <c r="O297" s="72"/>
      <c r="P297" s="72"/>
      <c r="Q297" s="72"/>
      <c r="R297" s="72"/>
      <c r="S297" s="72"/>
      <c r="T297" s="73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9" t="s">
        <v>154</v>
      </c>
      <c r="AU297" s="19" t="s">
        <v>79</v>
      </c>
    </row>
    <row r="298" spans="1:51" s="13" customFormat="1" ht="12">
      <c r="A298" s="13"/>
      <c r="B298" s="185"/>
      <c r="C298" s="13"/>
      <c r="D298" s="186" t="s">
        <v>156</v>
      </c>
      <c r="E298" s="187" t="s">
        <v>3</v>
      </c>
      <c r="F298" s="188" t="s">
        <v>317</v>
      </c>
      <c r="G298" s="13"/>
      <c r="H298" s="187" t="s">
        <v>3</v>
      </c>
      <c r="I298" s="189"/>
      <c r="J298" s="13"/>
      <c r="K298" s="13"/>
      <c r="L298" s="185"/>
      <c r="M298" s="190"/>
      <c r="N298" s="191"/>
      <c r="O298" s="191"/>
      <c r="P298" s="191"/>
      <c r="Q298" s="191"/>
      <c r="R298" s="191"/>
      <c r="S298" s="191"/>
      <c r="T298" s="19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87" t="s">
        <v>156</v>
      </c>
      <c r="AU298" s="187" t="s">
        <v>79</v>
      </c>
      <c r="AV298" s="13" t="s">
        <v>77</v>
      </c>
      <c r="AW298" s="13" t="s">
        <v>31</v>
      </c>
      <c r="AX298" s="13" t="s">
        <v>69</v>
      </c>
      <c r="AY298" s="187" t="s">
        <v>146</v>
      </c>
    </row>
    <row r="299" spans="1:51" s="14" customFormat="1" ht="12">
      <c r="A299" s="14"/>
      <c r="B299" s="193"/>
      <c r="C299" s="14"/>
      <c r="D299" s="186" t="s">
        <v>156</v>
      </c>
      <c r="E299" s="194" t="s">
        <v>3</v>
      </c>
      <c r="F299" s="195" t="s">
        <v>318</v>
      </c>
      <c r="G299" s="14"/>
      <c r="H299" s="196">
        <v>220.88</v>
      </c>
      <c r="I299" s="197"/>
      <c r="J299" s="14"/>
      <c r="K299" s="14"/>
      <c r="L299" s="193"/>
      <c r="M299" s="198"/>
      <c r="N299" s="199"/>
      <c r="O299" s="199"/>
      <c r="P299" s="199"/>
      <c r="Q299" s="199"/>
      <c r="R299" s="199"/>
      <c r="S299" s="199"/>
      <c r="T299" s="20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194" t="s">
        <v>156</v>
      </c>
      <c r="AU299" s="194" t="s">
        <v>79</v>
      </c>
      <c r="AV299" s="14" t="s">
        <v>79</v>
      </c>
      <c r="AW299" s="14" t="s">
        <v>31</v>
      </c>
      <c r="AX299" s="14" t="s">
        <v>69</v>
      </c>
      <c r="AY299" s="194" t="s">
        <v>146</v>
      </c>
    </row>
    <row r="300" spans="1:51" s="13" customFormat="1" ht="12">
      <c r="A300" s="13"/>
      <c r="B300" s="185"/>
      <c r="C300" s="13"/>
      <c r="D300" s="186" t="s">
        <v>156</v>
      </c>
      <c r="E300" s="187" t="s">
        <v>3</v>
      </c>
      <c r="F300" s="188" t="s">
        <v>435</v>
      </c>
      <c r="G300" s="13"/>
      <c r="H300" s="187" t="s">
        <v>3</v>
      </c>
      <c r="I300" s="189"/>
      <c r="J300" s="13"/>
      <c r="K300" s="13"/>
      <c r="L300" s="185"/>
      <c r="M300" s="190"/>
      <c r="N300" s="191"/>
      <c r="O300" s="191"/>
      <c r="P300" s="191"/>
      <c r="Q300" s="191"/>
      <c r="R300" s="191"/>
      <c r="S300" s="191"/>
      <c r="T300" s="19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87" t="s">
        <v>156</v>
      </c>
      <c r="AU300" s="187" t="s">
        <v>79</v>
      </c>
      <c r="AV300" s="13" t="s">
        <v>77</v>
      </c>
      <c r="AW300" s="13" t="s">
        <v>31</v>
      </c>
      <c r="AX300" s="13" t="s">
        <v>69</v>
      </c>
      <c r="AY300" s="187" t="s">
        <v>146</v>
      </c>
    </row>
    <row r="301" spans="1:51" s="14" customFormat="1" ht="12">
      <c r="A301" s="14"/>
      <c r="B301" s="193"/>
      <c r="C301" s="14"/>
      <c r="D301" s="186" t="s">
        <v>156</v>
      </c>
      <c r="E301" s="194" t="s">
        <v>3</v>
      </c>
      <c r="F301" s="195" t="s">
        <v>322</v>
      </c>
      <c r="G301" s="14"/>
      <c r="H301" s="196">
        <v>591.25</v>
      </c>
      <c r="I301" s="197"/>
      <c r="J301" s="14"/>
      <c r="K301" s="14"/>
      <c r="L301" s="193"/>
      <c r="M301" s="198"/>
      <c r="N301" s="199"/>
      <c r="O301" s="199"/>
      <c r="P301" s="199"/>
      <c r="Q301" s="199"/>
      <c r="R301" s="199"/>
      <c r="S301" s="199"/>
      <c r="T301" s="200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194" t="s">
        <v>156</v>
      </c>
      <c r="AU301" s="194" t="s">
        <v>79</v>
      </c>
      <c r="AV301" s="14" t="s">
        <v>79</v>
      </c>
      <c r="AW301" s="14" t="s">
        <v>31</v>
      </c>
      <c r="AX301" s="14" t="s">
        <v>69</v>
      </c>
      <c r="AY301" s="194" t="s">
        <v>146</v>
      </c>
    </row>
    <row r="302" spans="1:51" s="15" customFormat="1" ht="12">
      <c r="A302" s="15"/>
      <c r="B302" s="201"/>
      <c r="C302" s="15"/>
      <c r="D302" s="186" t="s">
        <v>156</v>
      </c>
      <c r="E302" s="202" t="s">
        <v>3</v>
      </c>
      <c r="F302" s="203" t="s">
        <v>161</v>
      </c>
      <c r="G302" s="15"/>
      <c r="H302" s="204">
        <v>812.13</v>
      </c>
      <c r="I302" s="205"/>
      <c r="J302" s="15"/>
      <c r="K302" s="15"/>
      <c r="L302" s="201"/>
      <c r="M302" s="206"/>
      <c r="N302" s="207"/>
      <c r="O302" s="207"/>
      <c r="P302" s="207"/>
      <c r="Q302" s="207"/>
      <c r="R302" s="207"/>
      <c r="S302" s="207"/>
      <c r="T302" s="208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02" t="s">
        <v>156</v>
      </c>
      <c r="AU302" s="202" t="s">
        <v>79</v>
      </c>
      <c r="AV302" s="15" t="s">
        <v>152</v>
      </c>
      <c r="AW302" s="15" t="s">
        <v>31</v>
      </c>
      <c r="AX302" s="15" t="s">
        <v>77</v>
      </c>
      <c r="AY302" s="202" t="s">
        <v>146</v>
      </c>
    </row>
    <row r="303" spans="1:65" s="2" customFormat="1" ht="24.15" customHeight="1">
      <c r="A303" s="38"/>
      <c r="B303" s="165"/>
      <c r="C303" s="166" t="s">
        <v>436</v>
      </c>
      <c r="D303" s="166" t="s">
        <v>148</v>
      </c>
      <c r="E303" s="167" t="s">
        <v>437</v>
      </c>
      <c r="F303" s="168" t="s">
        <v>438</v>
      </c>
      <c r="G303" s="169" t="s">
        <v>151</v>
      </c>
      <c r="H303" s="170">
        <v>242</v>
      </c>
      <c r="I303" s="171"/>
      <c r="J303" s="172">
        <f>ROUND(I303*H303,2)</f>
        <v>0</v>
      </c>
      <c r="K303" s="173"/>
      <c r="L303" s="39"/>
      <c r="M303" s="174" t="s">
        <v>3</v>
      </c>
      <c r="N303" s="175" t="s">
        <v>40</v>
      </c>
      <c r="O303" s="72"/>
      <c r="P303" s="176">
        <f>O303*H303</f>
        <v>0</v>
      </c>
      <c r="Q303" s="176">
        <v>0</v>
      </c>
      <c r="R303" s="176">
        <f>Q303*H303</f>
        <v>0</v>
      </c>
      <c r="S303" s="176">
        <v>0</v>
      </c>
      <c r="T303" s="177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178" t="s">
        <v>152</v>
      </c>
      <c r="AT303" s="178" t="s">
        <v>148</v>
      </c>
      <c r="AU303" s="178" t="s">
        <v>79</v>
      </c>
      <c r="AY303" s="19" t="s">
        <v>146</v>
      </c>
      <c r="BE303" s="179">
        <f>IF(N303="základní",J303,0)</f>
        <v>0</v>
      </c>
      <c r="BF303" s="179">
        <f>IF(N303="snížená",J303,0)</f>
        <v>0</v>
      </c>
      <c r="BG303" s="179">
        <f>IF(N303="zákl. přenesená",J303,0)</f>
        <v>0</v>
      </c>
      <c r="BH303" s="179">
        <f>IF(N303="sníž. přenesená",J303,0)</f>
        <v>0</v>
      </c>
      <c r="BI303" s="179">
        <f>IF(N303="nulová",J303,0)</f>
        <v>0</v>
      </c>
      <c r="BJ303" s="19" t="s">
        <v>77</v>
      </c>
      <c r="BK303" s="179">
        <f>ROUND(I303*H303,2)</f>
        <v>0</v>
      </c>
      <c r="BL303" s="19" t="s">
        <v>152</v>
      </c>
      <c r="BM303" s="178" t="s">
        <v>439</v>
      </c>
    </row>
    <row r="304" spans="1:47" s="2" customFormat="1" ht="12">
      <c r="A304" s="38"/>
      <c r="B304" s="39"/>
      <c r="C304" s="38"/>
      <c r="D304" s="180" t="s">
        <v>154</v>
      </c>
      <c r="E304" s="38"/>
      <c r="F304" s="181" t="s">
        <v>440</v>
      </c>
      <c r="G304" s="38"/>
      <c r="H304" s="38"/>
      <c r="I304" s="182"/>
      <c r="J304" s="38"/>
      <c r="K304" s="38"/>
      <c r="L304" s="39"/>
      <c r="M304" s="183"/>
      <c r="N304" s="184"/>
      <c r="O304" s="72"/>
      <c r="P304" s="72"/>
      <c r="Q304" s="72"/>
      <c r="R304" s="72"/>
      <c r="S304" s="72"/>
      <c r="T304" s="73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9" t="s">
        <v>154</v>
      </c>
      <c r="AU304" s="19" t="s">
        <v>79</v>
      </c>
    </row>
    <row r="305" spans="1:51" s="13" customFormat="1" ht="12">
      <c r="A305" s="13"/>
      <c r="B305" s="185"/>
      <c r="C305" s="13"/>
      <c r="D305" s="186" t="s">
        <v>156</v>
      </c>
      <c r="E305" s="187" t="s">
        <v>3</v>
      </c>
      <c r="F305" s="188" t="s">
        <v>313</v>
      </c>
      <c r="G305" s="13"/>
      <c r="H305" s="187" t="s">
        <v>3</v>
      </c>
      <c r="I305" s="189"/>
      <c r="J305" s="13"/>
      <c r="K305" s="13"/>
      <c r="L305" s="185"/>
      <c r="M305" s="190"/>
      <c r="N305" s="191"/>
      <c r="O305" s="191"/>
      <c r="P305" s="191"/>
      <c r="Q305" s="191"/>
      <c r="R305" s="191"/>
      <c r="S305" s="191"/>
      <c r="T305" s="19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87" t="s">
        <v>156</v>
      </c>
      <c r="AU305" s="187" t="s">
        <v>79</v>
      </c>
      <c r="AV305" s="13" t="s">
        <v>77</v>
      </c>
      <c r="AW305" s="13" t="s">
        <v>31</v>
      </c>
      <c r="AX305" s="13" t="s">
        <v>69</v>
      </c>
      <c r="AY305" s="187" t="s">
        <v>146</v>
      </c>
    </row>
    <row r="306" spans="1:51" s="14" customFormat="1" ht="12">
      <c r="A306" s="14"/>
      <c r="B306" s="193"/>
      <c r="C306" s="14"/>
      <c r="D306" s="186" t="s">
        <v>156</v>
      </c>
      <c r="E306" s="194" t="s">
        <v>3</v>
      </c>
      <c r="F306" s="195" t="s">
        <v>441</v>
      </c>
      <c r="G306" s="14"/>
      <c r="H306" s="196">
        <v>242</v>
      </c>
      <c r="I306" s="197"/>
      <c r="J306" s="14"/>
      <c r="K306" s="14"/>
      <c r="L306" s="193"/>
      <c r="M306" s="198"/>
      <c r="N306" s="199"/>
      <c r="O306" s="199"/>
      <c r="P306" s="199"/>
      <c r="Q306" s="199"/>
      <c r="R306" s="199"/>
      <c r="S306" s="199"/>
      <c r="T306" s="200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194" t="s">
        <v>156</v>
      </c>
      <c r="AU306" s="194" t="s">
        <v>79</v>
      </c>
      <c r="AV306" s="14" t="s">
        <v>79</v>
      </c>
      <c r="AW306" s="14" t="s">
        <v>31</v>
      </c>
      <c r="AX306" s="14" t="s">
        <v>77</v>
      </c>
      <c r="AY306" s="194" t="s">
        <v>146</v>
      </c>
    </row>
    <row r="307" spans="1:65" s="2" customFormat="1" ht="24.15" customHeight="1">
      <c r="A307" s="38"/>
      <c r="B307" s="165"/>
      <c r="C307" s="166" t="s">
        <v>442</v>
      </c>
      <c r="D307" s="166" t="s">
        <v>148</v>
      </c>
      <c r="E307" s="167" t="s">
        <v>443</v>
      </c>
      <c r="F307" s="168" t="s">
        <v>444</v>
      </c>
      <c r="G307" s="169" t="s">
        <v>151</v>
      </c>
      <c r="H307" s="170">
        <v>367.5</v>
      </c>
      <c r="I307" s="171"/>
      <c r="J307" s="172">
        <f>ROUND(I307*H307,2)</f>
        <v>0</v>
      </c>
      <c r="K307" s="173"/>
      <c r="L307" s="39"/>
      <c r="M307" s="174" t="s">
        <v>3</v>
      </c>
      <c r="N307" s="175" t="s">
        <v>40</v>
      </c>
      <c r="O307" s="72"/>
      <c r="P307" s="176">
        <f>O307*H307</f>
        <v>0</v>
      </c>
      <c r="Q307" s="176">
        <v>0</v>
      </c>
      <c r="R307" s="176">
        <f>Q307*H307</f>
        <v>0</v>
      </c>
      <c r="S307" s="176">
        <v>0</v>
      </c>
      <c r="T307" s="177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178" t="s">
        <v>152</v>
      </c>
      <c r="AT307" s="178" t="s">
        <v>148</v>
      </c>
      <c r="AU307" s="178" t="s">
        <v>79</v>
      </c>
      <c r="AY307" s="19" t="s">
        <v>146</v>
      </c>
      <c r="BE307" s="179">
        <f>IF(N307="základní",J307,0)</f>
        <v>0</v>
      </c>
      <c r="BF307" s="179">
        <f>IF(N307="snížená",J307,0)</f>
        <v>0</v>
      </c>
      <c r="BG307" s="179">
        <f>IF(N307="zákl. přenesená",J307,0)</f>
        <v>0</v>
      </c>
      <c r="BH307" s="179">
        <f>IF(N307="sníž. přenesená",J307,0)</f>
        <v>0</v>
      </c>
      <c r="BI307" s="179">
        <f>IF(N307="nulová",J307,0)</f>
        <v>0</v>
      </c>
      <c r="BJ307" s="19" t="s">
        <v>77</v>
      </c>
      <c r="BK307" s="179">
        <f>ROUND(I307*H307,2)</f>
        <v>0</v>
      </c>
      <c r="BL307" s="19" t="s">
        <v>152</v>
      </c>
      <c r="BM307" s="178" t="s">
        <v>445</v>
      </c>
    </row>
    <row r="308" spans="1:47" s="2" customFormat="1" ht="12">
      <c r="A308" s="38"/>
      <c r="B308" s="39"/>
      <c r="C308" s="38"/>
      <c r="D308" s="180" t="s">
        <v>154</v>
      </c>
      <c r="E308" s="38"/>
      <c r="F308" s="181" t="s">
        <v>446</v>
      </c>
      <c r="G308" s="38"/>
      <c r="H308" s="38"/>
      <c r="I308" s="182"/>
      <c r="J308" s="38"/>
      <c r="K308" s="38"/>
      <c r="L308" s="39"/>
      <c r="M308" s="183"/>
      <c r="N308" s="184"/>
      <c r="O308" s="72"/>
      <c r="P308" s="72"/>
      <c r="Q308" s="72"/>
      <c r="R308" s="72"/>
      <c r="S308" s="72"/>
      <c r="T308" s="73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9" t="s">
        <v>154</v>
      </c>
      <c r="AU308" s="19" t="s">
        <v>79</v>
      </c>
    </row>
    <row r="309" spans="1:51" s="13" customFormat="1" ht="12">
      <c r="A309" s="13"/>
      <c r="B309" s="185"/>
      <c r="C309" s="13"/>
      <c r="D309" s="186" t="s">
        <v>156</v>
      </c>
      <c r="E309" s="187" t="s">
        <v>3</v>
      </c>
      <c r="F309" s="188" t="s">
        <v>313</v>
      </c>
      <c r="G309" s="13"/>
      <c r="H309" s="187" t="s">
        <v>3</v>
      </c>
      <c r="I309" s="189"/>
      <c r="J309" s="13"/>
      <c r="K309" s="13"/>
      <c r="L309" s="185"/>
      <c r="M309" s="190"/>
      <c r="N309" s="191"/>
      <c r="O309" s="191"/>
      <c r="P309" s="191"/>
      <c r="Q309" s="191"/>
      <c r="R309" s="191"/>
      <c r="S309" s="191"/>
      <c r="T309" s="19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87" t="s">
        <v>156</v>
      </c>
      <c r="AU309" s="187" t="s">
        <v>79</v>
      </c>
      <c r="AV309" s="13" t="s">
        <v>77</v>
      </c>
      <c r="AW309" s="13" t="s">
        <v>31</v>
      </c>
      <c r="AX309" s="13" t="s">
        <v>69</v>
      </c>
      <c r="AY309" s="187" t="s">
        <v>146</v>
      </c>
    </row>
    <row r="310" spans="1:51" s="14" customFormat="1" ht="12">
      <c r="A310" s="14"/>
      <c r="B310" s="193"/>
      <c r="C310" s="14"/>
      <c r="D310" s="186" t="s">
        <v>156</v>
      </c>
      <c r="E310" s="194" t="s">
        <v>3</v>
      </c>
      <c r="F310" s="195" t="s">
        <v>441</v>
      </c>
      <c r="G310" s="14"/>
      <c r="H310" s="196">
        <v>242</v>
      </c>
      <c r="I310" s="197"/>
      <c r="J310" s="14"/>
      <c r="K310" s="14"/>
      <c r="L310" s="193"/>
      <c r="M310" s="198"/>
      <c r="N310" s="199"/>
      <c r="O310" s="199"/>
      <c r="P310" s="199"/>
      <c r="Q310" s="199"/>
      <c r="R310" s="199"/>
      <c r="S310" s="199"/>
      <c r="T310" s="20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194" t="s">
        <v>156</v>
      </c>
      <c r="AU310" s="194" t="s">
        <v>79</v>
      </c>
      <c r="AV310" s="14" t="s">
        <v>79</v>
      </c>
      <c r="AW310" s="14" t="s">
        <v>31</v>
      </c>
      <c r="AX310" s="14" t="s">
        <v>69</v>
      </c>
      <c r="AY310" s="194" t="s">
        <v>146</v>
      </c>
    </row>
    <row r="311" spans="1:51" s="13" customFormat="1" ht="12">
      <c r="A311" s="13"/>
      <c r="B311" s="185"/>
      <c r="C311" s="13"/>
      <c r="D311" s="186" t="s">
        <v>156</v>
      </c>
      <c r="E311" s="187" t="s">
        <v>3</v>
      </c>
      <c r="F311" s="188" t="s">
        <v>315</v>
      </c>
      <c r="G311" s="13"/>
      <c r="H311" s="187" t="s">
        <v>3</v>
      </c>
      <c r="I311" s="189"/>
      <c r="J311" s="13"/>
      <c r="K311" s="13"/>
      <c r="L311" s="185"/>
      <c r="M311" s="190"/>
      <c r="N311" s="191"/>
      <c r="O311" s="191"/>
      <c r="P311" s="191"/>
      <c r="Q311" s="191"/>
      <c r="R311" s="191"/>
      <c r="S311" s="191"/>
      <c r="T311" s="19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87" t="s">
        <v>156</v>
      </c>
      <c r="AU311" s="187" t="s">
        <v>79</v>
      </c>
      <c r="AV311" s="13" t="s">
        <v>77</v>
      </c>
      <c r="AW311" s="13" t="s">
        <v>31</v>
      </c>
      <c r="AX311" s="13" t="s">
        <v>69</v>
      </c>
      <c r="AY311" s="187" t="s">
        <v>146</v>
      </c>
    </row>
    <row r="312" spans="1:51" s="14" customFormat="1" ht="12">
      <c r="A312" s="14"/>
      <c r="B312" s="193"/>
      <c r="C312" s="14"/>
      <c r="D312" s="186" t="s">
        <v>156</v>
      </c>
      <c r="E312" s="194" t="s">
        <v>3</v>
      </c>
      <c r="F312" s="195" t="s">
        <v>447</v>
      </c>
      <c r="G312" s="14"/>
      <c r="H312" s="196">
        <v>125.5</v>
      </c>
      <c r="I312" s="197"/>
      <c r="J312" s="14"/>
      <c r="K312" s="14"/>
      <c r="L312" s="193"/>
      <c r="M312" s="198"/>
      <c r="N312" s="199"/>
      <c r="O312" s="199"/>
      <c r="P312" s="199"/>
      <c r="Q312" s="199"/>
      <c r="R312" s="199"/>
      <c r="S312" s="199"/>
      <c r="T312" s="20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194" t="s">
        <v>156</v>
      </c>
      <c r="AU312" s="194" t="s">
        <v>79</v>
      </c>
      <c r="AV312" s="14" t="s">
        <v>79</v>
      </c>
      <c r="AW312" s="14" t="s">
        <v>31</v>
      </c>
      <c r="AX312" s="14" t="s">
        <v>69</v>
      </c>
      <c r="AY312" s="194" t="s">
        <v>146</v>
      </c>
    </row>
    <row r="313" spans="1:51" s="15" customFormat="1" ht="12">
      <c r="A313" s="15"/>
      <c r="B313" s="201"/>
      <c r="C313" s="15"/>
      <c r="D313" s="186" t="s">
        <v>156</v>
      </c>
      <c r="E313" s="202" t="s">
        <v>3</v>
      </c>
      <c r="F313" s="203" t="s">
        <v>161</v>
      </c>
      <c r="G313" s="15"/>
      <c r="H313" s="204">
        <v>367.5</v>
      </c>
      <c r="I313" s="205"/>
      <c r="J313" s="15"/>
      <c r="K313" s="15"/>
      <c r="L313" s="201"/>
      <c r="M313" s="206"/>
      <c r="N313" s="207"/>
      <c r="O313" s="207"/>
      <c r="P313" s="207"/>
      <c r="Q313" s="207"/>
      <c r="R313" s="207"/>
      <c r="S313" s="207"/>
      <c r="T313" s="208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02" t="s">
        <v>156</v>
      </c>
      <c r="AU313" s="202" t="s">
        <v>79</v>
      </c>
      <c r="AV313" s="15" t="s">
        <v>152</v>
      </c>
      <c r="AW313" s="15" t="s">
        <v>31</v>
      </c>
      <c r="AX313" s="15" t="s">
        <v>77</v>
      </c>
      <c r="AY313" s="202" t="s">
        <v>146</v>
      </c>
    </row>
    <row r="314" spans="1:65" s="2" customFormat="1" ht="16.5" customHeight="1">
      <c r="A314" s="38"/>
      <c r="B314" s="165"/>
      <c r="C314" s="166" t="s">
        <v>448</v>
      </c>
      <c r="D314" s="166" t="s">
        <v>148</v>
      </c>
      <c r="E314" s="167" t="s">
        <v>449</v>
      </c>
      <c r="F314" s="168" t="s">
        <v>450</v>
      </c>
      <c r="G314" s="169" t="s">
        <v>151</v>
      </c>
      <c r="H314" s="170">
        <v>242</v>
      </c>
      <c r="I314" s="171"/>
      <c r="J314" s="172">
        <f>ROUND(I314*H314,2)</f>
        <v>0</v>
      </c>
      <c r="K314" s="173"/>
      <c r="L314" s="39"/>
      <c r="M314" s="174" t="s">
        <v>3</v>
      </c>
      <c r="N314" s="175" t="s">
        <v>40</v>
      </c>
      <c r="O314" s="72"/>
      <c r="P314" s="176">
        <f>O314*H314</f>
        <v>0</v>
      </c>
      <c r="Q314" s="176">
        <v>0</v>
      </c>
      <c r="R314" s="176">
        <f>Q314*H314</f>
        <v>0</v>
      </c>
      <c r="S314" s="176">
        <v>0</v>
      </c>
      <c r="T314" s="177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178" t="s">
        <v>152</v>
      </c>
      <c r="AT314" s="178" t="s">
        <v>148</v>
      </c>
      <c r="AU314" s="178" t="s">
        <v>79</v>
      </c>
      <c r="AY314" s="19" t="s">
        <v>146</v>
      </c>
      <c r="BE314" s="179">
        <f>IF(N314="základní",J314,0)</f>
        <v>0</v>
      </c>
      <c r="BF314" s="179">
        <f>IF(N314="snížená",J314,0)</f>
        <v>0</v>
      </c>
      <c r="BG314" s="179">
        <f>IF(N314="zákl. přenesená",J314,0)</f>
        <v>0</v>
      </c>
      <c r="BH314" s="179">
        <f>IF(N314="sníž. přenesená",J314,0)</f>
        <v>0</v>
      </c>
      <c r="BI314" s="179">
        <f>IF(N314="nulová",J314,0)</f>
        <v>0</v>
      </c>
      <c r="BJ314" s="19" t="s">
        <v>77</v>
      </c>
      <c r="BK314" s="179">
        <f>ROUND(I314*H314,2)</f>
        <v>0</v>
      </c>
      <c r="BL314" s="19" t="s">
        <v>152</v>
      </c>
      <c r="BM314" s="178" t="s">
        <v>451</v>
      </c>
    </row>
    <row r="315" spans="1:47" s="2" customFormat="1" ht="12">
      <c r="A315" s="38"/>
      <c r="B315" s="39"/>
      <c r="C315" s="38"/>
      <c r="D315" s="180" t="s">
        <v>154</v>
      </c>
      <c r="E315" s="38"/>
      <c r="F315" s="181" t="s">
        <v>452</v>
      </c>
      <c r="G315" s="38"/>
      <c r="H315" s="38"/>
      <c r="I315" s="182"/>
      <c r="J315" s="38"/>
      <c r="K315" s="38"/>
      <c r="L315" s="39"/>
      <c r="M315" s="183"/>
      <c r="N315" s="184"/>
      <c r="O315" s="72"/>
      <c r="P315" s="72"/>
      <c r="Q315" s="72"/>
      <c r="R315" s="72"/>
      <c r="S315" s="72"/>
      <c r="T315" s="73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9" t="s">
        <v>154</v>
      </c>
      <c r="AU315" s="19" t="s">
        <v>79</v>
      </c>
    </row>
    <row r="316" spans="1:51" s="13" customFormat="1" ht="12">
      <c r="A316" s="13"/>
      <c r="B316" s="185"/>
      <c r="C316" s="13"/>
      <c r="D316" s="186" t="s">
        <v>156</v>
      </c>
      <c r="E316" s="187" t="s">
        <v>3</v>
      </c>
      <c r="F316" s="188" t="s">
        <v>313</v>
      </c>
      <c r="G316" s="13"/>
      <c r="H316" s="187" t="s">
        <v>3</v>
      </c>
      <c r="I316" s="189"/>
      <c r="J316" s="13"/>
      <c r="K316" s="13"/>
      <c r="L316" s="185"/>
      <c r="M316" s="190"/>
      <c r="N316" s="191"/>
      <c r="O316" s="191"/>
      <c r="P316" s="191"/>
      <c r="Q316" s="191"/>
      <c r="R316" s="191"/>
      <c r="S316" s="191"/>
      <c r="T316" s="19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187" t="s">
        <v>156</v>
      </c>
      <c r="AU316" s="187" t="s">
        <v>79</v>
      </c>
      <c r="AV316" s="13" t="s">
        <v>77</v>
      </c>
      <c r="AW316" s="13" t="s">
        <v>31</v>
      </c>
      <c r="AX316" s="13" t="s">
        <v>69</v>
      </c>
      <c r="AY316" s="187" t="s">
        <v>146</v>
      </c>
    </row>
    <row r="317" spans="1:51" s="14" customFormat="1" ht="12">
      <c r="A317" s="14"/>
      <c r="B317" s="193"/>
      <c r="C317" s="14"/>
      <c r="D317" s="186" t="s">
        <v>156</v>
      </c>
      <c r="E317" s="194" t="s">
        <v>3</v>
      </c>
      <c r="F317" s="195" t="s">
        <v>441</v>
      </c>
      <c r="G317" s="14"/>
      <c r="H317" s="196">
        <v>242</v>
      </c>
      <c r="I317" s="197"/>
      <c r="J317" s="14"/>
      <c r="K317" s="14"/>
      <c r="L317" s="193"/>
      <c r="M317" s="198"/>
      <c r="N317" s="199"/>
      <c r="O317" s="199"/>
      <c r="P317" s="199"/>
      <c r="Q317" s="199"/>
      <c r="R317" s="199"/>
      <c r="S317" s="199"/>
      <c r="T317" s="200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194" t="s">
        <v>156</v>
      </c>
      <c r="AU317" s="194" t="s">
        <v>79</v>
      </c>
      <c r="AV317" s="14" t="s">
        <v>79</v>
      </c>
      <c r="AW317" s="14" t="s">
        <v>31</v>
      </c>
      <c r="AX317" s="14" t="s">
        <v>77</v>
      </c>
      <c r="AY317" s="194" t="s">
        <v>146</v>
      </c>
    </row>
    <row r="318" spans="1:65" s="2" customFormat="1" ht="16.5" customHeight="1">
      <c r="A318" s="38"/>
      <c r="B318" s="165"/>
      <c r="C318" s="166" t="s">
        <v>453</v>
      </c>
      <c r="D318" s="166" t="s">
        <v>148</v>
      </c>
      <c r="E318" s="167" t="s">
        <v>454</v>
      </c>
      <c r="F318" s="168" t="s">
        <v>455</v>
      </c>
      <c r="G318" s="169" t="s">
        <v>151</v>
      </c>
      <c r="H318" s="170">
        <v>242</v>
      </c>
      <c r="I318" s="171"/>
      <c r="J318" s="172">
        <f>ROUND(I318*H318,2)</f>
        <v>0</v>
      </c>
      <c r="K318" s="173"/>
      <c r="L318" s="39"/>
      <c r="M318" s="174" t="s">
        <v>3</v>
      </c>
      <c r="N318" s="175" t="s">
        <v>40</v>
      </c>
      <c r="O318" s="72"/>
      <c r="P318" s="176">
        <f>O318*H318</f>
        <v>0</v>
      </c>
      <c r="Q318" s="176">
        <v>0</v>
      </c>
      <c r="R318" s="176">
        <f>Q318*H318</f>
        <v>0</v>
      </c>
      <c r="S318" s="176">
        <v>0</v>
      </c>
      <c r="T318" s="177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178" t="s">
        <v>152</v>
      </c>
      <c r="AT318" s="178" t="s">
        <v>148</v>
      </c>
      <c r="AU318" s="178" t="s">
        <v>79</v>
      </c>
      <c r="AY318" s="19" t="s">
        <v>146</v>
      </c>
      <c r="BE318" s="179">
        <f>IF(N318="základní",J318,0)</f>
        <v>0</v>
      </c>
      <c r="BF318" s="179">
        <f>IF(N318="snížená",J318,0)</f>
        <v>0</v>
      </c>
      <c r="BG318" s="179">
        <f>IF(N318="zákl. přenesená",J318,0)</f>
        <v>0</v>
      </c>
      <c r="BH318" s="179">
        <f>IF(N318="sníž. přenesená",J318,0)</f>
        <v>0</v>
      </c>
      <c r="BI318" s="179">
        <f>IF(N318="nulová",J318,0)</f>
        <v>0</v>
      </c>
      <c r="BJ318" s="19" t="s">
        <v>77</v>
      </c>
      <c r="BK318" s="179">
        <f>ROUND(I318*H318,2)</f>
        <v>0</v>
      </c>
      <c r="BL318" s="19" t="s">
        <v>152</v>
      </c>
      <c r="BM318" s="178" t="s">
        <v>456</v>
      </c>
    </row>
    <row r="319" spans="1:47" s="2" customFormat="1" ht="12">
      <c r="A319" s="38"/>
      <c r="B319" s="39"/>
      <c r="C319" s="38"/>
      <c r="D319" s="180" t="s">
        <v>154</v>
      </c>
      <c r="E319" s="38"/>
      <c r="F319" s="181" t="s">
        <v>457</v>
      </c>
      <c r="G319" s="38"/>
      <c r="H319" s="38"/>
      <c r="I319" s="182"/>
      <c r="J319" s="38"/>
      <c r="K319" s="38"/>
      <c r="L319" s="39"/>
      <c r="M319" s="183"/>
      <c r="N319" s="184"/>
      <c r="O319" s="72"/>
      <c r="P319" s="72"/>
      <c r="Q319" s="72"/>
      <c r="R319" s="72"/>
      <c r="S319" s="72"/>
      <c r="T319" s="73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9" t="s">
        <v>154</v>
      </c>
      <c r="AU319" s="19" t="s">
        <v>79</v>
      </c>
    </row>
    <row r="320" spans="1:51" s="13" customFormat="1" ht="12">
      <c r="A320" s="13"/>
      <c r="B320" s="185"/>
      <c r="C320" s="13"/>
      <c r="D320" s="186" t="s">
        <v>156</v>
      </c>
      <c r="E320" s="187" t="s">
        <v>3</v>
      </c>
      <c r="F320" s="188" t="s">
        <v>313</v>
      </c>
      <c r="G320" s="13"/>
      <c r="H320" s="187" t="s">
        <v>3</v>
      </c>
      <c r="I320" s="189"/>
      <c r="J320" s="13"/>
      <c r="K320" s="13"/>
      <c r="L320" s="185"/>
      <c r="M320" s="190"/>
      <c r="N320" s="191"/>
      <c r="O320" s="191"/>
      <c r="P320" s="191"/>
      <c r="Q320" s="191"/>
      <c r="R320" s="191"/>
      <c r="S320" s="191"/>
      <c r="T320" s="19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87" t="s">
        <v>156</v>
      </c>
      <c r="AU320" s="187" t="s">
        <v>79</v>
      </c>
      <c r="AV320" s="13" t="s">
        <v>77</v>
      </c>
      <c r="AW320" s="13" t="s">
        <v>31</v>
      </c>
      <c r="AX320" s="13" t="s">
        <v>69</v>
      </c>
      <c r="AY320" s="187" t="s">
        <v>146</v>
      </c>
    </row>
    <row r="321" spans="1:51" s="14" customFormat="1" ht="12">
      <c r="A321" s="14"/>
      <c r="B321" s="193"/>
      <c r="C321" s="14"/>
      <c r="D321" s="186" t="s">
        <v>156</v>
      </c>
      <c r="E321" s="194" t="s">
        <v>3</v>
      </c>
      <c r="F321" s="195" t="s">
        <v>441</v>
      </c>
      <c r="G321" s="14"/>
      <c r="H321" s="196">
        <v>242</v>
      </c>
      <c r="I321" s="197"/>
      <c r="J321" s="14"/>
      <c r="K321" s="14"/>
      <c r="L321" s="193"/>
      <c r="M321" s="198"/>
      <c r="N321" s="199"/>
      <c r="O321" s="199"/>
      <c r="P321" s="199"/>
      <c r="Q321" s="199"/>
      <c r="R321" s="199"/>
      <c r="S321" s="199"/>
      <c r="T321" s="200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194" t="s">
        <v>156</v>
      </c>
      <c r="AU321" s="194" t="s">
        <v>79</v>
      </c>
      <c r="AV321" s="14" t="s">
        <v>79</v>
      </c>
      <c r="AW321" s="14" t="s">
        <v>31</v>
      </c>
      <c r="AX321" s="14" t="s">
        <v>77</v>
      </c>
      <c r="AY321" s="194" t="s">
        <v>146</v>
      </c>
    </row>
    <row r="322" spans="1:65" s="2" customFormat="1" ht="24.15" customHeight="1">
      <c r="A322" s="38"/>
      <c r="B322" s="165"/>
      <c r="C322" s="166" t="s">
        <v>458</v>
      </c>
      <c r="D322" s="166" t="s">
        <v>148</v>
      </c>
      <c r="E322" s="167" t="s">
        <v>459</v>
      </c>
      <c r="F322" s="168" t="s">
        <v>460</v>
      </c>
      <c r="G322" s="169" t="s">
        <v>151</v>
      </c>
      <c r="H322" s="170">
        <v>242</v>
      </c>
      <c r="I322" s="171"/>
      <c r="J322" s="172">
        <f>ROUND(I322*H322,2)</f>
        <v>0</v>
      </c>
      <c r="K322" s="173"/>
      <c r="L322" s="39"/>
      <c r="M322" s="174" t="s">
        <v>3</v>
      </c>
      <c r="N322" s="175" t="s">
        <v>40</v>
      </c>
      <c r="O322" s="72"/>
      <c r="P322" s="176">
        <f>O322*H322</f>
        <v>0</v>
      </c>
      <c r="Q322" s="176">
        <v>0</v>
      </c>
      <c r="R322" s="176">
        <f>Q322*H322</f>
        <v>0</v>
      </c>
      <c r="S322" s="176">
        <v>0</v>
      </c>
      <c r="T322" s="177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178" t="s">
        <v>152</v>
      </c>
      <c r="AT322" s="178" t="s">
        <v>148</v>
      </c>
      <c r="AU322" s="178" t="s">
        <v>79</v>
      </c>
      <c r="AY322" s="19" t="s">
        <v>146</v>
      </c>
      <c r="BE322" s="179">
        <f>IF(N322="základní",J322,0)</f>
        <v>0</v>
      </c>
      <c r="BF322" s="179">
        <f>IF(N322="snížená",J322,0)</f>
        <v>0</v>
      </c>
      <c r="BG322" s="179">
        <f>IF(N322="zákl. přenesená",J322,0)</f>
        <v>0</v>
      </c>
      <c r="BH322" s="179">
        <f>IF(N322="sníž. přenesená",J322,0)</f>
        <v>0</v>
      </c>
      <c r="BI322" s="179">
        <f>IF(N322="nulová",J322,0)</f>
        <v>0</v>
      </c>
      <c r="BJ322" s="19" t="s">
        <v>77</v>
      </c>
      <c r="BK322" s="179">
        <f>ROUND(I322*H322,2)</f>
        <v>0</v>
      </c>
      <c r="BL322" s="19" t="s">
        <v>152</v>
      </c>
      <c r="BM322" s="178" t="s">
        <v>461</v>
      </c>
    </row>
    <row r="323" spans="1:47" s="2" customFormat="1" ht="12">
      <c r="A323" s="38"/>
      <c r="B323" s="39"/>
      <c r="C323" s="38"/>
      <c r="D323" s="180" t="s">
        <v>154</v>
      </c>
      <c r="E323" s="38"/>
      <c r="F323" s="181" t="s">
        <v>462</v>
      </c>
      <c r="G323" s="38"/>
      <c r="H323" s="38"/>
      <c r="I323" s="182"/>
      <c r="J323" s="38"/>
      <c r="K323" s="38"/>
      <c r="L323" s="39"/>
      <c r="M323" s="183"/>
      <c r="N323" s="184"/>
      <c r="O323" s="72"/>
      <c r="P323" s="72"/>
      <c r="Q323" s="72"/>
      <c r="R323" s="72"/>
      <c r="S323" s="72"/>
      <c r="T323" s="73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9" t="s">
        <v>154</v>
      </c>
      <c r="AU323" s="19" t="s">
        <v>79</v>
      </c>
    </row>
    <row r="324" spans="1:51" s="13" customFormat="1" ht="12">
      <c r="A324" s="13"/>
      <c r="B324" s="185"/>
      <c r="C324" s="13"/>
      <c r="D324" s="186" t="s">
        <v>156</v>
      </c>
      <c r="E324" s="187" t="s">
        <v>3</v>
      </c>
      <c r="F324" s="188" t="s">
        <v>313</v>
      </c>
      <c r="G324" s="13"/>
      <c r="H324" s="187" t="s">
        <v>3</v>
      </c>
      <c r="I324" s="189"/>
      <c r="J324" s="13"/>
      <c r="K324" s="13"/>
      <c r="L324" s="185"/>
      <c r="M324" s="190"/>
      <c r="N324" s="191"/>
      <c r="O324" s="191"/>
      <c r="P324" s="191"/>
      <c r="Q324" s="191"/>
      <c r="R324" s="191"/>
      <c r="S324" s="191"/>
      <c r="T324" s="19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87" t="s">
        <v>156</v>
      </c>
      <c r="AU324" s="187" t="s">
        <v>79</v>
      </c>
      <c r="AV324" s="13" t="s">
        <v>77</v>
      </c>
      <c r="AW324" s="13" t="s">
        <v>31</v>
      </c>
      <c r="AX324" s="13" t="s">
        <v>69</v>
      </c>
      <c r="AY324" s="187" t="s">
        <v>146</v>
      </c>
    </row>
    <row r="325" spans="1:51" s="14" customFormat="1" ht="12">
      <c r="A325" s="14"/>
      <c r="B325" s="193"/>
      <c r="C325" s="14"/>
      <c r="D325" s="186" t="s">
        <v>156</v>
      </c>
      <c r="E325" s="194" t="s">
        <v>3</v>
      </c>
      <c r="F325" s="195" t="s">
        <v>441</v>
      </c>
      <c r="G325" s="14"/>
      <c r="H325" s="196">
        <v>242</v>
      </c>
      <c r="I325" s="197"/>
      <c r="J325" s="14"/>
      <c r="K325" s="14"/>
      <c r="L325" s="193"/>
      <c r="M325" s="198"/>
      <c r="N325" s="199"/>
      <c r="O325" s="199"/>
      <c r="P325" s="199"/>
      <c r="Q325" s="199"/>
      <c r="R325" s="199"/>
      <c r="S325" s="199"/>
      <c r="T325" s="200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194" t="s">
        <v>156</v>
      </c>
      <c r="AU325" s="194" t="s">
        <v>79</v>
      </c>
      <c r="AV325" s="14" t="s">
        <v>79</v>
      </c>
      <c r="AW325" s="14" t="s">
        <v>31</v>
      </c>
      <c r="AX325" s="14" t="s">
        <v>77</v>
      </c>
      <c r="AY325" s="194" t="s">
        <v>146</v>
      </c>
    </row>
    <row r="326" spans="1:65" s="2" customFormat="1" ht="16.5" customHeight="1">
      <c r="A326" s="38"/>
      <c r="B326" s="165"/>
      <c r="C326" s="166" t="s">
        <v>463</v>
      </c>
      <c r="D326" s="166" t="s">
        <v>148</v>
      </c>
      <c r="E326" s="167" t="s">
        <v>464</v>
      </c>
      <c r="F326" s="168" t="s">
        <v>465</v>
      </c>
      <c r="G326" s="169" t="s">
        <v>151</v>
      </c>
      <c r="H326" s="170">
        <v>29.25</v>
      </c>
      <c r="I326" s="171"/>
      <c r="J326" s="172">
        <f>ROUND(I326*H326,2)</f>
        <v>0</v>
      </c>
      <c r="K326" s="173"/>
      <c r="L326" s="39"/>
      <c r="M326" s="174" t="s">
        <v>3</v>
      </c>
      <c r="N326" s="175" t="s">
        <v>40</v>
      </c>
      <c r="O326" s="72"/>
      <c r="P326" s="176">
        <f>O326*H326</f>
        <v>0</v>
      </c>
      <c r="Q326" s="176">
        <v>0</v>
      </c>
      <c r="R326" s="176">
        <f>Q326*H326</f>
        <v>0</v>
      </c>
      <c r="S326" s="176">
        <v>0</v>
      </c>
      <c r="T326" s="177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178" t="s">
        <v>152</v>
      </c>
      <c r="AT326" s="178" t="s">
        <v>148</v>
      </c>
      <c r="AU326" s="178" t="s">
        <v>79</v>
      </c>
      <c r="AY326" s="19" t="s">
        <v>146</v>
      </c>
      <c r="BE326" s="179">
        <f>IF(N326="základní",J326,0)</f>
        <v>0</v>
      </c>
      <c r="BF326" s="179">
        <f>IF(N326="snížená",J326,0)</f>
        <v>0</v>
      </c>
      <c r="BG326" s="179">
        <f>IF(N326="zákl. přenesená",J326,0)</f>
        <v>0</v>
      </c>
      <c r="BH326" s="179">
        <f>IF(N326="sníž. přenesená",J326,0)</f>
        <v>0</v>
      </c>
      <c r="BI326" s="179">
        <f>IF(N326="nulová",J326,0)</f>
        <v>0</v>
      </c>
      <c r="BJ326" s="19" t="s">
        <v>77</v>
      </c>
      <c r="BK326" s="179">
        <f>ROUND(I326*H326,2)</f>
        <v>0</v>
      </c>
      <c r="BL326" s="19" t="s">
        <v>152</v>
      </c>
      <c r="BM326" s="178" t="s">
        <v>466</v>
      </c>
    </row>
    <row r="327" spans="1:47" s="2" customFormat="1" ht="12">
      <c r="A327" s="38"/>
      <c r="B327" s="39"/>
      <c r="C327" s="38"/>
      <c r="D327" s="180" t="s">
        <v>154</v>
      </c>
      <c r="E327" s="38"/>
      <c r="F327" s="181" t="s">
        <v>467</v>
      </c>
      <c r="G327" s="38"/>
      <c r="H327" s="38"/>
      <c r="I327" s="182"/>
      <c r="J327" s="38"/>
      <c r="K327" s="38"/>
      <c r="L327" s="39"/>
      <c r="M327" s="183"/>
      <c r="N327" s="184"/>
      <c r="O327" s="72"/>
      <c r="P327" s="72"/>
      <c r="Q327" s="72"/>
      <c r="R327" s="72"/>
      <c r="S327" s="72"/>
      <c r="T327" s="73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9" t="s">
        <v>154</v>
      </c>
      <c r="AU327" s="19" t="s">
        <v>79</v>
      </c>
    </row>
    <row r="328" spans="1:51" s="13" customFormat="1" ht="12">
      <c r="A328" s="13"/>
      <c r="B328" s="185"/>
      <c r="C328" s="13"/>
      <c r="D328" s="186" t="s">
        <v>156</v>
      </c>
      <c r="E328" s="187" t="s">
        <v>3</v>
      </c>
      <c r="F328" s="188" t="s">
        <v>323</v>
      </c>
      <c r="G328" s="13"/>
      <c r="H328" s="187" t="s">
        <v>3</v>
      </c>
      <c r="I328" s="189"/>
      <c r="J328" s="13"/>
      <c r="K328" s="13"/>
      <c r="L328" s="185"/>
      <c r="M328" s="190"/>
      <c r="N328" s="191"/>
      <c r="O328" s="191"/>
      <c r="P328" s="191"/>
      <c r="Q328" s="191"/>
      <c r="R328" s="191"/>
      <c r="S328" s="191"/>
      <c r="T328" s="19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187" t="s">
        <v>156</v>
      </c>
      <c r="AU328" s="187" t="s">
        <v>79</v>
      </c>
      <c r="AV328" s="13" t="s">
        <v>77</v>
      </c>
      <c r="AW328" s="13" t="s">
        <v>31</v>
      </c>
      <c r="AX328" s="13" t="s">
        <v>69</v>
      </c>
      <c r="AY328" s="187" t="s">
        <v>146</v>
      </c>
    </row>
    <row r="329" spans="1:51" s="14" customFormat="1" ht="12">
      <c r="A329" s="14"/>
      <c r="B329" s="193"/>
      <c r="C329" s="14"/>
      <c r="D329" s="186" t="s">
        <v>156</v>
      </c>
      <c r="E329" s="194" t="s">
        <v>3</v>
      </c>
      <c r="F329" s="195" t="s">
        <v>324</v>
      </c>
      <c r="G329" s="14"/>
      <c r="H329" s="196">
        <v>29.25</v>
      </c>
      <c r="I329" s="197"/>
      <c r="J329" s="14"/>
      <c r="K329" s="14"/>
      <c r="L329" s="193"/>
      <c r="M329" s="198"/>
      <c r="N329" s="199"/>
      <c r="O329" s="199"/>
      <c r="P329" s="199"/>
      <c r="Q329" s="199"/>
      <c r="R329" s="199"/>
      <c r="S329" s="199"/>
      <c r="T329" s="20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194" t="s">
        <v>156</v>
      </c>
      <c r="AU329" s="194" t="s">
        <v>79</v>
      </c>
      <c r="AV329" s="14" t="s">
        <v>79</v>
      </c>
      <c r="AW329" s="14" t="s">
        <v>31</v>
      </c>
      <c r="AX329" s="14" t="s">
        <v>77</v>
      </c>
      <c r="AY329" s="194" t="s">
        <v>146</v>
      </c>
    </row>
    <row r="330" spans="1:65" s="2" customFormat="1" ht="33" customHeight="1">
      <c r="A330" s="38"/>
      <c r="B330" s="165"/>
      <c r="C330" s="166" t="s">
        <v>468</v>
      </c>
      <c r="D330" s="166" t="s">
        <v>148</v>
      </c>
      <c r="E330" s="167" t="s">
        <v>469</v>
      </c>
      <c r="F330" s="168" t="s">
        <v>470</v>
      </c>
      <c r="G330" s="169" t="s">
        <v>151</v>
      </c>
      <c r="H330" s="170">
        <v>121</v>
      </c>
      <c r="I330" s="171"/>
      <c r="J330" s="172">
        <f>ROUND(I330*H330,2)</f>
        <v>0</v>
      </c>
      <c r="K330" s="173"/>
      <c r="L330" s="39"/>
      <c r="M330" s="174" t="s">
        <v>3</v>
      </c>
      <c r="N330" s="175" t="s">
        <v>40</v>
      </c>
      <c r="O330" s="72"/>
      <c r="P330" s="176">
        <f>O330*H330</f>
        <v>0</v>
      </c>
      <c r="Q330" s="176">
        <v>0.16703</v>
      </c>
      <c r="R330" s="176">
        <f>Q330*H330</f>
        <v>20.210630000000002</v>
      </c>
      <c r="S330" s="176">
        <v>0</v>
      </c>
      <c r="T330" s="177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178" t="s">
        <v>152</v>
      </c>
      <c r="AT330" s="178" t="s">
        <v>148</v>
      </c>
      <c r="AU330" s="178" t="s">
        <v>79</v>
      </c>
      <c r="AY330" s="19" t="s">
        <v>146</v>
      </c>
      <c r="BE330" s="179">
        <f>IF(N330="základní",J330,0)</f>
        <v>0</v>
      </c>
      <c r="BF330" s="179">
        <f>IF(N330="snížená",J330,0)</f>
        <v>0</v>
      </c>
      <c r="BG330" s="179">
        <f>IF(N330="zákl. přenesená",J330,0)</f>
        <v>0</v>
      </c>
      <c r="BH330" s="179">
        <f>IF(N330="sníž. přenesená",J330,0)</f>
        <v>0</v>
      </c>
      <c r="BI330" s="179">
        <f>IF(N330="nulová",J330,0)</f>
        <v>0</v>
      </c>
      <c r="BJ330" s="19" t="s">
        <v>77</v>
      </c>
      <c r="BK330" s="179">
        <f>ROUND(I330*H330,2)</f>
        <v>0</v>
      </c>
      <c r="BL330" s="19" t="s">
        <v>152</v>
      </c>
      <c r="BM330" s="178" t="s">
        <v>471</v>
      </c>
    </row>
    <row r="331" spans="1:47" s="2" customFormat="1" ht="12">
      <c r="A331" s="38"/>
      <c r="B331" s="39"/>
      <c r="C331" s="38"/>
      <c r="D331" s="180" t="s">
        <v>154</v>
      </c>
      <c r="E331" s="38"/>
      <c r="F331" s="181" t="s">
        <v>472</v>
      </c>
      <c r="G331" s="38"/>
      <c r="H331" s="38"/>
      <c r="I331" s="182"/>
      <c r="J331" s="38"/>
      <c r="K331" s="38"/>
      <c r="L331" s="39"/>
      <c r="M331" s="183"/>
      <c r="N331" s="184"/>
      <c r="O331" s="72"/>
      <c r="P331" s="72"/>
      <c r="Q331" s="72"/>
      <c r="R331" s="72"/>
      <c r="S331" s="72"/>
      <c r="T331" s="73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9" t="s">
        <v>154</v>
      </c>
      <c r="AU331" s="19" t="s">
        <v>79</v>
      </c>
    </row>
    <row r="332" spans="1:51" s="13" customFormat="1" ht="12">
      <c r="A332" s="13"/>
      <c r="B332" s="185"/>
      <c r="C332" s="13"/>
      <c r="D332" s="186" t="s">
        <v>156</v>
      </c>
      <c r="E332" s="187" t="s">
        <v>3</v>
      </c>
      <c r="F332" s="188" t="s">
        <v>315</v>
      </c>
      <c r="G332" s="13"/>
      <c r="H332" s="187" t="s">
        <v>3</v>
      </c>
      <c r="I332" s="189"/>
      <c r="J332" s="13"/>
      <c r="K332" s="13"/>
      <c r="L332" s="185"/>
      <c r="M332" s="190"/>
      <c r="N332" s="191"/>
      <c r="O332" s="191"/>
      <c r="P332" s="191"/>
      <c r="Q332" s="191"/>
      <c r="R332" s="191"/>
      <c r="S332" s="191"/>
      <c r="T332" s="19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187" t="s">
        <v>156</v>
      </c>
      <c r="AU332" s="187" t="s">
        <v>79</v>
      </c>
      <c r="AV332" s="13" t="s">
        <v>77</v>
      </c>
      <c r="AW332" s="13" t="s">
        <v>31</v>
      </c>
      <c r="AX332" s="13" t="s">
        <v>69</v>
      </c>
      <c r="AY332" s="187" t="s">
        <v>146</v>
      </c>
    </row>
    <row r="333" spans="1:51" s="13" customFormat="1" ht="12">
      <c r="A333" s="13"/>
      <c r="B333" s="185"/>
      <c r="C333" s="13"/>
      <c r="D333" s="186" t="s">
        <v>156</v>
      </c>
      <c r="E333" s="187" t="s">
        <v>3</v>
      </c>
      <c r="F333" s="188" t="s">
        <v>473</v>
      </c>
      <c r="G333" s="13"/>
      <c r="H333" s="187" t="s">
        <v>3</v>
      </c>
      <c r="I333" s="189"/>
      <c r="J333" s="13"/>
      <c r="K333" s="13"/>
      <c r="L333" s="185"/>
      <c r="M333" s="190"/>
      <c r="N333" s="191"/>
      <c r="O333" s="191"/>
      <c r="P333" s="191"/>
      <c r="Q333" s="191"/>
      <c r="R333" s="191"/>
      <c r="S333" s="191"/>
      <c r="T333" s="19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187" t="s">
        <v>156</v>
      </c>
      <c r="AU333" s="187" t="s">
        <v>79</v>
      </c>
      <c r="AV333" s="13" t="s">
        <v>77</v>
      </c>
      <c r="AW333" s="13" t="s">
        <v>31</v>
      </c>
      <c r="AX333" s="13" t="s">
        <v>69</v>
      </c>
      <c r="AY333" s="187" t="s">
        <v>146</v>
      </c>
    </row>
    <row r="334" spans="1:51" s="13" customFormat="1" ht="12">
      <c r="A334" s="13"/>
      <c r="B334" s="185"/>
      <c r="C334" s="13"/>
      <c r="D334" s="186" t="s">
        <v>156</v>
      </c>
      <c r="E334" s="187" t="s">
        <v>3</v>
      </c>
      <c r="F334" s="188" t="s">
        <v>474</v>
      </c>
      <c r="G334" s="13"/>
      <c r="H334" s="187" t="s">
        <v>3</v>
      </c>
      <c r="I334" s="189"/>
      <c r="J334" s="13"/>
      <c r="K334" s="13"/>
      <c r="L334" s="185"/>
      <c r="M334" s="190"/>
      <c r="N334" s="191"/>
      <c r="O334" s="191"/>
      <c r="P334" s="191"/>
      <c r="Q334" s="191"/>
      <c r="R334" s="191"/>
      <c r="S334" s="191"/>
      <c r="T334" s="19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187" t="s">
        <v>156</v>
      </c>
      <c r="AU334" s="187" t="s">
        <v>79</v>
      </c>
      <c r="AV334" s="13" t="s">
        <v>77</v>
      </c>
      <c r="AW334" s="13" t="s">
        <v>31</v>
      </c>
      <c r="AX334" s="13" t="s">
        <v>69</v>
      </c>
      <c r="AY334" s="187" t="s">
        <v>146</v>
      </c>
    </row>
    <row r="335" spans="1:51" s="14" customFormat="1" ht="12">
      <c r="A335" s="14"/>
      <c r="B335" s="193"/>
      <c r="C335" s="14"/>
      <c r="D335" s="186" t="s">
        <v>156</v>
      </c>
      <c r="E335" s="194" t="s">
        <v>3</v>
      </c>
      <c r="F335" s="195" t="s">
        <v>475</v>
      </c>
      <c r="G335" s="14"/>
      <c r="H335" s="196">
        <v>121</v>
      </c>
      <c r="I335" s="197"/>
      <c r="J335" s="14"/>
      <c r="K335" s="14"/>
      <c r="L335" s="193"/>
      <c r="M335" s="198"/>
      <c r="N335" s="199"/>
      <c r="O335" s="199"/>
      <c r="P335" s="199"/>
      <c r="Q335" s="199"/>
      <c r="R335" s="199"/>
      <c r="S335" s="199"/>
      <c r="T335" s="20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194" t="s">
        <v>156</v>
      </c>
      <c r="AU335" s="194" t="s">
        <v>79</v>
      </c>
      <c r="AV335" s="14" t="s">
        <v>79</v>
      </c>
      <c r="AW335" s="14" t="s">
        <v>31</v>
      </c>
      <c r="AX335" s="14" t="s">
        <v>77</v>
      </c>
      <c r="AY335" s="194" t="s">
        <v>146</v>
      </c>
    </row>
    <row r="336" spans="1:65" s="2" customFormat="1" ht="16.5" customHeight="1">
      <c r="A336" s="38"/>
      <c r="B336" s="165"/>
      <c r="C336" s="209" t="s">
        <v>476</v>
      </c>
      <c r="D336" s="209" t="s">
        <v>273</v>
      </c>
      <c r="E336" s="210" t="s">
        <v>477</v>
      </c>
      <c r="F336" s="211" t="s">
        <v>478</v>
      </c>
      <c r="G336" s="212" t="s">
        <v>151</v>
      </c>
      <c r="H336" s="213">
        <v>123.42</v>
      </c>
      <c r="I336" s="214"/>
      <c r="J336" s="215">
        <f>ROUND(I336*H336,2)</f>
        <v>0</v>
      </c>
      <c r="K336" s="216"/>
      <c r="L336" s="217"/>
      <c r="M336" s="218" t="s">
        <v>3</v>
      </c>
      <c r="N336" s="219" t="s">
        <v>40</v>
      </c>
      <c r="O336" s="72"/>
      <c r="P336" s="176">
        <f>O336*H336</f>
        <v>0</v>
      </c>
      <c r="Q336" s="176">
        <v>0.222</v>
      </c>
      <c r="R336" s="176">
        <f>Q336*H336</f>
        <v>27.399240000000002</v>
      </c>
      <c r="S336" s="176">
        <v>0</v>
      </c>
      <c r="T336" s="177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178" t="s">
        <v>207</v>
      </c>
      <c r="AT336" s="178" t="s">
        <v>273</v>
      </c>
      <c r="AU336" s="178" t="s">
        <v>79</v>
      </c>
      <c r="AY336" s="19" t="s">
        <v>146</v>
      </c>
      <c r="BE336" s="179">
        <f>IF(N336="základní",J336,0)</f>
        <v>0</v>
      </c>
      <c r="BF336" s="179">
        <f>IF(N336="snížená",J336,0)</f>
        <v>0</v>
      </c>
      <c r="BG336" s="179">
        <f>IF(N336="zákl. přenesená",J336,0)</f>
        <v>0</v>
      </c>
      <c r="BH336" s="179">
        <f>IF(N336="sníž. přenesená",J336,0)</f>
        <v>0</v>
      </c>
      <c r="BI336" s="179">
        <f>IF(N336="nulová",J336,0)</f>
        <v>0</v>
      </c>
      <c r="BJ336" s="19" t="s">
        <v>77</v>
      </c>
      <c r="BK336" s="179">
        <f>ROUND(I336*H336,2)</f>
        <v>0</v>
      </c>
      <c r="BL336" s="19" t="s">
        <v>152</v>
      </c>
      <c r="BM336" s="178" t="s">
        <v>479</v>
      </c>
    </row>
    <row r="337" spans="1:51" s="14" customFormat="1" ht="12">
      <c r="A337" s="14"/>
      <c r="B337" s="193"/>
      <c r="C337" s="14"/>
      <c r="D337" s="186" t="s">
        <v>156</v>
      </c>
      <c r="E337" s="14"/>
      <c r="F337" s="195" t="s">
        <v>480</v>
      </c>
      <c r="G337" s="14"/>
      <c r="H337" s="196">
        <v>123.42</v>
      </c>
      <c r="I337" s="197"/>
      <c r="J337" s="14"/>
      <c r="K337" s="14"/>
      <c r="L337" s="193"/>
      <c r="M337" s="198"/>
      <c r="N337" s="199"/>
      <c r="O337" s="199"/>
      <c r="P337" s="199"/>
      <c r="Q337" s="199"/>
      <c r="R337" s="199"/>
      <c r="S337" s="199"/>
      <c r="T337" s="200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194" t="s">
        <v>156</v>
      </c>
      <c r="AU337" s="194" t="s">
        <v>79</v>
      </c>
      <c r="AV337" s="14" t="s">
        <v>79</v>
      </c>
      <c r="AW337" s="14" t="s">
        <v>4</v>
      </c>
      <c r="AX337" s="14" t="s">
        <v>77</v>
      </c>
      <c r="AY337" s="194" t="s">
        <v>146</v>
      </c>
    </row>
    <row r="338" spans="1:65" s="2" customFormat="1" ht="24.15" customHeight="1">
      <c r="A338" s="38"/>
      <c r="B338" s="165"/>
      <c r="C338" s="166" t="s">
        <v>481</v>
      </c>
      <c r="D338" s="166" t="s">
        <v>148</v>
      </c>
      <c r="E338" s="167" t="s">
        <v>482</v>
      </c>
      <c r="F338" s="168" t="s">
        <v>483</v>
      </c>
      <c r="G338" s="169" t="s">
        <v>151</v>
      </c>
      <c r="H338" s="170">
        <v>511.95</v>
      </c>
      <c r="I338" s="171"/>
      <c r="J338" s="172">
        <f>ROUND(I338*H338,2)</f>
        <v>0</v>
      </c>
      <c r="K338" s="173"/>
      <c r="L338" s="39"/>
      <c r="M338" s="174" t="s">
        <v>3</v>
      </c>
      <c r="N338" s="175" t="s">
        <v>40</v>
      </c>
      <c r="O338" s="72"/>
      <c r="P338" s="176">
        <f>O338*H338</f>
        <v>0</v>
      </c>
      <c r="Q338" s="176">
        <v>0.1002</v>
      </c>
      <c r="R338" s="176">
        <f>Q338*H338</f>
        <v>51.29739</v>
      </c>
      <c r="S338" s="176">
        <v>0</v>
      </c>
      <c r="T338" s="177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178" t="s">
        <v>152</v>
      </c>
      <c r="AT338" s="178" t="s">
        <v>148</v>
      </c>
      <c r="AU338" s="178" t="s">
        <v>79</v>
      </c>
      <c r="AY338" s="19" t="s">
        <v>146</v>
      </c>
      <c r="BE338" s="179">
        <f>IF(N338="základní",J338,0)</f>
        <v>0</v>
      </c>
      <c r="BF338" s="179">
        <f>IF(N338="snížená",J338,0)</f>
        <v>0</v>
      </c>
      <c r="BG338" s="179">
        <f>IF(N338="zákl. přenesená",J338,0)</f>
        <v>0</v>
      </c>
      <c r="BH338" s="179">
        <f>IF(N338="sníž. přenesená",J338,0)</f>
        <v>0</v>
      </c>
      <c r="BI338" s="179">
        <f>IF(N338="nulová",J338,0)</f>
        <v>0</v>
      </c>
      <c r="BJ338" s="19" t="s">
        <v>77</v>
      </c>
      <c r="BK338" s="179">
        <f>ROUND(I338*H338,2)</f>
        <v>0</v>
      </c>
      <c r="BL338" s="19" t="s">
        <v>152</v>
      </c>
      <c r="BM338" s="178" t="s">
        <v>484</v>
      </c>
    </row>
    <row r="339" spans="1:51" s="13" customFormat="1" ht="12">
      <c r="A339" s="13"/>
      <c r="B339" s="185"/>
      <c r="C339" s="13"/>
      <c r="D339" s="186" t="s">
        <v>156</v>
      </c>
      <c r="E339" s="187" t="s">
        <v>3</v>
      </c>
      <c r="F339" s="188" t="s">
        <v>315</v>
      </c>
      <c r="G339" s="13"/>
      <c r="H339" s="187" t="s">
        <v>3</v>
      </c>
      <c r="I339" s="189"/>
      <c r="J339" s="13"/>
      <c r="K339" s="13"/>
      <c r="L339" s="185"/>
      <c r="M339" s="190"/>
      <c r="N339" s="191"/>
      <c r="O339" s="191"/>
      <c r="P339" s="191"/>
      <c r="Q339" s="191"/>
      <c r="R339" s="191"/>
      <c r="S339" s="191"/>
      <c r="T339" s="19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187" t="s">
        <v>156</v>
      </c>
      <c r="AU339" s="187" t="s">
        <v>79</v>
      </c>
      <c r="AV339" s="13" t="s">
        <v>77</v>
      </c>
      <c r="AW339" s="13" t="s">
        <v>31</v>
      </c>
      <c r="AX339" s="13" t="s">
        <v>69</v>
      </c>
      <c r="AY339" s="187" t="s">
        <v>146</v>
      </c>
    </row>
    <row r="340" spans="1:51" s="13" customFormat="1" ht="12">
      <c r="A340" s="13"/>
      <c r="B340" s="185"/>
      <c r="C340" s="13"/>
      <c r="D340" s="186" t="s">
        <v>156</v>
      </c>
      <c r="E340" s="187" t="s">
        <v>3</v>
      </c>
      <c r="F340" s="188" t="s">
        <v>485</v>
      </c>
      <c r="G340" s="13"/>
      <c r="H340" s="187" t="s">
        <v>3</v>
      </c>
      <c r="I340" s="189"/>
      <c r="J340" s="13"/>
      <c r="K340" s="13"/>
      <c r="L340" s="185"/>
      <c r="M340" s="190"/>
      <c r="N340" s="191"/>
      <c r="O340" s="191"/>
      <c r="P340" s="191"/>
      <c r="Q340" s="191"/>
      <c r="R340" s="191"/>
      <c r="S340" s="191"/>
      <c r="T340" s="19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187" t="s">
        <v>156</v>
      </c>
      <c r="AU340" s="187" t="s">
        <v>79</v>
      </c>
      <c r="AV340" s="13" t="s">
        <v>77</v>
      </c>
      <c r="AW340" s="13" t="s">
        <v>31</v>
      </c>
      <c r="AX340" s="13" t="s">
        <v>69</v>
      </c>
      <c r="AY340" s="187" t="s">
        <v>146</v>
      </c>
    </row>
    <row r="341" spans="1:51" s="13" customFormat="1" ht="12">
      <c r="A341" s="13"/>
      <c r="B341" s="185"/>
      <c r="C341" s="13"/>
      <c r="D341" s="186" t="s">
        <v>156</v>
      </c>
      <c r="E341" s="187" t="s">
        <v>3</v>
      </c>
      <c r="F341" s="188" t="s">
        <v>486</v>
      </c>
      <c r="G341" s="13"/>
      <c r="H341" s="187" t="s">
        <v>3</v>
      </c>
      <c r="I341" s="189"/>
      <c r="J341" s="13"/>
      <c r="K341" s="13"/>
      <c r="L341" s="185"/>
      <c r="M341" s="190"/>
      <c r="N341" s="191"/>
      <c r="O341" s="191"/>
      <c r="P341" s="191"/>
      <c r="Q341" s="191"/>
      <c r="R341" s="191"/>
      <c r="S341" s="191"/>
      <c r="T341" s="19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187" t="s">
        <v>156</v>
      </c>
      <c r="AU341" s="187" t="s">
        <v>79</v>
      </c>
      <c r="AV341" s="13" t="s">
        <v>77</v>
      </c>
      <c r="AW341" s="13" t="s">
        <v>31</v>
      </c>
      <c r="AX341" s="13" t="s">
        <v>69</v>
      </c>
      <c r="AY341" s="187" t="s">
        <v>146</v>
      </c>
    </row>
    <row r="342" spans="1:51" s="14" customFormat="1" ht="12">
      <c r="A342" s="14"/>
      <c r="B342" s="193"/>
      <c r="C342" s="14"/>
      <c r="D342" s="186" t="s">
        <v>156</v>
      </c>
      <c r="E342" s="194" t="s">
        <v>3</v>
      </c>
      <c r="F342" s="195" t="s">
        <v>79</v>
      </c>
      <c r="G342" s="14"/>
      <c r="H342" s="196">
        <v>2</v>
      </c>
      <c r="I342" s="197"/>
      <c r="J342" s="14"/>
      <c r="K342" s="14"/>
      <c r="L342" s="193"/>
      <c r="M342" s="198"/>
      <c r="N342" s="199"/>
      <c r="O342" s="199"/>
      <c r="P342" s="199"/>
      <c r="Q342" s="199"/>
      <c r="R342" s="199"/>
      <c r="S342" s="199"/>
      <c r="T342" s="200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194" t="s">
        <v>156</v>
      </c>
      <c r="AU342" s="194" t="s">
        <v>79</v>
      </c>
      <c r="AV342" s="14" t="s">
        <v>79</v>
      </c>
      <c r="AW342" s="14" t="s">
        <v>31</v>
      </c>
      <c r="AX342" s="14" t="s">
        <v>69</v>
      </c>
      <c r="AY342" s="194" t="s">
        <v>146</v>
      </c>
    </row>
    <row r="343" spans="1:51" s="13" customFormat="1" ht="12">
      <c r="A343" s="13"/>
      <c r="B343" s="185"/>
      <c r="C343" s="13"/>
      <c r="D343" s="186" t="s">
        <v>156</v>
      </c>
      <c r="E343" s="187" t="s">
        <v>3</v>
      </c>
      <c r="F343" s="188" t="s">
        <v>487</v>
      </c>
      <c r="G343" s="13"/>
      <c r="H343" s="187" t="s">
        <v>3</v>
      </c>
      <c r="I343" s="189"/>
      <c r="J343" s="13"/>
      <c r="K343" s="13"/>
      <c r="L343" s="185"/>
      <c r="M343" s="190"/>
      <c r="N343" s="191"/>
      <c r="O343" s="191"/>
      <c r="P343" s="191"/>
      <c r="Q343" s="191"/>
      <c r="R343" s="191"/>
      <c r="S343" s="191"/>
      <c r="T343" s="19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187" t="s">
        <v>156</v>
      </c>
      <c r="AU343" s="187" t="s">
        <v>79</v>
      </c>
      <c r="AV343" s="13" t="s">
        <v>77</v>
      </c>
      <c r="AW343" s="13" t="s">
        <v>31</v>
      </c>
      <c r="AX343" s="13" t="s">
        <v>69</v>
      </c>
      <c r="AY343" s="187" t="s">
        <v>146</v>
      </c>
    </row>
    <row r="344" spans="1:51" s="14" customFormat="1" ht="12">
      <c r="A344" s="14"/>
      <c r="B344" s="193"/>
      <c r="C344" s="14"/>
      <c r="D344" s="186" t="s">
        <v>156</v>
      </c>
      <c r="E344" s="194" t="s">
        <v>3</v>
      </c>
      <c r="F344" s="195" t="s">
        <v>488</v>
      </c>
      <c r="G344" s="14"/>
      <c r="H344" s="196">
        <v>2.5</v>
      </c>
      <c r="I344" s="197"/>
      <c r="J344" s="14"/>
      <c r="K344" s="14"/>
      <c r="L344" s="193"/>
      <c r="M344" s="198"/>
      <c r="N344" s="199"/>
      <c r="O344" s="199"/>
      <c r="P344" s="199"/>
      <c r="Q344" s="199"/>
      <c r="R344" s="199"/>
      <c r="S344" s="199"/>
      <c r="T344" s="200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194" t="s">
        <v>156</v>
      </c>
      <c r="AU344" s="194" t="s">
        <v>79</v>
      </c>
      <c r="AV344" s="14" t="s">
        <v>79</v>
      </c>
      <c r="AW344" s="14" t="s">
        <v>31</v>
      </c>
      <c r="AX344" s="14" t="s">
        <v>69</v>
      </c>
      <c r="AY344" s="194" t="s">
        <v>146</v>
      </c>
    </row>
    <row r="345" spans="1:51" s="13" customFormat="1" ht="12">
      <c r="A345" s="13"/>
      <c r="B345" s="185"/>
      <c r="C345" s="13"/>
      <c r="D345" s="186" t="s">
        <v>156</v>
      </c>
      <c r="E345" s="187" t="s">
        <v>3</v>
      </c>
      <c r="F345" s="188" t="s">
        <v>317</v>
      </c>
      <c r="G345" s="13"/>
      <c r="H345" s="187" t="s">
        <v>3</v>
      </c>
      <c r="I345" s="189"/>
      <c r="J345" s="13"/>
      <c r="K345" s="13"/>
      <c r="L345" s="185"/>
      <c r="M345" s="190"/>
      <c r="N345" s="191"/>
      <c r="O345" s="191"/>
      <c r="P345" s="191"/>
      <c r="Q345" s="191"/>
      <c r="R345" s="191"/>
      <c r="S345" s="191"/>
      <c r="T345" s="19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187" t="s">
        <v>156</v>
      </c>
      <c r="AU345" s="187" t="s">
        <v>79</v>
      </c>
      <c r="AV345" s="13" t="s">
        <v>77</v>
      </c>
      <c r="AW345" s="13" t="s">
        <v>31</v>
      </c>
      <c r="AX345" s="13" t="s">
        <v>69</v>
      </c>
      <c r="AY345" s="187" t="s">
        <v>146</v>
      </c>
    </row>
    <row r="346" spans="1:51" s="13" customFormat="1" ht="12">
      <c r="A346" s="13"/>
      <c r="B346" s="185"/>
      <c r="C346" s="13"/>
      <c r="D346" s="186" t="s">
        <v>156</v>
      </c>
      <c r="E346" s="187" t="s">
        <v>3</v>
      </c>
      <c r="F346" s="188" t="s">
        <v>485</v>
      </c>
      <c r="G346" s="13"/>
      <c r="H346" s="187" t="s">
        <v>3</v>
      </c>
      <c r="I346" s="189"/>
      <c r="J346" s="13"/>
      <c r="K346" s="13"/>
      <c r="L346" s="185"/>
      <c r="M346" s="190"/>
      <c r="N346" s="191"/>
      <c r="O346" s="191"/>
      <c r="P346" s="191"/>
      <c r="Q346" s="191"/>
      <c r="R346" s="191"/>
      <c r="S346" s="191"/>
      <c r="T346" s="19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187" t="s">
        <v>156</v>
      </c>
      <c r="AU346" s="187" t="s">
        <v>79</v>
      </c>
      <c r="AV346" s="13" t="s">
        <v>77</v>
      </c>
      <c r="AW346" s="13" t="s">
        <v>31</v>
      </c>
      <c r="AX346" s="13" t="s">
        <v>69</v>
      </c>
      <c r="AY346" s="187" t="s">
        <v>146</v>
      </c>
    </row>
    <row r="347" spans="1:51" s="13" customFormat="1" ht="12">
      <c r="A347" s="13"/>
      <c r="B347" s="185"/>
      <c r="C347" s="13"/>
      <c r="D347" s="186" t="s">
        <v>156</v>
      </c>
      <c r="E347" s="187" t="s">
        <v>3</v>
      </c>
      <c r="F347" s="188" t="s">
        <v>487</v>
      </c>
      <c r="G347" s="13"/>
      <c r="H347" s="187" t="s">
        <v>3</v>
      </c>
      <c r="I347" s="189"/>
      <c r="J347" s="13"/>
      <c r="K347" s="13"/>
      <c r="L347" s="185"/>
      <c r="M347" s="190"/>
      <c r="N347" s="191"/>
      <c r="O347" s="191"/>
      <c r="P347" s="191"/>
      <c r="Q347" s="191"/>
      <c r="R347" s="191"/>
      <c r="S347" s="191"/>
      <c r="T347" s="19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187" t="s">
        <v>156</v>
      </c>
      <c r="AU347" s="187" t="s">
        <v>79</v>
      </c>
      <c r="AV347" s="13" t="s">
        <v>77</v>
      </c>
      <c r="AW347" s="13" t="s">
        <v>31</v>
      </c>
      <c r="AX347" s="13" t="s">
        <v>69</v>
      </c>
      <c r="AY347" s="187" t="s">
        <v>146</v>
      </c>
    </row>
    <row r="348" spans="1:51" s="14" customFormat="1" ht="12">
      <c r="A348" s="14"/>
      <c r="B348" s="193"/>
      <c r="C348" s="14"/>
      <c r="D348" s="186" t="s">
        <v>156</v>
      </c>
      <c r="E348" s="194" t="s">
        <v>3</v>
      </c>
      <c r="F348" s="195" t="s">
        <v>489</v>
      </c>
      <c r="G348" s="14"/>
      <c r="H348" s="196">
        <v>0.8</v>
      </c>
      <c r="I348" s="197"/>
      <c r="J348" s="14"/>
      <c r="K348" s="14"/>
      <c r="L348" s="193"/>
      <c r="M348" s="198"/>
      <c r="N348" s="199"/>
      <c r="O348" s="199"/>
      <c r="P348" s="199"/>
      <c r="Q348" s="199"/>
      <c r="R348" s="199"/>
      <c r="S348" s="199"/>
      <c r="T348" s="200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194" t="s">
        <v>156</v>
      </c>
      <c r="AU348" s="194" t="s">
        <v>79</v>
      </c>
      <c r="AV348" s="14" t="s">
        <v>79</v>
      </c>
      <c r="AW348" s="14" t="s">
        <v>31</v>
      </c>
      <c r="AX348" s="14" t="s">
        <v>69</v>
      </c>
      <c r="AY348" s="194" t="s">
        <v>146</v>
      </c>
    </row>
    <row r="349" spans="1:51" s="13" customFormat="1" ht="12">
      <c r="A349" s="13"/>
      <c r="B349" s="185"/>
      <c r="C349" s="13"/>
      <c r="D349" s="186" t="s">
        <v>156</v>
      </c>
      <c r="E349" s="187" t="s">
        <v>3</v>
      </c>
      <c r="F349" s="188" t="s">
        <v>321</v>
      </c>
      <c r="G349" s="13"/>
      <c r="H349" s="187" t="s">
        <v>3</v>
      </c>
      <c r="I349" s="189"/>
      <c r="J349" s="13"/>
      <c r="K349" s="13"/>
      <c r="L349" s="185"/>
      <c r="M349" s="190"/>
      <c r="N349" s="191"/>
      <c r="O349" s="191"/>
      <c r="P349" s="191"/>
      <c r="Q349" s="191"/>
      <c r="R349" s="191"/>
      <c r="S349" s="191"/>
      <c r="T349" s="19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187" t="s">
        <v>156</v>
      </c>
      <c r="AU349" s="187" t="s">
        <v>79</v>
      </c>
      <c r="AV349" s="13" t="s">
        <v>77</v>
      </c>
      <c r="AW349" s="13" t="s">
        <v>31</v>
      </c>
      <c r="AX349" s="13" t="s">
        <v>69</v>
      </c>
      <c r="AY349" s="187" t="s">
        <v>146</v>
      </c>
    </row>
    <row r="350" spans="1:51" s="13" customFormat="1" ht="12">
      <c r="A350" s="13"/>
      <c r="B350" s="185"/>
      <c r="C350" s="13"/>
      <c r="D350" s="186" t="s">
        <v>156</v>
      </c>
      <c r="E350" s="187" t="s">
        <v>3</v>
      </c>
      <c r="F350" s="188" t="s">
        <v>490</v>
      </c>
      <c r="G350" s="13"/>
      <c r="H350" s="187" t="s">
        <v>3</v>
      </c>
      <c r="I350" s="189"/>
      <c r="J350" s="13"/>
      <c r="K350" s="13"/>
      <c r="L350" s="185"/>
      <c r="M350" s="190"/>
      <c r="N350" s="191"/>
      <c r="O350" s="191"/>
      <c r="P350" s="191"/>
      <c r="Q350" s="191"/>
      <c r="R350" s="191"/>
      <c r="S350" s="191"/>
      <c r="T350" s="19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187" t="s">
        <v>156</v>
      </c>
      <c r="AU350" s="187" t="s">
        <v>79</v>
      </c>
      <c r="AV350" s="13" t="s">
        <v>77</v>
      </c>
      <c r="AW350" s="13" t="s">
        <v>31</v>
      </c>
      <c r="AX350" s="13" t="s">
        <v>69</v>
      </c>
      <c r="AY350" s="187" t="s">
        <v>146</v>
      </c>
    </row>
    <row r="351" spans="1:51" s="13" customFormat="1" ht="12">
      <c r="A351" s="13"/>
      <c r="B351" s="185"/>
      <c r="C351" s="13"/>
      <c r="D351" s="186" t="s">
        <v>156</v>
      </c>
      <c r="E351" s="187" t="s">
        <v>3</v>
      </c>
      <c r="F351" s="188" t="s">
        <v>485</v>
      </c>
      <c r="G351" s="13"/>
      <c r="H351" s="187" t="s">
        <v>3</v>
      </c>
      <c r="I351" s="189"/>
      <c r="J351" s="13"/>
      <c r="K351" s="13"/>
      <c r="L351" s="185"/>
      <c r="M351" s="190"/>
      <c r="N351" s="191"/>
      <c r="O351" s="191"/>
      <c r="P351" s="191"/>
      <c r="Q351" s="191"/>
      <c r="R351" s="191"/>
      <c r="S351" s="191"/>
      <c r="T351" s="19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187" t="s">
        <v>156</v>
      </c>
      <c r="AU351" s="187" t="s">
        <v>79</v>
      </c>
      <c r="AV351" s="13" t="s">
        <v>77</v>
      </c>
      <c r="AW351" s="13" t="s">
        <v>31</v>
      </c>
      <c r="AX351" s="13" t="s">
        <v>69</v>
      </c>
      <c r="AY351" s="187" t="s">
        <v>146</v>
      </c>
    </row>
    <row r="352" spans="1:51" s="14" customFormat="1" ht="12">
      <c r="A352" s="14"/>
      <c r="B352" s="193"/>
      <c r="C352" s="14"/>
      <c r="D352" s="186" t="s">
        <v>156</v>
      </c>
      <c r="E352" s="194" t="s">
        <v>3</v>
      </c>
      <c r="F352" s="195" t="s">
        <v>491</v>
      </c>
      <c r="G352" s="14"/>
      <c r="H352" s="196">
        <v>505.2</v>
      </c>
      <c r="I352" s="197"/>
      <c r="J352" s="14"/>
      <c r="K352" s="14"/>
      <c r="L352" s="193"/>
      <c r="M352" s="198"/>
      <c r="N352" s="199"/>
      <c r="O352" s="199"/>
      <c r="P352" s="199"/>
      <c r="Q352" s="199"/>
      <c r="R352" s="199"/>
      <c r="S352" s="199"/>
      <c r="T352" s="200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194" t="s">
        <v>156</v>
      </c>
      <c r="AU352" s="194" t="s">
        <v>79</v>
      </c>
      <c r="AV352" s="14" t="s">
        <v>79</v>
      </c>
      <c r="AW352" s="14" t="s">
        <v>31</v>
      </c>
      <c r="AX352" s="14" t="s">
        <v>69</v>
      </c>
      <c r="AY352" s="194" t="s">
        <v>146</v>
      </c>
    </row>
    <row r="353" spans="1:51" s="13" customFormat="1" ht="12">
      <c r="A353" s="13"/>
      <c r="B353" s="185"/>
      <c r="C353" s="13"/>
      <c r="D353" s="186" t="s">
        <v>156</v>
      </c>
      <c r="E353" s="187" t="s">
        <v>3</v>
      </c>
      <c r="F353" s="188" t="s">
        <v>492</v>
      </c>
      <c r="G353" s="13"/>
      <c r="H353" s="187" t="s">
        <v>3</v>
      </c>
      <c r="I353" s="189"/>
      <c r="J353" s="13"/>
      <c r="K353" s="13"/>
      <c r="L353" s="185"/>
      <c r="M353" s="190"/>
      <c r="N353" s="191"/>
      <c r="O353" s="191"/>
      <c r="P353" s="191"/>
      <c r="Q353" s="191"/>
      <c r="R353" s="191"/>
      <c r="S353" s="191"/>
      <c r="T353" s="19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187" t="s">
        <v>156</v>
      </c>
      <c r="AU353" s="187" t="s">
        <v>79</v>
      </c>
      <c r="AV353" s="13" t="s">
        <v>77</v>
      </c>
      <c r="AW353" s="13" t="s">
        <v>31</v>
      </c>
      <c r="AX353" s="13" t="s">
        <v>69</v>
      </c>
      <c r="AY353" s="187" t="s">
        <v>146</v>
      </c>
    </row>
    <row r="354" spans="1:51" s="14" customFormat="1" ht="12">
      <c r="A354" s="14"/>
      <c r="B354" s="193"/>
      <c r="C354" s="14"/>
      <c r="D354" s="186" t="s">
        <v>156</v>
      </c>
      <c r="E354" s="194" t="s">
        <v>3</v>
      </c>
      <c r="F354" s="195" t="s">
        <v>493</v>
      </c>
      <c r="G354" s="14"/>
      <c r="H354" s="196">
        <v>0.65</v>
      </c>
      <c r="I354" s="197"/>
      <c r="J354" s="14"/>
      <c r="K354" s="14"/>
      <c r="L354" s="193"/>
      <c r="M354" s="198"/>
      <c r="N354" s="199"/>
      <c r="O354" s="199"/>
      <c r="P354" s="199"/>
      <c r="Q354" s="199"/>
      <c r="R354" s="199"/>
      <c r="S354" s="199"/>
      <c r="T354" s="20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194" t="s">
        <v>156</v>
      </c>
      <c r="AU354" s="194" t="s">
        <v>79</v>
      </c>
      <c r="AV354" s="14" t="s">
        <v>79</v>
      </c>
      <c r="AW354" s="14" t="s">
        <v>31</v>
      </c>
      <c r="AX354" s="14" t="s">
        <v>69</v>
      </c>
      <c r="AY354" s="194" t="s">
        <v>146</v>
      </c>
    </row>
    <row r="355" spans="1:51" s="13" customFormat="1" ht="12">
      <c r="A355" s="13"/>
      <c r="B355" s="185"/>
      <c r="C355" s="13"/>
      <c r="D355" s="186" t="s">
        <v>156</v>
      </c>
      <c r="E355" s="187" t="s">
        <v>3</v>
      </c>
      <c r="F355" s="188" t="s">
        <v>487</v>
      </c>
      <c r="G355" s="13"/>
      <c r="H355" s="187" t="s">
        <v>3</v>
      </c>
      <c r="I355" s="189"/>
      <c r="J355" s="13"/>
      <c r="K355" s="13"/>
      <c r="L355" s="185"/>
      <c r="M355" s="190"/>
      <c r="N355" s="191"/>
      <c r="O355" s="191"/>
      <c r="P355" s="191"/>
      <c r="Q355" s="191"/>
      <c r="R355" s="191"/>
      <c r="S355" s="191"/>
      <c r="T355" s="19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187" t="s">
        <v>156</v>
      </c>
      <c r="AU355" s="187" t="s">
        <v>79</v>
      </c>
      <c r="AV355" s="13" t="s">
        <v>77</v>
      </c>
      <c r="AW355" s="13" t="s">
        <v>31</v>
      </c>
      <c r="AX355" s="13" t="s">
        <v>69</v>
      </c>
      <c r="AY355" s="187" t="s">
        <v>146</v>
      </c>
    </row>
    <row r="356" spans="1:51" s="14" customFormat="1" ht="12">
      <c r="A356" s="14"/>
      <c r="B356" s="193"/>
      <c r="C356" s="14"/>
      <c r="D356" s="186" t="s">
        <v>156</v>
      </c>
      <c r="E356" s="194" t="s">
        <v>3</v>
      </c>
      <c r="F356" s="195" t="s">
        <v>489</v>
      </c>
      <c r="G356" s="14"/>
      <c r="H356" s="196">
        <v>0.8</v>
      </c>
      <c r="I356" s="197"/>
      <c r="J356" s="14"/>
      <c r="K356" s="14"/>
      <c r="L356" s="193"/>
      <c r="M356" s="198"/>
      <c r="N356" s="199"/>
      <c r="O356" s="199"/>
      <c r="P356" s="199"/>
      <c r="Q356" s="199"/>
      <c r="R356" s="199"/>
      <c r="S356" s="199"/>
      <c r="T356" s="200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194" t="s">
        <v>156</v>
      </c>
      <c r="AU356" s="194" t="s">
        <v>79</v>
      </c>
      <c r="AV356" s="14" t="s">
        <v>79</v>
      </c>
      <c r="AW356" s="14" t="s">
        <v>31</v>
      </c>
      <c r="AX356" s="14" t="s">
        <v>69</v>
      </c>
      <c r="AY356" s="194" t="s">
        <v>146</v>
      </c>
    </row>
    <row r="357" spans="1:51" s="15" customFormat="1" ht="12">
      <c r="A357" s="15"/>
      <c r="B357" s="201"/>
      <c r="C357" s="15"/>
      <c r="D357" s="186" t="s">
        <v>156</v>
      </c>
      <c r="E357" s="202" t="s">
        <v>3</v>
      </c>
      <c r="F357" s="203" t="s">
        <v>161</v>
      </c>
      <c r="G357" s="15"/>
      <c r="H357" s="204">
        <v>511.95</v>
      </c>
      <c r="I357" s="205"/>
      <c r="J357" s="15"/>
      <c r="K357" s="15"/>
      <c r="L357" s="201"/>
      <c r="M357" s="206"/>
      <c r="N357" s="207"/>
      <c r="O357" s="207"/>
      <c r="P357" s="207"/>
      <c r="Q357" s="207"/>
      <c r="R357" s="207"/>
      <c r="S357" s="207"/>
      <c r="T357" s="208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02" t="s">
        <v>156</v>
      </c>
      <c r="AU357" s="202" t="s">
        <v>79</v>
      </c>
      <c r="AV357" s="15" t="s">
        <v>152</v>
      </c>
      <c r="AW357" s="15" t="s">
        <v>31</v>
      </c>
      <c r="AX357" s="15" t="s">
        <v>77</v>
      </c>
      <c r="AY357" s="202" t="s">
        <v>146</v>
      </c>
    </row>
    <row r="358" spans="1:65" s="2" customFormat="1" ht="16.5" customHeight="1">
      <c r="A358" s="38"/>
      <c r="B358" s="165"/>
      <c r="C358" s="209" t="s">
        <v>494</v>
      </c>
      <c r="D358" s="209" t="s">
        <v>273</v>
      </c>
      <c r="E358" s="210" t="s">
        <v>495</v>
      </c>
      <c r="F358" s="211" t="s">
        <v>496</v>
      </c>
      <c r="G358" s="212" t="s">
        <v>151</v>
      </c>
      <c r="H358" s="213">
        <v>2.703</v>
      </c>
      <c r="I358" s="214"/>
      <c r="J358" s="215">
        <f>ROUND(I358*H358,2)</f>
        <v>0</v>
      </c>
      <c r="K358" s="216"/>
      <c r="L358" s="217"/>
      <c r="M358" s="218" t="s">
        <v>3</v>
      </c>
      <c r="N358" s="219" t="s">
        <v>40</v>
      </c>
      <c r="O358" s="72"/>
      <c r="P358" s="176">
        <f>O358*H358</f>
        <v>0</v>
      </c>
      <c r="Q358" s="176">
        <v>0.135</v>
      </c>
      <c r="R358" s="176">
        <f>Q358*H358</f>
        <v>0.364905</v>
      </c>
      <c r="S358" s="176">
        <v>0</v>
      </c>
      <c r="T358" s="177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178" t="s">
        <v>207</v>
      </c>
      <c r="AT358" s="178" t="s">
        <v>273</v>
      </c>
      <c r="AU358" s="178" t="s">
        <v>79</v>
      </c>
      <c r="AY358" s="19" t="s">
        <v>146</v>
      </c>
      <c r="BE358" s="179">
        <f>IF(N358="základní",J358,0)</f>
        <v>0</v>
      </c>
      <c r="BF358" s="179">
        <f>IF(N358="snížená",J358,0)</f>
        <v>0</v>
      </c>
      <c r="BG358" s="179">
        <f>IF(N358="zákl. přenesená",J358,0)</f>
        <v>0</v>
      </c>
      <c r="BH358" s="179">
        <f>IF(N358="sníž. přenesená",J358,0)</f>
        <v>0</v>
      </c>
      <c r="BI358" s="179">
        <f>IF(N358="nulová",J358,0)</f>
        <v>0</v>
      </c>
      <c r="BJ358" s="19" t="s">
        <v>77</v>
      </c>
      <c r="BK358" s="179">
        <f>ROUND(I358*H358,2)</f>
        <v>0</v>
      </c>
      <c r="BL358" s="19" t="s">
        <v>152</v>
      </c>
      <c r="BM358" s="178" t="s">
        <v>497</v>
      </c>
    </row>
    <row r="359" spans="1:51" s="14" customFormat="1" ht="12">
      <c r="A359" s="14"/>
      <c r="B359" s="193"/>
      <c r="C359" s="14"/>
      <c r="D359" s="186" t="s">
        <v>156</v>
      </c>
      <c r="E359" s="194" t="s">
        <v>3</v>
      </c>
      <c r="F359" s="195" t="s">
        <v>498</v>
      </c>
      <c r="G359" s="14"/>
      <c r="H359" s="196">
        <v>2.65</v>
      </c>
      <c r="I359" s="197"/>
      <c r="J359" s="14"/>
      <c r="K359" s="14"/>
      <c r="L359" s="193"/>
      <c r="M359" s="198"/>
      <c r="N359" s="199"/>
      <c r="O359" s="199"/>
      <c r="P359" s="199"/>
      <c r="Q359" s="199"/>
      <c r="R359" s="199"/>
      <c r="S359" s="199"/>
      <c r="T359" s="200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194" t="s">
        <v>156</v>
      </c>
      <c r="AU359" s="194" t="s">
        <v>79</v>
      </c>
      <c r="AV359" s="14" t="s">
        <v>79</v>
      </c>
      <c r="AW359" s="14" t="s">
        <v>31</v>
      </c>
      <c r="AX359" s="14" t="s">
        <v>77</v>
      </c>
      <c r="AY359" s="194" t="s">
        <v>146</v>
      </c>
    </row>
    <row r="360" spans="1:51" s="14" customFormat="1" ht="12">
      <c r="A360" s="14"/>
      <c r="B360" s="193"/>
      <c r="C360" s="14"/>
      <c r="D360" s="186" t="s">
        <v>156</v>
      </c>
      <c r="E360" s="14"/>
      <c r="F360" s="195" t="s">
        <v>499</v>
      </c>
      <c r="G360" s="14"/>
      <c r="H360" s="196">
        <v>2.703</v>
      </c>
      <c r="I360" s="197"/>
      <c r="J360" s="14"/>
      <c r="K360" s="14"/>
      <c r="L360" s="193"/>
      <c r="M360" s="198"/>
      <c r="N360" s="199"/>
      <c r="O360" s="199"/>
      <c r="P360" s="199"/>
      <c r="Q360" s="199"/>
      <c r="R360" s="199"/>
      <c r="S360" s="199"/>
      <c r="T360" s="200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194" t="s">
        <v>156</v>
      </c>
      <c r="AU360" s="194" t="s">
        <v>79</v>
      </c>
      <c r="AV360" s="14" t="s">
        <v>79</v>
      </c>
      <c r="AW360" s="14" t="s">
        <v>4</v>
      </c>
      <c r="AX360" s="14" t="s">
        <v>77</v>
      </c>
      <c r="AY360" s="194" t="s">
        <v>146</v>
      </c>
    </row>
    <row r="361" spans="1:65" s="2" customFormat="1" ht="16.5" customHeight="1">
      <c r="A361" s="38"/>
      <c r="B361" s="165"/>
      <c r="C361" s="209" t="s">
        <v>500</v>
      </c>
      <c r="D361" s="209" t="s">
        <v>273</v>
      </c>
      <c r="E361" s="210" t="s">
        <v>501</v>
      </c>
      <c r="F361" s="211" t="s">
        <v>502</v>
      </c>
      <c r="G361" s="212" t="s">
        <v>151</v>
      </c>
      <c r="H361" s="213">
        <v>4.182</v>
      </c>
      <c r="I361" s="214"/>
      <c r="J361" s="215">
        <f>ROUND(I361*H361,2)</f>
        <v>0</v>
      </c>
      <c r="K361" s="216"/>
      <c r="L361" s="217"/>
      <c r="M361" s="218" t="s">
        <v>3</v>
      </c>
      <c r="N361" s="219" t="s">
        <v>40</v>
      </c>
      <c r="O361" s="72"/>
      <c r="P361" s="176">
        <f>O361*H361</f>
        <v>0</v>
      </c>
      <c r="Q361" s="176">
        <v>0.135</v>
      </c>
      <c r="R361" s="176">
        <f>Q361*H361</f>
        <v>0.5645700000000001</v>
      </c>
      <c r="S361" s="176">
        <v>0</v>
      </c>
      <c r="T361" s="177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178" t="s">
        <v>207</v>
      </c>
      <c r="AT361" s="178" t="s">
        <v>273</v>
      </c>
      <c r="AU361" s="178" t="s">
        <v>79</v>
      </c>
      <c r="AY361" s="19" t="s">
        <v>146</v>
      </c>
      <c r="BE361" s="179">
        <f>IF(N361="základní",J361,0)</f>
        <v>0</v>
      </c>
      <c r="BF361" s="179">
        <f>IF(N361="snížená",J361,0)</f>
        <v>0</v>
      </c>
      <c r="BG361" s="179">
        <f>IF(N361="zákl. přenesená",J361,0)</f>
        <v>0</v>
      </c>
      <c r="BH361" s="179">
        <f>IF(N361="sníž. přenesená",J361,0)</f>
        <v>0</v>
      </c>
      <c r="BI361" s="179">
        <f>IF(N361="nulová",J361,0)</f>
        <v>0</v>
      </c>
      <c r="BJ361" s="19" t="s">
        <v>77</v>
      </c>
      <c r="BK361" s="179">
        <f>ROUND(I361*H361,2)</f>
        <v>0</v>
      </c>
      <c r="BL361" s="19" t="s">
        <v>152</v>
      </c>
      <c r="BM361" s="178" t="s">
        <v>503</v>
      </c>
    </row>
    <row r="362" spans="1:51" s="14" customFormat="1" ht="12">
      <c r="A362" s="14"/>
      <c r="B362" s="193"/>
      <c r="C362" s="14"/>
      <c r="D362" s="186" t="s">
        <v>156</v>
      </c>
      <c r="E362" s="194" t="s">
        <v>3</v>
      </c>
      <c r="F362" s="195" t="s">
        <v>504</v>
      </c>
      <c r="G362" s="14"/>
      <c r="H362" s="196">
        <v>4.1</v>
      </c>
      <c r="I362" s="197"/>
      <c r="J362" s="14"/>
      <c r="K362" s="14"/>
      <c r="L362" s="193"/>
      <c r="M362" s="198"/>
      <c r="N362" s="199"/>
      <c r="O362" s="199"/>
      <c r="P362" s="199"/>
      <c r="Q362" s="199"/>
      <c r="R362" s="199"/>
      <c r="S362" s="199"/>
      <c r="T362" s="200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194" t="s">
        <v>156</v>
      </c>
      <c r="AU362" s="194" t="s">
        <v>79</v>
      </c>
      <c r="AV362" s="14" t="s">
        <v>79</v>
      </c>
      <c r="AW362" s="14" t="s">
        <v>31</v>
      </c>
      <c r="AX362" s="14" t="s">
        <v>77</v>
      </c>
      <c r="AY362" s="194" t="s">
        <v>146</v>
      </c>
    </row>
    <row r="363" spans="1:51" s="14" customFormat="1" ht="12">
      <c r="A363" s="14"/>
      <c r="B363" s="193"/>
      <c r="C363" s="14"/>
      <c r="D363" s="186" t="s">
        <v>156</v>
      </c>
      <c r="E363" s="14"/>
      <c r="F363" s="195" t="s">
        <v>505</v>
      </c>
      <c r="G363" s="14"/>
      <c r="H363" s="196">
        <v>4.182</v>
      </c>
      <c r="I363" s="197"/>
      <c r="J363" s="14"/>
      <c r="K363" s="14"/>
      <c r="L363" s="193"/>
      <c r="M363" s="198"/>
      <c r="N363" s="199"/>
      <c r="O363" s="199"/>
      <c r="P363" s="199"/>
      <c r="Q363" s="199"/>
      <c r="R363" s="199"/>
      <c r="S363" s="199"/>
      <c r="T363" s="200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194" t="s">
        <v>156</v>
      </c>
      <c r="AU363" s="194" t="s">
        <v>79</v>
      </c>
      <c r="AV363" s="14" t="s">
        <v>79</v>
      </c>
      <c r="AW363" s="14" t="s">
        <v>4</v>
      </c>
      <c r="AX363" s="14" t="s">
        <v>77</v>
      </c>
      <c r="AY363" s="194" t="s">
        <v>146</v>
      </c>
    </row>
    <row r="364" spans="1:65" s="2" customFormat="1" ht="16.5" customHeight="1">
      <c r="A364" s="38"/>
      <c r="B364" s="165"/>
      <c r="C364" s="209" t="s">
        <v>506</v>
      </c>
      <c r="D364" s="209" t="s">
        <v>273</v>
      </c>
      <c r="E364" s="210" t="s">
        <v>507</v>
      </c>
      <c r="F364" s="211" t="s">
        <v>490</v>
      </c>
      <c r="G364" s="212" t="s">
        <v>151</v>
      </c>
      <c r="H364" s="213">
        <v>515.304</v>
      </c>
      <c r="I364" s="214"/>
      <c r="J364" s="215">
        <f>ROUND(I364*H364,2)</f>
        <v>0</v>
      </c>
      <c r="K364" s="216"/>
      <c r="L364" s="217"/>
      <c r="M364" s="218" t="s">
        <v>3</v>
      </c>
      <c r="N364" s="219" t="s">
        <v>40</v>
      </c>
      <c r="O364" s="72"/>
      <c r="P364" s="176">
        <f>O364*H364</f>
        <v>0</v>
      </c>
      <c r="Q364" s="176">
        <v>0.22</v>
      </c>
      <c r="R364" s="176">
        <f>Q364*H364</f>
        <v>113.36688</v>
      </c>
      <c r="S364" s="176">
        <v>0</v>
      </c>
      <c r="T364" s="177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178" t="s">
        <v>207</v>
      </c>
      <c r="AT364" s="178" t="s">
        <v>273</v>
      </c>
      <c r="AU364" s="178" t="s">
        <v>79</v>
      </c>
      <c r="AY364" s="19" t="s">
        <v>146</v>
      </c>
      <c r="BE364" s="179">
        <f>IF(N364="základní",J364,0)</f>
        <v>0</v>
      </c>
      <c r="BF364" s="179">
        <f>IF(N364="snížená",J364,0)</f>
        <v>0</v>
      </c>
      <c r="BG364" s="179">
        <f>IF(N364="zákl. přenesená",J364,0)</f>
        <v>0</v>
      </c>
      <c r="BH364" s="179">
        <f>IF(N364="sníž. přenesená",J364,0)</f>
        <v>0</v>
      </c>
      <c r="BI364" s="179">
        <f>IF(N364="nulová",J364,0)</f>
        <v>0</v>
      </c>
      <c r="BJ364" s="19" t="s">
        <v>77</v>
      </c>
      <c r="BK364" s="179">
        <f>ROUND(I364*H364,2)</f>
        <v>0</v>
      </c>
      <c r="BL364" s="19" t="s">
        <v>152</v>
      </c>
      <c r="BM364" s="178" t="s">
        <v>508</v>
      </c>
    </row>
    <row r="365" spans="1:51" s="14" customFormat="1" ht="12">
      <c r="A365" s="14"/>
      <c r="B365" s="193"/>
      <c r="C365" s="14"/>
      <c r="D365" s="186" t="s">
        <v>156</v>
      </c>
      <c r="E365" s="194" t="s">
        <v>3</v>
      </c>
      <c r="F365" s="195" t="s">
        <v>509</v>
      </c>
      <c r="G365" s="14"/>
      <c r="H365" s="196">
        <v>515.304</v>
      </c>
      <c r="I365" s="197"/>
      <c r="J365" s="14"/>
      <c r="K365" s="14"/>
      <c r="L365" s="193"/>
      <c r="M365" s="198"/>
      <c r="N365" s="199"/>
      <c r="O365" s="199"/>
      <c r="P365" s="199"/>
      <c r="Q365" s="199"/>
      <c r="R365" s="199"/>
      <c r="S365" s="199"/>
      <c r="T365" s="200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194" t="s">
        <v>156</v>
      </c>
      <c r="AU365" s="194" t="s">
        <v>79</v>
      </c>
      <c r="AV365" s="14" t="s">
        <v>79</v>
      </c>
      <c r="AW365" s="14" t="s">
        <v>31</v>
      </c>
      <c r="AX365" s="14" t="s">
        <v>77</v>
      </c>
      <c r="AY365" s="194" t="s">
        <v>146</v>
      </c>
    </row>
    <row r="366" spans="1:65" s="2" customFormat="1" ht="24.15" customHeight="1">
      <c r="A366" s="38"/>
      <c r="B366" s="165"/>
      <c r="C366" s="166" t="s">
        <v>510</v>
      </c>
      <c r="D366" s="166" t="s">
        <v>148</v>
      </c>
      <c r="E366" s="167" t="s">
        <v>511</v>
      </c>
      <c r="F366" s="168" t="s">
        <v>512</v>
      </c>
      <c r="G366" s="169" t="s">
        <v>151</v>
      </c>
      <c r="H366" s="170">
        <v>76</v>
      </c>
      <c r="I366" s="171"/>
      <c r="J366" s="172">
        <f>ROUND(I366*H366,2)</f>
        <v>0</v>
      </c>
      <c r="K366" s="173"/>
      <c r="L366" s="39"/>
      <c r="M366" s="174" t="s">
        <v>3</v>
      </c>
      <c r="N366" s="175" t="s">
        <v>40</v>
      </c>
      <c r="O366" s="72"/>
      <c r="P366" s="176">
        <f>O366*H366</f>
        <v>0</v>
      </c>
      <c r="Q366" s="176">
        <v>0.1002</v>
      </c>
      <c r="R366" s="176">
        <f>Q366*H366</f>
        <v>7.6152</v>
      </c>
      <c r="S366" s="176">
        <v>0</v>
      </c>
      <c r="T366" s="177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178" t="s">
        <v>152</v>
      </c>
      <c r="AT366" s="178" t="s">
        <v>148</v>
      </c>
      <c r="AU366" s="178" t="s">
        <v>79</v>
      </c>
      <c r="AY366" s="19" t="s">
        <v>146</v>
      </c>
      <c r="BE366" s="179">
        <f>IF(N366="základní",J366,0)</f>
        <v>0</v>
      </c>
      <c r="BF366" s="179">
        <f>IF(N366="snížená",J366,0)</f>
        <v>0</v>
      </c>
      <c r="BG366" s="179">
        <f>IF(N366="zákl. přenesená",J366,0)</f>
        <v>0</v>
      </c>
      <c r="BH366" s="179">
        <f>IF(N366="sníž. přenesená",J366,0)</f>
        <v>0</v>
      </c>
      <c r="BI366" s="179">
        <f>IF(N366="nulová",J366,0)</f>
        <v>0</v>
      </c>
      <c r="BJ366" s="19" t="s">
        <v>77</v>
      </c>
      <c r="BK366" s="179">
        <f>ROUND(I366*H366,2)</f>
        <v>0</v>
      </c>
      <c r="BL366" s="19" t="s">
        <v>152</v>
      </c>
      <c r="BM366" s="178" t="s">
        <v>513</v>
      </c>
    </row>
    <row r="367" spans="1:51" s="13" customFormat="1" ht="12">
      <c r="A367" s="13"/>
      <c r="B367" s="185"/>
      <c r="C367" s="13"/>
      <c r="D367" s="186" t="s">
        <v>156</v>
      </c>
      <c r="E367" s="187" t="s">
        <v>3</v>
      </c>
      <c r="F367" s="188" t="s">
        <v>325</v>
      </c>
      <c r="G367" s="13"/>
      <c r="H367" s="187" t="s">
        <v>3</v>
      </c>
      <c r="I367" s="189"/>
      <c r="J367" s="13"/>
      <c r="K367" s="13"/>
      <c r="L367" s="185"/>
      <c r="M367" s="190"/>
      <c r="N367" s="191"/>
      <c r="O367" s="191"/>
      <c r="P367" s="191"/>
      <c r="Q367" s="191"/>
      <c r="R367" s="191"/>
      <c r="S367" s="191"/>
      <c r="T367" s="19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187" t="s">
        <v>156</v>
      </c>
      <c r="AU367" s="187" t="s">
        <v>79</v>
      </c>
      <c r="AV367" s="13" t="s">
        <v>77</v>
      </c>
      <c r="AW367" s="13" t="s">
        <v>31</v>
      </c>
      <c r="AX367" s="13" t="s">
        <v>69</v>
      </c>
      <c r="AY367" s="187" t="s">
        <v>146</v>
      </c>
    </row>
    <row r="368" spans="1:51" s="13" customFormat="1" ht="12">
      <c r="A368" s="13"/>
      <c r="B368" s="185"/>
      <c r="C368" s="13"/>
      <c r="D368" s="186" t="s">
        <v>156</v>
      </c>
      <c r="E368" s="187" t="s">
        <v>3</v>
      </c>
      <c r="F368" s="188" t="s">
        <v>514</v>
      </c>
      <c r="G368" s="13"/>
      <c r="H368" s="187" t="s">
        <v>3</v>
      </c>
      <c r="I368" s="189"/>
      <c r="J368" s="13"/>
      <c r="K368" s="13"/>
      <c r="L368" s="185"/>
      <c r="M368" s="190"/>
      <c r="N368" s="191"/>
      <c r="O368" s="191"/>
      <c r="P368" s="191"/>
      <c r="Q368" s="191"/>
      <c r="R368" s="191"/>
      <c r="S368" s="191"/>
      <c r="T368" s="19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187" t="s">
        <v>156</v>
      </c>
      <c r="AU368" s="187" t="s">
        <v>79</v>
      </c>
      <c r="AV368" s="13" t="s">
        <v>77</v>
      </c>
      <c r="AW368" s="13" t="s">
        <v>31</v>
      </c>
      <c r="AX368" s="13" t="s">
        <v>69</v>
      </c>
      <c r="AY368" s="187" t="s">
        <v>146</v>
      </c>
    </row>
    <row r="369" spans="1:51" s="13" customFormat="1" ht="12">
      <c r="A369" s="13"/>
      <c r="B369" s="185"/>
      <c r="C369" s="13"/>
      <c r="D369" s="186" t="s">
        <v>156</v>
      </c>
      <c r="E369" s="187" t="s">
        <v>3</v>
      </c>
      <c r="F369" s="188" t="s">
        <v>515</v>
      </c>
      <c r="G369" s="13"/>
      <c r="H369" s="187" t="s">
        <v>3</v>
      </c>
      <c r="I369" s="189"/>
      <c r="J369" s="13"/>
      <c r="K369" s="13"/>
      <c r="L369" s="185"/>
      <c r="M369" s="190"/>
      <c r="N369" s="191"/>
      <c r="O369" s="191"/>
      <c r="P369" s="191"/>
      <c r="Q369" s="191"/>
      <c r="R369" s="191"/>
      <c r="S369" s="191"/>
      <c r="T369" s="19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187" t="s">
        <v>156</v>
      </c>
      <c r="AU369" s="187" t="s">
        <v>79</v>
      </c>
      <c r="AV369" s="13" t="s">
        <v>77</v>
      </c>
      <c r="AW369" s="13" t="s">
        <v>31</v>
      </c>
      <c r="AX369" s="13" t="s">
        <v>69</v>
      </c>
      <c r="AY369" s="187" t="s">
        <v>146</v>
      </c>
    </row>
    <row r="370" spans="1:51" s="14" customFormat="1" ht="12">
      <c r="A370" s="14"/>
      <c r="B370" s="193"/>
      <c r="C370" s="14"/>
      <c r="D370" s="186" t="s">
        <v>156</v>
      </c>
      <c r="E370" s="194" t="s">
        <v>3</v>
      </c>
      <c r="F370" s="195" t="s">
        <v>326</v>
      </c>
      <c r="G370" s="14"/>
      <c r="H370" s="196">
        <v>76</v>
      </c>
      <c r="I370" s="197"/>
      <c r="J370" s="14"/>
      <c r="K370" s="14"/>
      <c r="L370" s="193"/>
      <c r="M370" s="198"/>
      <c r="N370" s="199"/>
      <c r="O370" s="199"/>
      <c r="P370" s="199"/>
      <c r="Q370" s="199"/>
      <c r="R370" s="199"/>
      <c r="S370" s="199"/>
      <c r="T370" s="200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194" t="s">
        <v>156</v>
      </c>
      <c r="AU370" s="194" t="s">
        <v>79</v>
      </c>
      <c r="AV370" s="14" t="s">
        <v>79</v>
      </c>
      <c r="AW370" s="14" t="s">
        <v>31</v>
      </c>
      <c r="AX370" s="14" t="s">
        <v>77</v>
      </c>
      <c r="AY370" s="194" t="s">
        <v>146</v>
      </c>
    </row>
    <row r="371" spans="1:65" s="2" customFormat="1" ht="16.5" customHeight="1">
      <c r="A371" s="38"/>
      <c r="B371" s="165"/>
      <c r="C371" s="209" t="s">
        <v>516</v>
      </c>
      <c r="D371" s="209" t="s">
        <v>273</v>
      </c>
      <c r="E371" s="210" t="s">
        <v>517</v>
      </c>
      <c r="F371" s="211" t="s">
        <v>518</v>
      </c>
      <c r="G371" s="212" t="s">
        <v>151</v>
      </c>
      <c r="H371" s="213">
        <v>77.52</v>
      </c>
      <c r="I371" s="214"/>
      <c r="J371" s="215">
        <f>ROUND(I371*H371,2)</f>
        <v>0</v>
      </c>
      <c r="K371" s="216"/>
      <c r="L371" s="217"/>
      <c r="M371" s="218" t="s">
        <v>3</v>
      </c>
      <c r="N371" s="219" t="s">
        <v>40</v>
      </c>
      <c r="O371" s="72"/>
      <c r="P371" s="176">
        <f>O371*H371</f>
        <v>0</v>
      </c>
      <c r="Q371" s="176">
        <v>0.07</v>
      </c>
      <c r="R371" s="176">
        <f>Q371*H371</f>
        <v>5.4264</v>
      </c>
      <c r="S371" s="176">
        <v>0</v>
      </c>
      <c r="T371" s="177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178" t="s">
        <v>207</v>
      </c>
      <c r="AT371" s="178" t="s">
        <v>273</v>
      </c>
      <c r="AU371" s="178" t="s">
        <v>79</v>
      </c>
      <c r="AY371" s="19" t="s">
        <v>146</v>
      </c>
      <c r="BE371" s="179">
        <f>IF(N371="základní",J371,0)</f>
        <v>0</v>
      </c>
      <c r="BF371" s="179">
        <f>IF(N371="snížená",J371,0)</f>
        <v>0</v>
      </c>
      <c r="BG371" s="179">
        <f>IF(N371="zákl. přenesená",J371,0)</f>
        <v>0</v>
      </c>
      <c r="BH371" s="179">
        <f>IF(N371="sníž. přenesená",J371,0)</f>
        <v>0</v>
      </c>
      <c r="BI371" s="179">
        <f>IF(N371="nulová",J371,0)</f>
        <v>0</v>
      </c>
      <c r="BJ371" s="19" t="s">
        <v>77</v>
      </c>
      <c r="BK371" s="179">
        <f>ROUND(I371*H371,2)</f>
        <v>0</v>
      </c>
      <c r="BL371" s="19" t="s">
        <v>152</v>
      </c>
      <c r="BM371" s="178" t="s">
        <v>519</v>
      </c>
    </row>
    <row r="372" spans="1:51" s="14" customFormat="1" ht="12">
      <c r="A372" s="14"/>
      <c r="B372" s="193"/>
      <c r="C372" s="14"/>
      <c r="D372" s="186" t="s">
        <v>156</v>
      </c>
      <c r="E372" s="194" t="s">
        <v>3</v>
      </c>
      <c r="F372" s="195" t="s">
        <v>520</v>
      </c>
      <c r="G372" s="14"/>
      <c r="H372" s="196">
        <v>77.52</v>
      </c>
      <c r="I372" s="197"/>
      <c r="J372" s="14"/>
      <c r="K372" s="14"/>
      <c r="L372" s="193"/>
      <c r="M372" s="198"/>
      <c r="N372" s="199"/>
      <c r="O372" s="199"/>
      <c r="P372" s="199"/>
      <c r="Q372" s="199"/>
      <c r="R372" s="199"/>
      <c r="S372" s="199"/>
      <c r="T372" s="200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194" t="s">
        <v>156</v>
      </c>
      <c r="AU372" s="194" t="s">
        <v>79</v>
      </c>
      <c r="AV372" s="14" t="s">
        <v>79</v>
      </c>
      <c r="AW372" s="14" t="s">
        <v>31</v>
      </c>
      <c r="AX372" s="14" t="s">
        <v>77</v>
      </c>
      <c r="AY372" s="194" t="s">
        <v>146</v>
      </c>
    </row>
    <row r="373" spans="1:65" s="2" customFormat="1" ht="44.25" customHeight="1">
      <c r="A373" s="38"/>
      <c r="B373" s="165"/>
      <c r="C373" s="166" t="s">
        <v>521</v>
      </c>
      <c r="D373" s="166" t="s">
        <v>148</v>
      </c>
      <c r="E373" s="167" t="s">
        <v>522</v>
      </c>
      <c r="F373" s="168" t="s">
        <v>523</v>
      </c>
      <c r="G373" s="169" t="s">
        <v>151</v>
      </c>
      <c r="H373" s="170">
        <v>200</v>
      </c>
      <c r="I373" s="171"/>
      <c r="J373" s="172">
        <f>ROUND(I373*H373,2)</f>
        <v>0</v>
      </c>
      <c r="K373" s="173"/>
      <c r="L373" s="39"/>
      <c r="M373" s="174" t="s">
        <v>3</v>
      </c>
      <c r="N373" s="175" t="s">
        <v>40</v>
      </c>
      <c r="O373" s="72"/>
      <c r="P373" s="176">
        <f>O373*H373</f>
        <v>0</v>
      </c>
      <c r="Q373" s="176">
        <v>0.08922</v>
      </c>
      <c r="R373" s="176">
        <f>Q373*H373</f>
        <v>17.843999999999998</v>
      </c>
      <c r="S373" s="176">
        <v>0</v>
      </c>
      <c r="T373" s="177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178" t="s">
        <v>152</v>
      </c>
      <c r="AT373" s="178" t="s">
        <v>148</v>
      </c>
      <c r="AU373" s="178" t="s">
        <v>79</v>
      </c>
      <c r="AY373" s="19" t="s">
        <v>146</v>
      </c>
      <c r="BE373" s="179">
        <f>IF(N373="základní",J373,0)</f>
        <v>0</v>
      </c>
      <c r="BF373" s="179">
        <f>IF(N373="snížená",J373,0)</f>
        <v>0</v>
      </c>
      <c r="BG373" s="179">
        <f>IF(N373="zákl. přenesená",J373,0)</f>
        <v>0</v>
      </c>
      <c r="BH373" s="179">
        <f>IF(N373="sníž. přenesená",J373,0)</f>
        <v>0</v>
      </c>
      <c r="BI373" s="179">
        <f>IF(N373="nulová",J373,0)</f>
        <v>0</v>
      </c>
      <c r="BJ373" s="19" t="s">
        <v>77</v>
      </c>
      <c r="BK373" s="179">
        <f>ROUND(I373*H373,2)</f>
        <v>0</v>
      </c>
      <c r="BL373" s="19" t="s">
        <v>152</v>
      </c>
      <c r="BM373" s="178" t="s">
        <v>524</v>
      </c>
    </row>
    <row r="374" spans="1:47" s="2" customFormat="1" ht="12">
      <c r="A374" s="38"/>
      <c r="B374" s="39"/>
      <c r="C374" s="38"/>
      <c r="D374" s="180" t="s">
        <v>154</v>
      </c>
      <c r="E374" s="38"/>
      <c r="F374" s="181" t="s">
        <v>525</v>
      </c>
      <c r="G374" s="38"/>
      <c r="H374" s="38"/>
      <c r="I374" s="182"/>
      <c r="J374" s="38"/>
      <c r="K374" s="38"/>
      <c r="L374" s="39"/>
      <c r="M374" s="183"/>
      <c r="N374" s="184"/>
      <c r="O374" s="72"/>
      <c r="P374" s="72"/>
      <c r="Q374" s="72"/>
      <c r="R374" s="72"/>
      <c r="S374" s="72"/>
      <c r="T374" s="73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9" t="s">
        <v>154</v>
      </c>
      <c r="AU374" s="19" t="s">
        <v>79</v>
      </c>
    </row>
    <row r="375" spans="1:51" s="13" customFormat="1" ht="12">
      <c r="A375" s="13"/>
      <c r="B375" s="185"/>
      <c r="C375" s="13"/>
      <c r="D375" s="186" t="s">
        <v>156</v>
      </c>
      <c r="E375" s="187" t="s">
        <v>3</v>
      </c>
      <c r="F375" s="188" t="s">
        <v>526</v>
      </c>
      <c r="G375" s="13"/>
      <c r="H375" s="187" t="s">
        <v>3</v>
      </c>
      <c r="I375" s="189"/>
      <c r="J375" s="13"/>
      <c r="K375" s="13"/>
      <c r="L375" s="185"/>
      <c r="M375" s="190"/>
      <c r="N375" s="191"/>
      <c r="O375" s="191"/>
      <c r="P375" s="191"/>
      <c r="Q375" s="191"/>
      <c r="R375" s="191"/>
      <c r="S375" s="191"/>
      <c r="T375" s="19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187" t="s">
        <v>156</v>
      </c>
      <c r="AU375" s="187" t="s">
        <v>79</v>
      </c>
      <c r="AV375" s="13" t="s">
        <v>77</v>
      </c>
      <c r="AW375" s="13" t="s">
        <v>31</v>
      </c>
      <c r="AX375" s="13" t="s">
        <v>69</v>
      </c>
      <c r="AY375" s="187" t="s">
        <v>146</v>
      </c>
    </row>
    <row r="376" spans="1:51" s="14" customFormat="1" ht="12">
      <c r="A376" s="14"/>
      <c r="B376" s="193"/>
      <c r="C376" s="14"/>
      <c r="D376" s="186" t="s">
        <v>156</v>
      </c>
      <c r="E376" s="194" t="s">
        <v>3</v>
      </c>
      <c r="F376" s="195" t="s">
        <v>527</v>
      </c>
      <c r="G376" s="14"/>
      <c r="H376" s="196">
        <v>200</v>
      </c>
      <c r="I376" s="197"/>
      <c r="J376" s="14"/>
      <c r="K376" s="14"/>
      <c r="L376" s="193"/>
      <c r="M376" s="198"/>
      <c r="N376" s="199"/>
      <c r="O376" s="199"/>
      <c r="P376" s="199"/>
      <c r="Q376" s="199"/>
      <c r="R376" s="199"/>
      <c r="S376" s="199"/>
      <c r="T376" s="200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194" t="s">
        <v>156</v>
      </c>
      <c r="AU376" s="194" t="s">
        <v>79</v>
      </c>
      <c r="AV376" s="14" t="s">
        <v>79</v>
      </c>
      <c r="AW376" s="14" t="s">
        <v>31</v>
      </c>
      <c r="AX376" s="14" t="s">
        <v>77</v>
      </c>
      <c r="AY376" s="194" t="s">
        <v>146</v>
      </c>
    </row>
    <row r="377" spans="1:65" s="2" customFormat="1" ht="16.5" customHeight="1">
      <c r="A377" s="38"/>
      <c r="B377" s="165"/>
      <c r="C377" s="209" t="s">
        <v>528</v>
      </c>
      <c r="D377" s="209" t="s">
        <v>273</v>
      </c>
      <c r="E377" s="210" t="s">
        <v>529</v>
      </c>
      <c r="F377" s="211" t="s">
        <v>530</v>
      </c>
      <c r="G377" s="212" t="s">
        <v>151</v>
      </c>
      <c r="H377" s="213">
        <v>204</v>
      </c>
      <c r="I377" s="214"/>
      <c r="J377" s="215">
        <f>ROUND(I377*H377,2)</f>
        <v>0</v>
      </c>
      <c r="K377" s="216"/>
      <c r="L377" s="217"/>
      <c r="M377" s="218" t="s">
        <v>3</v>
      </c>
      <c r="N377" s="219" t="s">
        <v>40</v>
      </c>
      <c r="O377" s="72"/>
      <c r="P377" s="176">
        <f>O377*H377</f>
        <v>0</v>
      </c>
      <c r="Q377" s="176">
        <v>0.131</v>
      </c>
      <c r="R377" s="176">
        <f>Q377*H377</f>
        <v>26.724</v>
      </c>
      <c r="S377" s="176">
        <v>0</v>
      </c>
      <c r="T377" s="177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178" t="s">
        <v>207</v>
      </c>
      <c r="AT377" s="178" t="s">
        <v>273</v>
      </c>
      <c r="AU377" s="178" t="s">
        <v>79</v>
      </c>
      <c r="AY377" s="19" t="s">
        <v>146</v>
      </c>
      <c r="BE377" s="179">
        <f>IF(N377="základní",J377,0)</f>
        <v>0</v>
      </c>
      <c r="BF377" s="179">
        <f>IF(N377="snížená",J377,0)</f>
        <v>0</v>
      </c>
      <c r="BG377" s="179">
        <f>IF(N377="zákl. přenesená",J377,0)</f>
        <v>0</v>
      </c>
      <c r="BH377" s="179">
        <f>IF(N377="sníž. přenesená",J377,0)</f>
        <v>0</v>
      </c>
      <c r="BI377" s="179">
        <f>IF(N377="nulová",J377,0)</f>
        <v>0</v>
      </c>
      <c r="BJ377" s="19" t="s">
        <v>77</v>
      </c>
      <c r="BK377" s="179">
        <f>ROUND(I377*H377,2)</f>
        <v>0</v>
      </c>
      <c r="BL377" s="19" t="s">
        <v>152</v>
      </c>
      <c r="BM377" s="178" t="s">
        <v>531</v>
      </c>
    </row>
    <row r="378" spans="1:51" s="13" customFormat="1" ht="12">
      <c r="A378" s="13"/>
      <c r="B378" s="185"/>
      <c r="C378" s="13"/>
      <c r="D378" s="186" t="s">
        <v>156</v>
      </c>
      <c r="E378" s="187" t="s">
        <v>3</v>
      </c>
      <c r="F378" s="188" t="s">
        <v>532</v>
      </c>
      <c r="G378" s="13"/>
      <c r="H378" s="187" t="s">
        <v>3</v>
      </c>
      <c r="I378" s="189"/>
      <c r="J378" s="13"/>
      <c r="K378" s="13"/>
      <c r="L378" s="185"/>
      <c r="M378" s="190"/>
      <c r="N378" s="191"/>
      <c r="O378" s="191"/>
      <c r="P378" s="191"/>
      <c r="Q378" s="191"/>
      <c r="R378" s="191"/>
      <c r="S378" s="191"/>
      <c r="T378" s="19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187" t="s">
        <v>156</v>
      </c>
      <c r="AU378" s="187" t="s">
        <v>79</v>
      </c>
      <c r="AV378" s="13" t="s">
        <v>77</v>
      </c>
      <c r="AW378" s="13" t="s">
        <v>31</v>
      </c>
      <c r="AX378" s="13" t="s">
        <v>69</v>
      </c>
      <c r="AY378" s="187" t="s">
        <v>146</v>
      </c>
    </row>
    <row r="379" spans="1:51" s="14" customFormat="1" ht="12">
      <c r="A379" s="14"/>
      <c r="B379" s="193"/>
      <c r="C379" s="14"/>
      <c r="D379" s="186" t="s">
        <v>156</v>
      </c>
      <c r="E379" s="194" t="s">
        <v>3</v>
      </c>
      <c r="F379" s="195" t="s">
        <v>533</v>
      </c>
      <c r="G379" s="14"/>
      <c r="H379" s="196">
        <v>204</v>
      </c>
      <c r="I379" s="197"/>
      <c r="J379" s="14"/>
      <c r="K379" s="14"/>
      <c r="L379" s="193"/>
      <c r="M379" s="198"/>
      <c r="N379" s="199"/>
      <c r="O379" s="199"/>
      <c r="P379" s="199"/>
      <c r="Q379" s="199"/>
      <c r="R379" s="199"/>
      <c r="S379" s="199"/>
      <c r="T379" s="200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194" t="s">
        <v>156</v>
      </c>
      <c r="AU379" s="194" t="s">
        <v>79</v>
      </c>
      <c r="AV379" s="14" t="s">
        <v>79</v>
      </c>
      <c r="AW379" s="14" t="s">
        <v>31</v>
      </c>
      <c r="AX379" s="14" t="s">
        <v>77</v>
      </c>
      <c r="AY379" s="194" t="s">
        <v>146</v>
      </c>
    </row>
    <row r="380" spans="1:65" s="2" customFormat="1" ht="24.15" customHeight="1">
      <c r="A380" s="38"/>
      <c r="B380" s="165"/>
      <c r="C380" s="166" t="s">
        <v>534</v>
      </c>
      <c r="D380" s="166" t="s">
        <v>148</v>
      </c>
      <c r="E380" s="167" t="s">
        <v>535</v>
      </c>
      <c r="F380" s="168" t="s">
        <v>536</v>
      </c>
      <c r="G380" s="169" t="s">
        <v>151</v>
      </c>
      <c r="H380" s="170">
        <v>618.8</v>
      </c>
      <c r="I380" s="171"/>
      <c r="J380" s="172">
        <f>ROUND(I380*H380,2)</f>
        <v>0</v>
      </c>
      <c r="K380" s="173"/>
      <c r="L380" s="39"/>
      <c r="M380" s="174" t="s">
        <v>3</v>
      </c>
      <c r="N380" s="175" t="s">
        <v>40</v>
      </c>
      <c r="O380" s="72"/>
      <c r="P380" s="176">
        <f>O380*H380</f>
        <v>0</v>
      </c>
      <c r="Q380" s="176">
        <v>0.10354</v>
      </c>
      <c r="R380" s="176">
        <f>Q380*H380</f>
        <v>64.07055199999999</v>
      </c>
      <c r="S380" s="176">
        <v>0</v>
      </c>
      <c r="T380" s="177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178" t="s">
        <v>152</v>
      </c>
      <c r="AT380" s="178" t="s">
        <v>148</v>
      </c>
      <c r="AU380" s="178" t="s">
        <v>79</v>
      </c>
      <c r="AY380" s="19" t="s">
        <v>146</v>
      </c>
      <c r="BE380" s="179">
        <f>IF(N380="základní",J380,0)</f>
        <v>0</v>
      </c>
      <c r="BF380" s="179">
        <f>IF(N380="snížená",J380,0)</f>
        <v>0</v>
      </c>
      <c r="BG380" s="179">
        <f>IF(N380="zákl. přenesená",J380,0)</f>
        <v>0</v>
      </c>
      <c r="BH380" s="179">
        <f>IF(N380="sníž. přenesená",J380,0)</f>
        <v>0</v>
      </c>
      <c r="BI380" s="179">
        <f>IF(N380="nulová",J380,0)</f>
        <v>0</v>
      </c>
      <c r="BJ380" s="19" t="s">
        <v>77</v>
      </c>
      <c r="BK380" s="179">
        <f>ROUND(I380*H380,2)</f>
        <v>0</v>
      </c>
      <c r="BL380" s="19" t="s">
        <v>152</v>
      </c>
      <c r="BM380" s="178" t="s">
        <v>537</v>
      </c>
    </row>
    <row r="381" spans="1:51" s="14" customFormat="1" ht="12">
      <c r="A381" s="14"/>
      <c r="B381" s="193"/>
      <c r="C381" s="14"/>
      <c r="D381" s="186" t="s">
        <v>156</v>
      </c>
      <c r="E381" s="194" t="s">
        <v>3</v>
      </c>
      <c r="F381" s="195" t="s">
        <v>538</v>
      </c>
      <c r="G381" s="14"/>
      <c r="H381" s="196">
        <v>618.8</v>
      </c>
      <c r="I381" s="197"/>
      <c r="J381" s="14"/>
      <c r="K381" s="14"/>
      <c r="L381" s="193"/>
      <c r="M381" s="198"/>
      <c r="N381" s="199"/>
      <c r="O381" s="199"/>
      <c r="P381" s="199"/>
      <c r="Q381" s="199"/>
      <c r="R381" s="199"/>
      <c r="S381" s="199"/>
      <c r="T381" s="200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194" t="s">
        <v>156</v>
      </c>
      <c r="AU381" s="194" t="s">
        <v>79</v>
      </c>
      <c r="AV381" s="14" t="s">
        <v>79</v>
      </c>
      <c r="AW381" s="14" t="s">
        <v>31</v>
      </c>
      <c r="AX381" s="14" t="s">
        <v>77</v>
      </c>
      <c r="AY381" s="194" t="s">
        <v>146</v>
      </c>
    </row>
    <row r="382" spans="1:63" s="12" customFormat="1" ht="22.8" customHeight="1">
      <c r="A382" s="12"/>
      <c r="B382" s="152"/>
      <c r="C382" s="12"/>
      <c r="D382" s="153" t="s">
        <v>68</v>
      </c>
      <c r="E382" s="163" t="s">
        <v>207</v>
      </c>
      <c r="F382" s="163" t="s">
        <v>539</v>
      </c>
      <c r="G382" s="12"/>
      <c r="H382" s="12"/>
      <c r="I382" s="155"/>
      <c r="J382" s="164">
        <f>BK382</f>
        <v>0</v>
      </c>
      <c r="K382" s="12"/>
      <c r="L382" s="152"/>
      <c r="M382" s="157"/>
      <c r="N382" s="158"/>
      <c r="O382" s="158"/>
      <c r="P382" s="159">
        <f>SUM(P383:P474)</f>
        <v>0</v>
      </c>
      <c r="Q382" s="158"/>
      <c r="R382" s="159">
        <f>SUM(R383:R474)</f>
        <v>4.299419</v>
      </c>
      <c r="S382" s="158"/>
      <c r="T382" s="160">
        <f>SUM(T383:T474)</f>
        <v>12.112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153" t="s">
        <v>77</v>
      </c>
      <c r="AT382" s="161" t="s">
        <v>68</v>
      </c>
      <c r="AU382" s="161" t="s">
        <v>77</v>
      </c>
      <c r="AY382" s="153" t="s">
        <v>146</v>
      </c>
      <c r="BK382" s="162">
        <f>SUM(BK383:BK474)</f>
        <v>0</v>
      </c>
    </row>
    <row r="383" spans="1:65" s="2" customFormat="1" ht="16.5" customHeight="1">
      <c r="A383" s="38"/>
      <c r="B383" s="165"/>
      <c r="C383" s="166" t="s">
        <v>540</v>
      </c>
      <c r="D383" s="166" t="s">
        <v>148</v>
      </c>
      <c r="E383" s="167" t="s">
        <v>541</v>
      </c>
      <c r="F383" s="168" t="s">
        <v>542</v>
      </c>
      <c r="G383" s="169" t="s">
        <v>543</v>
      </c>
      <c r="H383" s="170">
        <v>1</v>
      </c>
      <c r="I383" s="171"/>
      <c r="J383" s="172">
        <f>ROUND(I383*H383,2)</f>
        <v>0</v>
      </c>
      <c r="K383" s="173"/>
      <c r="L383" s="39"/>
      <c r="M383" s="174" t="s">
        <v>3</v>
      </c>
      <c r="N383" s="175" t="s">
        <v>40</v>
      </c>
      <c r="O383" s="72"/>
      <c r="P383" s="176">
        <f>O383*H383</f>
        <v>0</v>
      </c>
      <c r="Q383" s="176">
        <v>0.47383</v>
      </c>
      <c r="R383" s="176">
        <f>Q383*H383</f>
        <v>0.47383</v>
      </c>
      <c r="S383" s="176">
        <v>0</v>
      </c>
      <c r="T383" s="177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178" t="s">
        <v>152</v>
      </c>
      <c r="AT383" s="178" t="s">
        <v>148</v>
      </c>
      <c r="AU383" s="178" t="s">
        <v>79</v>
      </c>
      <c r="AY383" s="19" t="s">
        <v>146</v>
      </c>
      <c r="BE383" s="179">
        <f>IF(N383="základní",J383,0)</f>
        <v>0</v>
      </c>
      <c r="BF383" s="179">
        <f>IF(N383="snížená",J383,0)</f>
        <v>0</v>
      </c>
      <c r="BG383" s="179">
        <f>IF(N383="zákl. přenesená",J383,0)</f>
        <v>0</v>
      </c>
      <c r="BH383" s="179">
        <f>IF(N383="sníž. přenesená",J383,0)</f>
        <v>0</v>
      </c>
      <c r="BI383" s="179">
        <f>IF(N383="nulová",J383,0)</f>
        <v>0</v>
      </c>
      <c r="BJ383" s="19" t="s">
        <v>77</v>
      </c>
      <c r="BK383" s="179">
        <f>ROUND(I383*H383,2)</f>
        <v>0</v>
      </c>
      <c r="BL383" s="19" t="s">
        <v>152</v>
      </c>
      <c r="BM383" s="178" t="s">
        <v>544</v>
      </c>
    </row>
    <row r="384" spans="1:47" s="2" customFormat="1" ht="12">
      <c r="A384" s="38"/>
      <c r="B384" s="39"/>
      <c r="C384" s="38"/>
      <c r="D384" s="180" t="s">
        <v>154</v>
      </c>
      <c r="E384" s="38"/>
      <c r="F384" s="181" t="s">
        <v>545</v>
      </c>
      <c r="G384" s="38"/>
      <c r="H384" s="38"/>
      <c r="I384" s="182"/>
      <c r="J384" s="38"/>
      <c r="K384" s="38"/>
      <c r="L384" s="39"/>
      <c r="M384" s="183"/>
      <c r="N384" s="184"/>
      <c r="O384" s="72"/>
      <c r="P384" s="72"/>
      <c r="Q384" s="72"/>
      <c r="R384" s="72"/>
      <c r="S384" s="72"/>
      <c r="T384" s="73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9" t="s">
        <v>154</v>
      </c>
      <c r="AU384" s="19" t="s">
        <v>79</v>
      </c>
    </row>
    <row r="385" spans="1:51" s="13" customFormat="1" ht="12">
      <c r="A385" s="13"/>
      <c r="B385" s="185"/>
      <c r="C385" s="13"/>
      <c r="D385" s="186" t="s">
        <v>156</v>
      </c>
      <c r="E385" s="187" t="s">
        <v>3</v>
      </c>
      <c r="F385" s="188" t="s">
        <v>546</v>
      </c>
      <c r="G385" s="13"/>
      <c r="H385" s="187" t="s">
        <v>3</v>
      </c>
      <c r="I385" s="189"/>
      <c r="J385" s="13"/>
      <c r="K385" s="13"/>
      <c r="L385" s="185"/>
      <c r="M385" s="190"/>
      <c r="N385" s="191"/>
      <c r="O385" s="191"/>
      <c r="P385" s="191"/>
      <c r="Q385" s="191"/>
      <c r="R385" s="191"/>
      <c r="S385" s="191"/>
      <c r="T385" s="19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187" t="s">
        <v>156</v>
      </c>
      <c r="AU385" s="187" t="s">
        <v>79</v>
      </c>
      <c r="AV385" s="13" t="s">
        <v>77</v>
      </c>
      <c r="AW385" s="13" t="s">
        <v>31</v>
      </c>
      <c r="AX385" s="13" t="s">
        <v>69</v>
      </c>
      <c r="AY385" s="187" t="s">
        <v>146</v>
      </c>
    </row>
    <row r="386" spans="1:51" s="14" customFormat="1" ht="12">
      <c r="A386" s="14"/>
      <c r="B386" s="193"/>
      <c r="C386" s="14"/>
      <c r="D386" s="186" t="s">
        <v>156</v>
      </c>
      <c r="E386" s="194" t="s">
        <v>3</v>
      </c>
      <c r="F386" s="195" t="s">
        <v>77</v>
      </c>
      <c r="G386" s="14"/>
      <c r="H386" s="196">
        <v>1</v>
      </c>
      <c r="I386" s="197"/>
      <c r="J386" s="14"/>
      <c r="K386" s="14"/>
      <c r="L386" s="193"/>
      <c r="M386" s="198"/>
      <c r="N386" s="199"/>
      <c r="O386" s="199"/>
      <c r="P386" s="199"/>
      <c r="Q386" s="199"/>
      <c r="R386" s="199"/>
      <c r="S386" s="199"/>
      <c r="T386" s="200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194" t="s">
        <v>156</v>
      </c>
      <c r="AU386" s="194" t="s">
        <v>79</v>
      </c>
      <c r="AV386" s="14" t="s">
        <v>79</v>
      </c>
      <c r="AW386" s="14" t="s">
        <v>31</v>
      </c>
      <c r="AX386" s="14" t="s">
        <v>77</v>
      </c>
      <c r="AY386" s="194" t="s">
        <v>146</v>
      </c>
    </row>
    <row r="387" spans="1:65" s="2" customFormat="1" ht="24.15" customHeight="1">
      <c r="A387" s="38"/>
      <c r="B387" s="165"/>
      <c r="C387" s="166" t="s">
        <v>547</v>
      </c>
      <c r="D387" s="166" t="s">
        <v>148</v>
      </c>
      <c r="E387" s="167" t="s">
        <v>548</v>
      </c>
      <c r="F387" s="168" t="s">
        <v>549</v>
      </c>
      <c r="G387" s="169" t="s">
        <v>190</v>
      </c>
      <c r="H387" s="170">
        <v>3.5</v>
      </c>
      <c r="I387" s="171"/>
      <c r="J387" s="172">
        <f>ROUND(I387*H387,2)</f>
        <v>0</v>
      </c>
      <c r="K387" s="173"/>
      <c r="L387" s="39"/>
      <c r="M387" s="174" t="s">
        <v>3</v>
      </c>
      <c r="N387" s="175" t="s">
        <v>40</v>
      </c>
      <c r="O387" s="72"/>
      <c r="P387" s="176">
        <f>O387*H387</f>
        <v>0</v>
      </c>
      <c r="Q387" s="176">
        <v>0.00131</v>
      </c>
      <c r="R387" s="176">
        <f>Q387*H387</f>
        <v>0.004585</v>
      </c>
      <c r="S387" s="176">
        <v>0</v>
      </c>
      <c r="T387" s="177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178" t="s">
        <v>152</v>
      </c>
      <c r="AT387" s="178" t="s">
        <v>148</v>
      </c>
      <c r="AU387" s="178" t="s">
        <v>79</v>
      </c>
      <c r="AY387" s="19" t="s">
        <v>146</v>
      </c>
      <c r="BE387" s="179">
        <f>IF(N387="základní",J387,0)</f>
        <v>0</v>
      </c>
      <c r="BF387" s="179">
        <f>IF(N387="snížená",J387,0)</f>
        <v>0</v>
      </c>
      <c r="BG387" s="179">
        <f>IF(N387="zákl. přenesená",J387,0)</f>
        <v>0</v>
      </c>
      <c r="BH387" s="179">
        <f>IF(N387="sníž. přenesená",J387,0)</f>
        <v>0</v>
      </c>
      <c r="BI387" s="179">
        <f>IF(N387="nulová",J387,0)</f>
        <v>0</v>
      </c>
      <c r="BJ387" s="19" t="s">
        <v>77</v>
      </c>
      <c r="BK387" s="179">
        <f>ROUND(I387*H387,2)</f>
        <v>0</v>
      </c>
      <c r="BL387" s="19" t="s">
        <v>152</v>
      </c>
      <c r="BM387" s="178" t="s">
        <v>550</v>
      </c>
    </row>
    <row r="388" spans="1:47" s="2" customFormat="1" ht="12">
      <c r="A388" s="38"/>
      <c r="B388" s="39"/>
      <c r="C388" s="38"/>
      <c r="D388" s="180" t="s">
        <v>154</v>
      </c>
      <c r="E388" s="38"/>
      <c r="F388" s="181" t="s">
        <v>551</v>
      </c>
      <c r="G388" s="38"/>
      <c r="H388" s="38"/>
      <c r="I388" s="182"/>
      <c r="J388" s="38"/>
      <c r="K388" s="38"/>
      <c r="L388" s="39"/>
      <c r="M388" s="183"/>
      <c r="N388" s="184"/>
      <c r="O388" s="72"/>
      <c r="P388" s="72"/>
      <c r="Q388" s="72"/>
      <c r="R388" s="72"/>
      <c r="S388" s="72"/>
      <c r="T388" s="73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9" t="s">
        <v>154</v>
      </c>
      <c r="AU388" s="19" t="s">
        <v>79</v>
      </c>
    </row>
    <row r="389" spans="1:51" s="13" customFormat="1" ht="12">
      <c r="A389" s="13"/>
      <c r="B389" s="185"/>
      <c r="C389" s="13"/>
      <c r="D389" s="186" t="s">
        <v>156</v>
      </c>
      <c r="E389" s="187" t="s">
        <v>3</v>
      </c>
      <c r="F389" s="188" t="s">
        <v>552</v>
      </c>
      <c r="G389" s="13"/>
      <c r="H389" s="187" t="s">
        <v>3</v>
      </c>
      <c r="I389" s="189"/>
      <c r="J389" s="13"/>
      <c r="K389" s="13"/>
      <c r="L389" s="185"/>
      <c r="M389" s="190"/>
      <c r="N389" s="191"/>
      <c r="O389" s="191"/>
      <c r="P389" s="191"/>
      <c r="Q389" s="191"/>
      <c r="R389" s="191"/>
      <c r="S389" s="191"/>
      <c r="T389" s="19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187" t="s">
        <v>156</v>
      </c>
      <c r="AU389" s="187" t="s">
        <v>79</v>
      </c>
      <c r="AV389" s="13" t="s">
        <v>77</v>
      </c>
      <c r="AW389" s="13" t="s">
        <v>31</v>
      </c>
      <c r="AX389" s="13" t="s">
        <v>69</v>
      </c>
      <c r="AY389" s="187" t="s">
        <v>146</v>
      </c>
    </row>
    <row r="390" spans="1:51" s="14" customFormat="1" ht="12">
      <c r="A390" s="14"/>
      <c r="B390" s="193"/>
      <c r="C390" s="14"/>
      <c r="D390" s="186" t="s">
        <v>156</v>
      </c>
      <c r="E390" s="194" t="s">
        <v>3</v>
      </c>
      <c r="F390" s="195" t="s">
        <v>553</v>
      </c>
      <c r="G390" s="14"/>
      <c r="H390" s="196">
        <v>3.5</v>
      </c>
      <c r="I390" s="197"/>
      <c r="J390" s="14"/>
      <c r="K390" s="14"/>
      <c r="L390" s="193"/>
      <c r="M390" s="198"/>
      <c r="N390" s="199"/>
      <c r="O390" s="199"/>
      <c r="P390" s="199"/>
      <c r="Q390" s="199"/>
      <c r="R390" s="199"/>
      <c r="S390" s="199"/>
      <c r="T390" s="20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194" t="s">
        <v>156</v>
      </c>
      <c r="AU390" s="194" t="s">
        <v>79</v>
      </c>
      <c r="AV390" s="14" t="s">
        <v>79</v>
      </c>
      <c r="AW390" s="14" t="s">
        <v>31</v>
      </c>
      <c r="AX390" s="14" t="s">
        <v>77</v>
      </c>
      <c r="AY390" s="194" t="s">
        <v>146</v>
      </c>
    </row>
    <row r="391" spans="1:65" s="2" customFormat="1" ht="24.15" customHeight="1">
      <c r="A391" s="38"/>
      <c r="B391" s="165"/>
      <c r="C391" s="166" t="s">
        <v>554</v>
      </c>
      <c r="D391" s="166" t="s">
        <v>148</v>
      </c>
      <c r="E391" s="167" t="s">
        <v>555</v>
      </c>
      <c r="F391" s="168" t="s">
        <v>556</v>
      </c>
      <c r="G391" s="169" t="s">
        <v>190</v>
      </c>
      <c r="H391" s="170">
        <v>7</v>
      </c>
      <c r="I391" s="171"/>
      <c r="J391" s="172">
        <f>ROUND(I391*H391,2)</f>
        <v>0</v>
      </c>
      <c r="K391" s="173"/>
      <c r="L391" s="39"/>
      <c r="M391" s="174" t="s">
        <v>3</v>
      </c>
      <c r="N391" s="175" t="s">
        <v>40</v>
      </c>
      <c r="O391" s="72"/>
      <c r="P391" s="176">
        <f>O391*H391</f>
        <v>0</v>
      </c>
      <c r="Q391" s="176">
        <v>0.00276</v>
      </c>
      <c r="R391" s="176">
        <f>Q391*H391</f>
        <v>0.01932</v>
      </c>
      <c r="S391" s="176">
        <v>0</v>
      </c>
      <c r="T391" s="177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178" t="s">
        <v>152</v>
      </c>
      <c r="AT391" s="178" t="s">
        <v>148</v>
      </c>
      <c r="AU391" s="178" t="s">
        <v>79</v>
      </c>
      <c r="AY391" s="19" t="s">
        <v>146</v>
      </c>
      <c r="BE391" s="179">
        <f>IF(N391="základní",J391,0)</f>
        <v>0</v>
      </c>
      <c r="BF391" s="179">
        <f>IF(N391="snížená",J391,0)</f>
        <v>0</v>
      </c>
      <c r="BG391" s="179">
        <f>IF(N391="zákl. přenesená",J391,0)</f>
        <v>0</v>
      </c>
      <c r="BH391" s="179">
        <f>IF(N391="sníž. přenesená",J391,0)</f>
        <v>0</v>
      </c>
      <c r="BI391" s="179">
        <f>IF(N391="nulová",J391,0)</f>
        <v>0</v>
      </c>
      <c r="BJ391" s="19" t="s">
        <v>77</v>
      </c>
      <c r="BK391" s="179">
        <f>ROUND(I391*H391,2)</f>
        <v>0</v>
      </c>
      <c r="BL391" s="19" t="s">
        <v>152</v>
      </c>
      <c r="BM391" s="178" t="s">
        <v>557</v>
      </c>
    </row>
    <row r="392" spans="1:47" s="2" customFormat="1" ht="12">
      <c r="A392" s="38"/>
      <c r="B392" s="39"/>
      <c r="C392" s="38"/>
      <c r="D392" s="180" t="s">
        <v>154</v>
      </c>
      <c r="E392" s="38"/>
      <c r="F392" s="181" t="s">
        <v>558</v>
      </c>
      <c r="G392" s="38"/>
      <c r="H392" s="38"/>
      <c r="I392" s="182"/>
      <c r="J392" s="38"/>
      <c r="K392" s="38"/>
      <c r="L392" s="39"/>
      <c r="M392" s="183"/>
      <c r="N392" s="184"/>
      <c r="O392" s="72"/>
      <c r="P392" s="72"/>
      <c r="Q392" s="72"/>
      <c r="R392" s="72"/>
      <c r="S392" s="72"/>
      <c r="T392" s="73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9" t="s">
        <v>154</v>
      </c>
      <c r="AU392" s="19" t="s">
        <v>79</v>
      </c>
    </row>
    <row r="393" spans="1:51" s="13" customFormat="1" ht="12">
      <c r="A393" s="13"/>
      <c r="B393" s="185"/>
      <c r="C393" s="13"/>
      <c r="D393" s="186" t="s">
        <v>156</v>
      </c>
      <c r="E393" s="187" t="s">
        <v>3</v>
      </c>
      <c r="F393" s="188" t="s">
        <v>559</v>
      </c>
      <c r="G393" s="13"/>
      <c r="H393" s="187" t="s">
        <v>3</v>
      </c>
      <c r="I393" s="189"/>
      <c r="J393" s="13"/>
      <c r="K393" s="13"/>
      <c r="L393" s="185"/>
      <c r="M393" s="190"/>
      <c r="N393" s="191"/>
      <c r="O393" s="191"/>
      <c r="P393" s="191"/>
      <c r="Q393" s="191"/>
      <c r="R393" s="191"/>
      <c r="S393" s="191"/>
      <c r="T393" s="19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187" t="s">
        <v>156</v>
      </c>
      <c r="AU393" s="187" t="s">
        <v>79</v>
      </c>
      <c r="AV393" s="13" t="s">
        <v>77</v>
      </c>
      <c r="AW393" s="13" t="s">
        <v>31</v>
      </c>
      <c r="AX393" s="13" t="s">
        <v>69</v>
      </c>
      <c r="AY393" s="187" t="s">
        <v>146</v>
      </c>
    </row>
    <row r="394" spans="1:51" s="14" customFormat="1" ht="12">
      <c r="A394" s="14"/>
      <c r="B394" s="193"/>
      <c r="C394" s="14"/>
      <c r="D394" s="186" t="s">
        <v>156</v>
      </c>
      <c r="E394" s="194" t="s">
        <v>3</v>
      </c>
      <c r="F394" s="195" t="s">
        <v>199</v>
      </c>
      <c r="G394" s="14"/>
      <c r="H394" s="196">
        <v>7</v>
      </c>
      <c r="I394" s="197"/>
      <c r="J394" s="14"/>
      <c r="K394" s="14"/>
      <c r="L394" s="193"/>
      <c r="M394" s="198"/>
      <c r="N394" s="199"/>
      <c r="O394" s="199"/>
      <c r="P394" s="199"/>
      <c r="Q394" s="199"/>
      <c r="R394" s="199"/>
      <c r="S394" s="199"/>
      <c r="T394" s="200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194" t="s">
        <v>156</v>
      </c>
      <c r="AU394" s="194" t="s">
        <v>79</v>
      </c>
      <c r="AV394" s="14" t="s">
        <v>79</v>
      </c>
      <c r="AW394" s="14" t="s">
        <v>31</v>
      </c>
      <c r="AX394" s="14" t="s">
        <v>77</v>
      </c>
      <c r="AY394" s="194" t="s">
        <v>146</v>
      </c>
    </row>
    <row r="395" spans="1:65" s="2" customFormat="1" ht="16.5" customHeight="1">
      <c r="A395" s="38"/>
      <c r="B395" s="165"/>
      <c r="C395" s="166" t="s">
        <v>560</v>
      </c>
      <c r="D395" s="166" t="s">
        <v>148</v>
      </c>
      <c r="E395" s="167" t="s">
        <v>561</v>
      </c>
      <c r="F395" s="168" t="s">
        <v>562</v>
      </c>
      <c r="G395" s="169" t="s">
        <v>202</v>
      </c>
      <c r="H395" s="170">
        <v>2</v>
      </c>
      <c r="I395" s="171"/>
      <c r="J395" s="172">
        <f>ROUND(I395*H395,2)</f>
        <v>0</v>
      </c>
      <c r="K395" s="173"/>
      <c r="L395" s="39"/>
      <c r="M395" s="174" t="s">
        <v>3</v>
      </c>
      <c r="N395" s="175" t="s">
        <v>40</v>
      </c>
      <c r="O395" s="72"/>
      <c r="P395" s="176">
        <f>O395*H395</f>
        <v>0</v>
      </c>
      <c r="Q395" s="176">
        <v>0</v>
      </c>
      <c r="R395" s="176">
        <f>Q395*H395</f>
        <v>0</v>
      </c>
      <c r="S395" s="176">
        <v>1.56</v>
      </c>
      <c r="T395" s="177">
        <f>S395*H395</f>
        <v>3.12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178" t="s">
        <v>152</v>
      </c>
      <c r="AT395" s="178" t="s">
        <v>148</v>
      </c>
      <c r="AU395" s="178" t="s">
        <v>79</v>
      </c>
      <c r="AY395" s="19" t="s">
        <v>146</v>
      </c>
      <c r="BE395" s="179">
        <f>IF(N395="základní",J395,0)</f>
        <v>0</v>
      </c>
      <c r="BF395" s="179">
        <f>IF(N395="snížená",J395,0)</f>
        <v>0</v>
      </c>
      <c r="BG395" s="179">
        <f>IF(N395="zákl. přenesená",J395,0)</f>
        <v>0</v>
      </c>
      <c r="BH395" s="179">
        <f>IF(N395="sníž. přenesená",J395,0)</f>
        <v>0</v>
      </c>
      <c r="BI395" s="179">
        <f>IF(N395="nulová",J395,0)</f>
        <v>0</v>
      </c>
      <c r="BJ395" s="19" t="s">
        <v>77</v>
      </c>
      <c r="BK395" s="179">
        <f>ROUND(I395*H395,2)</f>
        <v>0</v>
      </c>
      <c r="BL395" s="19" t="s">
        <v>152</v>
      </c>
      <c r="BM395" s="178" t="s">
        <v>563</v>
      </c>
    </row>
    <row r="396" spans="1:47" s="2" customFormat="1" ht="12">
      <c r="A396" s="38"/>
      <c r="B396" s="39"/>
      <c r="C396" s="38"/>
      <c r="D396" s="180" t="s">
        <v>154</v>
      </c>
      <c r="E396" s="38"/>
      <c r="F396" s="181" t="s">
        <v>564</v>
      </c>
      <c r="G396" s="38"/>
      <c r="H396" s="38"/>
      <c r="I396" s="182"/>
      <c r="J396" s="38"/>
      <c r="K396" s="38"/>
      <c r="L396" s="39"/>
      <c r="M396" s="183"/>
      <c r="N396" s="184"/>
      <c r="O396" s="72"/>
      <c r="P396" s="72"/>
      <c r="Q396" s="72"/>
      <c r="R396" s="72"/>
      <c r="S396" s="72"/>
      <c r="T396" s="73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9" t="s">
        <v>154</v>
      </c>
      <c r="AU396" s="19" t="s">
        <v>79</v>
      </c>
    </row>
    <row r="397" spans="1:51" s="13" customFormat="1" ht="12">
      <c r="A397" s="13"/>
      <c r="B397" s="185"/>
      <c r="C397" s="13"/>
      <c r="D397" s="186" t="s">
        <v>156</v>
      </c>
      <c r="E397" s="187" t="s">
        <v>3</v>
      </c>
      <c r="F397" s="188" t="s">
        <v>565</v>
      </c>
      <c r="G397" s="13"/>
      <c r="H397" s="187" t="s">
        <v>3</v>
      </c>
      <c r="I397" s="189"/>
      <c r="J397" s="13"/>
      <c r="K397" s="13"/>
      <c r="L397" s="185"/>
      <c r="M397" s="190"/>
      <c r="N397" s="191"/>
      <c r="O397" s="191"/>
      <c r="P397" s="191"/>
      <c r="Q397" s="191"/>
      <c r="R397" s="191"/>
      <c r="S397" s="191"/>
      <c r="T397" s="19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187" t="s">
        <v>156</v>
      </c>
      <c r="AU397" s="187" t="s">
        <v>79</v>
      </c>
      <c r="AV397" s="13" t="s">
        <v>77</v>
      </c>
      <c r="AW397" s="13" t="s">
        <v>31</v>
      </c>
      <c r="AX397" s="13" t="s">
        <v>69</v>
      </c>
      <c r="AY397" s="187" t="s">
        <v>146</v>
      </c>
    </row>
    <row r="398" spans="1:51" s="14" customFormat="1" ht="12">
      <c r="A398" s="14"/>
      <c r="B398" s="193"/>
      <c r="C398" s="14"/>
      <c r="D398" s="186" t="s">
        <v>156</v>
      </c>
      <c r="E398" s="194" t="s">
        <v>3</v>
      </c>
      <c r="F398" s="195" t="s">
        <v>79</v>
      </c>
      <c r="G398" s="14"/>
      <c r="H398" s="196">
        <v>2</v>
      </c>
      <c r="I398" s="197"/>
      <c r="J398" s="14"/>
      <c r="K398" s="14"/>
      <c r="L398" s="193"/>
      <c r="M398" s="198"/>
      <c r="N398" s="199"/>
      <c r="O398" s="199"/>
      <c r="P398" s="199"/>
      <c r="Q398" s="199"/>
      <c r="R398" s="199"/>
      <c r="S398" s="199"/>
      <c r="T398" s="20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194" t="s">
        <v>156</v>
      </c>
      <c r="AU398" s="194" t="s">
        <v>79</v>
      </c>
      <c r="AV398" s="14" t="s">
        <v>79</v>
      </c>
      <c r="AW398" s="14" t="s">
        <v>31</v>
      </c>
      <c r="AX398" s="14" t="s">
        <v>77</v>
      </c>
      <c r="AY398" s="194" t="s">
        <v>146</v>
      </c>
    </row>
    <row r="399" spans="1:65" s="2" customFormat="1" ht="16.5" customHeight="1">
      <c r="A399" s="38"/>
      <c r="B399" s="165"/>
      <c r="C399" s="166" t="s">
        <v>566</v>
      </c>
      <c r="D399" s="166" t="s">
        <v>148</v>
      </c>
      <c r="E399" s="167" t="s">
        <v>567</v>
      </c>
      <c r="F399" s="168" t="s">
        <v>568</v>
      </c>
      <c r="G399" s="169" t="s">
        <v>202</v>
      </c>
      <c r="H399" s="170">
        <v>2</v>
      </c>
      <c r="I399" s="171"/>
      <c r="J399" s="172">
        <f>ROUND(I399*H399,2)</f>
        <v>0</v>
      </c>
      <c r="K399" s="173"/>
      <c r="L399" s="39"/>
      <c r="M399" s="174" t="s">
        <v>3</v>
      </c>
      <c r="N399" s="175" t="s">
        <v>40</v>
      </c>
      <c r="O399" s="72"/>
      <c r="P399" s="176">
        <f>O399*H399</f>
        <v>0</v>
      </c>
      <c r="Q399" s="176">
        <v>0</v>
      </c>
      <c r="R399" s="176">
        <f>Q399*H399</f>
        <v>0</v>
      </c>
      <c r="S399" s="176">
        <v>1.92</v>
      </c>
      <c r="T399" s="177">
        <f>S399*H399</f>
        <v>3.84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178" t="s">
        <v>152</v>
      </c>
      <c r="AT399" s="178" t="s">
        <v>148</v>
      </c>
      <c r="AU399" s="178" t="s">
        <v>79</v>
      </c>
      <c r="AY399" s="19" t="s">
        <v>146</v>
      </c>
      <c r="BE399" s="179">
        <f>IF(N399="základní",J399,0)</f>
        <v>0</v>
      </c>
      <c r="BF399" s="179">
        <f>IF(N399="snížená",J399,0)</f>
        <v>0</v>
      </c>
      <c r="BG399" s="179">
        <f>IF(N399="zákl. přenesená",J399,0)</f>
        <v>0</v>
      </c>
      <c r="BH399" s="179">
        <f>IF(N399="sníž. přenesená",J399,0)</f>
        <v>0</v>
      </c>
      <c r="BI399" s="179">
        <f>IF(N399="nulová",J399,0)</f>
        <v>0</v>
      </c>
      <c r="BJ399" s="19" t="s">
        <v>77</v>
      </c>
      <c r="BK399" s="179">
        <f>ROUND(I399*H399,2)</f>
        <v>0</v>
      </c>
      <c r="BL399" s="19" t="s">
        <v>152</v>
      </c>
      <c r="BM399" s="178" t="s">
        <v>569</v>
      </c>
    </row>
    <row r="400" spans="1:47" s="2" customFormat="1" ht="12">
      <c r="A400" s="38"/>
      <c r="B400" s="39"/>
      <c r="C400" s="38"/>
      <c r="D400" s="180" t="s">
        <v>154</v>
      </c>
      <c r="E400" s="38"/>
      <c r="F400" s="181" t="s">
        <v>570</v>
      </c>
      <c r="G400" s="38"/>
      <c r="H400" s="38"/>
      <c r="I400" s="182"/>
      <c r="J400" s="38"/>
      <c r="K400" s="38"/>
      <c r="L400" s="39"/>
      <c r="M400" s="183"/>
      <c r="N400" s="184"/>
      <c r="O400" s="72"/>
      <c r="P400" s="72"/>
      <c r="Q400" s="72"/>
      <c r="R400" s="72"/>
      <c r="S400" s="72"/>
      <c r="T400" s="73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9" t="s">
        <v>154</v>
      </c>
      <c r="AU400" s="19" t="s">
        <v>79</v>
      </c>
    </row>
    <row r="401" spans="1:51" s="13" customFormat="1" ht="12">
      <c r="A401" s="13"/>
      <c r="B401" s="185"/>
      <c r="C401" s="13"/>
      <c r="D401" s="186" t="s">
        <v>156</v>
      </c>
      <c r="E401" s="187" t="s">
        <v>3</v>
      </c>
      <c r="F401" s="188" t="s">
        <v>571</v>
      </c>
      <c r="G401" s="13"/>
      <c r="H401" s="187" t="s">
        <v>3</v>
      </c>
      <c r="I401" s="189"/>
      <c r="J401" s="13"/>
      <c r="K401" s="13"/>
      <c r="L401" s="185"/>
      <c r="M401" s="190"/>
      <c r="N401" s="191"/>
      <c r="O401" s="191"/>
      <c r="P401" s="191"/>
      <c r="Q401" s="191"/>
      <c r="R401" s="191"/>
      <c r="S401" s="191"/>
      <c r="T401" s="19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187" t="s">
        <v>156</v>
      </c>
      <c r="AU401" s="187" t="s">
        <v>79</v>
      </c>
      <c r="AV401" s="13" t="s">
        <v>77</v>
      </c>
      <c r="AW401" s="13" t="s">
        <v>31</v>
      </c>
      <c r="AX401" s="13" t="s">
        <v>69</v>
      </c>
      <c r="AY401" s="187" t="s">
        <v>146</v>
      </c>
    </row>
    <row r="402" spans="1:51" s="14" customFormat="1" ht="12">
      <c r="A402" s="14"/>
      <c r="B402" s="193"/>
      <c r="C402" s="14"/>
      <c r="D402" s="186" t="s">
        <v>156</v>
      </c>
      <c r="E402" s="194" t="s">
        <v>3</v>
      </c>
      <c r="F402" s="195" t="s">
        <v>79</v>
      </c>
      <c r="G402" s="14"/>
      <c r="H402" s="196">
        <v>2</v>
      </c>
      <c r="I402" s="197"/>
      <c r="J402" s="14"/>
      <c r="K402" s="14"/>
      <c r="L402" s="193"/>
      <c r="M402" s="198"/>
      <c r="N402" s="199"/>
      <c r="O402" s="199"/>
      <c r="P402" s="199"/>
      <c r="Q402" s="199"/>
      <c r="R402" s="199"/>
      <c r="S402" s="199"/>
      <c r="T402" s="20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194" t="s">
        <v>156</v>
      </c>
      <c r="AU402" s="194" t="s">
        <v>79</v>
      </c>
      <c r="AV402" s="14" t="s">
        <v>79</v>
      </c>
      <c r="AW402" s="14" t="s">
        <v>31</v>
      </c>
      <c r="AX402" s="14" t="s">
        <v>77</v>
      </c>
      <c r="AY402" s="194" t="s">
        <v>146</v>
      </c>
    </row>
    <row r="403" spans="1:65" s="2" customFormat="1" ht="16.5" customHeight="1">
      <c r="A403" s="38"/>
      <c r="B403" s="165"/>
      <c r="C403" s="166" t="s">
        <v>572</v>
      </c>
      <c r="D403" s="166" t="s">
        <v>148</v>
      </c>
      <c r="E403" s="167" t="s">
        <v>573</v>
      </c>
      <c r="F403" s="168" t="s">
        <v>574</v>
      </c>
      <c r="G403" s="169" t="s">
        <v>202</v>
      </c>
      <c r="H403" s="170">
        <v>7.2</v>
      </c>
      <c r="I403" s="171"/>
      <c r="J403" s="172">
        <f>ROUND(I403*H403,2)</f>
        <v>0</v>
      </c>
      <c r="K403" s="173"/>
      <c r="L403" s="39"/>
      <c r="M403" s="174" t="s">
        <v>3</v>
      </c>
      <c r="N403" s="175" t="s">
        <v>40</v>
      </c>
      <c r="O403" s="72"/>
      <c r="P403" s="176">
        <f>O403*H403</f>
        <v>0</v>
      </c>
      <c r="Q403" s="176">
        <v>0</v>
      </c>
      <c r="R403" s="176">
        <f>Q403*H403</f>
        <v>0</v>
      </c>
      <c r="S403" s="176">
        <v>0.36</v>
      </c>
      <c r="T403" s="177">
        <f>S403*H403</f>
        <v>2.592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178" t="s">
        <v>152</v>
      </c>
      <c r="AT403" s="178" t="s">
        <v>148</v>
      </c>
      <c r="AU403" s="178" t="s">
        <v>79</v>
      </c>
      <c r="AY403" s="19" t="s">
        <v>146</v>
      </c>
      <c r="BE403" s="179">
        <f>IF(N403="základní",J403,0)</f>
        <v>0</v>
      </c>
      <c r="BF403" s="179">
        <f>IF(N403="snížená",J403,0)</f>
        <v>0</v>
      </c>
      <c r="BG403" s="179">
        <f>IF(N403="zákl. přenesená",J403,0)</f>
        <v>0</v>
      </c>
      <c r="BH403" s="179">
        <f>IF(N403="sníž. přenesená",J403,0)</f>
        <v>0</v>
      </c>
      <c r="BI403" s="179">
        <f>IF(N403="nulová",J403,0)</f>
        <v>0</v>
      </c>
      <c r="BJ403" s="19" t="s">
        <v>77</v>
      </c>
      <c r="BK403" s="179">
        <f>ROUND(I403*H403,2)</f>
        <v>0</v>
      </c>
      <c r="BL403" s="19" t="s">
        <v>152</v>
      </c>
      <c r="BM403" s="178" t="s">
        <v>575</v>
      </c>
    </row>
    <row r="404" spans="1:47" s="2" customFormat="1" ht="12">
      <c r="A404" s="38"/>
      <c r="B404" s="39"/>
      <c r="C404" s="38"/>
      <c r="D404" s="180" t="s">
        <v>154</v>
      </c>
      <c r="E404" s="38"/>
      <c r="F404" s="181" t="s">
        <v>576</v>
      </c>
      <c r="G404" s="38"/>
      <c r="H404" s="38"/>
      <c r="I404" s="182"/>
      <c r="J404" s="38"/>
      <c r="K404" s="38"/>
      <c r="L404" s="39"/>
      <c r="M404" s="183"/>
      <c r="N404" s="184"/>
      <c r="O404" s="72"/>
      <c r="P404" s="72"/>
      <c r="Q404" s="72"/>
      <c r="R404" s="72"/>
      <c r="S404" s="72"/>
      <c r="T404" s="73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9" t="s">
        <v>154</v>
      </c>
      <c r="AU404" s="19" t="s">
        <v>79</v>
      </c>
    </row>
    <row r="405" spans="1:51" s="13" customFormat="1" ht="12">
      <c r="A405" s="13"/>
      <c r="B405" s="185"/>
      <c r="C405" s="13"/>
      <c r="D405" s="186" t="s">
        <v>156</v>
      </c>
      <c r="E405" s="187" t="s">
        <v>3</v>
      </c>
      <c r="F405" s="188" t="s">
        <v>577</v>
      </c>
      <c r="G405" s="13"/>
      <c r="H405" s="187" t="s">
        <v>3</v>
      </c>
      <c r="I405" s="189"/>
      <c r="J405" s="13"/>
      <c r="K405" s="13"/>
      <c r="L405" s="185"/>
      <c r="M405" s="190"/>
      <c r="N405" s="191"/>
      <c r="O405" s="191"/>
      <c r="P405" s="191"/>
      <c r="Q405" s="191"/>
      <c r="R405" s="191"/>
      <c r="S405" s="191"/>
      <c r="T405" s="19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187" t="s">
        <v>156</v>
      </c>
      <c r="AU405" s="187" t="s">
        <v>79</v>
      </c>
      <c r="AV405" s="13" t="s">
        <v>77</v>
      </c>
      <c r="AW405" s="13" t="s">
        <v>31</v>
      </c>
      <c r="AX405" s="13" t="s">
        <v>69</v>
      </c>
      <c r="AY405" s="187" t="s">
        <v>146</v>
      </c>
    </row>
    <row r="406" spans="1:51" s="14" customFormat="1" ht="12">
      <c r="A406" s="14"/>
      <c r="B406" s="193"/>
      <c r="C406" s="14"/>
      <c r="D406" s="186" t="s">
        <v>156</v>
      </c>
      <c r="E406" s="194" t="s">
        <v>3</v>
      </c>
      <c r="F406" s="195" t="s">
        <v>578</v>
      </c>
      <c r="G406" s="14"/>
      <c r="H406" s="196">
        <v>7.2</v>
      </c>
      <c r="I406" s="197"/>
      <c r="J406" s="14"/>
      <c r="K406" s="14"/>
      <c r="L406" s="193"/>
      <c r="M406" s="198"/>
      <c r="N406" s="199"/>
      <c r="O406" s="199"/>
      <c r="P406" s="199"/>
      <c r="Q406" s="199"/>
      <c r="R406" s="199"/>
      <c r="S406" s="199"/>
      <c r="T406" s="20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194" t="s">
        <v>156</v>
      </c>
      <c r="AU406" s="194" t="s">
        <v>79</v>
      </c>
      <c r="AV406" s="14" t="s">
        <v>79</v>
      </c>
      <c r="AW406" s="14" t="s">
        <v>31</v>
      </c>
      <c r="AX406" s="14" t="s">
        <v>77</v>
      </c>
      <c r="AY406" s="194" t="s">
        <v>146</v>
      </c>
    </row>
    <row r="407" spans="1:65" s="2" customFormat="1" ht="21.75" customHeight="1">
      <c r="A407" s="38"/>
      <c r="B407" s="165"/>
      <c r="C407" s="166" t="s">
        <v>579</v>
      </c>
      <c r="D407" s="166" t="s">
        <v>148</v>
      </c>
      <c r="E407" s="167" t="s">
        <v>580</v>
      </c>
      <c r="F407" s="168" t="s">
        <v>581</v>
      </c>
      <c r="G407" s="169" t="s">
        <v>202</v>
      </c>
      <c r="H407" s="170">
        <v>0.5</v>
      </c>
      <c r="I407" s="171"/>
      <c r="J407" s="172">
        <f>ROUND(I407*H407,2)</f>
        <v>0</v>
      </c>
      <c r="K407" s="173"/>
      <c r="L407" s="39"/>
      <c r="M407" s="174" t="s">
        <v>3</v>
      </c>
      <c r="N407" s="175" t="s">
        <v>40</v>
      </c>
      <c r="O407" s="72"/>
      <c r="P407" s="176">
        <f>O407*H407</f>
        <v>0</v>
      </c>
      <c r="Q407" s="176">
        <v>0</v>
      </c>
      <c r="R407" s="176">
        <f>Q407*H407</f>
        <v>0</v>
      </c>
      <c r="S407" s="176">
        <v>1.92</v>
      </c>
      <c r="T407" s="177">
        <f>S407*H407</f>
        <v>0.96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178" t="s">
        <v>152</v>
      </c>
      <c r="AT407" s="178" t="s">
        <v>148</v>
      </c>
      <c r="AU407" s="178" t="s">
        <v>79</v>
      </c>
      <c r="AY407" s="19" t="s">
        <v>146</v>
      </c>
      <c r="BE407" s="179">
        <f>IF(N407="základní",J407,0)</f>
        <v>0</v>
      </c>
      <c r="BF407" s="179">
        <f>IF(N407="snížená",J407,0)</f>
        <v>0</v>
      </c>
      <c r="BG407" s="179">
        <f>IF(N407="zákl. přenesená",J407,0)</f>
        <v>0</v>
      </c>
      <c r="BH407" s="179">
        <f>IF(N407="sníž. přenesená",J407,0)</f>
        <v>0</v>
      </c>
      <c r="BI407" s="179">
        <f>IF(N407="nulová",J407,0)</f>
        <v>0</v>
      </c>
      <c r="BJ407" s="19" t="s">
        <v>77</v>
      </c>
      <c r="BK407" s="179">
        <f>ROUND(I407*H407,2)</f>
        <v>0</v>
      </c>
      <c r="BL407" s="19" t="s">
        <v>152</v>
      </c>
      <c r="BM407" s="178" t="s">
        <v>582</v>
      </c>
    </row>
    <row r="408" spans="1:47" s="2" customFormat="1" ht="12">
      <c r="A408" s="38"/>
      <c r="B408" s="39"/>
      <c r="C408" s="38"/>
      <c r="D408" s="180" t="s">
        <v>154</v>
      </c>
      <c r="E408" s="38"/>
      <c r="F408" s="181" t="s">
        <v>583</v>
      </c>
      <c r="G408" s="38"/>
      <c r="H408" s="38"/>
      <c r="I408" s="182"/>
      <c r="J408" s="38"/>
      <c r="K408" s="38"/>
      <c r="L408" s="39"/>
      <c r="M408" s="183"/>
      <c r="N408" s="184"/>
      <c r="O408" s="72"/>
      <c r="P408" s="72"/>
      <c r="Q408" s="72"/>
      <c r="R408" s="72"/>
      <c r="S408" s="72"/>
      <c r="T408" s="73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9" t="s">
        <v>154</v>
      </c>
      <c r="AU408" s="19" t="s">
        <v>79</v>
      </c>
    </row>
    <row r="409" spans="1:51" s="13" customFormat="1" ht="12">
      <c r="A409" s="13"/>
      <c r="B409" s="185"/>
      <c r="C409" s="13"/>
      <c r="D409" s="186" t="s">
        <v>156</v>
      </c>
      <c r="E409" s="187" t="s">
        <v>3</v>
      </c>
      <c r="F409" s="188" t="s">
        <v>584</v>
      </c>
      <c r="G409" s="13"/>
      <c r="H409" s="187" t="s">
        <v>3</v>
      </c>
      <c r="I409" s="189"/>
      <c r="J409" s="13"/>
      <c r="K409" s="13"/>
      <c r="L409" s="185"/>
      <c r="M409" s="190"/>
      <c r="N409" s="191"/>
      <c r="O409" s="191"/>
      <c r="P409" s="191"/>
      <c r="Q409" s="191"/>
      <c r="R409" s="191"/>
      <c r="S409" s="191"/>
      <c r="T409" s="19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187" t="s">
        <v>156</v>
      </c>
      <c r="AU409" s="187" t="s">
        <v>79</v>
      </c>
      <c r="AV409" s="13" t="s">
        <v>77</v>
      </c>
      <c r="AW409" s="13" t="s">
        <v>31</v>
      </c>
      <c r="AX409" s="13" t="s">
        <v>69</v>
      </c>
      <c r="AY409" s="187" t="s">
        <v>146</v>
      </c>
    </row>
    <row r="410" spans="1:51" s="14" customFormat="1" ht="12">
      <c r="A410" s="14"/>
      <c r="B410" s="193"/>
      <c r="C410" s="14"/>
      <c r="D410" s="186" t="s">
        <v>156</v>
      </c>
      <c r="E410" s="194" t="s">
        <v>3</v>
      </c>
      <c r="F410" s="195" t="s">
        <v>585</v>
      </c>
      <c r="G410" s="14"/>
      <c r="H410" s="196">
        <v>0.5</v>
      </c>
      <c r="I410" s="197"/>
      <c r="J410" s="14"/>
      <c r="K410" s="14"/>
      <c r="L410" s="193"/>
      <c r="M410" s="198"/>
      <c r="N410" s="199"/>
      <c r="O410" s="199"/>
      <c r="P410" s="199"/>
      <c r="Q410" s="199"/>
      <c r="R410" s="199"/>
      <c r="S410" s="199"/>
      <c r="T410" s="200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194" t="s">
        <v>156</v>
      </c>
      <c r="AU410" s="194" t="s">
        <v>79</v>
      </c>
      <c r="AV410" s="14" t="s">
        <v>79</v>
      </c>
      <c r="AW410" s="14" t="s">
        <v>31</v>
      </c>
      <c r="AX410" s="14" t="s">
        <v>77</v>
      </c>
      <c r="AY410" s="194" t="s">
        <v>146</v>
      </c>
    </row>
    <row r="411" spans="1:65" s="2" customFormat="1" ht="24.15" customHeight="1">
      <c r="A411" s="38"/>
      <c r="B411" s="165"/>
      <c r="C411" s="166" t="s">
        <v>586</v>
      </c>
      <c r="D411" s="166" t="s">
        <v>148</v>
      </c>
      <c r="E411" s="167" t="s">
        <v>587</v>
      </c>
      <c r="F411" s="168" t="s">
        <v>588</v>
      </c>
      <c r="G411" s="169" t="s">
        <v>202</v>
      </c>
      <c r="H411" s="170">
        <v>2</v>
      </c>
      <c r="I411" s="171"/>
      <c r="J411" s="172">
        <f>ROUND(I411*H411,2)</f>
        <v>0</v>
      </c>
      <c r="K411" s="173"/>
      <c r="L411" s="39"/>
      <c r="M411" s="174" t="s">
        <v>3</v>
      </c>
      <c r="N411" s="175" t="s">
        <v>40</v>
      </c>
      <c r="O411" s="72"/>
      <c r="P411" s="176">
        <f>O411*H411</f>
        <v>0</v>
      </c>
      <c r="Q411" s="176">
        <v>0</v>
      </c>
      <c r="R411" s="176">
        <f>Q411*H411</f>
        <v>0</v>
      </c>
      <c r="S411" s="176">
        <v>0</v>
      </c>
      <c r="T411" s="177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178" t="s">
        <v>152</v>
      </c>
      <c r="AT411" s="178" t="s">
        <v>148</v>
      </c>
      <c r="AU411" s="178" t="s">
        <v>79</v>
      </c>
      <c r="AY411" s="19" t="s">
        <v>146</v>
      </c>
      <c r="BE411" s="179">
        <f>IF(N411="základní",J411,0)</f>
        <v>0</v>
      </c>
      <c r="BF411" s="179">
        <f>IF(N411="snížená",J411,0)</f>
        <v>0</v>
      </c>
      <c r="BG411" s="179">
        <f>IF(N411="zákl. přenesená",J411,0)</f>
        <v>0</v>
      </c>
      <c r="BH411" s="179">
        <f>IF(N411="sníž. přenesená",J411,0)</f>
        <v>0</v>
      </c>
      <c r="BI411" s="179">
        <f>IF(N411="nulová",J411,0)</f>
        <v>0</v>
      </c>
      <c r="BJ411" s="19" t="s">
        <v>77</v>
      </c>
      <c r="BK411" s="179">
        <f>ROUND(I411*H411,2)</f>
        <v>0</v>
      </c>
      <c r="BL411" s="19" t="s">
        <v>152</v>
      </c>
      <c r="BM411" s="178" t="s">
        <v>589</v>
      </c>
    </row>
    <row r="412" spans="1:47" s="2" customFormat="1" ht="12">
      <c r="A412" s="38"/>
      <c r="B412" s="39"/>
      <c r="C412" s="38"/>
      <c r="D412" s="180" t="s">
        <v>154</v>
      </c>
      <c r="E412" s="38"/>
      <c r="F412" s="181" t="s">
        <v>590</v>
      </c>
      <c r="G412" s="38"/>
      <c r="H412" s="38"/>
      <c r="I412" s="182"/>
      <c r="J412" s="38"/>
      <c r="K412" s="38"/>
      <c r="L412" s="39"/>
      <c r="M412" s="183"/>
      <c r="N412" s="184"/>
      <c r="O412" s="72"/>
      <c r="P412" s="72"/>
      <c r="Q412" s="72"/>
      <c r="R412" s="72"/>
      <c r="S412" s="72"/>
      <c r="T412" s="73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9" t="s">
        <v>154</v>
      </c>
      <c r="AU412" s="19" t="s">
        <v>79</v>
      </c>
    </row>
    <row r="413" spans="1:51" s="13" customFormat="1" ht="12">
      <c r="A413" s="13"/>
      <c r="B413" s="185"/>
      <c r="C413" s="13"/>
      <c r="D413" s="186" t="s">
        <v>156</v>
      </c>
      <c r="E413" s="187" t="s">
        <v>3</v>
      </c>
      <c r="F413" s="188" t="s">
        <v>591</v>
      </c>
      <c r="G413" s="13"/>
      <c r="H413" s="187" t="s">
        <v>3</v>
      </c>
      <c r="I413" s="189"/>
      <c r="J413" s="13"/>
      <c r="K413" s="13"/>
      <c r="L413" s="185"/>
      <c r="M413" s="190"/>
      <c r="N413" s="191"/>
      <c r="O413" s="191"/>
      <c r="P413" s="191"/>
      <c r="Q413" s="191"/>
      <c r="R413" s="191"/>
      <c r="S413" s="191"/>
      <c r="T413" s="19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187" t="s">
        <v>156</v>
      </c>
      <c r="AU413" s="187" t="s">
        <v>79</v>
      </c>
      <c r="AV413" s="13" t="s">
        <v>77</v>
      </c>
      <c r="AW413" s="13" t="s">
        <v>31</v>
      </c>
      <c r="AX413" s="13" t="s">
        <v>69</v>
      </c>
      <c r="AY413" s="187" t="s">
        <v>146</v>
      </c>
    </row>
    <row r="414" spans="1:51" s="14" customFormat="1" ht="12">
      <c r="A414" s="14"/>
      <c r="B414" s="193"/>
      <c r="C414" s="14"/>
      <c r="D414" s="186" t="s">
        <v>156</v>
      </c>
      <c r="E414" s="194" t="s">
        <v>3</v>
      </c>
      <c r="F414" s="195" t="s">
        <v>79</v>
      </c>
      <c r="G414" s="14"/>
      <c r="H414" s="196">
        <v>2</v>
      </c>
      <c r="I414" s="197"/>
      <c r="J414" s="14"/>
      <c r="K414" s="14"/>
      <c r="L414" s="193"/>
      <c r="M414" s="198"/>
      <c r="N414" s="199"/>
      <c r="O414" s="199"/>
      <c r="P414" s="199"/>
      <c r="Q414" s="199"/>
      <c r="R414" s="199"/>
      <c r="S414" s="199"/>
      <c r="T414" s="200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194" t="s">
        <v>156</v>
      </c>
      <c r="AU414" s="194" t="s">
        <v>79</v>
      </c>
      <c r="AV414" s="14" t="s">
        <v>79</v>
      </c>
      <c r="AW414" s="14" t="s">
        <v>31</v>
      </c>
      <c r="AX414" s="14" t="s">
        <v>77</v>
      </c>
      <c r="AY414" s="194" t="s">
        <v>146</v>
      </c>
    </row>
    <row r="415" spans="1:65" s="2" customFormat="1" ht="24.15" customHeight="1">
      <c r="A415" s="38"/>
      <c r="B415" s="165"/>
      <c r="C415" s="166" t="s">
        <v>592</v>
      </c>
      <c r="D415" s="166" t="s">
        <v>148</v>
      </c>
      <c r="E415" s="167" t="s">
        <v>593</v>
      </c>
      <c r="F415" s="168" t="s">
        <v>594</v>
      </c>
      <c r="G415" s="169" t="s">
        <v>202</v>
      </c>
      <c r="H415" s="170">
        <v>2</v>
      </c>
      <c r="I415" s="171"/>
      <c r="J415" s="172">
        <f>ROUND(I415*H415,2)</f>
        <v>0</v>
      </c>
      <c r="K415" s="173"/>
      <c r="L415" s="39"/>
      <c r="M415" s="174" t="s">
        <v>3</v>
      </c>
      <c r="N415" s="175" t="s">
        <v>40</v>
      </c>
      <c r="O415" s="72"/>
      <c r="P415" s="176">
        <f>O415*H415</f>
        <v>0</v>
      </c>
      <c r="Q415" s="176">
        <v>0</v>
      </c>
      <c r="R415" s="176">
        <f>Q415*H415</f>
        <v>0</v>
      </c>
      <c r="S415" s="176">
        <v>0</v>
      </c>
      <c r="T415" s="177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178" t="s">
        <v>152</v>
      </c>
      <c r="AT415" s="178" t="s">
        <v>148</v>
      </c>
      <c r="AU415" s="178" t="s">
        <v>79</v>
      </c>
      <c r="AY415" s="19" t="s">
        <v>146</v>
      </c>
      <c r="BE415" s="179">
        <f>IF(N415="základní",J415,0)</f>
        <v>0</v>
      </c>
      <c r="BF415" s="179">
        <f>IF(N415="snížená",J415,0)</f>
        <v>0</v>
      </c>
      <c r="BG415" s="179">
        <f>IF(N415="zákl. přenesená",J415,0)</f>
        <v>0</v>
      </c>
      <c r="BH415" s="179">
        <f>IF(N415="sníž. přenesená",J415,0)</f>
        <v>0</v>
      </c>
      <c r="BI415" s="179">
        <f>IF(N415="nulová",J415,0)</f>
        <v>0</v>
      </c>
      <c r="BJ415" s="19" t="s">
        <v>77</v>
      </c>
      <c r="BK415" s="179">
        <f>ROUND(I415*H415,2)</f>
        <v>0</v>
      </c>
      <c r="BL415" s="19" t="s">
        <v>152</v>
      </c>
      <c r="BM415" s="178" t="s">
        <v>595</v>
      </c>
    </row>
    <row r="416" spans="1:47" s="2" customFormat="1" ht="12">
      <c r="A416" s="38"/>
      <c r="B416" s="39"/>
      <c r="C416" s="38"/>
      <c r="D416" s="180" t="s">
        <v>154</v>
      </c>
      <c r="E416" s="38"/>
      <c r="F416" s="181" t="s">
        <v>596</v>
      </c>
      <c r="G416" s="38"/>
      <c r="H416" s="38"/>
      <c r="I416" s="182"/>
      <c r="J416" s="38"/>
      <c r="K416" s="38"/>
      <c r="L416" s="39"/>
      <c r="M416" s="183"/>
      <c r="N416" s="184"/>
      <c r="O416" s="72"/>
      <c r="P416" s="72"/>
      <c r="Q416" s="72"/>
      <c r="R416" s="72"/>
      <c r="S416" s="72"/>
      <c r="T416" s="73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9" t="s">
        <v>154</v>
      </c>
      <c r="AU416" s="19" t="s">
        <v>79</v>
      </c>
    </row>
    <row r="417" spans="1:65" s="2" customFormat="1" ht="16.5" customHeight="1">
      <c r="A417" s="38"/>
      <c r="B417" s="165"/>
      <c r="C417" s="166" t="s">
        <v>597</v>
      </c>
      <c r="D417" s="166" t="s">
        <v>148</v>
      </c>
      <c r="E417" s="167" t="s">
        <v>598</v>
      </c>
      <c r="F417" s="168" t="s">
        <v>599</v>
      </c>
      <c r="G417" s="169" t="s">
        <v>151</v>
      </c>
      <c r="H417" s="170">
        <v>16</v>
      </c>
      <c r="I417" s="171"/>
      <c r="J417" s="172">
        <f>ROUND(I417*H417,2)</f>
        <v>0</v>
      </c>
      <c r="K417" s="173"/>
      <c r="L417" s="39"/>
      <c r="M417" s="174" t="s">
        <v>3</v>
      </c>
      <c r="N417" s="175" t="s">
        <v>40</v>
      </c>
      <c r="O417" s="72"/>
      <c r="P417" s="176">
        <f>O417*H417</f>
        <v>0</v>
      </c>
      <c r="Q417" s="176">
        <v>0.00581</v>
      </c>
      <c r="R417" s="176">
        <f>Q417*H417</f>
        <v>0.09296</v>
      </c>
      <c r="S417" s="176">
        <v>0</v>
      </c>
      <c r="T417" s="177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178" t="s">
        <v>152</v>
      </c>
      <c r="AT417" s="178" t="s">
        <v>148</v>
      </c>
      <c r="AU417" s="178" t="s">
        <v>79</v>
      </c>
      <c r="AY417" s="19" t="s">
        <v>146</v>
      </c>
      <c r="BE417" s="179">
        <f>IF(N417="základní",J417,0)</f>
        <v>0</v>
      </c>
      <c r="BF417" s="179">
        <f>IF(N417="snížená",J417,0)</f>
        <v>0</v>
      </c>
      <c r="BG417" s="179">
        <f>IF(N417="zákl. přenesená",J417,0)</f>
        <v>0</v>
      </c>
      <c r="BH417" s="179">
        <f>IF(N417="sníž. přenesená",J417,0)</f>
        <v>0</v>
      </c>
      <c r="BI417" s="179">
        <f>IF(N417="nulová",J417,0)</f>
        <v>0</v>
      </c>
      <c r="BJ417" s="19" t="s">
        <v>77</v>
      </c>
      <c r="BK417" s="179">
        <f>ROUND(I417*H417,2)</f>
        <v>0</v>
      </c>
      <c r="BL417" s="19" t="s">
        <v>152</v>
      </c>
      <c r="BM417" s="178" t="s">
        <v>600</v>
      </c>
    </row>
    <row r="418" spans="1:47" s="2" customFormat="1" ht="12">
      <c r="A418" s="38"/>
      <c r="B418" s="39"/>
      <c r="C418" s="38"/>
      <c r="D418" s="180" t="s">
        <v>154</v>
      </c>
      <c r="E418" s="38"/>
      <c r="F418" s="181" t="s">
        <v>601</v>
      </c>
      <c r="G418" s="38"/>
      <c r="H418" s="38"/>
      <c r="I418" s="182"/>
      <c r="J418" s="38"/>
      <c r="K418" s="38"/>
      <c r="L418" s="39"/>
      <c r="M418" s="183"/>
      <c r="N418" s="184"/>
      <c r="O418" s="72"/>
      <c r="P418" s="72"/>
      <c r="Q418" s="72"/>
      <c r="R418" s="72"/>
      <c r="S418" s="72"/>
      <c r="T418" s="73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9" t="s">
        <v>154</v>
      </c>
      <c r="AU418" s="19" t="s">
        <v>79</v>
      </c>
    </row>
    <row r="419" spans="1:51" s="13" customFormat="1" ht="12">
      <c r="A419" s="13"/>
      <c r="B419" s="185"/>
      <c r="C419" s="13"/>
      <c r="D419" s="186" t="s">
        <v>156</v>
      </c>
      <c r="E419" s="187" t="s">
        <v>3</v>
      </c>
      <c r="F419" s="188" t="s">
        <v>602</v>
      </c>
      <c r="G419" s="13"/>
      <c r="H419" s="187" t="s">
        <v>3</v>
      </c>
      <c r="I419" s="189"/>
      <c r="J419" s="13"/>
      <c r="K419" s="13"/>
      <c r="L419" s="185"/>
      <c r="M419" s="190"/>
      <c r="N419" s="191"/>
      <c r="O419" s="191"/>
      <c r="P419" s="191"/>
      <c r="Q419" s="191"/>
      <c r="R419" s="191"/>
      <c r="S419" s="191"/>
      <c r="T419" s="19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187" t="s">
        <v>156</v>
      </c>
      <c r="AU419" s="187" t="s">
        <v>79</v>
      </c>
      <c r="AV419" s="13" t="s">
        <v>77</v>
      </c>
      <c r="AW419" s="13" t="s">
        <v>31</v>
      </c>
      <c r="AX419" s="13" t="s">
        <v>69</v>
      </c>
      <c r="AY419" s="187" t="s">
        <v>146</v>
      </c>
    </row>
    <row r="420" spans="1:51" s="14" customFormat="1" ht="12">
      <c r="A420" s="14"/>
      <c r="B420" s="193"/>
      <c r="C420" s="14"/>
      <c r="D420" s="186" t="s">
        <v>156</v>
      </c>
      <c r="E420" s="194" t="s">
        <v>3</v>
      </c>
      <c r="F420" s="195" t="s">
        <v>167</v>
      </c>
      <c r="G420" s="14"/>
      <c r="H420" s="196">
        <v>16</v>
      </c>
      <c r="I420" s="197"/>
      <c r="J420" s="14"/>
      <c r="K420" s="14"/>
      <c r="L420" s="193"/>
      <c r="M420" s="198"/>
      <c r="N420" s="199"/>
      <c r="O420" s="199"/>
      <c r="P420" s="199"/>
      <c r="Q420" s="199"/>
      <c r="R420" s="199"/>
      <c r="S420" s="199"/>
      <c r="T420" s="200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194" t="s">
        <v>156</v>
      </c>
      <c r="AU420" s="194" t="s">
        <v>79</v>
      </c>
      <c r="AV420" s="14" t="s">
        <v>79</v>
      </c>
      <c r="AW420" s="14" t="s">
        <v>31</v>
      </c>
      <c r="AX420" s="14" t="s">
        <v>77</v>
      </c>
      <c r="AY420" s="194" t="s">
        <v>146</v>
      </c>
    </row>
    <row r="421" spans="1:65" s="2" customFormat="1" ht="16.5" customHeight="1">
      <c r="A421" s="38"/>
      <c r="B421" s="165"/>
      <c r="C421" s="166" t="s">
        <v>603</v>
      </c>
      <c r="D421" s="166" t="s">
        <v>148</v>
      </c>
      <c r="E421" s="167" t="s">
        <v>604</v>
      </c>
      <c r="F421" s="168" t="s">
        <v>605</v>
      </c>
      <c r="G421" s="169" t="s">
        <v>257</v>
      </c>
      <c r="H421" s="170">
        <v>0.2</v>
      </c>
      <c r="I421" s="171"/>
      <c r="J421" s="172">
        <f>ROUND(I421*H421,2)</f>
        <v>0</v>
      </c>
      <c r="K421" s="173"/>
      <c r="L421" s="39"/>
      <c r="M421" s="174" t="s">
        <v>3</v>
      </c>
      <c r="N421" s="175" t="s">
        <v>40</v>
      </c>
      <c r="O421" s="72"/>
      <c r="P421" s="176">
        <f>O421*H421</f>
        <v>0</v>
      </c>
      <c r="Q421" s="176">
        <v>1.04232</v>
      </c>
      <c r="R421" s="176">
        <f>Q421*H421</f>
        <v>0.20846399999999998</v>
      </c>
      <c r="S421" s="176">
        <v>0</v>
      </c>
      <c r="T421" s="177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178" t="s">
        <v>152</v>
      </c>
      <c r="AT421" s="178" t="s">
        <v>148</v>
      </c>
      <c r="AU421" s="178" t="s">
        <v>79</v>
      </c>
      <c r="AY421" s="19" t="s">
        <v>146</v>
      </c>
      <c r="BE421" s="179">
        <f>IF(N421="základní",J421,0)</f>
        <v>0</v>
      </c>
      <c r="BF421" s="179">
        <f>IF(N421="snížená",J421,0)</f>
        <v>0</v>
      </c>
      <c r="BG421" s="179">
        <f>IF(N421="zákl. přenesená",J421,0)</f>
        <v>0</v>
      </c>
      <c r="BH421" s="179">
        <f>IF(N421="sníž. přenesená",J421,0)</f>
        <v>0</v>
      </c>
      <c r="BI421" s="179">
        <f>IF(N421="nulová",J421,0)</f>
        <v>0</v>
      </c>
      <c r="BJ421" s="19" t="s">
        <v>77</v>
      </c>
      <c r="BK421" s="179">
        <f>ROUND(I421*H421,2)</f>
        <v>0</v>
      </c>
      <c r="BL421" s="19" t="s">
        <v>152</v>
      </c>
      <c r="BM421" s="178" t="s">
        <v>606</v>
      </c>
    </row>
    <row r="422" spans="1:47" s="2" customFormat="1" ht="12">
      <c r="A422" s="38"/>
      <c r="B422" s="39"/>
      <c r="C422" s="38"/>
      <c r="D422" s="180" t="s">
        <v>154</v>
      </c>
      <c r="E422" s="38"/>
      <c r="F422" s="181" t="s">
        <v>607</v>
      </c>
      <c r="G422" s="38"/>
      <c r="H422" s="38"/>
      <c r="I422" s="182"/>
      <c r="J422" s="38"/>
      <c r="K422" s="38"/>
      <c r="L422" s="39"/>
      <c r="M422" s="183"/>
      <c r="N422" s="184"/>
      <c r="O422" s="72"/>
      <c r="P422" s="72"/>
      <c r="Q422" s="72"/>
      <c r="R422" s="72"/>
      <c r="S422" s="72"/>
      <c r="T422" s="73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9" t="s">
        <v>154</v>
      </c>
      <c r="AU422" s="19" t="s">
        <v>79</v>
      </c>
    </row>
    <row r="423" spans="1:51" s="13" customFormat="1" ht="12">
      <c r="A423" s="13"/>
      <c r="B423" s="185"/>
      <c r="C423" s="13"/>
      <c r="D423" s="186" t="s">
        <v>156</v>
      </c>
      <c r="E423" s="187" t="s">
        <v>3</v>
      </c>
      <c r="F423" s="188" t="s">
        <v>602</v>
      </c>
      <c r="G423" s="13"/>
      <c r="H423" s="187" t="s">
        <v>3</v>
      </c>
      <c r="I423" s="189"/>
      <c r="J423" s="13"/>
      <c r="K423" s="13"/>
      <c r="L423" s="185"/>
      <c r="M423" s="190"/>
      <c r="N423" s="191"/>
      <c r="O423" s="191"/>
      <c r="P423" s="191"/>
      <c r="Q423" s="191"/>
      <c r="R423" s="191"/>
      <c r="S423" s="191"/>
      <c r="T423" s="19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187" t="s">
        <v>156</v>
      </c>
      <c r="AU423" s="187" t="s">
        <v>79</v>
      </c>
      <c r="AV423" s="13" t="s">
        <v>77</v>
      </c>
      <c r="AW423" s="13" t="s">
        <v>31</v>
      </c>
      <c r="AX423" s="13" t="s">
        <v>69</v>
      </c>
      <c r="AY423" s="187" t="s">
        <v>146</v>
      </c>
    </row>
    <row r="424" spans="1:51" s="14" customFormat="1" ht="12">
      <c r="A424" s="14"/>
      <c r="B424" s="193"/>
      <c r="C424" s="14"/>
      <c r="D424" s="186" t="s">
        <v>156</v>
      </c>
      <c r="E424" s="194" t="s">
        <v>3</v>
      </c>
      <c r="F424" s="195" t="s">
        <v>608</v>
      </c>
      <c r="G424" s="14"/>
      <c r="H424" s="196">
        <v>0.2</v>
      </c>
      <c r="I424" s="197"/>
      <c r="J424" s="14"/>
      <c r="K424" s="14"/>
      <c r="L424" s="193"/>
      <c r="M424" s="198"/>
      <c r="N424" s="199"/>
      <c r="O424" s="199"/>
      <c r="P424" s="199"/>
      <c r="Q424" s="199"/>
      <c r="R424" s="199"/>
      <c r="S424" s="199"/>
      <c r="T424" s="200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194" t="s">
        <v>156</v>
      </c>
      <c r="AU424" s="194" t="s">
        <v>79</v>
      </c>
      <c r="AV424" s="14" t="s">
        <v>79</v>
      </c>
      <c r="AW424" s="14" t="s">
        <v>31</v>
      </c>
      <c r="AX424" s="14" t="s">
        <v>77</v>
      </c>
      <c r="AY424" s="194" t="s">
        <v>146</v>
      </c>
    </row>
    <row r="425" spans="1:65" s="2" customFormat="1" ht="21.75" customHeight="1">
      <c r="A425" s="38"/>
      <c r="B425" s="165"/>
      <c r="C425" s="166" t="s">
        <v>609</v>
      </c>
      <c r="D425" s="166" t="s">
        <v>148</v>
      </c>
      <c r="E425" s="167" t="s">
        <v>610</v>
      </c>
      <c r="F425" s="168" t="s">
        <v>611</v>
      </c>
      <c r="G425" s="169" t="s">
        <v>543</v>
      </c>
      <c r="H425" s="170">
        <v>1</v>
      </c>
      <c r="I425" s="171"/>
      <c r="J425" s="172">
        <f>ROUND(I425*H425,2)</f>
        <v>0</v>
      </c>
      <c r="K425" s="173"/>
      <c r="L425" s="39"/>
      <c r="M425" s="174" t="s">
        <v>3</v>
      </c>
      <c r="N425" s="175" t="s">
        <v>40</v>
      </c>
      <c r="O425" s="72"/>
      <c r="P425" s="176">
        <f>O425*H425</f>
        <v>0</v>
      </c>
      <c r="Q425" s="176">
        <v>0.22526</v>
      </c>
      <c r="R425" s="176">
        <f>Q425*H425</f>
        <v>0.22526</v>
      </c>
      <c r="S425" s="176">
        <v>0</v>
      </c>
      <c r="T425" s="177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178" t="s">
        <v>152</v>
      </c>
      <c r="AT425" s="178" t="s">
        <v>148</v>
      </c>
      <c r="AU425" s="178" t="s">
        <v>79</v>
      </c>
      <c r="AY425" s="19" t="s">
        <v>146</v>
      </c>
      <c r="BE425" s="179">
        <f>IF(N425="základní",J425,0)</f>
        <v>0</v>
      </c>
      <c r="BF425" s="179">
        <f>IF(N425="snížená",J425,0)</f>
        <v>0</v>
      </c>
      <c r="BG425" s="179">
        <f>IF(N425="zákl. přenesená",J425,0)</f>
        <v>0</v>
      </c>
      <c r="BH425" s="179">
        <f>IF(N425="sníž. přenesená",J425,0)</f>
        <v>0</v>
      </c>
      <c r="BI425" s="179">
        <f>IF(N425="nulová",J425,0)</f>
        <v>0</v>
      </c>
      <c r="BJ425" s="19" t="s">
        <v>77</v>
      </c>
      <c r="BK425" s="179">
        <f>ROUND(I425*H425,2)</f>
        <v>0</v>
      </c>
      <c r="BL425" s="19" t="s">
        <v>152</v>
      </c>
      <c r="BM425" s="178" t="s">
        <v>612</v>
      </c>
    </row>
    <row r="426" spans="1:51" s="13" customFormat="1" ht="12">
      <c r="A426" s="13"/>
      <c r="B426" s="185"/>
      <c r="C426" s="13"/>
      <c r="D426" s="186" t="s">
        <v>156</v>
      </c>
      <c r="E426" s="187" t="s">
        <v>3</v>
      </c>
      <c r="F426" s="188" t="s">
        <v>613</v>
      </c>
      <c r="G426" s="13"/>
      <c r="H426" s="187" t="s">
        <v>3</v>
      </c>
      <c r="I426" s="189"/>
      <c r="J426" s="13"/>
      <c r="K426" s="13"/>
      <c r="L426" s="185"/>
      <c r="M426" s="190"/>
      <c r="N426" s="191"/>
      <c r="O426" s="191"/>
      <c r="P426" s="191"/>
      <c r="Q426" s="191"/>
      <c r="R426" s="191"/>
      <c r="S426" s="191"/>
      <c r="T426" s="19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187" t="s">
        <v>156</v>
      </c>
      <c r="AU426" s="187" t="s">
        <v>79</v>
      </c>
      <c r="AV426" s="13" t="s">
        <v>77</v>
      </c>
      <c r="AW426" s="13" t="s">
        <v>31</v>
      </c>
      <c r="AX426" s="13" t="s">
        <v>69</v>
      </c>
      <c r="AY426" s="187" t="s">
        <v>146</v>
      </c>
    </row>
    <row r="427" spans="1:51" s="13" customFormat="1" ht="12">
      <c r="A427" s="13"/>
      <c r="B427" s="185"/>
      <c r="C427" s="13"/>
      <c r="D427" s="186" t="s">
        <v>156</v>
      </c>
      <c r="E427" s="187" t="s">
        <v>3</v>
      </c>
      <c r="F427" s="188" t="s">
        <v>614</v>
      </c>
      <c r="G427" s="13"/>
      <c r="H427" s="187" t="s">
        <v>3</v>
      </c>
      <c r="I427" s="189"/>
      <c r="J427" s="13"/>
      <c r="K427" s="13"/>
      <c r="L427" s="185"/>
      <c r="M427" s="190"/>
      <c r="N427" s="191"/>
      <c r="O427" s="191"/>
      <c r="P427" s="191"/>
      <c r="Q427" s="191"/>
      <c r="R427" s="191"/>
      <c r="S427" s="191"/>
      <c r="T427" s="19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187" t="s">
        <v>156</v>
      </c>
      <c r="AU427" s="187" t="s">
        <v>79</v>
      </c>
      <c r="AV427" s="13" t="s">
        <v>77</v>
      </c>
      <c r="AW427" s="13" t="s">
        <v>31</v>
      </c>
      <c r="AX427" s="13" t="s">
        <v>69</v>
      </c>
      <c r="AY427" s="187" t="s">
        <v>146</v>
      </c>
    </row>
    <row r="428" spans="1:51" s="13" customFormat="1" ht="12">
      <c r="A428" s="13"/>
      <c r="B428" s="185"/>
      <c r="C428" s="13"/>
      <c r="D428" s="186" t="s">
        <v>156</v>
      </c>
      <c r="E428" s="187" t="s">
        <v>3</v>
      </c>
      <c r="F428" s="188" t="s">
        <v>615</v>
      </c>
      <c r="G428" s="13"/>
      <c r="H428" s="187" t="s">
        <v>3</v>
      </c>
      <c r="I428" s="189"/>
      <c r="J428" s="13"/>
      <c r="K428" s="13"/>
      <c r="L428" s="185"/>
      <c r="M428" s="190"/>
      <c r="N428" s="191"/>
      <c r="O428" s="191"/>
      <c r="P428" s="191"/>
      <c r="Q428" s="191"/>
      <c r="R428" s="191"/>
      <c r="S428" s="191"/>
      <c r="T428" s="192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187" t="s">
        <v>156</v>
      </c>
      <c r="AU428" s="187" t="s">
        <v>79</v>
      </c>
      <c r="AV428" s="13" t="s">
        <v>77</v>
      </c>
      <c r="AW428" s="13" t="s">
        <v>31</v>
      </c>
      <c r="AX428" s="13" t="s">
        <v>69</v>
      </c>
      <c r="AY428" s="187" t="s">
        <v>146</v>
      </c>
    </row>
    <row r="429" spans="1:51" s="13" customFormat="1" ht="12">
      <c r="A429" s="13"/>
      <c r="B429" s="185"/>
      <c r="C429" s="13"/>
      <c r="D429" s="186" t="s">
        <v>156</v>
      </c>
      <c r="E429" s="187" t="s">
        <v>3</v>
      </c>
      <c r="F429" s="188" t="s">
        <v>616</v>
      </c>
      <c r="G429" s="13"/>
      <c r="H429" s="187" t="s">
        <v>3</v>
      </c>
      <c r="I429" s="189"/>
      <c r="J429" s="13"/>
      <c r="K429" s="13"/>
      <c r="L429" s="185"/>
      <c r="M429" s="190"/>
      <c r="N429" s="191"/>
      <c r="O429" s="191"/>
      <c r="P429" s="191"/>
      <c r="Q429" s="191"/>
      <c r="R429" s="191"/>
      <c r="S429" s="191"/>
      <c r="T429" s="19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187" t="s">
        <v>156</v>
      </c>
      <c r="AU429" s="187" t="s">
        <v>79</v>
      </c>
      <c r="AV429" s="13" t="s">
        <v>77</v>
      </c>
      <c r="AW429" s="13" t="s">
        <v>31</v>
      </c>
      <c r="AX429" s="13" t="s">
        <v>69</v>
      </c>
      <c r="AY429" s="187" t="s">
        <v>146</v>
      </c>
    </row>
    <row r="430" spans="1:51" s="14" customFormat="1" ht="12">
      <c r="A430" s="14"/>
      <c r="B430" s="193"/>
      <c r="C430" s="14"/>
      <c r="D430" s="186" t="s">
        <v>156</v>
      </c>
      <c r="E430" s="194" t="s">
        <v>3</v>
      </c>
      <c r="F430" s="195" t="s">
        <v>77</v>
      </c>
      <c r="G430" s="14"/>
      <c r="H430" s="196">
        <v>1</v>
      </c>
      <c r="I430" s="197"/>
      <c r="J430" s="14"/>
      <c r="K430" s="14"/>
      <c r="L430" s="193"/>
      <c r="M430" s="198"/>
      <c r="N430" s="199"/>
      <c r="O430" s="199"/>
      <c r="P430" s="199"/>
      <c r="Q430" s="199"/>
      <c r="R430" s="199"/>
      <c r="S430" s="199"/>
      <c r="T430" s="200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194" t="s">
        <v>156</v>
      </c>
      <c r="AU430" s="194" t="s">
        <v>79</v>
      </c>
      <c r="AV430" s="14" t="s">
        <v>79</v>
      </c>
      <c r="AW430" s="14" t="s">
        <v>31</v>
      </c>
      <c r="AX430" s="14" t="s">
        <v>77</v>
      </c>
      <c r="AY430" s="194" t="s">
        <v>146</v>
      </c>
    </row>
    <row r="431" spans="1:65" s="2" customFormat="1" ht="16.5" customHeight="1">
      <c r="A431" s="38"/>
      <c r="B431" s="165"/>
      <c r="C431" s="166" t="s">
        <v>617</v>
      </c>
      <c r="D431" s="166" t="s">
        <v>148</v>
      </c>
      <c r="E431" s="167" t="s">
        <v>618</v>
      </c>
      <c r="F431" s="168" t="s">
        <v>619</v>
      </c>
      <c r="G431" s="169" t="s">
        <v>543</v>
      </c>
      <c r="H431" s="170">
        <v>9</v>
      </c>
      <c r="I431" s="171"/>
      <c r="J431" s="172">
        <f>ROUND(I431*H431,2)</f>
        <v>0</v>
      </c>
      <c r="K431" s="173"/>
      <c r="L431" s="39"/>
      <c r="M431" s="174" t="s">
        <v>3</v>
      </c>
      <c r="N431" s="175" t="s">
        <v>40</v>
      </c>
      <c r="O431" s="72"/>
      <c r="P431" s="176">
        <f>O431*H431</f>
        <v>0</v>
      </c>
      <c r="Q431" s="176">
        <v>0</v>
      </c>
      <c r="R431" s="176">
        <f>Q431*H431</f>
        <v>0</v>
      </c>
      <c r="S431" s="176">
        <v>0.1</v>
      </c>
      <c r="T431" s="177">
        <f>S431*H431</f>
        <v>0.9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178" t="s">
        <v>152</v>
      </c>
      <c r="AT431" s="178" t="s">
        <v>148</v>
      </c>
      <c r="AU431" s="178" t="s">
        <v>79</v>
      </c>
      <c r="AY431" s="19" t="s">
        <v>146</v>
      </c>
      <c r="BE431" s="179">
        <f>IF(N431="základní",J431,0)</f>
        <v>0</v>
      </c>
      <c r="BF431" s="179">
        <f>IF(N431="snížená",J431,0)</f>
        <v>0</v>
      </c>
      <c r="BG431" s="179">
        <f>IF(N431="zákl. přenesená",J431,0)</f>
        <v>0</v>
      </c>
      <c r="BH431" s="179">
        <f>IF(N431="sníž. přenesená",J431,0)</f>
        <v>0</v>
      </c>
      <c r="BI431" s="179">
        <f>IF(N431="nulová",J431,0)</f>
        <v>0</v>
      </c>
      <c r="BJ431" s="19" t="s">
        <v>77</v>
      </c>
      <c r="BK431" s="179">
        <f>ROUND(I431*H431,2)</f>
        <v>0</v>
      </c>
      <c r="BL431" s="19" t="s">
        <v>152</v>
      </c>
      <c r="BM431" s="178" t="s">
        <v>620</v>
      </c>
    </row>
    <row r="432" spans="1:47" s="2" customFormat="1" ht="12">
      <c r="A432" s="38"/>
      <c r="B432" s="39"/>
      <c r="C432" s="38"/>
      <c r="D432" s="180" t="s">
        <v>154</v>
      </c>
      <c r="E432" s="38"/>
      <c r="F432" s="181" t="s">
        <v>621</v>
      </c>
      <c r="G432" s="38"/>
      <c r="H432" s="38"/>
      <c r="I432" s="182"/>
      <c r="J432" s="38"/>
      <c r="K432" s="38"/>
      <c r="L432" s="39"/>
      <c r="M432" s="183"/>
      <c r="N432" s="184"/>
      <c r="O432" s="72"/>
      <c r="P432" s="72"/>
      <c r="Q432" s="72"/>
      <c r="R432" s="72"/>
      <c r="S432" s="72"/>
      <c r="T432" s="73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9" t="s">
        <v>154</v>
      </c>
      <c r="AU432" s="19" t="s">
        <v>79</v>
      </c>
    </row>
    <row r="433" spans="1:51" s="13" customFormat="1" ht="12">
      <c r="A433" s="13"/>
      <c r="B433" s="185"/>
      <c r="C433" s="13"/>
      <c r="D433" s="186" t="s">
        <v>156</v>
      </c>
      <c r="E433" s="187" t="s">
        <v>3</v>
      </c>
      <c r="F433" s="188" t="s">
        <v>622</v>
      </c>
      <c r="G433" s="13"/>
      <c r="H433" s="187" t="s">
        <v>3</v>
      </c>
      <c r="I433" s="189"/>
      <c r="J433" s="13"/>
      <c r="K433" s="13"/>
      <c r="L433" s="185"/>
      <c r="M433" s="190"/>
      <c r="N433" s="191"/>
      <c r="O433" s="191"/>
      <c r="P433" s="191"/>
      <c r="Q433" s="191"/>
      <c r="R433" s="191"/>
      <c r="S433" s="191"/>
      <c r="T433" s="19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187" t="s">
        <v>156</v>
      </c>
      <c r="AU433" s="187" t="s">
        <v>79</v>
      </c>
      <c r="AV433" s="13" t="s">
        <v>77</v>
      </c>
      <c r="AW433" s="13" t="s">
        <v>31</v>
      </c>
      <c r="AX433" s="13" t="s">
        <v>69</v>
      </c>
      <c r="AY433" s="187" t="s">
        <v>146</v>
      </c>
    </row>
    <row r="434" spans="1:51" s="14" customFormat="1" ht="12">
      <c r="A434" s="14"/>
      <c r="B434" s="193"/>
      <c r="C434" s="14"/>
      <c r="D434" s="186" t="s">
        <v>156</v>
      </c>
      <c r="E434" s="194" t="s">
        <v>3</v>
      </c>
      <c r="F434" s="195" t="s">
        <v>152</v>
      </c>
      <c r="G434" s="14"/>
      <c r="H434" s="196">
        <v>4</v>
      </c>
      <c r="I434" s="197"/>
      <c r="J434" s="14"/>
      <c r="K434" s="14"/>
      <c r="L434" s="193"/>
      <c r="M434" s="198"/>
      <c r="N434" s="199"/>
      <c r="O434" s="199"/>
      <c r="P434" s="199"/>
      <c r="Q434" s="199"/>
      <c r="R434" s="199"/>
      <c r="S434" s="199"/>
      <c r="T434" s="200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194" t="s">
        <v>156</v>
      </c>
      <c r="AU434" s="194" t="s">
        <v>79</v>
      </c>
      <c r="AV434" s="14" t="s">
        <v>79</v>
      </c>
      <c r="AW434" s="14" t="s">
        <v>31</v>
      </c>
      <c r="AX434" s="14" t="s">
        <v>69</v>
      </c>
      <c r="AY434" s="194" t="s">
        <v>146</v>
      </c>
    </row>
    <row r="435" spans="1:51" s="13" customFormat="1" ht="12">
      <c r="A435" s="13"/>
      <c r="B435" s="185"/>
      <c r="C435" s="13"/>
      <c r="D435" s="186" t="s">
        <v>156</v>
      </c>
      <c r="E435" s="187" t="s">
        <v>3</v>
      </c>
      <c r="F435" s="188" t="s">
        <v>623</v>
      </c>
      <c r="G435" s="13"/>
      <c r="H435" s="187" t="s">
        <v>3</v>
      </c>
      <c r="I435" s="189"/>
      <c r="J435" s="13"/>
      <c r="K435" s="13"/>
      <c r="L435" s="185"/>
      <c r="M435" s="190"/>
      <c r="N435" s="191"/>
      <c r="O435" s="191"/>
      <c r="P435" s="191"/>
      <c r="Q435" s="191"/>
      <c r="R435" s="191"/>
      <c r="S435" s="191"/>
      <c r="T435" s="19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187" t="s">
        <v>156</v>
      </c>
      <c r="AU435" s="187" t="s">
        <v>79</v>
      </c>
      <c r="AV435" s="13" t="s">
        <v>77</v>
      </c>
      <c r="AW435" s="13" t="s">
        <v>31</v>
      </c>
      <c r="AX435" s="13" t="s">
        <v>69</v>
      </c>
      <c r="AY435" s="187" t="s">
        <v>146</v>
      </c>
    </row>
    <row r="436" spans="1:51" s="14" customFormat="1" ht="12">
      <c r="A436" s="14"/>
      <c r="B436" s="193"/>
      <c r="C436" s="14"/>
      <c r="D436" s="186" t="s">
        <v>156</v>
      </c>
      <c r="E436" s="194" t="s">
        <v>3</v>
      </c>
      <c r="F436" s="195" t="s">
        <v>168</v>
      </c>
      <c r="G436" s="14"/>
      <c r="H436" s="196">
        <v>3</v>
      </c>
      <c r="I436" s="197"/>
      <c r="J436" s="14"/>
      <c r="K436" s="14"/>
      <c r="L436" s="193"/>
      <c r="M436" s="198"/>
      <c r="N436" s="199"/>
      <c r="O436" s="199"/>
      <c r="P436" s="199"/>
      <c r="Q436" s="199"/>
      <c r="R436" s="199"/>
      <c r="S436" s="199"/>
      <c r="T436" s="200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194" t="s">
        <v>156</v>
      </c>
      <c r="AU436" s="194" t="s">
        <v>79</v>
      </c>
      <c r="AV436" s="14" t="s">
        <v>79</v>
      </c>
      <c r="AW436" s="14" t="s">
        <v>31</v>
      </c>
      <c r="AX436" s="14" t="s">
        <v>69</v>
      </c>
      <c r="AY436" s="194" t="s">
        <v>146</v>
      </c>
    </row>
    <row r="437" spans="1:51" s="13" customFormat="1" ht="12">
      <c r="A437" s="13"/>
      <c r="B437" s="185"/>
      <c r="C437" s="13"/>
      <c r="D437" s="186" t="s">
        <v>156</v>
      </c>
      <c r="E437" s="187" t="s">
        <v>3</v>
      </c>
      <c r="F437" s="188" t="s">
        <v>624</v>
      </c>
      <c r="G437" s="13"/>
      <c r="H437" s="187" t="s">
        <v>3</v>
      </c>
      <c r="I437" s="189"/>
      <c r="J437" s="13"/>
      <c r="K437" s="13"/>
      <c r="L437" s="185"/>
      <c r="M437" s="190"/>
      <c r="N437" s="191"/>
      <c r="O437" s="191"/>
      <c r="P437" s="191"/>
      <c r="Q437" s="191"/>
      <c r="R437" s="191"/>
      <c r="S437" s="191"/>
      <c r="T437" s="19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187" t="s">
        <v>156</v>
      </c>
      <c r="AU437" s="187" t="s">
        <v>79</v>
      </c>
      <c r="AV437" s="13" t="s">
        <v>77</v>
      </c>
      <c r="AW437" s="13" t="s">
        <v>31</v>
      </c>
      <c r="AX437" s="13" t="s">
        <v>69</v>
      </c>
      <c r="AY437" s="187" t="s">
        <v>146</v>
      </c>
    </row>
    <row r="438" spans="1:51" s="14" customFormat="1" ht="12">
      <c r="A438" s="14"/>
      <c r="B438" s="193"/>
      <c r="C438" s="14"/>
      <c r="D438" s="186" t="s">
        <v>156</v>
      </c>
      <c r="E438" s="194" t="s">
        <v>3</v>
      </c>
      <c r="F438" s="195" t="s">
        <v>79</v>
      </c>
      <c r="G438" s="14"/>
      <c r="H438" s="196">
        <v>2</v>
      </c>
      <c r="I438" s="197"/>
      <c r="J438" s="14"/>
      <c r="K438" s="14"/>
      <c r="L438" s="193"/>
      <c r="M438" s="198"/>
      <c r="N438" s="199"/>
      <c r="O438" s="199"/>
      <c r="P438" s="199"/>
      <c r="Q438" s="199"/>
      <c r="R438" s="199"/>
      <c r="S438" s="199"/>
      <c r="T438" s="200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194" t="s">
        <v>156</v>
      </c>
      <c r="AU438" s="194" t="s">
        <v>79</v>
      </c>
      <c r="AV438" s="14" t="s">
        <v>79</v>
      </c>
      <c r="AW438" s="14" t="s">
        <v>31</v>
      </c>
      <c r="AX438" s="14" t="s">
        <v>69</v>
      </c>
      <c r="AY438" s="194" t="s">
        <v>146</v>
      </c>
    </row>
    <row r="439" spans="1:51" s="15" customFormat="1" ht="12">
      <c r="A439" s="15"/>
      <c r="B439" s="201"/>
      <c r="C439" s="15"/>
      <c r="D439" s="186" t="s">
        <v>156</v>
      </c>
      <c r="E439" s="202" t="s">
        <v>3</v>
      </c>
      <c r="F439" s="203" t="s">
        <v>161</v>
      </c>
      <c r="G439" s="15"/>
      <c r="H439" s="204">
        <v>9</v>
      </c>
      <c r="I439" s="205"/>
      <c r="J439" s="15"/>
      <c r="K439" s="15"/>
      <c r="L439" s="201"/>
      <c r="M439" s="206"/>
      <c r="N439" s="207"/>
      <c r="O439" s="207"/>
      <c r="P439" s="207"/>
      <c r="Q439" s="207"/>
      <c r="R439" s="207"/>
      <c r="S439" s="207"/>
      <c r="T439" s="208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02" t="s">
        <v>156</v>
      </c>
      <c r="AU439" s="202" t="s">
        <v>79</v>
      </c>
      <c r="AV439" s="15" t="s">
        <v>152</v>
      </c>
      <c r="AW439" s="15" t="s">
        <v>31</v>
      </c>
      <c r="AX439" s="15" t="s">
        <v>77</v>
      </c>
      <c r="AY439" s="202" t="s">
        <v>146</v>
      </c>
    </row>
    <row r="440" spans="1:65" s="2" customFormat="1" ht="16.5" customHeight="1">
      <c r="A440" s="38"/>
      <c r="B440" s="165"/>
      <c r="C440" s="166" t="s">
        <v>625</v>
      </c>
      <c r="D440" s="166" t="s">
        <v>148</v>
      </c>
      <c r="E440" s="167" t="s">
        <v>626</v>
      </c>
      <c r="F440" s="168" t="s">
        <v>627</v>
      </c>
      <c r="G440" s="169" t="s">
        <v>543</v>
      </c>
      <c r="H440" s="170">
        <v>8</v>
      </c>
      <c r="I440" s="171"/>
      <c r="J440" s="172">
        <f>ROUND(I440*H440,2)</f>
        <v>0</v>
      </c>
      <c r="K440" s="173"/>
      <c r="L440" s="39"/>
      <c r="M440" s="174" t="s">
        <v>3</v>
      </c>
      <c r="N440" s="175" t="s">
        <v>40</v>
      </c>
      <c r="O440" s="72"/>
      <c r="P440" s="176">
        <f>O440*H440</f>
        <v>0</v>
      </c>
      <c r="Q440" s="176">
        <v>0.21734</v>
      </c>
      <c r="R440" s="176">
        <f>Q440*H440</f>
        <v>1.73872</v>
      </c>
      <c r="S440" s="176">
        <v>0</v>
      </c>
      <c r="T440" s="177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178" t="s">
        <v>152</v>
      </c>
      <c r="AT440" s="178" t="s">
        <v>148</v>
      </c>
      <c r="AU440" s="178" t="s">
        <v>79</v>
      </c>
      <c r="AY440" s="19" t="s">
        <v>146</v>
      </c>
      <c r="BE440" s="179">
        <f>IF(N440="základní",J440,0)</f>
        <v>0</v>
      </c>
      <c r="BF440" s="179">
        <f>IF(N440="snížená",J440,0)</f>
        <v>0</v>
      </c>
      <c r="BG440" s="179">
        <f>IF(N440="zákl. přenesená",J440,0)</f>
        <v>0</v>
      </c>
      <c r="BH440" s="179">
        <f>IF(N440="sníž. přenesená",J440,0)</f>
        <v>0</v>
      </c>
      <c r="BI440" s="179">
        <f>IF(N440="nulová",J440,0)</f>
        <v>0</v>
      </c>
      <c r="BJ440" s="19" t="s">
        <v>77</v>
      </c>
      <c r="BK440" s="179">
        <f>ROUND(I440*H440,2)</f>
        <v>0</v>
      </c>
      <c r="BL440" s="19" t="s">
        <v>152</v>
      </c>
      <c r="BM440" s="178" t="s">
        <v>628</v>
      </c>
    </row>
    <row r="441" spans="1:47" s="2" customFormat="1" ht="12">
      <c r="A441" s="38"/>
      <c r="B441" s="39"/>
      <c r="C441" s="38"/>
      <c r="D441" s="180" t="s">
        <v>154</v>
      </c>
      <c r="E441" s="38"/>
      <c r="F441" s="181" t="s">
        <v>629</v>
      </c>
      <c r="G441" s="38"/>
      <c r="H441" s="38"/>
      <c r="I441" s="182"/>
      <c r="J441" s="38"/>
      <c r="K441" s="38"/>
      <c r="L441" s="39"/>
      <c r="M441" s="183"/>
      <c r="N441" s="184"/>
      <c r="O441" s="72"/>
      <c r="P441" s="72"/>
      <c r="Q441" s="72"/>
      <c r="R441" s="72"/>
      <c r="S441" s="72"/>
      <c r="T441" s="73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9" t="s">
        <v>154</v>
      </c>
      <c r="AU441" s="19" t="s">
        <v>79</v>
      </c>
    </row>
    <row r="442" spans="1:51" s="13" customFormat="1" ht="12">
      <c r="A442" s="13"/>
      <c r="B442" s="185"/>
      <c r="C442" s="13"/>
      <c r="D442" s="186" t="s">
        <v>156</v>
      </c>
      <c r="E442" s="187" t="s">
        <v>3</v>
      </c>
      <c r="F442" s="188" t="s">
        <v>630</v>
      </c>
      <c r="G442" s="13"/>
      <c r="H442" s="187" t="s">
        <v>3</v>
      </c>
      <c r="I442" s="189"/>
      <c r="J442" s="13"/>
      <c r="K442" s="13"/>
      <c r="L442" s="185"/>
      <c r="M442" s="190"/>
      <c r="N442" s="191"/>
      <c r="O442" s="191"/>
      <c r="P442" s="191"/>
      <c r="Q442" s="191"/>
      <c r="R442" s="191"/>
      <c r="S442" s="191"/>
      <c r="T442" s="192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187" t="s">
        <v>156</v>
      </c>
      <c r="AU442" s="187" t="s">
        <v>79</v>
      </c>
      <c r="AV442" s="13" t="s">
        <v>77</v>
      </c>
      <c r="AW442" s="13" t="s">
        <v>31</v>
      </c>
      <c r="AX442" s="13" t="s">
        <v>69</v>
      </c>
      <c r="AY442" s="187" t="s">
        <v>146</v>
      </c>
    </row>
    <row r="443" spans="1:51" s="14" customFormat="1" ht="12">
      <c r="A443" s="14"/>
      <c r="B443" s="193"/>
      <c r="C443" s="14"/>
      <c r="D443" s="186" t="s">
        <v>156</v>
      </c>
      <c r="E443" s="194" t="s">
        <v>3</v>
      </c>
      <c r="F443" s="195" t="s">
        <v>152</v>
      </c>
      <c r="G443" s="14"/>
      <c r="H443" s="196">
        <v>4</v>
      </c>
      <c r="I443" s="197"/>
      <c r="J443" s="14"/>
      <c r="K443" s="14"/>
      <c r="L443" s="193"/>
      <c r="M443" s="198"/>
      <c r="N443" s="199"/>
      <c r="O443" s="199"/>
      <c r="P443" s="199"/>
      <c r="Q443" s="199"/>
      <c r="R443" s="199"/>
      <c r="S443" s="199"/>
      <c r="T443" s="200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194" t="s">
        <v>156</v>
      </c>
      <c r="AU443" s="194" t="s">
        <v>79</v>
      </c>
      <c r="AV443" s="14" t="s">
        <v>79</v>
      </c>
      <c r="AW443" s="14" t="s">
        <v>31</v>
      </c>
      <c r="AX443" s="14" t="s">
        <v>69</v>
      </c>
      <c r="AY443" s="194" t="s">
        <v>146</v>
      </c>
    </row>
    <row r="444" spans="1:51" s="13" customFormat="1" ht="12">
      <c r="A444" s="13"/>
      <c r="B444" s="185"/>
      <c r="C444" s="13"/>
      <c r="D444" s="186" t="s">
        <v>156</v>
      </c>
      <c r="E444" s="187" t="s">
        <v>3</v>
      </c>
      <c r="F444" s="188" t="s">
        <v>631</v>
      </c>
      <c r="G444" s="13"/>
      <c r="H444" s="187" t="s">
        <v>3</v>
      </c>
      <c r="I444" s="189"/>
      <c r="J444" s="13"/>
      <c r="K444" s="13"/>
      <c r="L444" s="185"/>
      <c r="M444" s="190"/>
      <c r="N444" s="191"/>
      <c r="O444" s="191"/>
      <c r="P444" s="191"/>
      <c r="Q444" s="191"/>
      <c r="R444" s="191"/>
      <c r="S444" s="191"/>
      <c r="T444" s="19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187" t="s">
        <v>156</v>
      </c>
      <c r="AU444" s="187" t="s">
        <v>79</v>
      </c>
      <c r="AV444" s="13" t="s">
        <v>77</v>
      </c>
      <c r="AW444" s="13" t="s">
        <v>31</v>
      </c>
      <c r="AX444" s="13" t="s">
        <v>69</v>
      </c>
      <c r="AY444" s="187" t="s">
        <v>146</v>
      </c>
    </row>
    <row r="445" spans="1:51" s="14" customFormat="1" ht="12">
      <c r="A445" s="14"/>
      <c r="B445" s="193"/>
      <c r="C445" s="14"/>
      <c r="D445" s="186" t="s">
        <v>156</v>
      </c>
      <c r="E445" s="194" t="s">
        <v>3</v>
      </c>
      <c r="F445" s="195" t="s">
        <v>79</v>
      </c>
      <c r="G445" s="14"/>
      <c r="H445" s="196">
        <v>2</v>
      </c>
      <c r="I445" s="197"/>
      <c r="J445" s="14"/>
      <c r="K445" s="14"/>
      <c r="L445" s="193"/>
      <c r="M445" s="198"/>
      <c r="N445" s="199"/>
      <c r="O445" s="199"/>
      <c r="P445" s="199"/>
      <c r="Q445" s="199"/>
      <c r="R445" s="199"/>
      <c r="S445" s="199"/>
      <c r="T445" s="200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194" t="s">
        <v>156</v>
      </c>
      <c r="AU445" s="194" t="s">
        <v>79</v>
      </c>
      <c r="AV445" s="14" t="s">
        <v>79</v>
      </c>
      <c r="AW445" s="14" t="s">
        <v>31</v>
      </c>
      <c r="AX445" s="14" t="s">
        <v>69</v>
      </c>
      <c r="AY445" s="194" t="s">
        <v>146</v>
      </c>
    </row>
    <row r="446" spans="1:51" s="13" customFormat="1" ht="12">
      <c r="A446" s="13"/>
      <c r="B446" s="185"/>
      <c r="C446" s="13"/>
      <c r="D446" s="186" t="s">
        <v>156</v>
      </c>
      <c r="E446" s="187" t="s">
        <v>3</v>
      </c>
      <c r="F446" s="188" t="s">
        <v>632</v>
      </c>
      <c r="G446" s="13"/>
      <c r="H446" s="187" t="s">
        <v>3</v>
      </c>
      <c r="I446" s="189"/>
      <c r="J446" s="13"/>
      <c r="K446" s="13"/>
      <c r="L446" s="185"/>
      <c r="M446" s="190"/>
      <c r="N446" s="191"/>
      <c r="O446" s="191"/>
      <c r="P446" s="191"/>
      <c r="Q446" s="191"/>
      <c r="R446" s="191"/>
      <c r="S446" s="191"/>
      <c r="T446" s="19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187" t="s">
        <v>156</v>
      </c>
      <c r="AU446" s="187" t="s">
        <v>79</v>
      </c>
      <c r="AV446" s="13" t="s">
        <v>77</v>
      </c>
      <c r="AW446" s="13" t="s">
        <v>31</v>
      </c>
      <c r="AX446" s="13" t="s">
        <v>69</v>
      </c>
      <c r="AY446" s="187" t="s">
        <v>146</v>
      </c>
    </row>
    <row r="447" spans="1:51" s="14" customFormat="1" ht="12">
      <c r="A447" s="14"/>
      <c r="B447" s="193"/>
      <c r="C447" s="14"/>
      <c r="D447" s="186" t="s">
        <v>156</v>
      </c>
      <c r="E447" s="194" t="s">
        <v>3</v>
      </c>
      <c r="F447" s="195" t="s">
        <v>79</v>
      </c>
      <c r="G447" s="14"/>
      <c r="H447" s="196">
        <v>2</v>
      </c>
      <c r="I447" s="197"/>
      <c r="J447" s="14"/>
      <c r="K447" s="14"/>
      <c r="L447" s="193"/>
      <c r="M447" s="198"/>
      <c r="N447" s="199"/>
      <c r="O447" s="199"/>
      <c r="P447" s="199"/>
      <c r="Q447" s="199"/>
      <c r="R447" s="199"/>
      <c r="S447" s="199"/>
      <c r="T447" s="200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194" t="s">
        <v>156</v>
      </c>
      <c r="AU447" s="194" t="s">
        <v>79</v>
      </c>
      <c r="AV447" s="14" t="s">
        <v>79</v>
      </c>
      <c r="AW447" s="14" t="s">
        <v>31</v>
      </c>
      <c r="AX447" s="14" t="s">
        <v>69</v>
      </c>
      <c r="AY447" s="194" t="s">
        <v>146</v>
      </c>
    </row>
    <row r="448" spans="1:51" s="15" customFormat="1" ht="12">
      <c r="A448" s="15"/>
      <c r="B448" s="201"/>
      <c r="C448" s="15"/>
      <c r="D448" s="186" t="s">
        <v>156</v>
      </c>
      <c r="E448" s="202" t="s">
        <v>3</v>
      </c>
      <c r="F448" s="203" t="s">
        <v>161</v>
      </c>
      <c r="G448" s="15"/>
      <c r="H448" s="204">
        <v>8</v>
      </c>
      <c r="I448" s="205"/>
      <c r="J448" s="15"/>
      <c r="K448" s="15"/>
      <c r="L448" s="201"/>
      <c r="M448" s="206"/>
      <c r="N448" s="207"/>
      <c r="O448" s="207"/>
      <c r="P448" s="207"/>
      <c r="Q448" s="207"/>
      <c r="R448" s="207"/>
      <c r="S448" s="207"/>
      <c r="T448" s="208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02" t="s">
        <v>156</v>
      </c>
      <c r="AU448" s="202" t="s">
        <v>79</v>
      </c>
      <c r="AV448" s="15" t="s">
        <v>152</v>
      </c>
      <c r="AW448" s="15" t="s">
        <v>31</v>
      </c>
      <c r="AX448" s="15" t="s">
        <v>77</v>
      </c>
      <c r="AY448" s="202" t="s">
        <v>146</v>
      </c>
    </row>
    <row r="449" spans="1:65" s="2" customFormat="1" ht="16.5" customHeight="1">
      <c r="A449" s="38"/>
      <c r="B449" s="165"/>
      <c r="C449" s="166" t="s">
        <v>633</v>
      </c>
      <c r="D449" s="166" t="s">
        <v>148</v>
      </c>
      <c r="E449" s="167" t="s">
        <v>634</v>
      </c>
      <c r="F449" s="168" t="s">
        <v>635</v>
      </c>
      <c r="G449" s="169" t="s">
        <v>543</v>
      </c>
      <c r="H449" s="170">
        <v>2</v>
      </c>
      <c r="I449" s="171"/>
      <c r="J449" s="172">
        <f>ROUND(I449*H449,2)</f>
        <v>0</v>
      </c>
      <c r="K449" s="173"/>
      <c r="L449" s="39"/>
      <c r="M449" s="174" t="s">
        <v>3</v>
      </c>
      <c r="N449" s="175" t="s">
        <v>40</v>
      </c>
      <c r="O449" s="72"/>
      <c r="P449" s="176">
        <f>O449*H449</f>
        <v>0</v>
      </c>
      <c r="Q449" s="176">
        <v>0.21734</v>
      </c>
      <c r="R449" s="176">
        <f>Q449*H449</f>
        <v>0.43468</v>
      </c>
      <c r="S449" s="176">
        <v>0</v>
      </c>
      <c r="T449" s="177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178" t="s">
        <v>152</v>
      </c>
      <c r="AT449" s="178" t="s">
        <v>148</v>
      </c>
      <c r="AU449" s="178" t="s">
        <v>79</v>
      </c>
      <c r="AY449" s="19" t="s">
        <v>146</v>
      </c>
      <c r="BE449" s="179">
        <f>IF(N449="základní",J449,0)</f>
        <v>0</v>
      </c>
      <c r="BF449" s="179">
        <f>IF(N449="snížená",J449,0)</f>
        <v>0</v>
      </c>
      <c r="BG449" s="179">
        <f>IF(N449="zákl. přenesená",J449,0)</f>
        <v>0</v>
      </c>
      <c r="BH449" s="179">
        <f>IF(N449="sníž. přenesená",J449,0)</f>
        <v>0</v>
      </c>
      <c r="BI449" s="179">
        <f>IF(N449="nulová",J449,0)</f>
        <v>0</v>
      </c>
      <c r="BJ449" s="19" t="s">
        <v>77</v>
      </c>
      <c r="BK449" s="179">
        <f>ROUND(I449*H449,2)</f>
        <v>0</v>
      </c>
      <c r="BL449" s="19" t="s">
        <v>152</v>
      </c>
      <c r="BM449" s="178" t="s">
        <v>636</v>
      </c>
    </row>
    <row r="450" spans="1:47" s="2" customFormat="1" ht="12">
      <c r="A450" s="38"/>
      <c r="B450" s="39"/>
      <c r="C450" s="38"/>
      <c r="D450" s="180" t="s">
        <v>154</v>
      </c>
      <c r="E450" s="38"/>
      <c r="F450" s="181" t="s">
        <v>637</v>
      </c>
      <c r="G450" s="38"/>
      <c r="H450" s="38"/>
      <c r="I450" s="182"/>
      <c r="J450" s="38"/>
      <c r="K450" s="38"/>
      <c r="L450" s="39"/>
      <c r="M450" s="183"/>
      <c r="N450" s="184"/>
      <c r="O450" s="72"/>
      <c r="P450" s="72"/>
      <c r="Q450" s="72"/>
      <c r="R450" s="72"/>
      <c r="S450" s="72"/>
      <c r="T450" s="73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T450" s="19" t="s">
        <v>154</v>
      </c>
      <c r="AU450" s="19" t="s">
        <v>79</v>
      </c>
    </row>
    <row r="451" spans="1:51" s="14" customFormat="1" ht="12">
      <c r="A451" s="14"/>
      <c r="B451" s="193"/>
      <c r="C451" s="14"/>
      <c r="D451" s="186" t="s">
        <v>156</v>
      </c>
      <c r="E451" s="194" t="s">
        <v>3</v>
      </c>
      <c r="F451" s="195" t="s">
        <v>79</v>
      </c>
      <c r="G451" s="14"/>
      <c r="H451" s="196">
        <v>2</v>
      </c>
      <c r="I451" s="197"/>
      <c r="J451" s="14"/>
      <c r="K451" s="14"/>
      <c r="L451" s="193"/>
      <c r="M451" s="198"/>
      <c r="N451" s="199"/>
      <c r="O451" s="199"/>
      <c r="P451" s="199"/>
      <c r="Q451" s="199"/>
      <c r="R451" s="199"/>
      <c r="S451" s="199"/>
      <c r="T451" s="200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194" t="s">
        <v>156</v>
      </c>
      <c r="AU451" s="194" t="s">
        <v>79</v>
      </c>
      <c r="AV451" s="14" t="s">
        <v>79</v>
      </c>
      <c r="AW451" s="14" t="s">
        <v>31</v>
      </c>
      <c r="AX451" s="14" t="s">
        <v>77</v>
      </c>
      <c r="AY451" s="194" t="s">
        <v>146</v>
      </c>
    </row>
    <row r="452" spans="1:65" s="2" customFormat="1" ht="16.5" customHeight="1">
      <c r="A452" s="38"/>
      <c r="B452" s="165"/>
      <c r="C452" s="209" t="s">
        <v>326</v>
      </c>
      <c r="D452" s="209" t="s">
        <v>273</v>
      </c>
      <c r="E452" s="210" t="s">
        <v>638</v>
      </c>
      <c r="F452" s="211" t="s">
        <v>639</v>
      </c>
      <c r="G452" s="212" t="s">
        <v>543</v>
      </c>
      <c r="H452" s="213">
        <v>4</v>
      </c>
      <c r="I452" s="214"/>
      <c r="J452" s="215">
        <f>ROUND(I452*H452,2)</f>
        <v>0</v>
      </c>
      <c r="K452" s="216"/>
      <c r="L452" s="217"/>
      <c r="M452" s="218" t="s">
        <v>3</v>
      </c>
      <c r="N452" s="219" t="s">
        <v>40</v>
      </c>
      <c r="O452" s="72"/>
      <c r="P452" s="176">
        <f>O452*H452</f>
        <v>0</v>
      </c>
      <c r="Q452" s="176">
        <v>0.026</v>
      </c>
      <c r="R452" s="176">
        <f>Q452*H452</f>
        <v>0.104</v>
      </c>
      <c r="S452" s="176">
        <v>0</v>
      </c>
      <c r="T452" s="177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178" t="s">
        <v>207</v>
      </c>
      <c r="AT452" s="178" t="s">
        <v>273</v>
      </c>
      <c r="AU452" s="178" t="s">
        <v>79</v>
      </c>
      <c r="AY452" s="19" t="s">
        <v>146</v>
      </c>
      <c r="BE452" s="179">
        <f>IF(N452="základní",J452,0)</f>
        <v>0</v>
      </c>
      <c r="BF452" s="179">
        <f>IF(N452="snížená",J452,0)</f>
        <v>0</v>
      </c>
      <c r="BG452" s="179">
        <f>IF(N452="zákl. přenesená",J452,0)</f>
        <v>0</v>
      </c>
      <c r="BH452" s="179">
        <f>IF(N452="sníž. přenesená",J452,0)</f>
        <v>0</v>
      </c>
      <c r="BI452" s="179">
        <f>IF(N452="nulová",J452,0)</f>
        <v>0</v>
      </c>
      <c r="BJ452" s="19" t="s">
        <v>77</v>
      </c>
      <c r="BK452" s="179">
        <f>ROUND(I452*H452,2)</f>
        <v>0</v>
      </c>
      <c r="BL452" s="19" t="s">
        <v>152</v>
      </c>
      <c r="BM452" s="178" t="s">
        <v>640</v>
      </c>
    </row>
    <row r="453" spans="1:51" s="14" customFormat="1" ht="12">
      <c r="A453" s="14"/>
      <c r="B453" s="193"/>
      <c r="C453" s="14"/>
      <c r="D453" s="186" t="s">
        <v>156</v>
      </c>
      <c r="E453" s="194" t="s">
        <v>3</v>
      </c>
      <c r="F453" s="195" t="s">
        <v>641</v>
      </c>
      <c r="G453" s="14"/>
      <c r="H453" s="196">
        <v>4</v>
      </c>
      <c r="I453" s="197"/>
      <c r="J453" s="14"/>
      <c r="K453" s="14"/>
      <c r="L453" s="193"/>
      <c r="M453" s="198"/>
      <c r="N453" s="199"/>
      <c r="O453" s="199"/>
      <c r="P453" s="199"/>
      <c r="Q453" s="199"/>
      <c r="R453" s="199"/>
      <c r="S453" s="199"/>
      <c r="T453" s="200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194" t="s">
        <v>156</v>
      </c>
      <c r="AU453" s="194" t="s">
        <v>79</v>
      </c>
      <c r="AV453" s="14" t="s">
        <v>79</v>
      </c>
      <c r="AW453" s="14" t="s">
        <v>31</v>
      </c>
      <c r="AX453" s="14" t="s">
        <v>77</v>
      </c>
      <c r="AY453" s="194" t="s">
        <v>146</v>
      </c>
    </row>
    <row r="454" spans="1:65" s="2" customFormat="1" ht="16.5" customHeight="1">
      <c r="A454" s="38"/>
      <c r="B454" s="165"/>
      <c r="C454" s="209" t="s">
        <v>642</v>
      </c>
      <c r="D454" s="209" t="s">
        <v>273</v>
      </c>
      <c r="E454" s="210" t="s">
        <v>643</v>
      </c>
      <c r="F454" s="211" t="s">
        <v>644</v>
      </c>
      <c r="G454" s="212" t="s">
        <v>543</v>
      </c>
      <c r="H454" s="213">
        <v>2</v>
      </c>
      <c r="I454" s="214"/>
      <c r="J454" s="215">
        <f>ROUND(I454*H454,2)</f>
        <v>0</v>
      </c>
      <c r="K454" s="216"/>
      <c r="L454" s="217"/>
      <c r="M454" s="218" t="s">
        <v>3</v>
      </c>
      <c r="N454" s="219" t="s">
        <v>40</v>
      </c>
      <c r="O454" s="72"/>
      <c r="P454" s="176">
        <f>O454*H454</f>
        <v>0</v>
      </c>
      <c r="Q454" s="176">
        <v>0.026</v>
      </c>
      <c r="R454" s="176">
        <f>Q454*H454</f>
        <v>0.052</v>
      </c>
      <c r="S454" s="176">
        <v>0</v>
      </c>
      <c r="T454" s="177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178" t="s">
        <v>207</v>
      </c>
      <c r="AT454" s="178" t="s">
        <v>273</v>
      </c>
      <c r="AU454" s="178" t="s">
        <v>79</v>
      </c>
      <c r="AY454" s="19" t="s">
        <v>146</v>
      </c>
      <c r="BE454" s="179">
        <f>IF(N454="základní",J454,0)</f>
        <v>0</v>
      </c>
      <c r="BF454" s="179">
        <f>IF(N454="snížená",J454,0)</f>
        <v>0</v>
      </c>
      <c r="BG454" s="179">
        <f>IF(N454="zákl. přenesená",J454,0)</f>
        <v>0</v>
      </c>
      <c r="BH454" s="179">
        <f>IF(N454="sníž. přenesená",J454,0)</f>
        <v>0</v>
      </c>
      <c r="BI454" s="179">
        <f>IF(N454="nulová",J454,0)</f>
        <v>0</v>
      </c>
      <c r="BJ454" s="19" t="s">
        <v>77</v>
      </c>
      <c r="BK454" s="179">
        <f>ROUND(I454*H454,2)</f>
        <v>0</v>
      </c>
      <c r="BL454" s="19" t="s">
        <v>152</v>
      </c>
      <c r="BM454" s="178" t="s">
        <v>645</v>
      </c>
    </row>
    <row r="455" spans="1:51" s="14" customFormat="1" ht="12">
      <c r="A455" s="14"/>
      <c r="B455" s="193"/>
      <c r="C455" s="14"/>
      <c r="D455" s="186" t="s">
        <v>156</v>
      </c>
      <c r="E455" s="194" t="s">
        <v>3</v>
      </c>
      <c r="F455" s="195" t="s">
        <v>79</v>
      </c>
      <c r="G455" s="14"/>
      <c r="H455" s="196">
        <v>2</v>
      </c>
      <c r="I455" s="197"/>
      <c r="J455" s="14"/>
      <c r="K455" s="14"/>
      <c r="L455" s="193"/>
      <c r="M455" s="198"/>
      <c r="N455" s="199"/>
      <c r="O455" s="199"/>
      <c r="P455" s="199"/>
      <c r="Q455" s="199"/>
      <c r="R455" s="199"/>
      <c r="S455" s="199"/>
      <c r="T455" s="200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194" t="s">
        <v>156</v>
      </c>
      <c r="AU455" s="194" t="s">
        <v>79</v>
      </c>
      <c r="AV455" s="14" t="s">
        <v>79</v>
      </c>
      <c r="AW455" s="14" t="s">
        <v>31</v>
      </c>
      <c r="AX455" s="14" t="s">
        <v>77</v>
      </c>
      <c r="AY455" s="194" t="s">
        <v>146</v>
      </c>
    </row>
    <row r="456" spans="1:65" s="2" customFormat="1" ht="16.5" customHeight="1">
      <c r="A456" s="38"/>
      <c r="B456" s="165"/>
      <c r="C456" s="209" t="s">
        <v>646</v>
      </c>
      <c r="D456" s="209" t="s">
        <v>273</v>
      </c>
      <c r="E456" s="210" t="s">
        <v>647</v>
      </c>
      <c r="F456" s="211" t="s">
        <v>648</v>
      </c>
      <c r="G456" s="212" t="s">
        <v>543</v>
      </c>
      <c r="H456" s="213">
        <v>2</v>
      </c>
      <c r="I456" s="214"/>
      <c r="J456" s="215">
        <f>ROUND(I456*H456,2)</f>
        <v>0</v>
      </c>
      <c r="K456" s="216"/>
      <c r="L456" s="217"/>
      <c r="M456" s="218" t="s">
        <v>3</v>
      </c>
      <c r="N456" s="219" t="s">
        <v>40</v>
      </c>
      <c r="O456" s="72"/>
      <c r="P456" s="176">
        <f>O456*H456</f>
        <v>0</v>
      </c>
      <c r="Q456" s="176">
        <v>0.026</v>
      </c>
      <c r="R456" s="176">
        <f>Q456*H456</f>
        <v>0.052</v>
      </c>
      <c r="S456" s="176">
        <v>0</v>
      </c>
      <c r="T456" s="177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178" t="s">
        <v>207</v>
      </c>
      <c r="AT456" s="178" t="s">
        <v>273</v>
      </c>
      <c r="AU456" s="178" t="s">
        <v>79</v>
      </c>
      <c r="AY456" s="19" t="s">
        <v>146</v>
      </c>
      <c r="BE456" s="179">
        <f>IF(N456="základní",J456,0)</f>
        <v>0</v>
      </c>
      <c r="BF456" s="179">
        <f>IF(N456="snížená",J456,0)</f>
        <v>0</v>
      </c>
      <c r="BG456" s="179">
        <f>IF(N456="zákl. přenesená",J456,0)</f>
        <v>0</v>
      </c>
      <c r="BH456" s="179">
        <f>IF(N456="sníž. přenesená",J456,0)</f>
        <v>0</v>
      </c>
      <c r="BI456" s="179">
        <f>IF(N456="nulová",J456,0)</f>
        <v>0</v>
      </c>
      <c r="BJ456" s="19" t="s">
        <v>77</v>
      </c>
      <c r="BK456" s="179">
        <f>ROUND(I456*H456,2)</f>
        <v>0</v>
      </c>
      <c r="BL456" s="19" t="s">
        <v>152</v>
      </c>
      <c r="BM456" s="178" t="s">
        <v>649</v>
      </c>
    </row>
    <row r="457" spans="1:51" s="14" customFormat="1" ht="12">
      <c r="A457" s="14"/>
      <c r="B457" s="193"/>
      <c r="C457" s="14"/>
      <c r="D457" s="186" t="s">
        <v>156</v>
      </c>
      <c r="E457" s="194" t="s">
        <v>3</v>
      </c>
      <c r="F457" s="195" t="s">
        <v>79</v>
      </c>
      <c r="G457" s="14"/>
      <c r="H457" s="196">
        <v>2</v>
      </c>
      <c r="I457" s="197"/>
      <c r="J457" s="14"/>
      <c r="K457" s="14"/>
      <c r="L457" s="193"/>
      <c r="M457" s="198"/>
      <c r="N457" s="199"/>
      <c r="O457" s="199"/>
      <c r="P457" s="199"/>
      <c r="Q457" s="199"/>
      <c r="R457" s="199"/>
      <c r="S457" s="199"/>
      <c r="T457" s="200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194" t="s">
        <v>156</v>
      </c>
      <c r="AU457" s="194" t="s">
        <v>79</v>
      </c>
      <c r="AV457" s="14" t="s">
        <v>79</v>
      </c>
      <c r="AW457" s="14" t="s">
        <v>31</v>
      </c>
      <c r="AX457" s="14" t="s">
        <v>77</v>
      </c>
      <c r="AY457" s="194" t="s">
        <v>146</v>
      </c>
    </row>
    <row r="458" spans="1:65" s="2" customFormat="1" ht="16.5" customHeight="1">
      <c r="A458" s="38"/>
      <c r="B458" s="165"/>
      <c r="C458" s="209" t="s">
        <v>650</v>
      </c>
      <c r="D458" s="209" t="s">
        <v>273</v>
      </c>
      <c r="E458" s="210" t="s">
        <v>651</v>
      </c>
      <c r="F458" s="211" t="s">
        <v>652</v>
      </c>
      <c r="G458" s="212" t="s">
        <v>543</v>
      </c>
      <c r="H458" s="213">
        <v>2</v>
      </c>
      <c r="I458" s="214"/>
      <c r="J458" s="215">
        <f>ROUND(I458*H458,2)</f>
        <v>0</v>
      </c>
      <c r="K458" s="216"/>
      <c r="L458" s="217"/>
      <c r="M458" s="218" t="s">
        <v>3</v>
      </c>
      <c r="N458" s="219" t="s">
        <v>40</v>
      </c>
      <c r="O458" s="72"/>
      <c r="P458" s="176">
        <f>O458*H458</f>
        <v>0</v>
      </c>
      <c r="Q458" s="176">
        <v>0.026</v>
      </c>
      <c r="R458" s="176">
        <f>Q458*H458</f>
        <v>0.052</v>
      </c>
      <c r="S458" s="176">
        <v>0</v>
      </c>
      <c r="T458" s="177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178" t="s">
        <v>207</v>
      </c>
      <c r="AT458" s="178" t="s">
        <v>273</v>
      </c>
      <c r="AU458" s="178" t="s">
        <v>79</v>
      </c>
      <c r="AY458" s="19" t="s">
        <v>146</v>
      </c>
      <c r="BE458" s="179">
        <f>IF(N458="základní",J458,0)</f>
        <v>0</v>
      </c>
      <c r="BF458" s="179">
        <f>IF(N458="snížená",J458,0)</f>
        <v>0</v>
      </c>
      <c r="BG458" s="179">
        <f>IF(N458="zákl. přenesená",J458,0)</f>
        <v>0</v>
      </c>
      <c r="BH458" s="179">
        <f>IF(N458="sníž. přenesená",J458,0)</f>
        <v>0</v>
      </c>
      <c r="BI458" s="179">
        <f>IF(N458="nulová",J458,0)</f>
        <v>0</v>
      </c>
      <c r="BJ458" s="19" t="s">
        <v>77</v>
      </c>
      <c r="BK458" s="179">
        <f>ROUND(I458*H458,2)</f>
        <v>0</v>
      </c>
      <c r="BL458" s="19" t="s">
        <v>152</v>
      </c>
      <c r="BM458" s="178" t="s">
        <v>653</v>
      </c>
    </row>
    <row r="459" spans="1:51" s="14" customFormat="1" ht="12">
      <c r="A459" s="14"/>
      <c r="B459" s="193"/>
      <c r="C459" s="14"/>
      <c r="D459" s="186" t="s">
        <v>156</v>
      </c>
      <c r="E459" s="194" t="s">
        <v>3</v>
      </c>
      <c r="F459" s="195" t="s">
        <v>79</v>
      </c>
      <c r="G459" s="14"/>
      <c r="H459" s="196">
        <v>2</v>
      </c>
      <c r="I459" s="197"/>
      <c r="J459" s="14"/>
      <c r="K459" s="14"/>
      <c r="L459" s="193"/>
      <c r="M459" s="198"/>
      <c r="N459" s="199"/>
      <c r="O459" s="199"/>
      <c r="P459" s="199"/>
      <c r="Q459" s="199"/>
      <c r="R459" s="199"/>
      <c r="S459" s="199"/>
      <c r="T459" s="200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194" t="s">
        <v>156</v>
      </c>
      <c r="AU459" s="194" t="s">
        <v>79</v>
      </c>
      <c r="AV459" s="14" t="s">
        <v>79</v>
      </c>
      <c r="AW459" s="14" t="s">
        <v>31</v>
      </c>
      <c r="AX459" s="14" t="s">
        <v>77</v>
      </c>
      <c r="AY459" s="194" t="s">
        <v>146</v>
      </c>
    </row>
    <row r="460" spans="1:65" s="2" customFormat="1" ht="16.5" customHeight="1">
      <c r="A460" s="38"/>
      <c r="B460" s="165"/>
      <c r="C460" s="166" t="s">
        <v>654</v>
      </c>
      <c r="D460" s="166" t="s">
        <v>148</v>
      </c>
      <c r="E460" s="167" t="s">
        <v>655</v>
      </c>
      <c r="F460" s="168" t="s">
        <v>656</v>
      </c>
      <c r="G460" s="169" t="s">
        <v>543</v>
      </c>
      <c r="H460" s="170">
        <v>4</v>
      </c>
      <c r="I460" s="171"/>
      <c r="J460" s="172">
        <f>ROUND(I460*H460,2)</f>
        <v>0</v>
      </c>
      <c r="K460" s="173"/>
      <c r="L460" s="39"/>
      <c r="M460" s="174" t="s">
        <v>3</v>
      </c>
      <c r="N460" s="175" t="s">
        <v>40</v>
      </c>
      <c r="O460" s="72"/>
      <c r="P460" s="176">
        <f>O460*H460</f>
        <v>0</v>
      </c>
      <c r="Q460" s="176">
        <v>0</v>
      </c>
      <c r="R460" s="176">
        <f>Q460*H460</f>
        <v>0</v>
      </c>
      <c r="S460" s="176">
        <v>0.15</v>
      </c>
      <c r="T460" s="177">
        <f>S460*H460</f>
        <v>0.6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178" t="s">
        <v>152</v>
      </c>
      <c r="AT460" s="178" t="s">
        <v>148</v>
      </c>
      <c r="AU460" s="178" t="s">
        <v>79</v>
      </c>
      <c r="AY460" s="19" t="s">
        <v>146</v>
      </c>
      <c r="BE460" s="179">
        <f>IF(N460="základní",J460,0)</f>
        <v>0</v>
      </c>
      <c r="BF460" s="179">
        <f>IF(N460="snížená",J460,0)</f>
        <v>0</v>
      </c>
      <c r="BG460" s="179">
        <f>IF(N460="zákl. přenesená",J460,0)</f>
        <v>0</v>
      </c>
      <c r="BH460" s="179">
        <f>IF(N460="sníž. přenesená",J460,0)</f>
        <v>0</v>
      </c>
      <c r="BI460" s="179">
        <f>IF(N460="nulová",J460,0)</f>
        <v>0</v>
      </c>
      <c r="BJ460" s="19" t="s">
        <v>77</v>
      </c>
      <c r="BK460" s="179">
        <f>ROUND(I460*H460,2)</f>
        <v>0</v>
      </c>
      <c r="BL460" s="19" t="s">
        <v>152</v>
      </c>
      <c r="BM460" s="178" t="s">
        <v>657</v>
      </c>
    </row>
    <row r="461" spans="1:47" s="2" customFormat="1" ht="12">
      <c r="A461" s="38"/>
      <c r="B461" s="39"/>
      <c r="C461" s="38"/>
      <c r="D461" s="180" t="s">
        <v>154</v>
      </c>
      <c r="E461" s="38"/>
      <c r="F461" s="181" t="s">
        <v>658</v>
      </c>
      <c r="G461" s="38"/>
      <c r="H461" s="38"/>
      <c r="I461" s="182"/>
      <c r="J461" s="38"/>
      <c r="K461" s="38"/>
      <c r="L461" s="39"/>
      <c r="M461" s="183"/>
      <c r="N461" s="184"/>
      <c r="O461" s="72"/>
      <c r="P461" s="72"/>
      <c r="Q461" s="72"/>
      <c r="R461" s="72"/>
      <c r="S461" s="72"/>
      <c r="T461" s="73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T461" s="19" t="s">
        <v>154</v>
      </c>
      <c r="AU461" s="19" t="s">
        <v>79</v>
      </c>
    </row>
    <row r="462" spans="1:51" s="13" customFormat="1" ht="12">
      <c r="A462" s="13"/>
      <c r="B462" s="185"/>
      <c r="C462" s="13"/>
      <c r="D462" s="186" t="s">
        <v>156</v>
      </c>
      <c r="E462" s="187" t="s">
        <v>3</v>
      </c>
      <c r="F462" s="188" t="s">
        <v>659</v>
      </c>
      <c r="G462" s="13"/>
      <c r="H462" s="187" t="s">
        <v>3</v>
      </c>
      <c r="I462" s="189"/>
      <c r="J462" s="13"/>
      <c r="K462" s="13"/>
      <c r="L462" s="185"/>
      <c r="M462" s="190"/>
      <c r="N462" s="191"/>
      <c r="O462" s="191"/>
      <c r="P462" s="191"/>
      <c r="Q462" s="191"/>
      <c r="R462" s="191"/>
      <c r="S462" s="191"/>
      <c r="T462" s="19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187" t="s">
        <v>156</v>
      </c>
      <c r="AU462" s="187" t="s">
        <v>79</v>
      </c>
      <c r="AV462" s="13" t="s">
        <v>77</v>
      </c>
      <c r="AW462" s="13" t="s">
        <v>31</v>
      </c>
      <c r="AX462" s="13" t="s">
        <v>69</v>
      </c>
      <c r="AY462" s="187" t="s">
        <v>146</v>
      </c>
    </row>
    <row r="463" spans="1:51" s="14" customFormat="1" ht="12">
      <c r="A463" s="14"/>
      <c r="B463" s="193"/>
      <c r="C463" s="14"/>
      <c r="D463" s="186" t="s">
        <v>156</v>
      </c>
      <c r="E463" s="194" t="s">
        <v>3</v>
      </c>
      <c r="F463" s="195" t="s">
        <v>152</v>
      </c>
      <c r="G463" s="14"/>
      <c r="H463" s="196">
        <v>4</v>
      </c>
      <c r="I463" s="197"/>
      <c r="J463" s="14"/>
      <c r="K463" s="14"/>
      <c r="L463" s="193"/>
      <c r="M463" s="198"/>
      <c r="N463" s="199"/>
      <c r="O463" s="199"/>
      <c r="P463" s="199"/>
      <c r="Q463" s="199"/>
      <c r="R463" s="199"/>
      <c r="S463" s="199"/>
      <c r="T463" s="200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194" t="s">
        <v>156</v>
      </c>
      <c r="AU463" s="194" t="s">
        <v>79</v>
      </c>
      <c r="AV463" s="14" t="s">
        <v>79</v>
      </c>
      <c r="AW463" s="14" t="s">
        <v>31</v>
      </c>
      <c r="AX463" s="14" t="s">
        <v>77</v>
      </c>
      <c r="AY463" s="194" t="s">
        <v>146</v>
      </c>
    </row>
    <row r="464" spans="1:65" s="2" customFormat="1" ht="16.5" customHeight="1">
      <c r="A464" s="38"/>
      <c r="B464" s="165"/>
      <c r="C464" s="166" t="s">
        <v>660</v>
      </c>
      <c r="D464" s="166" t="s">
        <v>148</v>
      </c>
      <c r="E464" s="167" t="s">
        <v>661</v>
      </c>
      <c r="F464" s="168" t="s">
        <v>662</v>
      </c>
      <c r="G464" s="169" t="s">
        <v>543</v>
      </c>
      <c r="H464" s="170">
        <v>1</v>
      </c>
      <c r="I464" s="171"/>
      <c r="J464" s="172">
        <f>ROUND(I464*H464,2)</f>
        <v>0</v>
      </c>
      <c r="K464" s="173"/>
      <c r="L464" s="39"/>
      <c r="M464" s="174" t="s">
        <v>3</v>
      </c>
      <c r="N464" s="175" t="s">
        <v>40</v>
      </c>
      <c r="O464" s="72"/>
      <c r="P464" s="176">
        <f>O464*H464</f>
        <v>0</v>
      </c>
      <c r="Q464" s="176">
        <v>0</v>
      </c>
      <c r="R464" s="176">
        <f>Q464*H464</f>
        <v>0</v>
      </c>
      <c r="S464" s="176">
        <v>0.1</v>
      </c>
      <c r="T464" s="177">
        <f>S464*H464</f>
        <v>0.1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178" t="s">
        <v>152</v>
      </c>
      <c r="AT464" s="178" t="s">
        <v>148</v>
      </c>
      <c r="AU464" s="178" t="s">
        <v>79</v>
      </c>
      <c r="AY464" s="19" t="s">
        <v>146</v>
      </c>
      <c r="BE464" s="179">
        <f>IF(N464="základní",J464,0)</f>
        <v>0</v>
      </c>
      <c r="BF464" s="179">
        <f>IF(N464="snížená",J464,0)</f>
        <v>0</v>
      </c>
      <c r="BG464" s="179">
        <f>IF(N464="zákl. přenesená",J464,0)</f>
        <v>0</v>
      </c>
      <c r="BH464" s="179">
        <f>IF(N464="sníž. přenesená",J464,0)</f>
        <v>0</v>
      </c>
      <c r="BI464" s="179">
        <f>IF(N464="nulová",J464,0)</f>
        <v>0</v>
      </c>
      <c r="BJ464" s="19" t="s">
        <v>77</v>
      </c>
      <c r="BK464" s="179">
        <f>ROUND(I464*H464,2)</f>
        <v>0</v>
      </c>
      <c r="BL464" s="19" t="s">
        <v>152</v>
      </c>
      <c r="BM464" s="178" t="s">
        <v>663</v>
      </c>
    </row>
    <row r="465" spans="1:47" s="2" customFormat="1" ht="12">
      <c r="A465" s="38"/>
      <c r="B465" s="39"/>
      <c r="C465" s="38"/>
      <c r="D465" s="180" t="s">
        <v>154</v>
      </c>
      <c r="E465" s="38"/>
      <c r="F465" s="181" t="s">
        <v>664</v>
      </c>
      <c r="G465" s="38"/>
      <c r="H465" s="38"/>
      <c r="I465" s="182"/>
      <c r="J465" s="38"/>
      <c r="K465" s="38"/>
      <c r="L465" s="39"/>
      <c r="M465" s="183"/>
      <c r="N465" s="184"/>
      <c r="O465" s="72"/>
      <c r="P465" s="72"/>
      <c r="Q465" s="72"/>
      <c r="R465" s="72"/>
      <c r="S465" s="72"/>
      <c r="T465" s="73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9" t="s">
        <v>154</v>
      </c>
      <c r="AU465" s="19" t="s">
        <v>79</v>
      </c>
    </row>
    <row r="466" spans="1:51" s="13" customFormat="1" ht="12">
      <c r="A466" s="13"/>
      <c r="B466" s="185"/>
      <c r="C466" s="13"/>
      <c r="D466" s="186" t="s">
        <v>156</v>
      </c>
      <c r="E466" s="187" t="s">
        <v>3</v>
      </c>
      <c r="F466" s="188" t="s">
        <v>665</v>
      </c>
      <c r="G466" s="13"/>
      <c r="H466" s="187" t="s">
        <v>3</v>
      </c>
      <c r="I466" s="189"/>
      <c r="J466" s="13"/>
      <c r="K466" s="13"/>
      <c r="L466" s="185"/>
      <c r="M466" s="190"/>
      <c r="N466" s="191"/>
      <c r="O466" s="191"/>
      <c r="P466" s="191"/>
      <c r="Q466" s="191"/>
      <c r="R466" s="191"/>
      <c r="S466" s="191"/>
      <c r="T466" s="19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187" t="s">
        <v>156</v>
      </c>
      <c r="AU466" s="187" t="s">
        <v>79</v>
      </c>
      <c r="AV466" s="13" t="s">
        <v>77</v>
      </c>
      <c r="AW466" s="13" t="s">
        <v>31</v>
      </c>
      <c r="AX466" s="13" t="s">
        <v>69</v>
      </c>
      <c r="AY466" s="187" t="s">
        <v>146</v>
      </c>
    </row>
    <row r="467" spans="1:51" s="14" customFormat="1" ht="12">
      <c r="A467" s="14"/>
      <c r="B467" s="193"/>
      <c r="C467" s="14"/>
      <c r="D467" s="186" t="s">
        <v>156</v>
      </c>
      <c r="E467" s="194" t="s">
        <v>3</v>
      </c>
      <c r="F467" s="195" t="s">
        <v>77</v>
      </c>
      <c r="G467" s="14"/>
      <c r="H467" s="196">
        <v>1</v>
      </c>
      <c r="I467" s="197"/>
      <c r="J467" s="14"/>
      <c r="K467" s="14"/>
      <c r="L467" s="193"/>
      <c r="M467" s="198"/>
      <c r="N467" s="199"/>
      <c r="O467" s="199"/>
      <c r="P467" s="199"/>
      <c r="Q467" s="199"/>
      <c r="R467" s="199"/>
      <c r="S467" s="199"/>
      <c r="T467" s="200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194" t="s">
        <v>156</v>
      </c>
      <c r="AU467" s="194" t="s">
        <v>79</v>
      </c>
      <c r="AV467" s="14" t="s">
        <v>79</v>
      </c>
      <c r="AW467" s="14" t="s">
        <v>31</v>
      </c>
      <c r="AX467" s="14" t="s">
        <v>77</v>
      </c>
      <c r="AY467" s="194" t="s">
        <v>146</v>
      </c>
    </row>
    <row r="468" spans="1:65" s="2" customFormat="1" ht="16.5" customHeight="1">
      <c r="A468" s="38"/>
      <c r="B468" s="165"/>
      <c r="C468" s="166" t="s">
        <v>378</v>
      </c>
      <c r="D468" s="166" t="s">
        <v>148</v>
      </c>
      <c r="E468" s="167" t="s">
        <v>666</v>
      </c>
      <c r="F468" s="168" t="s">
        <v>667</v>
      </c>
      <c r="G468" s="169" t="s">
        <v>543</v>
      </c>
      <c r="H468" s="170">
        <v>1</v>
      </c>
      <c r="I468" s="171"/>
      <c r="J468" s="172">
        <f>ROUND(I468*H468,2)</f>
        <v>0</v>
      </c>
      <c r="K468" s="173"/>
      <c r="L468" s="39"/>
      <c r="M468" s="174" t="s">
        <v>3</v>
      </c>
      <c r="N468" s="175" t="s">
        <v>40</v>
      </c>
      <c r="O468" s="72"/>
      <c r="P468" s="176">
        <f>O468*H468</f>
        <v>0</v>
      </c>
      <c r="Q468" s="176">
        <v>0.4208</v>
      </c>
      <c r="R468" s="176">
        <f>Q468*H468</f>
        <v>0.4208</v>
      </c>
      <c r="S468" s="176">
        <v>0</v>
      </c>
      <c r="T468" s="177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178" t="s">
        <v>152</v>
      </c>
      <c r="AT468" s="178" t="s">
        <v>148</v>
      </c>
      <c r="AU468" s="178" t="s">
        <v>79</v>
      </c>
      <c r="AY468" s="19" t="s">
        <v>146</v>
      </c>
      <c r="BE468" s="179">
        <f>IF(N468="základní",J468,0)</f>
        <v>0</v>
      </c>
      <c r="BF468" s="179">
        <f>IF(N468="snížená",J468,0)</f>
        <v>0</v>
      </c>
      <c r="BG468" s="179">
        <f>IF(N468="zákl. přenesená",J468,0)</f>
        <v>0</v>
      </c>
      <c r="BH468" s="179">
        <f>IF(N468="sníž. přenesená",J468,0)</f>
        <v>0</v>
      </c>
      <c r="BI468" s="179">
        <f>IF(N468="nulová",J468,0)</f>
        <v>0</v>
      </c>
      <c r="BJ468" s="19" t="s">
        <v>77</v>
      </c>
      <c r="BK468" s="179">
        <f>ROUND(I468*H468,2)</f>
        <v>0</v>
      </c>
      <c r="BL468" s="19" t="s">
        <v>152</v>
      </c>
      <c r="BM468" s="178" t="s">
        <v>668</v>
      </c>
    </row>
    <row r="469" spans="1:47" s="2" customFormat="1" ht="12">
      <c r="A469" s="38"/>
      <c r="B469" s="39"/>
      <c r="C469" s="38"/>
      <c r="D469" s="180" t="s">
        <v>154</v>
      </c>
      <c r="E469" s="38"/>
      <c r="F469" s="181" t="s">
        <v>669</v>
      </c>
      <c r="G469" s="38"/>
      <c r="H469" s="38"/>
      <c r="I469" s="182"/>
      <c r="J469" s="38"/>
      <c r="K469" s="38"/>
      <c r="L469" s="39"/>
      <c r="M469" s="183"/>
      <c r="N469" s="184"/>
      <c r="O469" s="72"/>
      <c r="P469" s="72"/>
      <c r="Q469" s="72"/>
      <c r="R469" s="72"/>
      <c r="S469" s="72"/>
      <c r="T469" s="73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T469" s="19" t="s">
        <v>154</v>
      </c>
      <c r="AU469" s="19" t="s">
        <v>79</v>
      </c>
    </row>
    <row r="470" spans="1:51" s="13" customFormat="1" ht="12">
      <c r="A470" s="13"/>
      <c r="B470" s="185"/>
      <c r="C470" s="13"/>
      <c r="D470" s="186" t="s">
        <v>156</v>
      </c>
      <c r="E470" s="187" t="s">
        <v>3</v>
      </c>
      <c r="F470" s="188" t="s">
        <v>670</v>
      </c>
      <c r="G470" s="13"/>
      <c r="H470" s="187" t="s">
        <v>3</v>
      </c>
      <c r="I470" s="189"/>
      <c r="J470" s="13"/>
      <c r="K470" s="13"/>
      <c r="L470" s="185"/>
      <c r="M470" s="190"/>
      <c r="N470" s="191"/>
      <c r="O470" s="191"/>
      <c r="P470" s="191"/>
      <c r="Q470" s="191"/>
      <c r="R470" s="191"/>
      <c r="S470" s="191"/>
      <c r="T470" s="19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187" t="s">
        <v>156</v>
      </c>
      <c r="AU470" s="187" t="s">
        <v>79</v>
      </c>
      <c r="AV470" s="13" t="s">
        <v>77</v>
      </c>
      <c r="AW470" s="13" t="s">
        <v>31</v>
      </c>
      <c r="AX470" s="13" t="s">
        <v>69</v>
      </c>
      <c r="AY470" s="187" t="s">
        <v>146</v>
      </c>
    </row>
    <row r="471" spans="1:51" s="14" customFormat="1" ht="12">
      <c r="A471" s="14"/>
      <c r="B471" s="193"/>
      <c r="C471" s="14"/>
      <c r="D471" s="186" t="s">
        <v>156</v>
      </c>
      <c r="E471" s="194" t="s">
        <v>3</v>
      </c>
      <c r="F471" s="195" t="s">
        <v>77</v>
      </c>
      <c r="G471" s="14"/>
      <c r="H471" s="196">
        <v>1</v>
      </c>
      <c r="I471" s="197"/>
      <c r="J471" s="14"/>
      <c r="K471" s="14"/>
      <c r="L471" s="193"/>
      <c r="M471" s="198"/>
      <c r="N471" s="199"/>
      <c r="O471" s="199"/>
      <c r="P471" s="199"/>
      <c r="Q471" s="199"/>
      <c r="R471" s="199"/>
      <c r="S471" s="199"/>
      <c r="T471" s="200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194" t="s">
        <v>156</v>
      </c>
      <c r="AU471" s="194" t="s">
        <v>79</v>
      </c>
      <c r="AV471" s="14" t="s">
        <v>79</v>
      </c>
      <c r="AW471" s="14" t="s">
        <v>31</v>
      </c>
      <c r="AX471" s="14" t="s">
        <v>77</v>
      </c>
      <c r="AY471" s="194" t="s">
        <v>146</v>
      </c>
    </row>
    <row r="472" spans="1:65" s="2" customFormat="1" ht="16.5" customHeight="1">
      <c r="A472" s="38"/>
      <c r="B472" s="165"/>
      <c r="C472" s="166" t="s">
        <v>671</v>
      </c>
      <c r="D472" s="166" t="s">
        <v>148</v>
      </c>
      <c r="E472" s="167" t="s">
        <v>672</v>
      </c>
      <c r="F472" s="168" t="s">
        <v>673</v>
      </c>
      <c r="G472" s="169" t="s">
        <v>543</v>
      </c>
      <c r="H472" s="170">
        <v>1</v>
      </c>
      <c r="I472" s="171"/>
      <c r="J472" s="172">
        <f>ROUND(I472*H472,2)</f>
        <v>0</v>
      </c>
      <c r="K472" s="173"/>
      <c r="L472" s="39"/>
      <c r="M472" s="174" t="s">
        <v>3</v>
      </c>
      <c r="N472" s="175" t="s">
        <v>40</v>
      </c>
      <c r="O472" s="72"/>
      <c r="P472" s="176">
        <f>O472*H472</f>
        <v>0</v>
      </c>
      <c r="Q472" s="176">
        <v>0.4208</v>
      </c>
      <c r="R472" s="176">
        <f>Q472*H472</f>
        <v>0.4208</v>
      </c>
      <c r="S472" s="176">
        <v>0</v>
      </c>
      <c r="T472" s="177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178" t="s">
        <v>152</v>
      </c>
      <c r="AT472" s="178" t="s">
        <v>148</v>
      </c>
      <c r="AU472" s="178" t="s">
        <v>79</v>
      </c>
      <c r="AY472" s="19" t="s">
        <v>146</v>
      </c>
      <c r="BE472" s="179">
        <f>IF(N472="základní",J472,0)</f>
        <v>0</v>
      </c>
      <c r="BF472" s="179">
        <f>IF(N472="snížená",J472,0)</f>
        <v>0</v>
      </c>
      <c r="BG472" s="179">
        <f>IF(N472="zákl. přenesená",J472,0)</f>
        <v>0</v>
      </c>
      <c r="BH472" s="179">
        <f>IF(N472="sníž. přenesená",J472,0)</f>
        <v>0</v>
      </c>
      <c r="BI472" s="179">
        <f>IF(N472="nulová",J472,0)</f>
        <v>0</v>
      </c>
      <c r="BJ472" s="19" t="s">
        <v>77</v>
      </c>
      <c r="BK472" s="179">
        <f>ROUND(I472*H472,2)</f>
        <v>0</v>
      </c>
      <c r="BL472" s="19" t="s">
        <v>152</v>
      </c>
      <c r="BM472" s="178" t="s">
        <v>674</v>
      </c>
    </row>
    <row r="473" spans="1:51" s="13" customFormat="1" ht="12">
      <c r="A473" s="13"/>
      <c r="B473" s="185"/>
      <c r="C473" s="13"/>
      <c r="D473" s="186" t="s">
        <v>156</v>
      </c>
      <c r="E473" s="187" t="s">
        <v>3</v>
      </c>
      <c r="F473" s="188" t="s">
        <v>675</v>
      </c>
      <c r="G473" s="13"/>
      <c r="H473" s="187" t="s">
        <v>3</v>
      </c>
      <c r="I473" s="189"/>
      <c r="J473" s="13"/>
      <c r="K473" s="13"/>
      <c r="L473" s="185"/>
      <c r="M473" s="190"/>
      <c r="N473" s="191"/>
      <c r="O473" s="191"/>
      <c r="P473" s="191"/>
      <c r="Q473" s="191"/>
      <c r="R473" s="191"/>
      <c r="S473" s="191"/>
      <c r="T473" s="19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187" t="s">
        <v>156</v>
      </c>
      <c r="AU473" s="187" t="s">
        <v>79</v>
      </c>
      <c r="AV473" s="13" t="s">
        <v>77</v>
      </c>
      <c r="AW473" s="13" t="s">
        <v>31</v>
      </c>
      <c r="AX473" s="13" t="s">
        <v>69</v>
      </c>
      <c r="AY473" s="187" t="s">
        <v>146</v>
      </c>
    </row>
    <row r="474" spans="1:51" s="14" customFormat="1" ht="12">
      <c r="A474" s="14"/>
      <c r="B474" s="193"/>
      <c r="C474" s="14"/>
      <c r="D474" s="186" t="s">
        <v>156</v>
      </c>
      <c r="E474" s="194" t="s">
        <v>3</v>
      </c>
      <c r="F474" s="195" t="s">
        <v>77</v>
      </c>
      <c r="G474" s="14"/>
      <c r="H474" s="196">
        <v>1</v>
      </c>
      <c r="I474" s="197"/>
      <c r="J474" s="14"/>
      <c r="K474" s="14"/>
      <c r="L474" s="193"/>
      <c r="M474" s="198"/>
      <c r="N474" s="199"/>
      <c r="O474" s="199"/>
      <c r="P474" s="199"/>
      <c r="Q474" s="199"/>
      <c r="R474" s="199"/>
      <c r="S474" s="199"/>
      <c r="T474" s="200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194" t="s">
        <v>156</v>
      </c>
      <c r="AU474" s="194" t="s">
        <v>79</v>
      </c>
      <c r="AV474" s="14" t="s">
        <v>79</v>
      </c>
      <c r="AW474" s="14" t="s">
        <v>31</v>
      </c>
      <c r="AX474" s="14" t="s">
        <v>77</v>
      </c>
      <c r="AY474" s="194" t="s">
        <v>146</v>
      </c>
    </row>
    <row r="475" spans="1:63" s="12" customFormat="1" ht="22.8" customHeight="1">
      <c r="A475" s="12"/>
      <c r="B475" s="152"/>
      <c r="C475" s="12"/>
      <c r="D475" s="153" t="s">
        <v>68</v>
      </c>
      <c r="E475" s="163" t="s">
        <v>214</v>
      </c>
      <c r="F475" s="163" t="s">
        <v>676</v>
      </c>
      <c r="G475" s="12"/>
      <c r="H475" s="12"/>
      <c r="I475" s="155"/>
      <c r="J475" s="164">
        <f>BK475</f>
        <v>0</v>
      </c>
      <c r="K475" s="12"/>
      <c r="L475" s="152"/>
      <c r="M475" s="157"/>
      <c r="N475" s="158"/>
      <c r="O475" s="158"/>
      <c r="P475" s="159">
        <f>SUM(P476:P695)</f>
        <v>0</v>
      </c>
      <c r="Q475" s="158"/>
      <c r="R475" s="159">
        <f>SUM(R476:R695)</f>
        <v>569.3598003599999</v>
      </c>
      <c r="S475" s="158"/>
      <c r="T475" s="160">
        <f>SUM(T476:T695)</f>
        <v>13.82362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153" t="s">
        <v>77</v>
      </c>
      <c r="AT475" s="161" t="s">
        <v>68</v>
      </c>
      <c r="AU475" s="161" t="s">
        <v>77</v>
      </c>
      <c r="AY475" s="153" t="s">
        <v>146</v>
      </c>
      <c r="BK475" s="162">
        <f>SUM(BK476:BK695)</f>
        <v>0</v>
      </c>
    </row>
    <row r="476" spans="1:65" s="2" customFormat="1" ht="37.8" customHeight="1">
      <c r="A476" s="38"/>
      <c r="B476" s="165"/>
      <c r="C476" s="166" t="s">
        <v>677</v>
      </c>
      <c r="D476" s="166" t="s">
        <v>148</v>
      </c>
      <c r="E476" s="167" t="s">
        <v>678</v>
      </c>
      <c r="F476" s="168" t="s">
        <v>679</v>
      </c>
      <c r="G476" s="169" t="s">
        <v>190</v>
      </c>
      <c r="H476" s="170">
        <v>799.25</v>
      </c>
      <c r="I476" s="171"/>
      <c r="J476" s="172">
        <f>ROUND(I476*H476,2)</f>
        <v>0</v>
      </c>
      <c r="K476" s="173"/>
      <c r="L476" s="39"/>
      <c r="M476" s="174" t="s">
        <v>3</v>
      </c>
      <c r="N476" s="175" t="s">
        <v>40</v>
      </c>
      <c r="O476" s="72"/>
      <c r="P476" s="176">
        <f>O476*H476</f>
        <v>0</v>
      </c>
      <c r="Q476" s="176">
        <v>0.08978</v>
      </c>
      <c r="R476" s="176">
        <f>Q476*H476</f>
        <v>71.756665</v>
      </c>
      <c r="S476" s="176">
        <v>0</v>
      </c>
      <c r="T476" s="177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178" t="s">
        <v>152</v>
      </c>
      <c r="AT476" s="178" t="s">
        <v>148</v>
      </c>
      <c r="AU476" s="178" t="s">
        <v>79</v>
      </c>
      <c r="AY476" s="19" t="s">
        <v>146</v>
      </c>
      <c r="BE476" s="179">
        <f>IF(N476="základní",J476,0)</f>
        <v>0</v>
      </c>
      <c r="BF476" s="179">
        <f>IF(N476="snížená",J476,0)</f>
        <v>0</v>
      </c>
      <c r="BG476" s="179">
        <f>IF(N476="zákl. přenesená",J476,0)</f>
        <v>0</v>
      </c>
      <c r="BH476" s="179">
        <f>IF(N476="sníž. přenesená",J476,0)</f>
        <v>0</v>
      </c>
      <c r="BI476" s="179">
        <f>IF(N476="nulová",J476,0)</f>
        <v>0</v>
      </c>
      <c r="BJ476" s="19" t="s">
        <v>77</v>
      </c>
      <c r="BK476" s="179">
        <f>ROUND(I476*H476,2)</f>
        <v>0</v>
      </c>
      <c r="BL476" s="19" t="s">
        <v>152</v>
      </c>
      <c r="BM476" s="178" t="s">
        <v>680</v>
      </c>
    </row>
    <row r="477" spans="1:47" s="2" customFormat="1" ht="12">
      <c r="A477" s="38"/>
      <c r="B477" s="39"/>
      <c r="C477" s="38"/>
      <c r="D477" s="180" t="s">
        <v>154</v>
      </c>
      <c r="E477" s="38"/>
      <c r="F477" s="181" t="s">
        <v>681</v>
      </c>
      <c r="G477" s="38"/>
      <c r="H477" s="38"/>
      <c r="I477" s="182"/>
      <c r="J477" s="38"/>
      <c r="K477" s="38"/>
      <c r="L477" s="39"/>
      <c r="M477" s="183"/>
      <c r="N477" s="184"/>
      <c r="O477" s="72"/>
      <c r="P477" s="72"/>
      <c r="Q477" s="72"/>
      <c r="R477" s="72"/>
      <c r="S477" s="72"/>
      <c r="T477" s="73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T477" s="19" t="s">
        <v>154</v>
      </c>
      <c r="AU477" s="19" t="s">
        <v>79</v>
      </c>
    </row>
    <row r="478" spans="1:51" s="13" customFormat="1" ht="12">
      <c r="A478" s="13"/>
      <c r="B478" s="185"/>
      <c r="C478" s="13"/>
      <c r="D478" s="186" t="s">
        <v>156</v>
      </c>
      <c r="E478" s="187" t="s">
        <v>3</v>
      </c>
      <c r="F478" s="188" t="s">
        <v>682</v>
      </c>
      <c r="G478" s="13"/>
      <c r="H478" s="187" t="s">
        <v>3</v>
      </c>
      <c r="I478" s="189"/>
      <c r="J478" s="13"/>
      <c r="K478" s="13"/>
      <c r="L478" s="185"/>
      <c r="M478" s="190"/>
      <c r="N478" s="191"/>
      <c r="O478" s="191"/>
      <c r="P478" s="191"/>
      <c r="Q478" s="191"/>
      <c r="R478" s="191"/>
      <c r="S478" s="191"/>
      <c r="T478" s="19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187" t="s">
        <v>156</v>
      </c>
      <c r="AU478" s="187" t="s">
        <v>79</v>
      </c>
      <c r="AV478" s="13" t="s">
        <v>77</v>
      </c>
      <c r="AW478" s="13" t="s">
        <v>31</v>
      </c>
      <c r="AX478" s="13" t="s">
        <v>69</v>
      </c>
      <c r="AY478" s="187" t="s">
        <v>146</v>
      </c>
    </row>
    <row r="479" spans="1:51" s="14" customFormat="1" ht="12">
      <c r="A479" s="14"/>
      <c r="B479" s="193"/>
      <c r="C479" s="14"/>
      <c r="D479" s="186" t="s">
        <v>156</v>
      </c>
      <c r="E479" s="194" t="s">
        <v>3</v>
      </c>
      <c r="F479" s="195" t="s">
        <v>683</v>
      </c>
      <c r="G479" s="14"/>
      <c r="H479" s="196">
        <v>459.25</v>
      </c>
      <c r="I479" s="197"/>
      <c r="J479" s="14"/>
      <c r="K479" s="14"/>
      <c r="L479" s="193"/>
      <c r="M479" s="198"/>
      <c r="N479" s="199"/>
      <c r="O479" s="199"/>
      <c r="P479" s="199"/>
      <c r="Q479" s="199"/>
      <c r="R479" s="199"/>
      <c r="S479" s="199"/>
      <c r="T479" s="200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194" t="s">
        <v>156</v>
      </c>
      <c r="AU479" s="194" t="s">
        <v>79</v>
      </c>
      <c r="AV479" s="14" t="s">
        <v>79</v>
      </c>
      <c r="AW479" s="14" t="s">
        <v>31</v>
      </c>
      <c r="AX479" s="14" t="s">
        <v>69</v>
      </c>
      <c r="AY479" s="194" t="s">
        <v>146</v>
      </c>
    </row>
    <row r="480" spans="1:51" s="13" customFormat="1" ht="12">
      <c r="A480" s="13"/>
      <c r="B480" s="185"/>
      <c r="C480" s="13"/>
      <c r="D480" s="186" t="s">
        <v>156</v>
      </c>
      <c r="E480" s="187" t="s">
        <v>3</v>
      </c>
      <c r="F480" s="188" t="s">
        <v>684</v>
      </c>
      <c r="G480" s="13"/>
      <c r="H480" s="187" t="s">
        <v>3</v>
      </c>
      <c r="I480" s="189"/>
      <c r="J480" s="13"/>
      <c r="K480" s="13"/>
      <c r="L480" s="185"/>
      <c r="M480" s="190"/>
      <c r="N480" s="191"/>
      <c r="O480" s="191"/>
      <c r="P480" s="191"/>
      <c r="Q480" s="191"/>
      <c r="R480" s="191"/>
      <c r="S480" s="191"/>
      <c r="T480" s="19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187" t="s">
        <v>156</v>
      </c>
      <c r="AU480" s="187" t="s">
        <v>79</v>
      </c>
      <c r="AV480" s="13" t="s">
        <v>77</v>
      </c>
      <c r="AW480" s="13" t="s">
        <v>31</v>
      </c>
      <c r="AX480" s="13" t="s">
        <v>69</v>
      </c>
      <c r="AY480" s="187" t="s">
        <v>146</v>
      </c>
    </row>
    <row r="481" spans="1:51" s="14" customFormat="1" ht="12">
      <c r="A481" s="14"/>
      <c r="B481" s="193"/>
      <c r="C481" s="14"/>
      <c r="D481" s="186" t="s">
        <v>156</v>
      </c>
      <c r="E481" s="194" t="s">
        <v>3</v>
      </c>
      <c r="F481" s="195" t="s">
        <v>685</v>
      </c>
      <c r="G481" s="14"/>
      <c r="H481" s="196">
        <v>340</v>
      </c>
      <c r="I481" s="197"/>
      <c r="J481" s="14"/>
      <c r="K481" s="14"/>
      <c r="L481" s="193"/>
      <c r="M481" s="198"/>
      <c r="N481" s="199"/>
      <c r="O481" s="199"/>
      <c r="P481" s="199"/>
      <c r="Q481" s="199"/>
      <c r="R481" s="199"/>
      <c r="S481" s="199"/>
      <c r="T481" s="200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194" t="s">
        <v>156</v>
      </c>
      <c r="AU481" s="194" t="s">
        <v>79</v>
      </c>
      <c r="AV481" s="14" t="s">
        <v>79</v>
      </c>
      <c r="AW481" s="14" t="s">
        <v>31</v>
      </c>
      <c r="AX481" s="14" t="s">
        <v>69</v>
      </c>
      <c r="AY481" s="194" t="s">
        <v>146</v>
      </c>
    </row>
    <row r="482" spans="1:51" s="15" customFormat="1" ht="12">
      <c r="A482" s="15"/>
      <c r="B482" s="201"/>
      <c r="C482" s="15"/>
      <c r="D482" s="186" t="s">
        <v>156</v>
      </c>
      <c r="E482" s="202" t="s">
        <v>3</v>
      </c>
      <c r="F482" s="203" t="s">
        <v>161</v>
      </c>
      <c r="G482" s="15"/>
      <c r="H482" s="204">
        <v>799.25</v>
      </c>
      <c r="I482" s="205"/>
      <c r="J482" s="15"/>
      <c r="K482" s="15"/>
      <c r="L482" s="201"/>
      <c r="M482" s="206"/>
      <c r="N482" s="207"/>
      <c r="O482" s="207"/>
      <c r="P482" s="207"/>
      <c r="Q482" s="207"/>
      <c r="R482" s="207"/>
      <c r="S482" s="207"/>
      <c r="T482" s="208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02" t="s">
        <v>156</v>
      </c>
      <c r="AU482" s="202" t="s">
        <v>79</v>
      </c>
      <c r="AV482" s="15" t="s">
        <v>152</v>
      </c>
      <c r="AW482" s="15" t="s">
        <v>31</v>
      </c>
      <c r="AX482" s="15" t="s">
        <v>77</v>
      </c>
      <c r="AY482" s="202" t="s">
        <v>146</v>
      </c>
    </row>
    <row r="483" spans="1:65" s="2" customFormat="1" ht="16.5" customHeight="1">
      <c r="A483" s="38"/>
      <c r="B483" s="165"/>
      <c r="C483" s="209" t="s">
        <v>686</v>
      </c>
      <c r="D483" s="209" t="s">
        <v>273</v>
      </c>
      <c r="E483" s="210" t="s">
        <v>477</v>
      </c>
      <c r="F483" s="211" t="s">
        <v>478</v>
      </c>
      <c r="G483" s="212" t="s">
        <v>151</v>
      </c>
      <c r="H483" s="213">
        <v>81.524</v>
      </c>
      <c r="I483" s="214"/>
      <c r="J483" s="215">
        <f>ROUND(I483*H483,2)</f>
        <v>0</v>
      </c>
      <c r="K483" s="216"/>
      <c r="L483" s="217"/>
      <c r="M483" s="218" t="s">
        <v>3</v>
      </c>
      <c r="N483" s="219" t="s">
        <v>40</v>
      </c>
      <c r="O483" s="72"/>
      <c r="P483" s="176">
        <f>O483*H483</f>
        <v>0</v>
      </c>
      <c r="Q483" s="176">
        <v>0.222</v>
      </c>
      <c r="R483" s="176">
        <f>Q483*H483</f>
        <v>18.098328000000002</v>
      </c>
      <c r="S483" s="176">
        <v>0</v>
      </c>
      <c r="T483" s="177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178" t="s">
        <v>207</v>
      </c>
      <c r="AT483" s="178" t="s">
        <v>273</v>
      </c>
      <c r="AU483" s="178" t="s">
        <v>79</v>
      </c>
      <c r="AY483" s="19" t="s">
        <v>146</v>
      </c>
      <c r="BE483" s="179">
        <f>IF(N483="základní",J483,0)</f>
        <v>0</v>
      </c>
      <c r="BF483" s="179">
        <f>IF(N483="snížená",J483,0)</f>
        <v>0</v>
      </c>
      <c r="BG483" s="179">
        <f>IF(N483="zákl. přenesená",J483,0)</f>
        <v>0</v>
      </c>
      <c r="BH483" s="179">
        <f>IF(N483="sníž. přenesená",J483,0)</f>
        <v>0</v>
      </c>
      <c r="BI483" s="179">
        <f>IF(N483="nulová",J483,0)</f>
        <v>0</v>
      </c>
      <c r="BJ483" s="19" t="s">
        <v>77</v>
      </c>
      <c r="BK483" s="179">
        <f>ROUND(I483*H483,2)</f>
        <v>0</v>
      </c>
      <c r="BL483" s="19" t="s">
        <v>152</v>
      </c>
      <c r="BM483" s="178" t="s">
        <v>687</v>
      </c>
    </row>
    <row r="484" spans="1:51" s="14" customFormat="1" ht="12">
      <c r="A484" s="14"/>
      <c r="B484" s="193"/>
      <c r="C484" s="14"/>
      <c r="D484" s="186" t="s">
        <v>156</v>
      </c>
      <c r="E484" s="194" t="s">
        <v>3</v>
      </c>
      <c r="F484" s="195" t="s">
        <v>688</v>
      </c>
      <c r="G484" s="14"/>
      <c r="H484" s="196">
        <v>81.524</v>
      </c>
      <c r="I484" s="197"/>
      <c r="J484" s="14"/>
      <c r="K484" s="14"/>
      <c r="L484" s="193"/>
      <c r="M484" s="198"/>
      <c r="N484" s="199"/>
      <c r="O484" s="199"/>
      <c r="P484" s="199"/>
      <c r="Q484" s="199"/>
      <c r="R484" s="199"/>
      <c r="S484" s="199"/>
      <c r="T484" s="200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194" t="s">
        <v>156</v>
      </c>
      <c r="AU484" s="194" t="s">
        <v>79</v>
      </c>
      <c r="AV484" s="14" t="s">
        <v>79</v>
      </c>
      <c r="AW484" s="14" t="s">
        <v>31</v>
      </c>
      <c r="AX484" s="14" t="s">
        <v>77</v>
      </c>
      <c r="AY484" s="194" t="s">
        <v>146</v>
      </c>
    </row>
    <row r="485" spans="1:65" s="2" customFormat="1" ht="24.15" customHeight="1">
      <c r="A485" s="38"/>
      <c r="B485" s="165"/>
      <c r="C485" s="166" t="s">
        <v>689</v>
      </c>
      <c r="D485" s="166" t="s">
        <v>148</v>
      </c>
      <c r="E485" s="167" t="s">
        <v>690</v>
      </c>
      <c r="F485" s="168" t="s">
        <v>691</v>
      </c>
      <c r="G485" s="169" t="s">
        <v>190</v>
      </c>
      <c r="H485" s="170">
        <v>49</v>
      </c>
      <c r="I485" s="171"/>
      <c r="J485" s="172">
        <f>ROUND(I485*H485,2)</f>
        <v>0</v>
      </c>
      <c r="K485" s="173"/>
      <c r="L485" s="39"/>
      <c r="M485" s="174" t="s">
        <v>3</v>
      </c>
      <c r="N485" s="175" t="s">
        <v>40</v>
      </c>
      <c r="O485" s="72"/>
      <c r="P485" s="176">
        <f>O485*H485</f>
        <v>0</v>
      </c>
      <c r="Q485" s="176">
        <v>0.1554</v>
      </c>
      <c r="R485" s="176">
        <f>Q485*H485</f>
        <v>7.6146</v>
      </c>
      <c r="S485" s="176">
        <v>0</v>
      </c>
      <c r="T485" s="177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178" t="s">
        <v>152</v>
      </c>
      <c r="AT485" s="178" t="s">
        <v>148</v>
      </c>
      <c r="AU485" s="178" t="s">
        <v>79</v>
      </c>
      <c r="AY485" s="19" t="s">
        <v>146</v>
      </c>
      <c r="BE485" s="179">
        <f>IF(N485="základní",J485,0)</f>
        <v>0</v>
      </c>
      <c r="BF485" s="179">
        <f>IF(N485="snížená",J485,0)</f>
        <v>0</v>
      </c>
      <c r="BG485" s="179">
        <f>IF(N485="zákl. přenesená",J485,0)</f>
        <v>0</v>
      </c>
      <c r="BH485" s="179">
        <f>IF(N485="sníž. přenesená",J485,0)</f>
        <v>0</v>
      </c>
      <c r="BI485" s="179">
        <f>IF(N485="nulová",J485,0)</f>
        <v>0</v>
      </c>
      <c r="BJ485" s="19" t="s">
        <v>77</v>
      </c>
      <c r="BK485" s="179">
        <f>ROUND(I485*H485,2)</f>
        <v>0</v>
      </c>
      <c r="BL485" s="19" t="s">
        <v>152</v>
      </c>
      <c r="BM485" s="178" t="s">
        <v>692</v>
      </c>
    </row>
    <row r="486" spans="1:47" s="2" customFormat="1" ht="12">
      <c r="A486" s="38"/>
      <c r="B486" s="39"/>
      <c r="C486" s="38"/>
      <c r="D486" s="180" t="s">
        <v>154</v>
      </c>
      <c r="E486" s="38"/>
      <c r="F486" s="181" t="s">
        <v>693</v>
      </c>
      <c r="G486" s="38"/>
      <c r="H486" s="38"/>
      <c r="I486" s="182"/>
      <c r="J486" s="38"/>
      <c r="K486" s="38"/>
      <c r="L486" s="39"/>
      <c r="M486" s="183"/>
      <c r="N486" s="184"/>
      <c r="O486" s="72"/>
      <c r="P486" s="72"/>
      <c r="Q486" s="72"/>
      <c r="R486" s="72"/>
      <c r="S486" s="72"/>
      <c r="T486" s="73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T486" s="19" t="s">
        <v>154</v>
      </c>
      <c r="AU486" s="19" t="s">
        <v>79</v>
      </c>
    </row>
    <row r="487" spans="1:51" s="13" customFormat="1" ht="12">
      <c r="A487" s="13"/>
      <c r="B487" s="185"/>
      <c r="C487" s="13"/>
      <c r="D487" s="186" t="s">
        <v>156</v>
      </c>
      <c r="E487" s="187" t="s">
        <v>3</v>
      </c>
      <c r="F487" s="188" t="s">
        <v>694</v>
      </c>
      <c r="G487" s="13"/>
      <c r="H487" s="187" t="s">
        <v>3</v>
      </c>
      <c r="I487" s="189"/>
      <c r="J487" s="13"/>
      <c r="K487" s="13"/>
      <c r="L487" s="185"/>
      <c r="M487" s="190"/>
      <c r="N487" s="191"/>
      <c r="O487" s="191"/>
      <c r="P487" s="191"/>
      <c r="Q487" s="191"/>
      <c r="R487" s="191"/>
      <c r="S487" s="191"/>
      <c r="T487" s="19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187" t="s">
        <v>156</v>
      </c>
      <c r="AU487" s="187" t="s">
        <v>79</v>
      </c>
      <c r="AV487" s="13" t="s">
        <v>77</v>
      </c>
      <c r="AW487" s="13" t="s">
        <v>31</v>
      </c>
      <c r="AX487" s="13" t="s">
        <v>69</v>
      </c>
      <c r="AY487" s="187" t="s">
        <v>146</v>
      </c>
    </row>
    <row r="488" spans="1:51" s="14" customFormat="1" ht="12">
      <c r="A488" s="14"/>
      <c r="B488" s="193"/>
      <c r="C488" s="14"/>
      <c r="D488" s="186" t="s">
        <v>156</v>
      </c>
      <c r="E488" s="194" t="s">
        <v>3</v>
      </c>
      <c r="F488" s="195" t="s">
        <v>436</v>
      </c>
      <c r="G488" s="14"/>
      <c r="H488" s="196">
        <v>44</v>
      </c>
      <c r="I488" s="197"/>
      <c r="J488" s="14"/>
      <c r="K488" s="14"/>
      <c r="L488" s="193"/>
      <c r="M488" s="198"/>
      <c r="N488" s="199"/>
      <c r="O488" s="199"/>
      <c r="P488" s="199"/>
      <c r="Q488" s="199"/>
      <c r="R488" s="199"/>
      <c r="S488" s="199"/>
      <c r="T488" s="200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194" t="s">
        <v>156</v>
      </c>
      <c r="AU488" s="194" t="s">
        <v>79</v>
      </c>
      <c r="AV488" s="14" t="s">
        <v>79</v>
      </c>
      <c r="AW488" s="14" t="s">
        <v>31</v>
      </c>
      <c r="AX488" s="14" t="s">
        <v>69</v>
      </c>
      <c r="AY488" s="194" t="s">
        <v>146</v>
      </c>
    </row>
    <row r="489" spans="1:51" s="13" customFormat="1" ht="12">
      <c r="A489" s="13"/>
      <c r="B489" s="185"/>
      <c r="C489" s="13"/>
      <c r="D489" s="186" t="s">
        <v>156</v>
      </c>
      <c r="E489" s="187" t="s">
        <v>3</v>
      </c>
      <c r="F489" s="188" t="s">
        <v>695</v>
      </c>
      <c r="G489" s="13"/>
      <c r="H489" s="187" t="s">
        <v>3</v>
      </c>
      <c r="I489" s="189"/>
      <c r="J489" s="13"/>
      <c r="K489" s="13"/>
      <c r="L489" s="185"/>
      <c r="M489" s="190"/>
      <c r="N489" s="191"/>
      <c r="O489" s="191"/>
      <c r="P489" s="191"/>
      <c r="Q489" s="191"/>
      <c r="R489" s="191"/>
      <c r="S489" s="191"/>
      <c r="T489" s="19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187" t="s">
        <v>156</v>
      </c>
      <c r="AU489" s="187" t="s">
        <v>79</v>
      </c>
      <c r="AV489" s="13" t="s">
        <v>77</v>
      </c>
      <c r="AW489" s="13" t="s">
        <v>31</v>
      </c>
      <c r="AX489" s="13" t="s">
        <v>69</v>
      </c>
      <c r="AY489" s="187" t="s">
        <v>146</v>
      </c>
    </row>
    <row r="490" spans="1:51" s="14" customFormat="1" ht="12">
      <c r="A490" s="14"/>
      <c r="B490" s="193"/>
      <c r="C490" s="14"/>
      <c r="D490" s="186" t="s">
        <v>156</v>
      </c>
      <c r="E490" s="194" t="s">
        <v>3</v>
      </c>
      <c r="F490" s="195" t="s">
        <v>168</v>
      </c>
      <c r="G490" s="14"/>
      <c r="H490" s="196">
        <v>3</v>
      </c>
      <c r="I490" s="197"/>
      <c r="J490" s="14"/>
      <c r="K490" s="14"/>
      <c r="L490" s="193"/>
      <c r="M490" s="198"/>
      <c r="N490" s="199"/>
      <c r="O490" s="199"/>
      <c r="P490" s="199"/>
      <c r="Q490" s="199"/>
      <c r="R490" s="199"/>
      <c r="S490" s="199"/>
      <c r="T490" s="200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194" t="s">
        <v>156</v>
      </c>
      <c r="AU490" s="194" t="s">
        <v>79</v>
      </c>
      <c r="AV490" s="14" t="s">
        <v>79</v>
      </c>
      <c r="AW490" s="14" t="s">
        <v>31</v>
      </c>
      <c r="AX490" s="14" t="s">
        <v>69</v>
      </c>
      <c r="AY490" s="194" t="s">
        <v>146</v>
      </c>
    </row>
    <row r="491" spans="1:51" s="13" customFormat="1" ht="12">
      <c r="A491" s="13"/>
      <c r="B491" s="185"/>
      <c r="C491" s="13"/>
      <c r="D491" s="186" t="s">
        <v>156</v>
      </c>
      <c r="E491" s="187" t="s">
        <v>3</v>
      </c>
      <c r="F491" s="188" t="s">
        <v>696</v>
      </c>
      <c r="G491" s="13"/>
      <c r="H491" s="187" t="s">
        <v>3</v>
      </c>
      <c r="I491" s="189"/>
      <c r="J491" s="13"/>
      <c r="K491" s="13"/>
      <c r="L491" s="185"/>
      <c r="M491" s="190"/>
      <c r="N491" s="191"/>
      <c r="O491" s="191"/>
      <c r="P491" s="191"/>
      <c r="Q491" s="191"/>
      <c r="R491" s="191"/>
      <c r="S491" s="191"/>
      <c r="T491" s="192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187" t="s">
        <v>156</v>
      </c>
      <c r="AU491" s="187" t="s">
        <v>79</v>
      </c>
      <c r="AV491" s="13" t="s">
        <v>77</v>
      </c>
      <c r="AW491" s="13" t="s">
        <v>31</v>
      </c>
      <c r="AX491" s="13" t="s">
        <v>69</v>
      </c>
      <c r="AY491" s="187" t="s">
        <v>146</v>
      </c>
    </row>
    <row r="492" spans="1:51" s="14" customFormat="1" ht="12">
      <c r="A492" s="14"/>
      <c r="B492" s="193"/>
      <c r="C492" s="14"/>
      <c r="D492" s="186" t="s">
        <v>156</v>
      </c>
      <c r="E492" s="194" t="s">
        <v>3</v>
      </c>
      <c r="F492" s="195" t="s">
        <v>79</v>
      </c>
      <c r="G492" s="14"/>
      <c r="H492" s="196">
        <v>2</v>
      </c>
      <c r="I492" s="197"/>
      <c r="J492" s="14"/>
      <c r="K492" s="14"/>
      <c r="L492" s="193"/>
      <c r="M492" s="198"/>
      <c r="N492" s="199"/>
      <c r="O492" s="199"/>
      <c r="P492" s="199"/>
      <c r="Q492" s="199"/>
      <c r="R492" s="199"/>
      <c r="S492" s="199"/>
      <c r="T492" s="200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194" t="s">
        <v>156</v>
      </c>
      <c r="AU492" s="194" t="s">
        <v>79</v>
      </c>
      <c r="AV492" s="14" t="s">
        <v>79</v>
      </c>
      <c r="AW492" s="14" t="s">
        <v>31</v>
      </c>
      <c r="AX492" s="14" t="s">
        <v>69</v>
      </c>
      <c r="AY492" s="194" t="s">
        <v>146</v>
      </c>
    </row>
    <row r="493" spans="1:51" s="15" customFormat="1" ht="12">
      <c r="A493" s="15"/>
      <c r="B493" s="201"/>
      <c r="C493" s="15"/>
      <c r="D493" s="186" t="s">
        <v>156</v>
      </c>
      <c r="E493" s="202" t="s">
        <v>3</v>
      </c>
      <c r="F493" s="203" t="s">
        <v>161</v>
      </c>
      <c r="G493" s="15"/>
      <c r="H493" s="204">
        <v>49</v>
      </c>
      <c r="I493" s="205"/>
      <c r="J493" s="15"/>
      <c r="K493" s="15"/>
      <c r="L493" s="201"/>
      <c r="M493" s="206"/>
      <c r="N493" s="207"/>
      <c r="O493" s="207"/>
      <c r="P493" s="207"/>
      <c r="Q493" s="207"/>
      <c r="R493" s="207"/>
      <c r="S493" s="207"/>
      <c r="T493" s="208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02" t="s">
        <v>156</v>
      </c>
      <c r="AU493" s="202" t="s">
        <v>79</v>
      </c>
      <c r="AV493" s="15" t="s">
        <v>152</v>
      </c>
      <c r="AW493" s="15" t="s">
        <v>31</v>
      </c>
      <c r="AX493" s="15" t="s">
        <v>77</v>
      </c>
      <c r="AY493" s="202" t="s">
        <v>146</v>
      </c>
    </row>
    <row r="494" spans="1:65" s="2" customFormat="1" ht="16.5" customHeight="1">
      <c r="A494" s="38"/>
      <c r="B494" s="165"/>
      <c r="C494" s="209" t="s">
        <v>697</v>
      </c>
      <c r="D494" s="209" t="s">
        <v>273</v>
      </c>
      <c r="E494" s="210" t="s">
        <v>698</v>
      </c>
      <c r="F494" s="211" t="s">
        <v>699</v>
      </c>
      <c r="G494" s="212" t="s">
        <v>190</v>
      </c>
      <c r="H494" s="213">
        <v>44.88</v>
      </c>
      <c r="I494" s="214"/>
      <c r="J494" s="215">
        <f>ROUND(I494*H494,2)</f>
        <v>0</v>
      </c>
      <c r="K494" s="216"/>
      <c r="L494" s="217"/>
      <c r="M494" s="218" t="s">
        <v>3</v>
      </c>
      <c r="N494" s="219" t="s">
        <v>40</v>
      </c>
      <c r="O494" s="72"/>
      <c r="P494" s="176">
        <f>O494*H494</f>
        <v>0</v>
      </c>
      <c r="Q494" s="176">
        <v>0.08</v>
      </c>
      <c r="R494" s="176">
        <f>Q494*H494</f>
        <v>3.5904000000000003</v>
      </c>
      <c r="S494" s="176">
        <v>0</v>
      </c>
      <c r="T494" s="177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178" t="s">
        <v>207</v>
      </c>
      <c r="AT494" s="178" t="s">
        <v>273</v>
      </c>
      <c r="AU494" s="178" t="s">
        <v>79</v>
      </c>
      <c r="AY494" s="19" t="s">
        <v>146</v>
      </c>
      <c r="BE494" s="179">
        <f>IF(N494="základní",J494,0)</f>
        <v>0</v>
      </c>
      <c r="BF494" s="179">
        <f>IF(N494="snížená",J494,0)</f>
        <v>0</v>
      </c>
      <c r="BG494" s="179">
        <f>IF(N494="zákl. přenesená",J494,0)</f>
        <v>0</v>
      </c>
      <c r="BH494" s="179">
        <f>IF(N494="sníž. přenesená",J494,0)</f>
        <v>0</v>
      </c>
      <c r="BI494" s="179">
        <f>IF(N494="nulová",J494,0)</f>
        <v>0</v>
      </c>
      <c r="BJ494" s="19" t="s">
        <v>77</v>
      </c>
      <c r="BK494" s="179">
        <f>ROUND(I494*H494,2)</f>
        <v>0</v>
      </c>
      <c r="BL494" s="19" t="s">
        <v>152</v>
      </c>
      <c r="BM494" s="178" t="s">
        <v>700</v>
      </c>
    </row>
    <row r="495" spans="1:51" s="14" customFormat="1" ht="12">
      <c r="A495" s="14"/>
      <c r="B495" s="193"/>
      <c r="C495" s="14"/>
      <c r="D495" s="186" t="s">
        <v>156</v>
      </c>
      <c r="E495" s="194" t="s">
        <v>3</v>
      </c>
      <c r="F495" s="195" t="s">
        <v>436</v>
      </c>
      <c r="G495" s="14"/>
      <c r="H495" s="196">
        <v>44</v>
      </c>
      <c r="I495" s="197"/>
      <c r="J495" s="14"/>
      <c r="K495" s="14"/>
      <c r="L495" s="193"/>
      <c r="M495" s="198"/>
      <c r="N495" s="199"/>
      <c r="O495" s="199"/>
      <c r="P495" s="199"/>
      <c r="Q495" s="199"/>
      <c r="R495" s="199"/>
      <c r="S495" s="199"/>
      <c r="T495" s="200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194" t="s">
        <v>156</v>
      </c>
      <c r="AU495" s="194" t="s">
        <v>79</v>
      </c>
      <c r="AV495" s="14" t="s">
        <v>79</v>
      </c>
      <c r="AW495" s="14" t="s">
        <v>31</v>
      </c>
      <c r="AX495" s="14" t="s">
        <v>77</v>
      </c>
      <c r="AY495" s="194" t="s">
        <v>146</v>
      </c>
    </row>
    <row r="496" spans="1:51" s="14" customFormat="1" ht="12">
      <c r="A496" s="14"/>
      <c r="B496" s="193"/>
      <c r="C496" s="14"/>
      <c r="D496" s="186" t="s">
        <v>156</v>
      </c>
      <c r="E496" s="14"/>
      <c r="F496" s="195" t="s">
        <v>701</v>
      </c>
      <c r="G496" s="14"/>
      <c r="H496" s="196">
        <v>44.88</v>
      </c>
      <c r="I496" s="197"/>
      <c r="J496" s="14"/>
      <c r="K496" s="14"/>
      <c r="L496" s="193"/>
      <c r="M496" s="198"/>
      <c r="N496" s="199"/>
      <c r="O496" s="199"/>
      <c r="P496" s="199"/>
      <c r="Q496" s="199"/>
      <c r="R496" s="199"/>
      <c r="S496" s="199"/>
      <c r="T496" s="200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194" t="s">
        <v>156</v>
      </c>
      <c r="AU496" s="194" t="s">
        <v>79</v>
      </c>
      <c r="AV496" s="14" t="s">
        <v>79</v>
      </c>
      <c r="AW496" s="14" t="s">
        <v>4</v>
      </c>
      <c r="AX496" s="14" t="s">
        <v>77</v>
      </c>
      <c r="AY496" s="194" t="s">
        <v>146</v>
      </c>
    </row>
    <row r="497" spans="1:65" s="2" customFormat="1" ht="16.5" customHeight="1">
      <c r="A497" s="38"/>
      <c r="B497" s="165"/>
      <c r="C497" s="209" t="s">
        <v>702</v>
      </c>
      <c r="D497" s="209" t="s">
        <v>273</v>
      </c>
      <c r="E497" s="210" t="s">
        <v>703</v>
      </c>
      <c r="F497" s="211" t="s">
        <v>704</v>
      </c>
      <c r="G497" s="212" t="s">
        <v>190</v>
      </c>
      <c r="H497" s="213">
        <v>2.04</v>
      </c>
      <c r="I497" s="214"/>
      <c r="J497" s="215">
        <f>ROUND(I497*H497,2)</f>
        <v>0</v>
      </c>
      <c r="K497" s="216"/>
      <c r="L497" s="217"/>
      <c r="M497" s="218" t="s">
        <v>3</v>
      </c>
      <c r="N497" s="219" t="s">
        <v>40</v>
      </c>
      <c r="O497" s="72"/>
      <c r="P497" s="176">
        <f>O497*H497</f>
        <v>0</v>
      </c>
      <c r="Q497" s="176">
        <v>0.0483</v>
      </c>
      <c r="R497" s="176">
        <f>Q497*H497</f>
        <v>0.09853200000000001</v>
      </c>
      <c r="S497" s="176">
        <v>0</v>
      </c>
      <c r="T497" s="177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178" t="s">
        <v>207</v>
      </c>
      <c r="AT497" s="178" t="s">
        <v>273</v>
      </c>
      <c r="AU497" s="178" t="s">
        <v>79</v>
      </c>
      <c r="AY497" s="19" t="s">
        <v>146</v>
      </c>
      <c r="BE497" s="179">
        <f>IF(N497="základní",J497,0)</f>
        <v>0</v>
      </c>
      <c r="BF497" s="179">
        <f>IF(N497="snížená",J497,0)</f>
        <v>0</v>
      </c>
      <c r="BG497" s="179">
        <f>IF(N497="zákl. přenesená",J497,0)</f>
        <v>0</v>
      </c>
      <c r="BH497" s="179">
        <f>IF(N497="sníž. přenesená",J497,0)</f>
        <v>0</v>
      </c>
      <c r="BI497" s="179">
        <f>IF(N497="nulová",J497,0)</f>
        <v>0</v>
      </c>
      <c r="BJ497" s="19" t="s">
        <v>77</v>
      </c>
      <c r="BK497" s="179">
        <f>ROUND(I497*H497,2)</f>
        <v>0</v>
      </c>
      <c r="BL497" s="19" t="s">
        <v>152</v>
      </c>
      <c r="BM497" s="178" t="s">
        <v>705</v>
      </c>
    </row>
    <row r="498" spans="1:51" s="14" customFormat="1" ht="12">
      <c r="A498" s="14"/>
      <c r="B498" s="193"/>
      <c r="C498" s="14"/>
      <c r="D498" s="186" t="s">
        <v>156</v>
      </c>
      <c r="E498" s="194" t="s">
        <v>3</v>
      </c>
      <c r="F498" s="195" t="s">
        <v>79</v>
      </c>
      <c r="G498" s="14"/>
      <c r="H498" s="196">
        <v>2</v>
      </c>
      <c r="I498" s="197"/>
      <c r="J498" s="14"/>
      <c r="K498" s="14"/>
      <c r="L498" s="193"/>
      <c r="M498" s="198"/>
      <c r="N498" s="199"/>
      <c r="O498" s="199"/>
      <c r="P498" s="199"/>
      <c r="Q498" s="199"/>
      <c r="R498" s="199"/>
      <c r="S498" s="199"/>
      <c r="T498" s="200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194" t="s">
        <v>156</v>
      </c>
      <c r="AU498" s="194" t="s">
        <v>79</v>
      </c>
      <c r="AV498" s="14" t="s">
        <v>79</v>
      </c>
      <c r="AW498" s="14" t="s">
        <v>31</v>
      </c>
      <c r="AX498" s="14" t="s">
        <v>77</v>
      </c>
      <c r="AY498" s="194" t="s">
        <v>146</v>
      </c>
    </row>
    <row r="499" spans="1:51" s="14" customFormat="1" ht="12">
      <c r="A499" s="14"/>
      <c r="B499" s="193"/>
      <c r="C499" s="14"/>
      <c r="D499" s="186" t="s">
        <v>156</v>
      </c>
      <c r="E499" s="14"/>
      <c r="F499" s="195" t="s">
        <v>706</v>
      </c>
      <c r="G499" s="14"/>
      <c r="H499" s="196">
        <v>2.04</v>
      </c>
      <c r="I499" s="197"/>
      <c r="J499" s="14"/>
      <c r="K499" s="14"/>
      <c r="L499" s="193"/>
      <c r="M499" s="198"/>
      <c r="N499" s="199"/>
      <c r="O499" s="199"/>
      <c r="P499" s="199"/>
      <c r="Q499" s="199"/>
      <c r="R499" s="199"/>
      <c r="S499" s="199"/>
      <c r="T499" s="200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194" t="s">
        <v>156</v>
      </c>
      <c r="AU499" s="194" t="s">
        <v>79</v>
      </c>
      <c r="AV499" s="14" t="s">
        <v>79</v>
      </c>
      <c r="AW499" s="14" t="s">
        <v>4</v>
      </c>
      <c r="AX499" s="14" t="s">
        <v>77</v>
      </c>
      <c r="AY499" s="194" t="s">
        <v>146</v>
      </c>
    </row>
    <row r="500" spans="1:65" s="2" customFormat="1" ht="16.5" customHeight="1">
      <c r="A500" s="38"/>
      <c r="B500" s="165"/>
      <c r="C500" s="209" t="s">
        <v>707</v>
      </c>
      <c r="D500" s="209" t="s">
        <v>273</v>
      </c>
      <c r="E500" s="210" t="s">
        <v>708</v>
      </c>
      <c r="F500" s="211" t="s">
        <v>709</v>
      </c>
      <c r="G500" s="212" t="s">
        <v>190</v>
      </c>
      <c r="H500" s="213">
        <v>3.06</v>
      </c>
      <c r="I500" s="214"/>
      <c r="J500" s="215">
        <f>ROUND(I500*H500,2)</f>
        <v>0</v>
      </c>
      <c r="K500" s="216"/>
      <c r="L500" s="217"/>
      <c r="M500" s="218" t="s">
        <v>3</v>
      </c>
      <c r="N500" s="219" t="s">
        <v>40</v>
      </c>
      <c r="O500" s="72"/>
      <c r="P500" s="176">
        <f>O500*H500</f>
        <v>0</v>
      </c>
      <c r="Q500" s="176">
        <v>0.06567</v>
      </c>
      <c r="R500" s="176">
        <f>Q500*H500</f>
        <v>0.20095020000000002</v>
      </c>
      <c r="S500" s="176">
        <v>0</v>
      </c>
      <c r="T500" s="177">
        <f>S500*H500</f>
        <v>0</v>
      </c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R500" s="178" t="s">
        <v>207</v>
      </c>
      <c r="AT500" s="178" t="s">
        <v>273</v>
      </c>
      <c r="AU500" s="178" t="s">
        <v>79</v>
      </c>
      <c r="AY500" s="19" t="s">
        <v>146</v>
      </c>
      <c r="BE500" s="179">
        <f>IF(N500="základní",J500,0)</f>
        <v>0</v>
      </c>
      <c r="BF500" s="179">
        <f>IF(N500="snížená",J500,0)</f>
        <v>0</v>
      </c>
      <c r="BG500" s="179">
        <f>IF(N500="zákl. přenesená",J500,0)</f>
        <v>0</v>
      </c>
      <c r="BH500" s="179">
        <f>IF(N500="sníž. přenesená",J500,0)</f>
        <v>0</v>
      </c>
      <c r="BI500" s="179">
        <f>IF(N500="nulová",J500,0)</f>
        <v>0</v>
      </c>
      <c r="BJ500" s="19" t="s">
        <v>77</v>
      </c>
      <c r="BK500" s="179">
        <f>ROUND(I500*H500,2)</f>
        <v>0</v>
      </c>
      <c r="BL500" s="19" t="s">
        <v>152</v>
      </c>
      <c r="BM500" s="178" t="s">
        <v>710</v>
      </c>
    </row>
    <row r="501" spans="1:51" s="14" customFormat="1" ht="12">
      <c r="A501" s="14"/>
      <c r="B501" s="193"/>
      <c r="C501" s="14"/>
      <c r="D501" s="186" t="s">
        <v>156</v>
      </c>
      <c r="E501" s="194" t="s">
        <v>3</v>
      </c>
      <c r="F501" s="195" t="s">
        <v>168</v>
      </c>
      <c r="G501" s="14"/>
      <c r="H501" s="196">
        <v>3</v>
      </c>
      <c r="I501" s="197"/>
      <c r="J501" s="14"/>
      <c r="K501" s="14"/>
      <c r="L501" s="193"/>
      <c r="M501" s="198"/>
      <c r="N501" s="199"/>
      <c r="O501" s="199"/>
      <c r="P501" s="199"/>
      <c r="Q501" s="199"/>
      <c r="R501" s="199"/>
      <c r="S501" s="199"/>
      <c r="T501" s="200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194" t="s">
        <v>156</v>
      </c>
      <c r="AU501" s="194" t="s">
        <v>79</v>
      </c>
      <c r="AV501" s="14" t="s">
        <v>79</v>
      </c>
      <c r="AW501" s="14" t="s">
        <v>31</v>
      </c>
      <c r="AX501" s="14" t="s">
        <v>77</v>
      </c>
      <c r="AY501" s="194" t="s">
        <v>146</v>
      </c>
    </row>
    <row r="502" spans="1:51" s="14" customFormat="1" ht="12">
      <c r="A502" s="14"/>
      <c r="B502" s="193"/>
      <c r="C502" s="14"/>
      <c r="D502" s="186" t="s">
        <v>156</v>
      </c>
      <c r="E502" s="14"/>
      <c r="F502" s="195" t="s">
        <v>711</v>
      </c>
      <c r="G502" s="14"/>
      <c r="H502" s="196">
        <v>3.06</v>
      </c>
      <c r="I502" s="197"/>
      <c r="J502" s="14"/>
      <c r="K502" s="14"/>
      <c r="L502" s="193"/>
      <c r="M502" s="198"/>
      <c r="N502" s="199"/>
      <c r="O502" s="199"/>
      <c r="P502" s="199"/>
      <c r="Q502" s="199"/>
      <c r="R502" s="199"/>
      <c r="S502" s="199"/>
      <c r="T502" s="200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194" t="s">
        <v>156</v>
      </c>
      <c r="AU502" s="194" t="s">
        <v>79</v>
      </c>
      <c r="AV502" s="14" t="s">
        <v>79</v>
      </c>
      <c r="AW502" s="14" t="s">
        <v>4</v>
      </c>
      <c r="AX502" s="14" t="s">
        <v>77</v>
      </c>
      <c r="AY502" s="194" t="s">
        <v>146</v>
      </c>
    </row>
    <row r="503" spans="1:65" s="2" customFormat="1" ht="24.15" customHeight="1">
      <c r="A503" s="38"/>
      <c r="B503" s="165"/>
      <c r="C503" s="166" t="s">
        <v>712</v>
      </c>
      <c r="D503" s="166" t="s">
        <v>148</v>
      </c>
      <c r="E503" s="167" t="s">
        <v>713</v>
      </c>
      <c r="F503" s="168" t="s">
        <v>714</v>
      </c>
      <c r="G503" s="169" t="s">
        <v>190</v>
      </c>
      <c r="H503" s="170">
        <v>189</v>
      </c>
      <c r="I503" s="171"/>
      <c r="J503" s="172">
        <f>ROUND(I503*H503,2)</f>
        <v>0</v>
      </c>
      <c r="K503" s="173"/>
      <c r="L503" s="39"/>
      <c r="M503" s="174" t="s">
        <v>3</v>
      </c>
      <c r="N503" s="175" t="s">
        <v>40</v>
      </c>
      <c r="O503" s="72"/>
      <c r="P503" s="176">
        <f>O503*H503</f>
        <v>0</v>
      </c>
      <c r="Q503" s="176">
        <v>0.1295</v>
      </c>
      <c r="R503" s="176">
        <f>Q503*H503</f>
        <v>24.4755</v>
      </c>
      <c r="S503" s="176">
        <v>0</v>
      </c>
      <c r="T503" s="177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178" t="s">
        <v>152</v>
      </c>
      <c r="AT503" s="178" t="s">
        <v>148</v>
      </c>
      <c r="AU503" s="178" t="s">
        <v>79</v>
      </c>
      <c r="AY503" s="19" t="s">
        <v>146</v>
      </c>
      <c r="BE503" s="179">
        <f>IF(N503="základní",J503,0)</f>
        <v>0</v>
      </c>
      <c r="BF503" s="179">
        <f>IF(N503="snížená",J503,0)</f>
        <v>0</v>
      </c>
      <c r="BG503" s="179">
        <f>IF(N503="zákl. přenesená",J503,0)</f>
        <v>0</v>
      </c>
      <c r="BH503" s="179">
        <f>IF(N503="sníž. přenesená",J503,0)</f>
        <v>0</v>
      </c>
      <c r="BI503" s="179">
        <f>IF(N503="nulová",J503,0)</f>
        <v>0</v>
      </c>
      <c r="BJ503" s="19" t="s">
        <v>77</v>
      </c>
      <c r="BK503" s="179">
        <f>ROUND(I503*H503,2)</f>
        <v>0</v>
      </c>
      <c r="BL503" s="19" t="s">
        <v>152</v>
      </c>
      <c r="BM503" s="178" t="s">
        <v>715</v>
      </c>
    </row>
    <row r="504" spans="1:47" s="2" customFormat="1" ht="12">
      <c r="A504" s="38"/>
      <c r="B504" s="39"/>
      <c r="C504" s="38"/>
      <c r="D504" s="180" t="s">
        <v>154</v>
      </c>
      <c r="E504" s="38"/>
      <c r="F504" s="181" t="s">
        <v>716</v>
      </c>
      <c r="G504" s="38"/>
      <c r="H504" s="38"/>
      <c r="I504" s="182"/>
      <c r="J504" s="38"/>
      <c r="K504" s="38"/>
      <c r="L504" s="39"/>
      <c r="M504" s="183"/>
      <c r="N504" s="184"/>
      <c r="O504" s="72"/>
      <c r="P504" s="72"/>
      <c r="Q504" s="72"/>
      <c r="R504" s="72"/>
      <c r="S504" s="72"/>
      <c r="T504" s="73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T504" s="19" t="s">
        <v>154</v>
      </c>
      <c r="AU504" s="19" t="s">
        <v>79</v>
      </c>
    </row>
    <row r="505" spans="1:51" s="13" customFormat="1" ht="12">
      <c r="A505" s="13"/>
      <c r="B505" s="185"/>
      <c r="C505" s="13"/>
      <c r="D505" s="186" t="s">
        <v>156</v>
      </c>
      <c r="E505" s="187" t="s">
        <v>3</v>
      </c>
      <c r="F505" s="188" t="s">
        <v>717</v>
      </c>
      <c r="G505" s="13"/>
      <c r="H505" s="187" t="s">
        <v>3</v>
      </c>
      <c r="I505" s="189"/>
      <c r="J505" s="13"/>
      <c r="K505" s="13"/>
      <c r="L505" s="185"/>
      <c r="M505" s="190"/>
      <c r="N505" s="191"/>
      <c r="O505" s="191"/>
      <c r="P505" s="191"/>
      <c r="Q505" s="191"/>
      <c r="R505" s="191"/>
      <c r="S505" s="191"/>
      <c r="T505" s="19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187" t="s">
        <v>156</v>
      </c>
      <c r="AU505" s="187" t="s">
        <v>79</v>
      </c>
      <c r="AV505" s="13" t="s">
        <v>77</v>
      </c>
      <c r="AW505" s="13" t="s">
        <v>31</v>
      </c>
      <c r="AX505" s="13" t="s">
        <v>69</v>
      </c>
      <c r="AY505" s="187" t="s">
        <v>146</v>
      </c>
    </row>
    <row r="506" spans="1:51" s="14" customFormat="1" ht="12">
      <c r="A506" s="14"/>
      <c r="B506" s="193"/>
      <c r="C506" s="14"/>
      <c r="D506" s="186" t="s">
        <v>156</v>
      </c>
      <c r="E506" s="194" t="s">
        <v>3</v>
      </c>
      <c r="F506" s="195" t="s">
        <v>718</v>
      </c>
      <c r="G506" s="14"/>
      <c r="H506" s="196">
        <v>189</v>
      </c>
      <c r="I506" s="197"/>
      <c r="J506" s="14"/>
      <c r="K506" s="14"/>
      <c r="L506" s="193"/>
      <c r="M506" s="198"/>
      <c r="N506" s="199"/>
      <c r="O506" s="199"/>
      <c r="P506" s="199"/>
      <c r="Q506" s="199"/>
      <c r="R506" s="199"/>
      <c r="S506" s="199"/>
      <c r="T506" s="200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194" t="s">
        <v>156</v>
      </c>
      <c r="AU506" s="194" t="s">
        <v>79</v>
      </c>
      <c r="AV506" s="14" t="s">
        <v>79</v>
      </c>
      <c r="AW506" s="14" t="s">
        <v>31</v>
      </c>
      <c r="AX506" s="14" t="s">
        <v>77</v>
      </c>
      <c r="AY506" s="194" t="s">
        <v>146</v>
      </c>
    </row>
    <row r="507" spans="1:65" s="2" customFormat="1" ht="16.5" customHeight="1">
      <c r="A507" s="38"/>
      <c r="B507" s="165"/>
      <c r="C507" s="209" t="s">
        <v>719</v>
      </c>
      <c r="D507" s="209" t="s">
        <v>273</v>
      </c>
      <c r="E507" s="210" t="s">
        <v>720</v>
      </c>
      <c r="F507" s="211" t="s">
        <v>721</v>
      </c>
      <c r="G507" s="212" t="s">
        <v>190</v>
      </c>
      <c r="H507" s="213">
        <v>192.78</v>
      </c>
      <c r="I507" s="214"/>
      <c r="J507" s="215">
        <f>ROUND(I507*H507,2)</f>
        <v>0</v>
      </c>
      <c r="K507" s="216"/>
      <c r="L507" s="217"/>
      <c r="M507" s="218" t="s">
        <v>3</v>
      </c>
      <c r="N507" s="219" t="s">
        <v>40</v>
      </c>
      <c r="O507" s="72"/>
      <c r="P507" s="176">
        <f>O507*H507</f>
        <v>0</v>
      </c>
      <c r="Q507" s="176">
        <v>0.045</v>
      </c>
      <c r="R507" s="176">
        <f>Q507*H507</f>
        <v>8.6751</v>
      </c>
      <c r="S507" s="176">
        <v>0</v>
      </c>
      <c r="T507" s="177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178" t="s">
        <v>207</v>
      </c>
      <c r="AT507" s="178" t="s">
        <v>273</v>
      </c>
      <c r="AU507" s="178" t="s">
        <v>79</v>
      </c>
      <c r="AY507" s="19" t="s">
        <v>146</v>
      </c>
      <c r="BE507" s="179">
        <f>IF(N507="základní",J507,0)</f>
        <v>0</v>
      </c>
      <c r="BF507" s="179">
        <f>IF(N507="snížená",J507,0)</f>
        <v>0</v>
      </c>
      <c r="BG507" s="179">
        <f>IF(N507="zákl. přenesená",J507,0)</f>
        <v>0</v>
      </c>
      <c r="BH507" s="179">
        <f>IF(N507="sníž. přenesená",J507,0)</f>
        <v>0</v>
      </c>
      <c r="BI507" s="179">
        <f>IF(N507="nulová",J507,0)</f>
        <v>0</v>
      </c>
      <c r="BJ507" s="19" t="s">
        <v>77</v>
      </c>
      <c r="BK507" s="179">
        <f>ROUND(I507*H507,2)</f>
        <v>0</v>
      </c>
      <c r="BL507" s="19" t="s">
        <v>152</v>
      </c>
      <c r="BM507" s="178" t="s">
        <v>722</v>
      </c>
    </row>
    <row r="508" spans="1:51" s="14" customFormat="1" ht="12">
      <c r="A508" s="14"/>
      <c r="B508" s="193"/>
      <c r="C508" s="14"/>
      <c r="D508" s="186" t="s">
        <v>156</v>
      </c>
      <c r="E508" s="194" t="s">
        <v>3</v>
      </c>
      <c r="F508" s="195" t="s">
        <v>718</v>
      </c>
      <c r="G508" s="14"/>
      <c r="H508" s="196">
        <v>189</v>
      </c>
      <c r="I508" s="197"/>
      <c r="J508" s="14"/>
      <c r="K508" s="14"/>
      <c r="L508" s="193"/>
      <c r="M508" s="198"/>
      <c r="N508" s="199"/>
      <c r="O508" s="199"/>
      <c r="P508" s="199"/>
      <c r="Q508" s="199"/>
      <c r="R508" s="199"/>
      <c r="S508" s="199"/>
      <c r="T508" s="200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194" t="s">
        <v>156</v>
      </c>
      <c r="AU508" s="194" t="s">
        <v>79</v>
      </c>
      <c r="AV508" s="14" t="s">
        <v>79</v>
      </c>
      <c r="AW508" s="14" t="s">
        <v>31</v>
      </c>
      <c r="AX508" s="14" t="s">
        <v>77</v>
      </c>
      <c r="AY508" s="194" t="s">
        <v>146</v>
      </c>
    </row>
    <row r="509" spans="1:51" s="14" customFormat="1" ht="12">
      <c r="A509" s="14"/>
      <c r="B509" s="193"/>
      <c r="C509" s="14"/>
      <c r="D509" s="186" t="s">
        <v>156</v>
      </c>
      <c r="E509" s="14"/>
      <c r="F509" s="195" t="s">
        <v>723</v>
      </c>
      <c r="G509" s="14"/>
      <c r="H509" s="196">
        <v>192.78</v>
      </c>
      <c r="I509" s="197"/>
      <c r="J509" s="14"/>
      <c r="K509" s="14"/>
      <c r="L509" s="193"/>
      <c r="M509" s="198"/>
      <c r="N509" s="199"/>
      <c r="O509" s="199"/>
      <c r="P509" s="199"/>
      <c r="Q509" s="199"/>
      <c r="R509" s="199"/>
      <c r="S509" s="199"/>
      <c r="T509" s="200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194" t="s">
        <v>156</v>
      </c>
      <c r="AU509" s="194" t="s">
        <v>79</v>
      </c>
      <c r="AV509" s="14" t="s">
        <v>79</v>
      </c>
      <c r="AW509" s="14" t="s">
        <v>4</v>
      </c>
      <c r="AX509" s="14" t="s">
        <v>77</v>
      </c>
      <c r="AY509" s="194" t="s">
        <v>146</v>
      </c>
    </row>
    <row r="510" spans="1:65" s="2" customFormat="1" ht="24.15" customHeight="1">
      <c r="A510" s="38"/>
      <c r="B510" s="165"/>
      <c r="C510" s="166" t="s">
        <v>724</v>
      </c>
      <c r="D510" s="166" t="s">
        <v>148</v>
      </c>
      <c r="E510" s="167" t="s">
        <v>725</v>
      </c>
      <c r="F510" s="168" t="s">
        <v>726</v>
      </c>
      <c r="G510" s="169" t="s">
        <v>190</v>
      </c>
      <c r="H510" s="170">
        <v>93</v>
      </c>
      <c r="I510" s="171"/>
      <c r="J510" s="172">
        <f>ROUND(I510*H510,2)</f>
        <v>0</v>
      </c>
      <c r="K510" s="173"/>
      <c r="L510" s="39"/>
      <c r="M510" s="174" t="s">
        <v>3</v>
      </c>
      <c r="N510" s="175" t="s">
        <v>40</v>
      </c>
      <c r="O510" s="72"/>
      <c r="P510" s="176">
        <f>O510*H510</f>
        <v>0</v>
      </c>
      <c r="Q510" s="176">
        <v>0.14067</v>
      </c>
      <c r="R510" s="176">
        <f>Q510*H510</f>
        <v>13.08231</v>
      </c>
      <c r="S510" s="176">
        <v>0</v>
      </c>
      <c r="T510" s="177">
        <f>S510*H510</f>
        <v>0</v>
      </c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R510" s="178" t="s">
        <v>152</v>
      </c>
      <c r="AT510" s="178" t="s">
        <v>148</v>
      </c>
      <c r="AU510" s="178" t="s">
        <v>79</v>
      </c>
      <c r="AY510" s="19" t="s">
        <v>146</v>
      </c>
      <c r="BE510" s="179">
        <f>IF(N510="základní",J510,0)</f>
        <v>0</v>
      </c>
      <c r="BF510" s="179">
        <f>IF(N510="snížená",J510,0)</f>
        <v>0</v>
      </c>
      <c r="BG510" s="179">
        <f>IF(N510="zákl. přenesená",J510,0)</f>
        <v>0</v>
      </c>
      <c r="BH510" s="179">
        <f>IF(N510="sníž. přenesená",J510,0)</f>
        <v>0</v>
      </c>
      <c r="BI510" s="179">
        <f>IF(N510="nulová",J510,0)</f>
        <v>0</v>
      </c>
      <c r="BJ510" s="19" t="s">
        <v>77</v>
      </c>
      <c r="BK510" s="179">
        <f>ROUND(I510*H510,2)</f>
        <v>0</v>
      </c>
      <c r="BL510" s="19" t="s">
        <v>152</v>
      </c>
      <c r="BM510" s="178" t="s">
        <v>727</v>
      </c>
    </row>
    <row r="511" spans="1:47" s="2" customFormat="1" ht="12">
      <c r="A511" s="38"/>
      <c r="B511" s="39"/>
      <c r="C511" s="38"/>
      <c r="D511" s="180" t="s">
        <v>154</v>
      </c>
      <c r="E511" s="38"/>
      <c r="F511" s="181" t="s">
        <v>728</v>
      </c>
      <c r="G511" s="38"/>
      <c r="H511" s="38"/>
      <c r="I511" s="182"/>
      <c r="J511" s="38"/>
      <c r="K511" s="38"/>
      <c r="L511" s="39"/>
      <c r="M511" s="183"/>
      <c r="N511" s="184"/>
      <c r="O511" s="72"/>
      <c r="P511" s="72"/>
      <c r="Q511" s="72"/>
      <c r="R511" s="72"/>
      <c r="S511" s="72"/>
      <c r="T511" s="73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T511" s="19" t="s">
        <v>154</v>
      </c>
      <c r="AU511" s="19" t="s">
        <v>79</v>
      </c>
    </row>
    <row r="512" spans="1:51" s="13" customFormat="1" ht="12">
      <c r="A512" s="13"/>
      <c r="B512" s="185"/>
      <c r="C512" s="13"/>
      <c r="D512" s="186" t="s">
        <v>156</v>
      </c>
      <c r="E512" s="187" t="s">
        <v>3</v>
      </c>
      <c r="F512" s="188" t="s">
        <v>729</v>
      </c>
      <c r="G512" s="13"/>
      <c r="H512" s="187" t="s">
        <v>3</v>
      </c>
      <c r="I512" s="189"/>
      <c r="J512" s="13"/>
      <c r="K512" s="13"/>
      <c r="L512" s="185"/>
      <c r="M512" s="190"/>
      <c r="N512" s="191"/>
      <c r="O512" s="191"/>
      <c r="P512" s="191"/>
      <c r="Q512" s="191"/>
      <c r="R512" s="191"/>
      <c r="S512" s="191"/>
      <c r="T512" s="19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187" t="s">
        <v>156</v>
      </c>
      <c r="AU512" s="187" t="s">
        <v>79</v>
      </c>
      <c r="AV512" s="13" t="s">
        <v>77</v>
      </c>
      <c r="AW512" s="13" t="s">
        <v>31</v>
      </c>
      <c r="AX512" s="13" t="s">
        <v>69</v>
      </c>
      <c r="AY512" s="187" t="s">
        <v>146</v>
      </c>
    </row>
    <row r="513" spans="1:51" s="14" customFormat="1" ht="12">
      <c r="A513" s="14"/>
      <c r="B513" s="193"/>
      <c r="C513" s="14"/>
      <c r="D513" s="186" t="s">
        <v>156</v>
      </c>
      <c r="E513" s="194" t="s">
        <v>3</v>
      </c>
      <c r="F513" s="195" t="s">
        <v>654</v>
      </c>
      <c r="G513" s="14"/>
      <c r="H513" s="196">
        <v>80</v>
      </c>
      <c r="I513" s="197"/>
      <c r="J513" s="14"/>
      <c r="K513" s="14"/>
      <c r="L513" s="193"/>
      <c r="M513" s="198"/>
      <c r="N513" s="199"/>
      <c r="O513" s="199"/>
      <c r="P513" s="199"/>
      <c r="Q513" s="199"/>
      <c r="R513" s="199"/>
      <c r="S513" s="199"/>
      <c r="T513" s="200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194" t="s">
        <v>156</v>
      </c>
      <c r="AU513" s="194" t="s">
        <v>79</v>
      </c>
      <c r="AV513" s="14" t="s">
        <v>79</v>
      </c>
      <c r="AW513" s="14" t="s">
        <v>31</v>
      </c>
      <c r="AX513" s="14" t="s">
        <v>69</v>
      </c>
      <c r="AY513" s="194" t="s">
        <v>146</v>
      </c>
    </row>
    <row r="514" spans="1:51" s="13" customFormat="1" ht="12">
      <c r="A514" s="13"/>
      <c r="B514" s="185"/>
      <c r="C514" s="13"/>
      <c r="D514" s="186" t="s">
        <v>156</v>
      </c>
      <c r="E514" s="187" t="s">
        <v>3</v>
      </c>
      <c r="F514" s="188" t="s">
        <v>730</v>
      </c>
      <c r="G514" s="13"/>
      <c r="H514" s="187" t="s">
        <v>3</v>
      </c>
      <c r="I514" s="189"/>
      <c r="J514" s="13"/>
      <c r="K514" s="13"/>
      <c r="L514" s="185"/>
      <c r="M514" s="190"/>
      <c r="N514" s="191"/>
      <c r="O514" s="191"/>
      <c r="P514" s="191"/>
      <c r="Q514" s="191"/>
      <c r="R514" s="191"/>
      <c r="S514" s="191"/>
      <c r="T514" s="192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187" t="s">
        <v>156</v>
      </c>
      <c r="AU514" s="187" t="s">
        <v>79</v>
      </c>
      <c r="AV514" s="13" t="s">
        <v>77</v>
      </c>
      <c r="AW514" s="13" t="s">
        <v>31</v>
      </c>
      <c r="AX514" s="13" t="s">
        <v>69</v>
      </c>
      <c r="AY514" s="187" t="s">
        <v>146</v>
      </c>
    </row>
    <row r="515" spans="1:51" s="14" customFormat="1" ht="12">
      <c r="A515" s="14"/>
      <c r="B515" s="193"/>
      <c r="C515" s="14"/>
      <c r="D515" s="186" t="s">
        <v>156</v>
      </c>
      <c r="E515" s="194" t="s">
        <v>3</v>
      </c>
      <c r="F515" s="195" t="s">
        <v>244</v>
      </c>
      <c r="G515" s="14"/>
      <c r="H515" s="196">
        <v>13</v>
      </c>
      <c r="I515" s="197"/>
      <c r="J515" s="14"/>
      <c r="K515" s="14"/>
      <c r="L515" s="193"/>
      <c r="M515" s="198"/>
      <c r="N515" s="199"/>
      <c r="O515" s="199"/>
      <c r="P515" s="199"/>
      <c r="Q515" s="199"/>
      <c r="R515" s="199"/>
      <c r="S515" s="199"/>
      <c r="T515" s="200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194" t="s">
        <v>156</v>
      </c>
      <c r="AU515" s="194" t="s">
        <v>79</v>
      </c>
      <c r="AV515" s="14" t="s">
        <v>79</v>
      </c>
      <c r="AW515" s="14" t="s">
        <v>31</v>
      </c>
      <c r="AX515" s="14" t="s">
        <v>69</v>
      </c>
      <c r="AY515" s="194" t="s">
        <v>146</v>
      </c>
    </row>
    <row r="516" spans="1:51" s="15" customFormat="1" ht="12">
      <c r="A516" s="15"/>
      <c r="B516" s="201"/>
      <c r="C516" s="15"/>
      <c r="D516" s="186" t="s">
        <v>156</v>
      </c>
      <c r="E516" s="202" t="s">
        <v>3</v>
      </c>
      <c r="F516" s="203" t="s">
        <v>161</v>
      </c>
      <c r="G516" s="15"/>
      <c r="H516" s="204">
        <v>93</v>
      </c>
      <c r="I516" s="205"/>
      <c r="J516" s="15"/>
      <c r="K516" s="15"/>
      <c r="L516" s="201"/>
      <c r="M516" s="206"/>
      <c r="N516" s="207"/>
      <c r="O516" s="207"/>
      <c r="P516" s="207"/>
      <c r="Q516" s="207"/>
      <c r="R516" s="207"/>
      <c r="S516" s="207"/>
      <c r="T516" s="208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02" t="s">
        <v>156</v>
      </c>
      <c r="AU516" s="202" t="s">
        <v>79</v>
      </c>
      <c r="AV516" s="15" t="s">
        <v>152</v>
      </c>
      <c r="AW516" s="15" t="s">
        <v>31</v>
      </c>
      <c r="AX516" s="15" t="s">
        <v>77</v>
      </c>
      <c r="AY516" s="202" t="s">
        <v>146</v>
      </c>
    </row>
    <row r="517" spans="1:65" s="2" customFormat="1" ht="16.5" customHeight="1">
      <c r="A517" s="38"/>
      <c r="B517" s="165"/>
      <c r="C517" s="209" t="s">
        <v>731</v>
      </c>
      <c r="D517" s="209" t="s">
        <v>273</v>
      </c>
      <c r="E517" s="210" t="s">
        <v>732</v>
      </c>
      <c r="F517" s="211" t="s">
        <v>733</v>
      </c>
      <c r="G517" s="212" t="s">
        <v>190</v>
      </c>
      <c r="H517" s="213">
        <v>16.728</v>
      </c>
      <c r="I517" s="214"/>
      <c r="J517" s="215">
        <f>ROUND(I517*H517,2)</f>
        <v>0</v>
      </c>
      <c r="K517" s="216"/>
      <c r="L517" s="217"/>
      <c r="M517" s="218" t="s">
        <v>3</v>
      </c>
      <c r="N517" s="219" t="s">
        <v>40</v>
      </c>
      <c r="O517" s="72"/>
      <c r="P517" s="176">
        <f>O517*H517</f>
        <v>0</v>
      </c>
      <c r="Q517" s="176">
        <v>0.15</v>
      </c>
      <c r="R517" s="176">
        <f>Q517*H517</f>
        <v>2.5092000000000003</v>
      </c>
      <c r="S517" s="176">
        <v>0</v>
      </c>
      <c r="T517" s="177">
        <f>S517*H517</f>
        <v>0</v>
      </c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R517" s="178" t="s">
        <v>207</v>
      </c>
      <c r="AT517" s="178" t="s">
        <v>273</v>
      </c>
      <c r="AU517" s="178" t="s">
        <v>79</v>
      </c>
      <c r="AY517" s="19" t="s">
        <v>146</v>
      </c>
      <c r="BE517" s="179">
        <f>IF(N517="základní",J517,0)</f>
        <v>0</v>
      </c>
      <c r="BF517" s="179">
        <f>IF(N517="snížená",J517,0)</f>
        <v>0</v>
      </c>
      <c r="BG517" s="179">
        <f>IF(N517="zákl. přenesená",J517,0)</f>
        <v>0</v>
      </c>
      <c r="BH517" s="179">
        <f>IF(N517="sníž. přenesená",J517,0)</f>
        <v>0</v>
      </c>
      <c r="BI517" s="179">
        <f>IF(N517="nulová",J517,0)</f>
        <v>0</v>
      </c>
      <c r="BJ517" s="19" t="s">
        <v>77</v>
      </c>
      <c r="BK517" s="179">
        <f>ROUND(I517*H517,2)</f>
        <v>0</v>
      </c>
      <c r="BL517" s="19" t="s">
        <v>152</v>
      </c>
      <c r="BM517" s="178" t="s">
        <v>734</v>
      </c>
    </row>
    <row r="518" spans="1:51" s="14" customFormat="1" ht="12">
      <c r="A518" s="14"/>
      <c r="B518" s="193"/>
      <c r="C518" s="14"/>
      <c r="D518" s="186" t="s">
        <v>156</v>
      </c>
      <c r="E518" s="194" t="s">
        <v>3</v>
      </c>
      <c r="F518" s="195" t="s">
        <v>735</v>
      </c>
      <c r="G518" s="14"/>
      <c r="H518" s="196">
        <v>16.4</v>
      </c>
      <c r="I518" s="197"/>
      <c r="J518" s="14"/>
      <c r="K518" s="14"/>
      <c r="L518" s="193"/>
      <c r="M518" s="198"/>
      <c r="N518" s="199"/>
      <c r="O518" s="199"/>
      <c r="P518" s="199"/>
      <c r="Q518" s="199"/>
      <c r="R518" s="199"/>
      <c r="S518" s="199"/>
      <c r="T518" s="200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194" t="s">
        <v>156</v>
      </c>
      <c r="AU518" s="194" t="s">
        <v>79</v>
      </c>
      <c r="AV518" s="14" t="s">
        <v>79</v>
      </c>
      <c r="AW518" s="14" t="s">
        <v>31</v>
      </c>
      <c r="AX518" s="14" t="s">
        <v>77</v>
      </c>
      <c r="AY518" s="194" t="s">
        <v>146</v>
      </c>
    </row>
    <row r="519" spans="1:51" s="14" customFormat="1" ht="12">
      <c r="A519" s="14"/>
      <c r="B519" s="193"/>
      <c r="C519" s="14"/>
      <c r="D519" s="186" t="s">
        <v>156</v>
      </c>
      <c r="E519" s="14"/>
      <c r="F519" s="195" t="s">
        <v>736</v>
      </c>
      <c r="G519" s="14"/>
      <c r="H519" s="196">
        <v>16.728</v>
      </c>
      <c r="I519" s="197"/>
      <c r="J519" s="14"/>
      <c r="K519" s="14"/>
      <c r="L519" s="193"/>
      <c r="M519" s="198"/>
      <c r="N519" s="199"/>
      <c r="O519" s="199"/>
      <c r="P519" s="199"/>
      <c r="Q519" s="199"/>
      <c r="R519" s="199"/>
      <c r="S519" s="199"/>
      <c r="T519" s="200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194" t="s">
        <v>156</v>
      </c>
      <c r="AU519" s="194" t="s">
        <v>79</v>
      </c>
      <c r="AV519" s="14" t="s">
        <v>79</v>
      </c>
      <c r="AW519" s="14" t="s">
        <v>4</v>
      </c>
      <c r="AX519" s="14" t="s">
        <v>77</v>
      </c>
      <c r="AY519" s="194" t="s">
        <v>146</v>
      </c>
    </row>
    <row r="520" spans="1:65" s="2" customFormat="1" ht="16.5" customHeight="1">
      <c r="A520" s="38"/>
      <c r="B520" s="165"/>
      <c r="C520" s="209" t="s">
        <v>737</v>
      </c>
      <c r="D520" s="209" t="s">
        <v>273</v>
      </c>
      <c r="E520" s="210" t="s">
        <v>738</v>
      </c>
      <c r="F520" s="211" t="s">
        <v>739</v>
      </c>
      <c r="G520" s="212" t="s">
        <v>190</v>
      </c>
      <c r="H520" s="213">
        <v>13.26</v>
      </c>
      <c r="I520" s="214"/>
      <c r="J520" s="215">
        <f>ROUND(I520*H520,2)</f>
        <v>0</v>
      </c>
      <c r="K520" s="216"/>
      <c r="L520" s="217"/>
      <c r="M520" s="218" t="s">
        <v>3</v>
      </c>
      <c r="N520" s="219" t="s">
        <v>40</v>
      </c>
      <c r="O520" s="72"/>
      <c r="P520" s="176">
        <f>O520*H520</f>
        <v>0</v>
      </c>
      <c r="Q520" s="176">
        <v>0.125</v>
      </c>
      <c r="R520" s="176">
        <f>Q520*H520</f>
        <v>1.6575</v>
      </c>
      <c r="S520" s="176">
        <v>0</v>
      </c>
      <c r="T520" s="177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178" t="s">
        <v>207</v>
      </c>
      <c r="AT520" s="178" t="s">
        <v>273</v>
      </c>
      <c r="AU520" s="178" t="s">
        <v>79</v>
      </c>
      <c r="AY520" s="19" t="s">
        <v>146</v>
      </c>
      <c r="BE520" s="179">
        <f>IF(N520="základní",J520,0)</f>
        <v>0</v>
      </c>
      <c r="BF520" s="179">
        <f>IF(N520="snížená",J520,0)</f>
        <v>0</v>
      </c>
      <c r="BG520" s="179">
        <f>IF(N520="zákl. přenesená",J520,0)</f>
        <v>0</v>
      </c>
      <c r="BH520" s="179">
        <f>IF(N520="sníž. přenesená",J520,0)</f>
        <v>0</v>
      </c>
      <c r="BI520" s="179">
        <f>IF(N520="nulová",J520,0)</f>
        <v>0</v>
      </c>
      <c r="BJ520" s="19" t="s">
        <v>77</v>
      </c>
      <c r="BK520" s="179">
        <f>ROUND(I520*H520,2)</f>
        <v>0</v>
      </c>
      <c r="BL520" s="19" t="s">
        <v>152</v>
      </c>
      <c r="BM520" s="178" t="s">
        <v>740</v>
      </c>
    </row>
    <row r="521" spans="1:51" s="14" customFormat="1" ht="12">
      <c r="A521" s="14"/>
      <c r="B521" s="193"/>
      <c r="C521" s="14"/>
      <c r="D521" s="186" t="s">
        <v>156</v>
      </c>
      <c r="E521" s="194" t="s">
        <v>3</v>
      </c>
      <c r="F521" s="195" t="s">
        <v>244</v>
      </c>
      <c r="G521" s="14"/>
      <c r="H521" s="196">
        <v>13</v>
      </c>
      <c r="I521" s="197"/>
      <c r="J521" s="14"/>
      <c r="K521" s="14"/>
      <c r="L521" s="193"/>
      <c r="M521" s="198"/>
      <c r="N521" s="199"/>
      <c r="O521" s="199"/>
      <c r="P521" s="199"/>
      <c r="Q521" s="199"/>
      <c r="R521" s="199"/>
      <c r="S521" s="199"/>
      <c r="T521" s="200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194" t="s">
        <v>156</v>
      </c>
      <c r="AU521" s="194" t="s">
        <v>79</v>
      </c>
      <c r="AV521" s="14" t="s">
        <v>79</v>
      </c>
      <c r="AW521" s="14" t="s">
        <v>31</v>
      </c>
      <c r="AX521" s="14" t="s">
        <v>77</v>
      </c>
      <c r="AY521" s="194" t="s">
        <v>146</v>
      </c>
    </row>
    <row r="522" spans="1:51" s="14" customFormat="1" ht="12">
      <c r="A522" s="14"/>
      <c r="B522" s="193"/>
      <c r="C522" s="14"/>
      <c r="D522" s="186" t="s">
        <v>156</v>
      </c>
      <c r="E522" s="14"/>
      <c r="F522" s="195" t="s">
        <v>741</v>
      </c>
      <c r="G522" s="14"/>
      <c r="H522" s="196">
        <v>13.26</v>
      </c>
      <c r="I522" s="197"/>
      <c r="J522" s="14"/>
      <c r="K522" s="14"/>
      <c r="L522" s="193"/>
      <c r="M522" s="198"/>
      <c r="N522" s="199"/>
      <c r="O522" s="199"/>
      <c r="P522" s="199"/>
      <c r="Q522" s="199"/>
      <c r="R522" s="199"/>
      <c r="S522" s="199"/>
      <c r="T522" s="200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194" t="s">
        <v>156</v>
      </c>
      <c r="AU522" s="194" t="s">
        <v>79</v>
      </c>
      <c r="AV522" s="14" t="s">
        <v>79</v>
      </c>
      <c r="AW522" s="14" t="s">
        <v>4</v>
      </c>
      <c r="AX522" s="14" t="s">
        <v>77</v>
      </c>
      <c r="AY522" s="194" t="s">
        <v>146</v>
      </c>
    </row>
    <row r="523" spans="1:65" s="2" customFormat="1" ht="24.15" customHeight="1">
      <c r="A523" s="38"/>
      <c r="B523" s="165"/>
      <c r="C523" s="166" t="s">
        <v>742</v>
      </c>
      <c r="D523" s="166" t="s">
        <v>148</v>
      </c>
      <c r="E523" s="167" t="s">
        <v>743</v>
      </c>
      <c r="F523" s="168" t="s">
        <v>744</v>
      </c>
      <c r="G523" s="169" t="s">
        <v>190</v>
      </c>
      <c r="H523" s="170">
        <v>21.2</v>
      </c>
      <c r="I523" s="171"/>
      <c r="J523" s="172">
        <f>ROUND(I523*H523,2)</f>
        <v>0</v>
      </c>
      <c r="K523" s="173"/>
      <c r="L523" s="39"/>
      <c r="M523" s="174" t="s">
        <v>3</v>
      </c>
      <c r="N523" s="175" t="s">
        <v>40</v>
      </c>
      <c r="O523" s="72"/>
      <c r="P523" s="176">
        <f>O523*H523</f>
        <v>0</v>
      </c>
      <c r="Q523" s="176">
        <v>0.03</v>
      </c>
      <c r="R523" s="176">
        <f>Q523*H523</f>
        <v>0.636</v>
      </c>
      <c r="S523" s="176">
        <v>0</v>
      </c>
      <c r="T523" s="177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178" t="s">
        <v>152</v>
      </c>
      <c r="AT523" s="178" t="s">
        <v>148</v>
      </c>
      <c r="AU523" s="178" t="s">
        <v>79</v>
      </c>
      <c r="AY523" s="19" t="s">
        <v>146</v>
      </c>
      <c r="BE523" s="179">
        <f>IF(N523="základní",J523,0)</f>
        <v>0</v>
      </c>
      <c r="BF523" s="179">
        <f>IF(N523="snížená",J523,0)</f>
        <v>0</v>
      </c>
      <c r="BG523" s="179">
        <f>IF(N523="zákl. přenesená",J523,0)</f>
        <v>0</v>
      </c>
      <c r="BH523" s="179">
        <f>IF(N523="sníž. přenesená",J523,0)</f>
        <v>0</v>
      </c>
      <c r="BI523" s="179">
        <f>IF(N523="nulová",J523,0)</f>
        <v>0</v>
      </c>
      <c r="BJ523" s="19" t="s">
        <v>77</v>
      </c>
      <c r="BK523" s="179">
        <f>ROUND(I523*H523,2)</f>
        <v>0</v>
      </c>
      <c r="BL523" s="19" t="s">
        <v>152</v>
      </c>
      <c r="BM523" s="178" t="s">
        <v>745</v>
      </c>
    </row>
    <row r="524" spans="1:51" s="14" customFormat="1" ht="12">
      <c r="A524" s="14"/>
      <c r="B524" s="193"/>
      <c r="C524" s="14"/>
      <c r="D524" s="186" t="s">
        <v>156</v>
      </c>
      <c r="E524" s="194" t="s">
        <v>3</v>
      </c>
      <c r="F524" s="195" t="s">
        <v>746</v>
      </c>
      <c r="G524" s="14"/>
      <c r="H524" s="196">
        <v>21.2</v>
      </c>
      <c r="I524" s="197"/>
      <c r="J524" s="14"/>
      <c r="K524" s="14"/>
      <c r="L524" s="193"/>
      <c r="M524" s="198"/>
      <c r="N524" s="199"/>
      <c r="O524" s="199"/>
      <c r="P524" s="199"/>
      <c r="Q524" s="199"/>
      <c r="R524" s="199"/>
      <c r="S524" s="199"/>
      <c r="T524" s="200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194" t="s">
        <v>156</v>
      </c>
      <c r="AU524" s="194" t="s">
        <v>79</v>
      </c>
      <c r="AV524" s="14" t="s">
        <v>79</v>
      </c>
      <c r="AW524" s="14" t="s">
        <v>31</v>
      </c>
      <c r="AX524" s="14" t="s">
        <v>77</v>
      </c>
      <c r="AY524" s="194" t="s">
        <v>146</v>
      </c>
    </row>
    <row r="525" spans="1:65" s="2" customFormat="1" ht="16.5" customHeight="1">
      <c r="A525" s="38"/>
      <c r="B525" s="165"/>
      <c r="C525" s="166" t="s">
        <v>747</v>
      </c>
      <c r="D525" s="166" t="s">
        <v>148</v>
      </c>
      <c r="E525" s="167" t="s">
        <v>748</v>
      </c>
      <c r="F525" s="168" t="s">
        <v>749</v>
      </c>
      <c r="G525" s="169" t="s">
        <v>202</v>
      </c>
      <c r="H525" s="170">
        <v>71.02</v>
      </c>
      <c r="I525" s="171"/>
      <c r="J525" s="172">
        <f>ROUND(I525*H525,2)</f>
        <v>0</v>
      </c>
      <c r="K525" s="173"/>
      <c r="L525" s="39"/>
      <c r="M525" s="174" t="s">
        <v>3</v>
      </c>
      <c r="N525" s="175" t="s">
        <v>40</v>
      </c>
      <c r="O525" s="72"/>
      <c r="P525" s="176">
        <f>O525*H525</f>
        <v>0</v>
      </c>
      <c r="Q525" s="176">
        <v>2.25634</v>
      </c>
      <c r="R525" s="176">
        <f>Q525*H525</f>
        <v>160.24526679999997</v>
      </c>
      <c r="S525" s="176">
        <v>0</v>
      </c>
      <c r="T525" s="177">
        <f>S525*H525</f>
        <v>0</v>
      </c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R525" s="178" t="s">
        <v>152</v>
      </c>
      <c r="AT525" s="178" t="s">
        <v>148</v>
      </c>
      <c r="AU525" s="178" t="s">
        <v>79</v>
      </c>
      <c r="AY525" s="19" t="s">
        <v>146</v>
      </c>
      <c r="BE525" s="179">
        <f>IF(N525="základní",J525,0)</f>
        <v>0</v>
      </c>
      <c r="BF525" s="179">
        <f>IF(N525="snížená",J525,0)</f>
        <v>0</v>
      </c>
      <c r="BG525" s="179">
        <f>IF(N525="zákl. přenesená",J525,0)</f>
        <v>0</v>
      </c>
      <c r="BH525" s="179">
        <f>IF(N525="sníž. přenesená",J525,0)</f>
        <v>0</v>
      </c>
      <c r="BI525" s="179">
        <f>IF(N525="nulová",J525,0)</f>
        <v>0</v>
      </c>
      <c r="BJ525" s="19" t="s">
        <v>77</v>
      </c>
      <c r="BK525" s="179">
        <f>ROUND(I525*H525,2)</f>
        <v>0</v>
      </c>
      <c r="BL525" s="19" t="s">
        <v>152</v>
      </c>
      <c r="BM525" s="178" t="s">
        <v>750</v>
      </c>
    </row>
    <row r="526" spans="1:47" s="2" customFormat="1" ht="12">
      <c r="A526" s="38"/>
      <c r="B526" s="39"/>
      <c r="C526" s="38"/>
      <c r="D526" s="180" t="s">
        <v>154</v>
      </c>
      <c r="E526" s="38"/>
      <c r="F526" s="181" t="s">
        <v>751</v>
      </c>
      <c r="G526" s="38"/>
      <c r="H526" s="38"/>
      <c r="I526" s="182"/>
      <c r="J526" s="38"/>
      <c r="K526" s="38"/>
      <c r="L526" s="39"/>
      <c r="M526" s="183"/>
      <c r="N526" s="184"/>
      <c r="O526" s="72"/>
      <c r="P526" s="72"/>
      <c r="Q526" s="72"/>
      <c r="R526" s="72"/>
      <c r="S526" s="72"/>
      <c r="T526" s="73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T526" s="19" t="s">
        <v>154</v>
      </c>
      <c r="AU526" s="19" t="s">
        <v>79</v>
      </c>
    </row>
    <row r="527" spans="1:51" s="13" customFormat="1" ht="12">
      <c r="A527" s="13"/>
      <c r="B527" s="185"/>
      <c r="C527" s="13"/>
      <c r="D527" s="186" t="s">
        <v>156</v>
      </c>
      <c r="E527" s="187" t="s">
        <v>3</v>
      </c>
      <c r="F527" s="188" t="s">
        <v>752</v>
      </c>
      <c r="G527" s="13"/>
      <c r="H527" s="187" t="s">
        <v>3</v>
      </c>
      <c r="I527" s="189"/>
      <c r="J527" s="13"/>
      <c r="K527" s="13"/>
      <c r="L527" s="185"/>
      <c r="M527" s="190"/>
      <c r="N527" s="191"/>
      <c r="O527" s="191"/>
      <c r="P527" s="191"/>
      <c r="Q527" s="191"/>
      <c r="R527" s="191"/>
      <c r="S527" s="191"/>
      <c r="T527" s="19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187" t="s">
        <v>156</v>
      </c>
      <c r="AU527" s="187" t="s">
        <v>79</v>
      </c>
      <c r="AV527" s="13" t="s">
        <v>77</v>
      </c>
      <c r="AW527" s="13" t="s">
        <v>31</v>
      </c>
      <c r="AX527" s="13" t="s">
        <v>69</v>
      </c>
      <c r="AY527" s="187" t="s">
        <v>146</v>
      </c>
    </row>
    <row r="528" spans="1:51" s="14" customFormat="1" ht="12">
      <c r="A528" s="14"/>
      <c r="B528" s="193"/>
      <c r="C528" s="14"/>
      <c r="D528" s="186" t="s">
        <v>156</v>
      </c>
      <c r="E528" s="194" t="s">
        <v>3</v>
      </c>
      <c r="F528" s="195" t="s">
        <v>753</v>
      </c>
      <c r="G528" s="14"/>
      <c r="H528" s="196">
        <v>14.2</v>
      </c>
      <c r="I528" s="197"/>
      <c r="J528" s="14"/>
      <c r="K528" s="14"/>
      <c r="L528" s="193"/>
      <c r="M528" s="198"/>
      <c r="N528" s="199"/>
      <c r="O528" s="199"/>
      <c r="P528" s="199"/>
      <c r="Q528" s="199"/>
      <c r="R528" s="199"/>
      <c r="S528" s="199"/>
      <c r="T528" s="200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194" t="s">
        <v>156</v>
      </c>
      <c r="AU528" s="194" t="s">
        <v>79</v>
      </c>
      <c r="AV528" s="14" t="s">
        <v>79</v>
      </c>
      <c r="AW528" s="14" t="s">
        <v>31</v>
      </c>
      <c r="AX528" s="14" t="s">
        <v>69</v>
      </c>
      <c r="AY528" s="194" t="s">
        <v>146</v>
      </c>
    </row>
    <row r="529" spans="1:51" s="13" customFormat="1" ht="12">
      <c r="A529" s="13"/>
      <c r="B529" s="185"/>
      <c r="C529" s="13"/>
      <c r="D529" s="186" t="s">
        <v>156</v>
      </c>
      <c r="E529" s="187" t="s">
        <v>3</v>
      </c>
      <c r="F529" s="188" t="s">
        <v>754</v>
      </c>
      <c r="G529" s="13"/>
      <c r="H529" s="187" t="s">
        <v>3</v>
      </c>
      <c r="I529" s="189"/>
      <c r="J529" s="13"/>
      <c r="K529" s="13"/>
      <c r="L529" s="185"/>
      <c r="M529" s="190"/>
      <c r="N529" s="191"/>
      <c r="O529" s="191"/>
      <c r="P529" s="191"/>
      <c r="Q529" s="191"/>
      <c r="R529" s="191"/>
      <c r="S529" s="191"/>
      <c r="T529" s="192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187" t="s">
        <v>156</v>
      </c>
      <c r="AU529" s="187" t="s">
        <v>79</v>
      </c>
      <c r="AV529" s="13" t="s">
        <v>77</v>
      </c>
      <c r="AW529" s="13" t="s">
        <v>31</v>
      </c>
      <c r="AX529" s="13" t="s">
        <v>69</v>
      </c>
      <c r="AY529" s="187" t="s">
        <v>146</v>
      </c>
    </row>
    <row r="530" spans="1:51" s="14" customFormat="1" ht="12">
      <c r="A530" s="14"/>
      <c r="B530" s="193"/>
      <c r="C530" s="14"/>
      <c r="D530" s="186" t="s">
        <v>156</v>
      </c>
      <c r="E530" s="194" t="s">
        <v>3</v>
      </c>
      <c r="F530" s="195" t="s">
        <v>755</v>
      </c>
      <c r="G530" s="14"/>
      <c r="H530" s="196">
        <v>56.82</v>
      </c>
      <c r="I530" s="197"/>
      <c r="J530" s="14"/>
      <c r="K530" s="14"/>
      <c r="L530" s="193"/>
      <c r="M530" s="198"/>
      <c r="N530" s="199"/>
      <c r="O530" s="199"/>
      <c r="P530" s="199"/>
      <c r="Q530" s="199"/>
      <c r="R530" s="199"/>
      <c r="S530" s="199"/>
      <c r="T530" s="200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194" t="s">
        <v>156</v>
      </c>
      <c r="AU530" s="194" t="s">
        <v>79</v>
      </c>
      <c r="AV530" s="14" t="s">
        <v>79</v>
      </c>
      <c r="AW530" s="14" t="s">
        <v>31</v>
      </c>
      <c r="AX530" s="14" t="s">
        <v>69</v>
      </c>
      <c r="AY530" s="194" t="s">
        <v>146</v>
      </c>
    </row>
    <row r="531" spans="1:51" s="15" customFormat="1" ht="12">
      <c r="A531" s="15"/>
      <c r="B531" s="201"/>
      <c r="C531" s="15"/>
      <c r="D531" s="186" t="s">
        <v>156</v>
      </c>
      <c r="E531" s="202" t="s">
        <v>3</v>
      </c>
      <c r="F531" s="203" t="s">
        <v>161</v>
      </c>
      <c r="G531" s="15"/>
      <c r="H531" s="204">
        <v>71.02</v>
      </c>
      <c r="I531" s="205"/>
      <c r="J531" s="15"/>
      <c r="K531" s="15"/>
      <c r="L531" s="201"/>
      <c r="M531" s="206"/>
      <c r="N531" s="207"/>
      <c r="O531" s="207"/>
      <c r="P531" s="207"/>
      <c r="Q531" s="207"/>
      <c r="R531" s="207"/>
      <c r="S531" s="207"/>
      <c r="T531" s="208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02" t="s">
        <v>156</v>
      </c>
      <c r="AU531" s="202" t="s">
        <v>79</v>
      </c>
      <c r="AV531" s="15" t="s">
        <v>152</v>
      </c>
      <c r="AW531" s="15" t="s">
        <v>31</v>
      </c>
      <c r="AX531" s="15" t="s">
        <v>77</v>
      </c>
      <c r="AY531" s="202" t="s">
        <v>146</v>
      </c>
    </row>
    <row r="532" spans="1:65" s="2" customFormat="1" ht="24.15" customHeight="1">
      <c r="A532" s="38"/>
      <c r="B532" s="165"/>
      <c r="C532" s="166" t="s">
        <v>756</v>
      </c>
      <c r="D532" s="166" t="s">
        <v>148</v>
      </c>
      <c r="E532" s="167" t="s">
        <v>757</v>
      </c>
      <c r="F532" s="168" t="s">
        <v>758</v>
      </c>
      <c r="G532" s="169" t="s">
        <v>190</v>
      </c>
      <c r="H532" s="170">
        <v>15</v>
      </c>
      <c r="I532" s="171"/>
      <c r="J532" s="172">
        <f>ROUND(I532*H532,2)</f>
        <v>0</v>
      </c>
      <c r="K532" s="173"/>
      <c r="L532" s="39"/>
      <c r="M532" s="174" t="s">
        <v>3</v>
      </c>
      <c r="N532" s="175" t="s">
        <v>40</v>
      </c>
      <c r="O532" s="72"/>
      <c r="P532" s="176">
        <f>O532*H532</f>
        <v>0</v>
      </c>
      <c r="Q532" s="176">
        <v>0.00011</v>
      </c>
      <c r="R532" s="176">
        <f>Q532*H532</f>
        <v>0.00165</v>
      </c>
      <c r="S532" s="176">
        <v>0</v>
      </c>
      <c r="T532" s="177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178" t="s">
        <v>152</v>
      </c>
      <c r="AT532" s="178" t="s">
        <v>148</v>
      </c>
      <c r="AU532" s="178" t="s">
        <v>79</v>
      </c>
      <c r="AY532" s="19" t="s">
        <v>146</v>
      </c>
      <c r="BE532" s="179">
        <f>IF(N532="základní",J532,0)</f>
        <v>0</v>
      </c>
      <c r="BF532" s="179">
        <f>IF(N532="snížená",J532,0)</f>
        <v>0</v>
      </c>
      <c r="BG532" s="179">
        <f>IF(N532="zákl. přenesená",J532,0)</f>
        <v>0</v>
      </c>
      <c r="BH532" s="179">
        <f>IF(N532="sníž. přenesená",J532,0)</f>
        <v>0</v>
      </c>
      <c r="BI532" s="179">
        <f>IF(N532="nulová",J532,0)</f>
        <v>0</v>
      </c>
      <c r="BJ532" s="19" t="s">
        <v>77</v>
      </c>
      <c r="BK532" s="179">
        <f>ROUND(I532*H532,2)</f>
        <v>0</v>
      </c>
      <c r="BL532" s="19" t="s">
        <v>152</v>
      </c>
      <c r="BM532" s="178" t="s">
        <v>759</v>
      </c>
    </row>
    <row r="533" spans="1:47" s="2" customFormat="1" ht="12">
      <c r="A533" s="38"/>
      <c r="B533" s="39"/>
      <c r="C533" s="38"/>
      <c r="D533" s="180" t="s">
        <v>154</v>
      </c>
      <c r="E533" s="38"/>
      <c r="F533" s="181" t="s">
        <v>760</v>
      </c>
      <c r="G533" s="38"/>
      <c r="H533" s="38"/>
      <c r="I533" s="182"/>
      <c r="J533" s="38"/>
      <c r="K533" s="38"/>
      <c r="L533" s="39"/>
      <c r="M533" s="183"/>
      <c r="N533" s="184"/>
      <c r="O533" s="72"/>
      <c r="P533" s="72"/>
      <c r="Q533" s="72"/>
      <c r="R533" s="72"/>
      <c r="S533" s="72"/>
      <c r="T533" s="73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T533" s="19" t="s">
        <v>154</v>
      </c>
      <c r="AU533" s="19" t="s">
        <v>79</v>
      </c>
    </row>
    <row r="534" spans="1:51" s="13" customFormat="1" ht="12">
      <c r="A534" s="13"/>
      <c r="B534" s="185"/>
      <c r="C534" s="13"/>
      <c r="D534" s="186" t="s">
        <v>156</v>
      </c>
      <c r="E534" s="187" t="s">
        <v>3</v>
      </c>
      <c r="F534" s="188" t="s">
        <v>761</v>
      </c>
      <c r="G534" s="13"/>
      <c r="H534" s="187" t="s">
        <v>3</v>
      </c>
      <c r="I534" s="189"/>
      <c r="J534" s="13"/>
      <c r="K534" s="13"/>
      <c r="L534" s="185"/>
      <c r="M534" s="190"/>
      <c r="N534" s="191"/>
      <c r="O534" s="191"/>
      <c r="P534" s="191"/>
      <c r="Q534" s="191"/>
      <c r="R534" s="191"/>
      <c r="S534" s="191"/>
      <c r="T534" s="192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187" t="s">
        <v>156</v>
      </c>
      <c r="AU534" s="187" t="s">
        <v>79</v>
      </c>
      <c r="AV534" s="13" t="s">
        <v>77</v>
      </c>
      <c r="AW534" s="13" t="s">
        <v>31</v>
      </c>
      <c r="AX534" s="13" t="s">
        <v>69</v>
      </c>
      <c r="AY534" s="187" t="s">
        <v>146</v>
      </c>
    </row>
    <row r="535" spans="1:51" s="14" customFormat="1" ht="12">
      <c r="A535" s="14"/>
      <c r="B535" s="193"/>
      <c r="C535" s="14"/>
      <c r="D535" s="186" t="s">
        <v>156</v>
      </c>
      <c r="E535" s="194" t="s">
        <v>3</v>
      </c>
      <c r="F535" s="195" t="s">
        <v>762</v>
      </c>
      <c r="G535" s="14"/>
      <c r="H535" s="196">
        <v>15</v>
      </c>
      <c r="I535" s="197"/>
      <c r="J535" s="14"/>
      <c r="K535" s="14"/>
      <c r="L535" s="193"/>
      <c r="M535" s="198"/>
      <c r="N535" s="199"/>
      <c r="O535" s="199"/>
      <c r="P535" s="199"/>
      <c r="Q535" s="199"/>
      <c r="R535" s="199"/>
      <c r="S535" s="199"/>
      <c r="T535" s="200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194" t="s">
        <v>156</v>
      </c>
      <c r="AU535" s="194" t="s">
        <v>79</v>
      </c>
      <c r="AV535" s="14" t="s">
        <v>79</v>
      </c>
      <c r="AW535" s="14" t="s">
        <v>31</v>
      </c>
      <c r="AX535" s="14" t="s">
        <v>77</v>
      </c>
      <c r="AY535" s="194" t="s">
        <v>146</v>
      </c>
    </row>
    <row r="536" spans="1:65" s="2" customFormat="1" ht="16.5" customHeight="1">
      <c r="A536" s="38"/>
      <c r="B536" s="165"/>
      <c r="C536" s="166" t="s">
        <v>763</v>
      </c>
      <c r="D536" s="166" t="s">
        <v>148</v>
      </c>
      <c r="E536" s="167" t="s">
        <v>764</v>
      </c>
      <c r="F536" s="168" t="s">
        <v>765</v>
      </c>
      <c r="G536" s="169" t="s">
        <v>190</v>
      </c>
      <c r="H536" s="170">
        <v>4</v>
      </c>
      <c r="I536" s="171"/>
      <c r="J536" s="172">
        <f>ROUND(I536*H536,2)</f>
        <v>0</v>
      </c>
      <c r="K536" s="173"/>
      <c r="L536" s="39"/>
      <c r="M536" s="174" t="s">
        <v>3</v>
      </c>
      <c r="N536" s="175" t="s">
        <v>40</v>
      </c>
      <c r="O536" s="72"/>
      <c r="P536" s="176">
        <f>O536*H536</f>
        <v>0</v>
      </c>
      <c r="Q536" s="176">
        <v>0.0043</v>
      </c>
      <c r="R536" s="176">
        <f>Q536*H536</f>
        <v>0.0172</v>
      </c>
      <c r="S536" s="176">
        <v>0</v>
      </c>
      <c r="T536" s="177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178" t="s">
        <v>152</v>
      </c>
      <c r="AT536" s="178" t="s">
        <v>148</v>
      </c>
      <c r="AU536" s="178" t="s">
        <v>79</v>
      </c>
      <c r="AY536" s="19" t="s">
        <v>146</v>
      </c>
      <c r="BE536" s="179">
        <f>IF(N536="základní",J536,0)</f>
        <v>0</v>
      </c>
      <c r="BF536" s="179">
        <f>IF(N536="snížená",J536,0)</f>
        <v>0</v>
      </c>
      <c r="BG536" s="179">
        <f>IF(N536="zákl. přenesená",J536,0)</f>
        <v>0</v>
      </c>
      <c r="BH536" s="179">
        <f>IF(N536="sníž. přenesená",J536,0)</f>
        <v>0</v>
      </c>
      <c r="BI536" s="179">
        <f>IF(N536="nulová",J536,0)</f>
        <v>0</v>
      </c>
      <c r="BJ536" s="19" t="s">
        <v>77</v>
      </c>
      <c r="BK536" s="179">
        <f>ROUND(I536*H536,2)</f>
        <v>0</v>
      </c>
      <c r="BL536" s="19" t="s">
        <v>152</v>
      </c>
      <c r="BM536" s="178" t="s">
        <v>766</v>
      </c>
    </row>
    <row r="537" spans="1:65" s="2" customFormat="1" ht="16.5" customHeight="1">
      <c r="A537" s="38"/>
      <c r="B537" s="165"/>
      <c r="C537" s="166" t="s">
        <v>767</v>
      </c>
      <c r="D537" s="166" t="s">
        <v>148</v>
      </c>
      <c r="E537" s="167" t="s">
        <v>768</v>
      </c>
      <c r="F537" s="168" t="s">
        <v>769</v>
      </c>
      <c r="G537" s="169" t="s">
        <v>257</v>
      </c>
      <c r="H537" s="170">
        <v>0.286</v>
      </c>
      <c r="I537" s="171"/>
      <c r="J537" s="172">
        <f>ROUND(I537*H537,2)</f>
        <v>0</v>
      </c>
      <c r="K537" s="173"/>
      <c r="L537" s="39"/>
      <c r="M537" s="174" t="s">
        <v>3</v>
      </c>
      <c r="N537" s="175" t="s">
        <v>40</v>
      </c>
      <c r="O537" s="72"/>
      <c r="P537" s="176">
        <f>O537*H537</f>
        <v>0</v>
      </c>
      <c r="Q537" s="176">
        <v>1.01601</v>
      </c>
      <c r="R537" s="176">
        <f>Q537*H537</f>
        <v>0.29057886</v>
      </c>
      <c r="S537" s="176">
        <v>0</v>
      </c>
      <c r="T537" s="177">
        <f>S537*H537</f>
        <v>0</v>
      </c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R537" s="178" t="s">
        <v>152</v>
      </c>
      <c r="AT537" s="178" t="s">
        <v>148</v>
      </c>
      <c r="AU537" s="178" t="s">
        <v>79</v>
      </c>
      <c r="AY537" s="19" t="s">
        <v>146</v>
      </c>
      <c r="BE537" s="179">
        <f>IF(N537="základní",J537,0)</f>
        <v>0</v>
      </c>
      <c r="BF537" s="179">
        <f>IF(N537="snížená",J537,0)</f>
        <v>0</v>
      </c>
      <c r="BG537" s="179">
        <f>IF(N537="zákl. přenesená",J537,0)</f>
        <v>0</v>
      </c>
      <c r="BH537" s="179">
        <f>IF(N537="sníž. přenesená",J537,0)</f>
        <v>0</v>
      </c>
      <c r="BI537" s="179">
        <f>IF(N537="nulová",J537,0)</f>
        <v>0</v>
      </c>
      <c r="BJ537" s="19" t="s">
        <v>77</v>
      </c>
      <c r="BK537" s="179">
        <f>ROUND(I537*H537,2)</f>
        <v>0</v>
      </c>
      <c r="BL537" s="19" t="s">
        <v>152</v>
      </c>
      <c r="BM537" s="178" t="s">
        <v>770</v>
      </c>
    </row>
    <row r="538" spans="1:47" s="2" customFormat="1" ht="12">
      <c r="A538" s="38"/>
      <c r="B538" s="39"/>
      <c r="C538" s="38"/>
      <c r="D538" s="180" t="s">
        <v>154</v>
      </c>
      <c r="E538" s="38"/>
      <c r="F538" s="181" t="s">
        <v>771</v>
      </c>
      <c r="G538" s="38"/>
      <c r="H538" s="38"/>
      <c r="I538" s="182"/>
      <c r="J538" s="38"/>
      <c r="K538" s="38"/>
      <c r="L538" s="39"/>
      <c r="M538" s="183"/>
      <c r="N538" s="184"/>
      <c r="O538" s="72"/>
      <c r="P538" s="72"/>
      <c r="Q538" s="72"/>
      <c r="R538" s="72"/>
      <c r="S538" s="72"/>
      <c r="T538" s="73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T538" s="19" t="s">
        <v>154</v>
      </c>
      <c r="AU538" s="19" t="s">
        <v>79</v>
      </c>
    </row>
    <row r="539" spans="1:51" s="13" customFormat="1" ht="12">
      <c r="A539" s="13"/>
      <c r="B539" s="185"/>
      <c r="C539" s="13"/>
      <c r="D539" s="186" t="s">
        <v>156</v>
      </c>
      <c r="E539" s="187" t="s">
        <v>3</v>
      </c>
      <c r="F539" s="188" t="s">
        <v>772</v>
      </c>
      <c r="G539" s="13"/>
      <c r="H539" s="187" t="s">
        <v>3</v>
      </c>
      <c r="I539" s="189"/>
      <c r="J539" s="13"/>
      <c r="K539" s="13"/>
      <c r="L539" s="185"/>
      <c r="M539" s="190"/>
      <c r="N539" s="191"/>
      <c r="O539" s="191"/>
      <c r="P539" s="191"/>
      <c r="Q539" s="191"/>
      <c r="R539" s="191"/>
      <c r="S539" s="191"/>
      <c r="T539" s="19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187" t="s">
        <v>156</v>
      </c>
      <c r="AU539" s="187" t="s">
        <v>79</v>
      </c>
      <c r="AV539" s="13" t="s">
        <v>77</v>
      </c>
      <c r="AW539" s="13" t="s">
        <v>31</v>
      </c>
      <c r="AX539" s="13" t="s">
        <v>69</v>
      </c>
      <c r="AY539" s="187" t="s">
        <v>146</v>
      </c>
    </row>
    <row r="540" spans="1:51" s="14" customFormat="1" ht="12">
      <c r="A540" s="14"/>
      <c r="B540" s="193"/>
      <c r="C540" s="14"/>
      <c r="D540" s="186" t="s">
        <v>156</v>
      </c>
      <c r="E540" s="194" t="s">
        <v>3</v>
      </c>
      <c r="F540" s="195" t="s">
        <v>773</v>
      </c>
      <c r="G540" s="14"/>
      <c r="H540" s="196">
        <v>0.286</v>
      </c>
      <c r="I540" s="197"/>
      <c r="J540" s="14"/>
      <c r="K540" s="14"/>
      <c r="L540" s="193"/>
      <c r="M540" s="198"/>
      <c r="N540" s="199"/>
      <c r="O540" s="199"/>
      <c r="P540" s="199"/>
      <c r="Q540" s="199"/>
      <c r="R540" s="199"/>
      <c r="S540" s="199"/>
      <c r="T540" s="200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194" t="s">
        <v>156</v>
      </c>
      <c r="AU540" s="194" t="s">
        <v>79</v>
      </c>
      <c r="AV540" s="14" t="s">
        <v>79</v>
      </c>
      <c r="AW540" s="14" t="s">
        <v>31</v>
      </c>
      <c r="AX540" s="14" t="s">
        <v>77</v>
      </c>
      <c r="AY540" s="194" t="s">
        <v>146</v>
      </c>
    </row>
    <row r="541" spans="1:65" s="2" customFormat="1" ht="16.5" customHeight="1">
      <c r="A541" s="38"/>
      <c r="B541" s="165"/>
      <c r="C541" s="166" t="s">
        <v>774</v>
      </c>
      <c r="D541" s="166" t="s">
        <v>148</v>
      </c>
      <c r="E541" s="167" t="s">
        <v>775</v>
      </c>
      <c r="F541" s="168" t="s">
        <v>776</v>
      </c>
      <c r="G541" s="169" t="s">
        <v>151</v>
      </c>
      <c r="H541" s="170">
        <v>430.65</v>
      </c>
      <c r="I541" s="171"/>
      <c r="J541" s="172">
        <f>ROUND(I541*H541,2)</f>
        <v>0</v>
      </c>
      <c r="K541" s="173"/>
      <c r="L541" s="39"/>
      <c r="M541" s="174" t="s">
        <v>3</v>
      </c>
      <c r="N541" s="175" t="s">
        <v>40</v>
      </c>
      <c r="O541" s="72"/>
      <c r="P541" s="176">
        <f>O541*H541</f>
        <v>0</v>
      </c>
      <c r="Q541" s="176">
        <v>0.00069</v>
      </c>
      <c r="R541" s="176">
        <f>Q541*H541</f>
        <v>0.2971485</v>
      </c>
      <c r="S541" s="176">
        <v>0</v>
      </c>
      <c r="T541" s="177">
        <f>S541*H541</f>
        <v>0</v>
      </c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R541" s="178" t="s">
        <v>152</v>
      </c>
      <c r="AT541" s="178" t="s">
        <v>148</v>
      </c>
      <c r="AU541" s="178" t="s">
        <v>79</v>
      </c>
      <c r="AY541" s="19" t="s">
        <v>146</v>
      </c>
      <c r="BE541" s="179">
        <f>IF(N541="základní",J541,0)</f>
        <v>0</v>
      </c>
      <c r="BF541" s="179">
        <f>IF(N541="snížená",J541,0)</f>
        <v>0</v>
      </c>
      <c r="BG541" s="179">
        <f>IF(N541="zákl. přenesená",J541,0)</f>
        <v>0</v>
      </c>
      <c r="BH541" s="179">
        <f>IF(N541="sníž. přenesená",J541,0)</f>
        <v>0</v>
      </c>
      <c r="BI541" s="179">
        <f>IF(N541="nulová",J541,0)</f>
        <v>0</v>
      </c>
      <c r="BJ541" s="19" t="s">
        <v>77</v>
      </c>
      <c r="BK541" s="179">
        <f>ROUND(I541*H541,2)</f>
        <v>0</v>
      </c>
      <c r="BL541" s="19" t="s">
        <v>152</v>
      </c>
      <c r="BM541" s="178" t="s">
        <v>777</v>
      </c>
    </row>
    <row r="542" spans="1:47" s="2" customFormat="1" ht="12">
      <c r="A542" s="38"/>
      <c r="B542" s="39"/>
      <c r="C542" s="38"/>
      <c r="D542" s="180" t="s">
        <v>154</v>
      </c>
      <c r="E542" s="38"/>
      <c r="F542" s="181" t="s">
        <v>778</v>
      </c>
      <c r="G542" s="38"/>
      <c r="H542" s="38"/>
      <c r="I542" s="182"/>
      <c r="J542" s="38"/>
      <c r="K542" s="38"/>
      <c r="L542" s="39"/>
      <c r="M542" s="183"/>
      <c r="N542" s="184"/>
      <c r="O542" s="72"/>
      <c r="P542" s="72"/>
      <c r="Q542" s="72"/>
      <c r="R542" s="72"/>
      <c r="S542" s="72"/>
      <c r="T542" s="73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T542" s="19" t="s">
        <v>154</v>
      </c>
      <c r="AU542" s="19" t="s">
        <v>79</v>
      </c>
    </row>
    <row r="543" spans="1:51" s="13" customFormat="1" ht="12">
      <c r="A543" s="13"/>
      <c r="B543" s="185"/>
      <c r="C543" s="13"/>
      <c r="D543" s="186" t="s">
        <v>156</v>
      </c>
      <c r="E543" s="187" t="s">
        <v>3</v>
      </c>
      <c r="F543" s="188" t="s">
        <v>319</v>
      </c>
      <c r="G543" s="13"/>
      <c r="H543" s="187" t="s">
        <v>3</v>
      </c>
      <c r="I543" s="189"/>
      <c r="J543" s="13"/>
      <c r="K543" s="13"/>
      <c r="L543" s="185"/>
      <c r="M543" s="190"/>
      <c r="N543" s="191"/>
      <c r="O543" s="191"/>
      <c r="P543" s="191"/>
      <c r="Q543" s="191"/>
      <c r="R543" s="191"/>
      <c r="S543" s="191"/>
      <c r="T543" s="19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187" t="s">
        <v>156</v>
      </c>
      <c r="AU543" s="187" t="s">
        <v>79</v>
      </c>
      <c r="AV543" s="13" t="s">
        <v>77</v>
      </c>
      <c r="AW543" s="13" t="s">
        <v>31</v>
      </c>
      <c r="AX543" s="13" t="s">
        <v>69</v>
      </c>
      <c r="AY543" s="187" t="s">
        <v>146</v>
      </c>
    </row>
    <row r="544" spans="1:51" s="13" customFormat="1" ht="12">
      <c r="A544" s="13"/>
      <c r="B544" s="185"/>
      <c r="C544" s="13"/>
      <c r="D544" s="186" t="s">
        <v>156</v>
      </c>
      <c r="E544" s="187" t="s">
        <v>3</v>
      </c>
      <c r="F544" s="188" t="s">
        <v>779</v>
      </c>
      <c r="G544" s="13"/>
      <c r="H544" s="187" t="s">
        <v>3</v>
      </c>
      <c r="I544" s="189"/>
      <c r="J544" s="13"/>
      <c r="K544" s="13"/>
      <c r="L544" s="185"/>
      <c r="M544" s="190"/>
      <c r="N544" s="191"/>
      <c r="O544" s="191"/>
      <c r="P544" s="191"/>
      <c r="Q544" s="191"/>
      <c r="R544" s="191"/>
      <c r="S544" s="191"/>
      <c r="T544" s="192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187" t="s">
        <v>156</v>
      </c>
      <c r="AU544" s="187" t="s">
        <v>79</v>
      </c>
      <c r="AV544" s="13" t="s">
        <v>77</v>
      </c>
      <c r="AW544" s="13" t="s">
        <v>31</v>
      </c>
      <c r="AX544" s="13" t="s">
        <v>69</v>
      </c>
      <c r="AY544" s="187" t="s">
        <v>146</v>
      </c>
    </row>
    <row r="545" spans="1:51" s="14" customFormat="1" ht="12">
      <c r="A545" s="14"/>
      <c r="B545" s="193"/>
      <c r="C545" s="14"/>
      <c r="D545" s="186" t="s">
        <v>156</v>
      </c>
      <c r="E545" s="194" t="s">
        <v>3</v>
      </c>
      <c r="F545" s="195" t="s">
        <v>780</v>
      </c>
      <c r="G545" s="14"/>
      <c r="H545" s="196">
        <v>347.05</v>
      </c>
      <c r="I545" s="197"/>
      <c r="J545" s="14"/>
      <c r="K545" s="14"/>
      <c r="L545" s="193"/>
      <c r="M545" s="198"/>
      <c r="N545" s="199"/>
      <c r="O545" s="199"/>
      <c r="P545" s="199"/>
      <c r="Q545" s="199"/>
      <c r="R545" s="199"/>
      <c r="S545" s="199"/>
      <c r="T545" s="200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194" t="s">
        <v>156</v>
      </c>
      <c r="AU545" s="194" t="s">
        <v>79</v>
      </c>
      <c r="AV545" s="14" t="s">
        <v>79</v>
      </c>
      <c r="AW545" s="14" t="s">
        <v>31</v>
      </c>
      <c r="AX545" s="14" t="s">
        <v>69</v>
      </c>
      <c r="AY545" s="194" t="s">
        <v>146</v>
      </c>
    </row>
    <row r="546" spans="1:51" s="13" customFormat="1" ht="12">
      <c r="A546" s="13"/>
      <c r="B546" s="185"/>
      <c r="C546" s="13"/>
      <c r="D546" s="186" t="s">
        <v>156</v>
      </c>
      <c r="E546" s="187" t="s">
        <v>3</v>
      </c>
      <c r="F546" s="188" t="s">
        <v>325</v>
      </c>
      <c r="G546" s="13"/>
      <c r="H546" s="187" t="s">
        <v>3</v>
      </c>
      <c r="I546" s="189"/>
      <c r="J546" s="13"/>
      <c r="K546" s="13"/>
      <c r="L546" s="185"/>
      <c r="M546" s="190"/>
      <c r="N546" s="191"/>
      <c r="O546" s="191"/>
      <c r="P546" s="191"/>
      <c r="Q546" s="191"/>
      <c r="R546" s="191"/>
      <c r="S546" s="191"/>
      <c r="T546" s="192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187" t="s">
        <v>156</v>
      </c>
      <c r="AU546" s="187" t="s">
        <v>79</v>
      </c>
      <c r="AV546" s="13" t="s">
        <v>77</v>
      </c>
      <c r="AW546" s="13" t="s">
        <v>31</v>
      </c>
      <c r="AX546" s="13" t="s">
        <v>69</v>
      </c>
      <c r="AY546" s="187" t="s">
        <v>146</v>
      </c>
    </row>
    <row r="547" spans="1:51" s="13" customFormat="1" ht="12">
      <c r="A547" s="13"/>
      <c r="B547" s="185"/>
      <c r="C547" s="13"/>
      <c r="D547" s="186" t="s">
        <v>156</v>
      </c>
      <c r="E547" s="187" t="s">
        <v>3</v>
      </c>
      <c r="F547" s="188" t="s">
        <v>779</v>
      </c>
      <c r="G547" s="13"/>
      <c r="H547" s="187" t="s">
        <v>3</v>
      </c>
      <c r="I547" s="189"/>
      <c r="J547" s="13"/>
      <c r="K547" s="13"/>
      <c r="L547" s="185"/>
      <c r="M547" s="190"/>
      <c r="N547" s="191"/>
      <c r="O547" s="191"/>
      <c r="P547" s="191"/>
      <c r="Q547" s="191"/>
      <c r="R547" s="191"/>
      <c r="S547" s="191"/>
      <c r="T547" s="192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187" t="s">
        <v>156</v>
      </c>
      <c r="AU547" s="187" t="s">
        <v>79</v>
      </c>
      <c r="AV547" s="13" t="s">
        <v>77</v>
      </c>
      <c r="AW547" s="13" t="s">
        <v>31</v>
      </c>
      <c r="AX547" s="13" t="s">
        <v>69</v>
      </c>
      <c r="AY547" s="187" t="s">
        <v>146</v>
      </c>
    </row>
    <row r="548" spans="1:51" s="14" customFormat="1" ht="12">
      <c r="A548" s="14"/>
      <c r="B548" s="193"/>
      <c r="C548" s="14"/>
      <c r="D548" s="186" t="s">
        <v>156</v>
      </c>
      <c r="E548" s="194" t="s">
        <v>3</v>
      </c>
      <c r="F548" s="195" t="s">
        <v>781</v>
      </c>
      <c r="G548" s="14"/>
      <c r="H548" s="196">
        <v>83.6</v>
      </c>
      <c r="I548" s="197"/>
      <c r="J548" s="14"/>
      <c r="K548" s="14"/>
      <c r="L548" s="193"/>
      <c r="M548" s="198"/>
      <c r="N548" s="199"/>
      <c r="O548" s="199"/>
      <c r="P548" s="199"/>
      <c r="Q548" s="199"/>
      <c r="R548" s="199"/>
      <c r="S548" s="199"/>
      <c r="T548" s="200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194" t="s">
        <v>156</v>
      </c>
      <c r="AU548" s="194" t="s">
        <v>79</v>
      </c>
      <c r="AV548" s="14" t="s">
        <v>79</v>
      </c>
      <c r="AW548" s="14" t="s">
        <v>31</v>
      </c>
      <c r="AX548" s="14" t="s">
        <v>69</v>
      </c>
      <c r="AY548" s="194" t="s">
        <v>146</v>
      </c>
    </row>
    <row r="549" spans="1:51" s="15" customFormat="1" ht="12">
      <c r="A549" s="15"/>
      <c r="B549" s="201"/>
      <c r="C549" s="15"/>
      <c r="D549" s="186" t="s">
        <v>156</v>
      </c>
      <c r="E549" s="202" t="s">
        <v>3</v>
      </c>
      <c r="F549" s="203" t="s">
        <v>161</v>
      </c>
      <c r="G549" s="15"/>
      <c r="H549" s="204">
        <v>430.65</v>
      </c>
      <c r="I549" s="205"/>
      <c r="J549" s="15"/>
      <c r="K549" s="15"/>
      <c r="L549" s="201"/>
      <c r="M549" s="206"/>
      <c r="N549" s="207"/>
      <c r="O549" s="207"/>
      <c r="P549" s="207"/>
      <c r="Q549" s="207"/>
      <c r="R549" s="207"/>
      <c r="S549" s="207"/>
      <c r="T549" s="208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02" t="s">
        <v>156</v>
      </c>
      <c r="AU549" s="202" t="s">
        <v>79</v>
      </c>
      <c r="AV549" s="15" t="s">
        <v>152</v>
      </c>
      <c r="AW549" s="15" t="s">
        <v>31</v>
      </c>
      <c r="AX549" s="15" t="s">
        <v>77</v>
      </c>
      <c r="AY549" s="202" t="s">
        <v>146</v>
      </c>
    </row>
    <row r="550" spans="1:65" s="2" customFormat="1" ht="16.5" customHeight="1">
      <c r="A550" s="38"/>
      <c r="B550" s="165"/>
      <c r="C550" s="166" t="s">
        <v>782</v>
      </c>
      <c r="D550" s="166" t="s">
        <v>148</v>
      </c>
      <c r="E550" s="167" t="s">
        <v>783</v>
      </c>
      <c r="F550" s="168" t="s">
        <v>784</v>
      </c>
      <c r="G550" s="169" t="s">
        <v>190</v>
      </c>
      <c r="H550" s="170">
        <v>22.5</v>
      </c>
      <c r="I550" s="171"/>
      <c r="J550" s="172">
        <f>ROUND(I550*H550,2)</f>
        <v>0</v>
      </c>
      <c r="K550" s="173"/>
      <c r="L550" s="39"/>
      <c r="M550" s="174" t="s">
        <v>3</v>
      </c>
      <c r="N550" s="175" t="s">
        <v>40</v>
      </c>
      <c r="O550" s="72"/>
      <c r="P550" s="176">
        <f>O550*H550</f>
        <v>0</v>
      </c>
      <c r="Q550" s="176">
        <v>0</v>
      </c>
      <c r="R550" s="176">
        <f>Q550*H550</f>
        <v>0</v>
      </c>
      <c r="S550" s="176">
        <v>0</v>
      </c>
      <c r="T550" s="177">
        <f>S550*H550</f>
        <v>0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178" t="s">
        <v>152</v>
      </c>
      <c r="AT550" s="178" t="s">
        <v>148</v>
      </c>
      <c r="AU550" s="178" t="s">
        <v>79</v>
      </c>
      <c r="AY550" s="19" t="s">
        <v>146</v>
      </c>
      <c r="BE550" s="179">
        <f>IF(N550="základní",J550,0)</f>
        <v>0</v>
      </c>
      <c r="BF550" s="179">
        <f>IF(N550="snížená",J550,0)</f>
        <v>0</v>
      </c>
      <c r="BG550" s="179">
        <f>IF(N550="zákl. přenesená",J550,0)</f>
        <v>0</v>
      </c>
      <c r="BH550" s="179">
        <f>IF(N550="sníž. přenesená",J550,0)</f>
        <v>0</v>
      </c>
      <c r="BI550" s="179">
        <f>IF(N550="nulová",J550,0)</f>
        <v>0</v>
      </c>
      <c r="BJ550" s="19" t="s">
        <v>77</v>
      </c>
      <c r="BK550" s="179">
        <f>ROUND(I550*H550,2)</f>
        <v>0</v>
      </c>
      <c r="BL550" s="19" t="s">
        <v>152</v>
      </c>
      <c r="BM550" s="178" t="s">
        <v>785</v>
      </c>
    </row>
    <row r="551" spans="1:47" s="2" customFormat="1" ht="12">
      <c r="A551" s="38"/>
      <c r="B551" s="39"/>
      <c r="C551" s="38"/>
      <c r="D551" s="180" t="s">
        <v>154</v>
      </c>
      <c r="E551" s="38"/>
      <c r="F551" s="181" t="s">
        <v>786</v>
      </c>
      <c r="G551" s="38"/>
      <c r="H551" s="38"/>
      <c r="I551" s="182"/>
      <c r="J551" s="38"/>
      <c r="K551" s="38"/>
      <c r="L551" s="39"/>
      <c r="M551" s="183"/>
      <c r="N551" s="184"/>
      <c r="O551" s="72"/>
      <c r="P551" s="72"/>
      <c r="Q551" s="72"/>
      <c r="R551" s="72"/>
      <c r="S551" s="72"/>
      <c r="T551" s="73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T551" s="19" t="s">
        <v>154</v>
      </c>
      <c r="AU551" s="19" t="s">
        <v>79</v>
      </c>
    </row>
    <row r="552" spans="1:51" s="13" customFormat="1" ht="12">
      <c r="A552" s="13"/>
      <c r="B552" s="185"/>
      <c r="C552" s="13"/>
      <c r="D552" s="186" t="s">
        <v>156</v>
      </c>
      <c r="E552" s="187" t="s">
        <v>3</v>
      </c>
      <c r="F552" s="188" t="s">
        <v>787</v>
      </c>
      <c r="G552" s="13"/>
      <c r="H552" s="187" t="s">
        <v>3</v>
      </c>
      <c r="I552" s="189"/>
      <c r="J552" s="13"/>
      <c r="K552" s="13"/>
      <c r="L552" s="185"/>
      <c r="M552" s="190"/>
      <c r="N552" s="191"/>
      <c r="O552" s="191"/>
      <c r="P552" s="191"/>
      <c r="Q552" s="191"/>
      <c r="R552" s="191"/>
      <c r="S552" s="191"/>
      <c r="T552" s="192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187" t="s">
        <v>156</v>
      </c>
      <c r="AU552" s="187" t="s">
        <v>79</v>
      </c>
      <c r="AV552" s="13" t="s">
        <v>77</v>
      </c>
      <c r="AW552" s="13" t="s">
        <v>31</v>
      </c>
      <c r="AX552" s="13" t="s">
        <v>69</v>
      </c>
      <c r="AY552" s="187" t="s">
        <v>146</v>
      </c>
    </row>
    <row r="553" spans="1:51" s="14" customFormat="1" ht="12">
      <c r="A553" s="14"/>
      <c r="B553" s="193"/>
      <c r="C553" s="14"/>
      <c r="D553" s="186" t="s">
        <v>156</v>
      </c>
      <c r="E553" s="194" t="s">
        <v>3</v>
      </c>
      <c r="F553" s="195" t="s">
        <v>788</v>
      </c>
      <c r="G553" s="14"/>
      <c r="H553" s="196">
        <v>22.5</v>
      </c>
      <c r="I553" s="197"/>
      <c r="J553" s="14"/>
      <c r="K553" s="14"/>
      <c r="L553" s="193"/>
      <c r="M553" s="198"/>
      <c r="N553" s="199"/>
      <c r="O553" s="199"/>
      <c r="P553" s="199"/>
      <c r="Q553" s="199"/>
      <c r="R553" s="199"/>
      <c r="S553" s="199"/>
      <c r="T553" s="200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194" t="s">
        <v>156</v>
      </c>
      <c r="AU553" s="194" t="s">
        <v>79</v>
      </c>
      <c r="AV553" s="14" t="s">
        <v>79</v>
      </c>
      <c r="AW553" s="14" t="s">
        <v>31</v>
      </c>
      <c r="AX553" s="14" t="s">
        <v>77</v>
      </c>
      <c r="AY553" s="194" t="s">
        <v>146</v>
      </c>
    </row>
    <row r="554" spans="1:65" s="2" customFormat="1" ht="16.5" customHeight="1">
      <c r="A554" s="38"/>
      <c r="B554" s="165"/>
      <c r="C554" s="166" t="s">
        <v>789</v>
      </c>
      <c r="D554" s="166" t="s">
        <v>148</v>
      </c>
      <c r="E554" s="167" t="s">
        <v>790</v>
      </c>
      <c r="F554" s="168" t="s">
        <v>791</v>
      </c>
      <c r="G554" s="169" t="s">
        <v>190</v>
      </c>
      <c r="H554" s="170">
        <v>1.5</v>
      </c>
      <c r="I554" s="171"/>
      <c r="J554" s="172">
        <f>ROUND(I554*H554,2)</f>
        <v>0</v>
      </c>
      <c r="K554" s="173"/>
      <c r="L554" s="39"/>
      <c r="M554" s="174" t="s">
        <v>3</v>
      </c>
      <c r="N554" s="175" t="s">
        <v>40</v>
      </c>
      <c r="O554" s="72"/>
      <c r="P554" s="176">
        <f>O554*H554</f>
        <v>0</v>
      </c>
      <c r="Q554" s="176">
        <v>0.29221</v>
      </c>
      <c r="R554" s="176">
        <f>Q554*H554</f>
        <v>0.438315</v>
      </c>
      <c r="S554" s="176">
        <v>0</v>
      </c>
      <c r="T554" s="177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178" t="s">
        <v>152</v>
      </c>
      <c r="AT554" s="178" t="s">
        <v>148</v>
      </c>
      <c r="AU554" s="178" t="s">
        <v>79</v>
      </c>
      <c r="AY554" s="19" t="s">
        <v>146</v>
      </c>
      <c r="BE554" s="179">
        <f>IF(N554="základní",J554,0)</f>
        <v>0</v>
      </c>
      <c r="BF554" s="179">
        <f>IF(N554="snížená",J554,0)</f>
        <v>0</v>
      </c>
      <c r="BG554" s="179">
        <f>IF(N554="zákl. přenesená",J554,0)</f>
        <v>0</v>
      </c>
      <c r="BH554" s="179">
        <f>IF(N554="sníž. přenesená",J554,0)</f>
        <v>0</v>
      </c>
      <c r="BI554" s="179">
        <f>IF(N554="nulová",J554,0)</f>
        <v>0</v>
      </c>
      <c r="BJ554" s="19" t="s">
        <v>77</v>
      </c>
      <c r="BK554" s="179">
        <f>ROUND(I554*H554,2)</f>
        <v>0</v>
      </c>
      <c r="BL554" s="19" t="s">
        <v>152</v>
      </c>
      <c r="BM554" s="178" t="s">
        <v>792</v>
      </c>
    </row>
    <row r="555" spans="1:47" s="2" customFormat="1" ht="12">
      <c r="A555" s="38"/>
      <c r="B555" s="39"/>
      <c r="C555" s="38"/>
      <c r="D555" s="180" t="s">
        <v>154</v>
      </c>
      <c r="E555" s="38"/>
      <c r="F555" s="181" t="s">
        <v>793</v>
      </c>
      <c r="G555" s="38"/>
      <c r="H555" s="38"/>
      <c r="I555" s="182"/>
      <c r="J555" s="38"/>
      <c r="K555" s="38"/>
      <c r="L555" s="39"/>
      <c r="M555" s="183"/>
      <c r="N555" s="184"/>
      <c r="O555" s="72"/>
      <c r="P555" s="72"/>
      <c r="Q555" s="72"/>
      <c r="R555" s="72"/>
      <c r="S555" s="72"/>
      <c r="T555" s="73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T555" s="19" t="s">
        <v>154</v>
      </c>
      <c r="AU555" s="19" t="s">
        <v>79</v>
      </c>
    </row>
    <row r="556" spans="1:65" s="2" customFormat="1" ht="16.5" customHeight="1">
      <c r="A556" s="38"/>
      <c r="B556" s="165"/>
      <c r="C556" s="209" t="s">
        <v>794</v>
      </c>
      <c r="D556" s="209" t="s">
        <v>273</v>
      </c>
      <c r="E556" s="210" t="s">
        <v>795</v>
      </c>
      <c r="F556" s="211" t="s">
        <v>796</v>
      </c>
      <c r="G556" s="212" t="s">
        <v>190</v>
      </c>
      <c r="H556" s="213">
        <v>1.5</v>
      </c>
      <c r="I556" s="214"/>
      <c r="J556" s="215">
        <f>ROUND(I556*H556,2)</f>
        <v>0</v>
      </c>
      <c r="K556" s="216"/>
      <c r="L556" s="217"/>
      <c r="M556" s="218" t="s">
        <v>3</v>
      </c>
      <c r="N556" s="219" t="s">
        <v>40</v>
      </c>
      <c r="O556" s="72"/>
      <c r="P556" s="176">
        <f>O556*H556</f>
        <v>0</v>
      </c>
      <c r="Q556" s="176">
        <v>0.041</v>
      </c>
      <c r="R556" s="176">
        <f>Q556*H556</f>
        <v>0.0615</v>
      </c>
      <c r="S556" s="176">
        <v>0</v>
      </c>
      <c r="T556" s="177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178" t="s">
        <v>207</v>
      </c>
      <c r="AT556" s="178" t="s">
        <v>273</v>
      </c>
      <c r="AU556" s="178" t="s">
        <v>79</v>
      </c>
      <c r="AY556" s="19" t="s">
        <v>146</v>
      </c>
      <c r="BE556" s="179">
        <f>IF(N556="základní",J556,0)</f>
        <v>0</v>
      </c>
      <c r="BF556" s="179">
        <f>IF(N556="snížená",J556,0)</f>
        <v>0</v>
      </c>
      <c r="BG556" s="179">
        <f>IF(N556="zákl. přenesená",J556,0)</f>
        <v>0</v>
      </c>
      <c r="BH556" s="179">
        <f>IF(N556="sníž. přenesená",J556,0)</f>
        <v>0</v>
      </c>
      <c r="BI556" s="179">
        <f>IF(N556="nulová",J556,0)</f>
        <v>0</v>
      </c>
      <c r="BJ556" s="19" t="s">
        <v>77</v>
      </c>
      <c r="BK556" s="179">
        <f>ROUND(I556*H556,2)</f>
        <v>0</v>
      </c>
      <c r="BL556" s="19" t="s">
        <v>152</v>
      </c>
      <c r="BM556" s="178" t="s">
        <v>797</v>
      </c>
    </row>
    <row r="557" spans="1:65" s="2" customFormat="1" ht="16.5" customHeight="1">
      <c r="A557" s="38"/>
      <c r="B557" s="165"/>
      <c r="C557" s="209" t="s">
        <v>798</v>
      </c>
      <c r="D557" s="209" t="s">
        <v>273</v>
      </c>
      <c r="E557" s="210" t="s">
        <v>799</v>
      </c>
      <c r="F557" s="211" t="s">
        <v>800</v>
      </c>
      <c r="G557" s="212" t="s">
        <v>190</v>
      </c>
      <c r="H557" s="213">
        <v>1.5</v>
      </c>
      <c r="I557" s="214"/>
      <c r="J557" s="215">
        <f>ROUND(I557*H557,2)</f>
        <v>0</v>
      </c>
      <c r="K557" s="216"/>
      <c r="L557" s="217"/>
      <c r="M557" s="218" t="s">
        <v>3</v>
      </c>
      <c r="N557" s="219" t="s">
        <v>40</v>
      </c>
      <c r="O557" s="72"/>
      <c r="P557" s="176">
        <f>O557*H557</f>
        <v>0</v>
      </c>
      <c r="Q557" s="176">
        <v>0.0036</v>
      </c>
      <c r="R557" s="176">
        <f>Q557*H557</f>
        <v>0.0054</v>
      </c>
      <c r="S557" s="176">
        <v>0</v>
      </c>
      <c r="T557" s="177">
        <f>S557*H557</f>
        <v>0</v>
      </c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R557" s="178" t="s">
        <v>207</v>
      </c>
      <c r="AT557" s="178" t="s">
        <v>273</v>
      </c>
      <c r="AU557" s="178" t="s">
        <v>79</v>
      </c>
      <c r="AY557" s="19" t="s">
        <v>146</v>
      </c>
      <c r="BE557" s="179">
        <f>IF(N557="základní",J557,0)</f>
        <v>0</v>
      </c>
      <c r="BF557" s="179">
        <f>IF(N557="snížená",J557,0)</f>
        <v>0</v>
      </c>
      <c r="BG557" s="179">
        <f>IF(N557="zákl. přenesená",J557,0)</f>
        <v>0</v>
      </c>
      <c r="BH557" s="179">
        <f>IF(N557="sníž. přenesená",J557,0)</f>
        <v>0</v>
      </c>
      <c r="BI557" s="179">
        <f>IF(N557="nulová",J557,0)</f>
        <v>0</v>
      </c>
      <c r="BJ557" s="19" t="s">
        <v>77</v>
      </c>
      <c r="BK557" s="179">
        <f>ROUND(I557*H557,2)</f>
        <v>0</v>
      </c>
      <c r="BL557" s="19" t="s">
        <v>152</v>
      </c>
      <c r="BM557" s="178" t="s">
        <v>801</v>
      </c>
    </row>
    <row r="558" spans="1:65" s="2" customFormat="1" ht="16.5" customHeight="1">
      <c r="A558" s="38"/>
      <c r="B558" s="165"/>
      <c r="C558" s="209" t="s">
        <v>802</v>
      </c>
      <c r="D558" s="209" t="s">
        <v>273</v>
      </c>
      <c r="E558" s="210" t="s">
        <v>803</v>
      </c>
      <c r="F558" s="211" t="s">
        <v>804</v>
      </c>
      <c r="G558" s="212" t="s">
        <v>543</v>
      </c>
      <c r="H558" s="213">
        <v>1</v>
      </c>
      <c r="I558" s="214"/>
      <c r="J558" s="215">
        <f>ROUND(I558*H558,2)</f>
        <v>0</v>
      </c>
      <c r="K558" s="216"/>
      <c r="L558" s="217"/>
      <c r="M558" s="218" t="s">
        <v>3</v>
      </c>
      <c r="N558" s="219" t="s">
        <v>40</v>
      </c>
      <c r="O558" s="72"/>
      <c r="P558" s="176">
        <f>O558*H558</f>
        <v>0</v>
      </c>
      <c r="Q558" s="176">
        <v>0.0029</v>
      </c>
      <c r="R558" s="176">
        <f>Q558*H558</f>
        <v>0.0029</v>
      </c>
      <c r="S558" s="176">
        <v>0</v>
      </c>
      <c r="T558" s="177">
        <f>S558*H558</f>
        <v>0</v>
      </c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R558" s="178" t="s">
        <v>207</v>
      </c>
      <c r="AT558" s="178" t="s">
        <v>273</v>
      </c>
      <c r="AU558" s="178" t="s">
        <v>79</v>
      </c>
      <c r="AY558" s="19" t="s">
        <v>146</v>
      </c>
      <c r="BE558" s="179">
        <f>IF(N558="základní",J558,0)</f>
        <v>0</v>
      </c>
      <c r="BF558" s="179">
        <f>IF(N558="snížená",J558,0)</f>
        <v>0</v>
      </c>
      <c r="BG558" s="179">
        <f>IF(N558="zákl. přenesená",J558,0)</f>
        <v>0</v>
      </c>
      <c r="BH558" s="179">
        <f>IF(N558="sníž. přenesená",J558,0)</f>
        <v>0</v>
      </c>
      <c r="BI558" s="179">
        <f>IF(N558="nulová",J558,0)</f>
        <v>0</v>
      </c>
      <c r="BJ558" s="19" t="s">
        <v>77</v>
      </c>
      <c r="BK558" s="179">
        <f>ROUND(I558*H558,2)</f>
        <v>0</v>
      </c>
      <c r="BL558" s="19" t="s">
        <v>152</v>
      </c>
      <c r="BM558" s="178" t="s">
        <v>805</v>
      </c>
    </row>
    <row r="559" spans="1:65" s="2" customFormat="1" ht="16.5" customHeight="1">
      <c r="A559" s="38"/>
      <c r="B559" s="165"/>
      <c r="C559" s="209" t="s">
        <v>806</v>
      </c>
      <c r="D559" s="209" t="s">
        <v>273</v>
      </c>
      <c r="E559" s="210" t="s">
        <v>807</v>
      </c>
      <c r="F559" s="211" t="s">
        <v>808</v>
      </c>
      <c r="G559" s="212" t="s">
        <v>543</v>
      </c>
      <c r="H559" s="213">
        <v>1</v>
      </c>
      <c r="I559" s="214"/>
      <c r="J559" s="215">
        <f>ROUND(I559*H559,2)</f>
        <v>0</v>
      </c>
      <c r="K559" s="216"/>
      <c r="L559" s="217"/>
      <c r="M559" s="218" t="s">
        <v>3</v>
      </c>
      <c r="N559" s="219" t="s">
        <v>40</v>
      </c>
      <c r="O559" s="72"/>
      <c r="P559" s="176">
        <f>O559*H559</f>
        <v>0</v>
      </c>
      <c r="Q559" s="176">
        <v>0.0029</v>
      </c>
      <c r="R559" s="176">
        <f>Q559*H559</f>
        <v>0.0029</v>
      </c>
      <c r="S559" s="176">
        <v>0</v>
      </c>
      <c r="T559" s="177">
        <f>S559*H559</f>
        <v>0</v>
      </c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R559" s="178" t="s">
        <v>207</v>
      </c>
      <c r="AT559" s="178" t="s">
        <v>273</v>
      </c>
      <c r="AU559" s="178" t="s">
        <v>79</v>
      </c>
      <c r="AY559" s="19" t="s">
        <v>146</v>
      </c>
      <c r="BE559" s="179">
        <f>IF(N559="základní",J559,0)</f>
        <v>0</v>
      </c>
      <c r="BF559" s="179">
        <f>IF(N559="snížená",J559,0)</f>
        <v>0</v>
      </c>
      <c r="BG559" s="179">
        <f>IF(N559="zákl. přenesená",J559,0)</f>
        <v>0</v>
      </c>
      <c r="BH559" s="179">
        <f>IF(N559="sníž. přenesená",J559,0)</f>
        <v>0</v>
      </c>
      <c r="BI559" s="179">
        <f>IF(N559="nulová",J559,0)</f>
        <v>0</v>
      </c>
      <c r="BJ559" s="19" t="s">
        <v>77</v>
      </c>
      <c r="BK559" s="179">
        <f>ROUND(I559*H559,2)</f>
        <v>0</v>
      </c>
      <c r="BL559" s="19" t="s">
        <v>152</v>
      </c>
      <c r="BM559" s="178" t="s">
        <v>809</v>
      </c>
    </row>
    <row r="560" spans="1:65" s="2" customFormat="1" ht="16.5" customHeight="1">
      <c r="A560" s="38"/>
      <c r="B560" s="165"/>
      <c r="C560" s="166" t="s">
        <v>810</v>
      </c>
      <c r="D560" s="166" t="s">
        <v>148</v>
      </c>
      <c r="E560" s="167" t="s">
        <v>811</v>
      </c>
      <c r="F560" s="168" t="s">
        <v>812</v>
      </c>
      <c r="G560" s="169" t="s">
        <v>190</v>
      </c>
      <c r="H560" s="170">
        <v>3.5</v>
      </c>
      <c r="I560" s="171"/>
      <c r="J560" s="172">
        <f>ROUND(I560*H560,2)</f>
        <v>0</v>
      </c>
      <c r="K560" s="173"/>
      <c r="L560" s="39"/>
      <c r="M560" s="174" t="s">
        <v>3</v>
      </c>
      <c r="N560" s="175" t="s">
        <v>40</v>
      </c>
      <c r="O560" s="72"/>
      <c r="P560" s="176">
        <f>O560*H560</f>
        <v>0</v>
      </c>
      <c r="Q560" s="176">
        <v>0.43819</v>
      </c>
      <c r="R560" s="176">
        <f>Q560*H560</f>
        <v>1.533665</v>
      </c>
      <c r="S560" s="176">
        <v>0</v>
      </c>
      <c r="T560" s="177">
        <f>S560*H560</f>
        <v>0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178" t="s">
        <v>152</v>
      </c>
      <c r="AT560" s="178" t="s">
        <v>148</v>
      </c>
      <c r="AU560" s="178" t="s">
        <v>79</v>
      </c>
      <c r="AY560" s="19" t="s">
        <v>146</v>
      </c>
      <c r="BE560" s="179">
        <f>IF(N560="základní",J560,0)</f>
        <v>0</v>
      </c>
      <c r="BF560" s="179">
        <f>IF(N560="snížená",J560,0)</f>
        <v>0</v>
      </c>
      <c r="BG560" s="179">
        <f>IF(N560="zákl. přenesená",J560,0)</f>
        <v>0</v>
      </c>
      <c r="BH560" s="179">
        <f>IF(N560="sníž. přenesená",J560,0)</f>
        <v>0</v>
      </c>
      <c r="BI560" s="179">
        <f>IF(N560="nulová",J560,0)</f>
        <v>0</v>
      </c>
      <c r="BJ560" s="19" t="s">
        <v>77</v>
      </c>
      <c r="BK560" s="179">
        <f>ROUND(I560*H560,2)</f>
        <v>0</v>
      </c>
      <c r="BL560" s="19" t="s">
        <v>152</v>
      </c>
      <c r="BM560" s="178" t="s">
        <v>813</v>
      </c>
    </row>
    <row r="561" spans="1:47" s="2" customFormat="1" ht="12">
      <c r="A561" s="38"/>
      <c r="B561" s="39"/>
      <c r="C561" s="38"/>
      <c r="D561" s="180" t="s">
        <v>154</v>
      </c>
      <c r="E561" s="38"/>
      <c r="F561" s="181" t="s">
        <v>814</v>
      </c>
      <c r="G561" s="38"/>
      <c r="H561" s="38"/>
      <c r="I561" s="182"/>
      <c r="J561" s="38"/>
      <c r="K561" s="38"/>
      <c r="L561" s="39"/>
      <c r="M561" s="183"/>
      <c r="N561" s="184"/>
      <c r="O561" s="72"/>
      <c r="P561" s="72"/>
      <c r="Q561" s="72"/>
      <c r="R561" s="72"/>
      <c r="S561" s="72"/>
      <c r="T561" s="73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T561" s="19" t="s">
        <v>154</v>
      </c>
      <c r="AU561" s="19" t="s">
        <v>79</v>
      </c>
    </row>
    <row r="562" spans="1:65" s="2" customFormat="1" ht="16.5" customHeight="1">
      <c r="A562" s="38"/>
      <c r="B562" s="165"/>
      <c r="C562" s="209" t="s">
        <v>815</v>
      </c>
      <c r="D562" s="209" t="s">
        <v>273</v>
      </c>
      <c r="E562" s="210" t="s">
        <v>816</v>
      </c>
      <c r="F562" s="211" t="s">
        <v>817</v>
      </c>
      <c r="G562" s="212" t="s">
        <v>190</v>
      </c>
      <c r="H562" s="213">
        <v>3.5</v>
      </c>
      <c r="I562" s="214"/>
      <c r="J562" s="215">
        <f>ROUND(I562*H562,2)</f>
        <v>0</v>
      </c>
      <c r="K562" s="216"/>
      <c r="L562" s="217"/>
      <c r="M562" s="218" t="s">
        <v>3</v>
      </c>
      <c r="N562" s="219" t="s">
        <v>40</v>
      </c>
      <c r="O562" s="72"/>
      <c r="P562" s="176">
        <f>O562*H562</f>
        <v>0</v>
      </c>
      <c r="Q562" s="176">
        <v>0.085</v>
      </c>
      <c r="R562" s="176">
        <f>Q562*H562</f>
        <v>0.29750000000000004</v>
      </c>
      <c r="S562" s="176">
        <v>0</v>
      </c>
      <c r="T562" s="177">
        <f>S562*H562</f>
        <v>0</v>
      </c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R562" s="178" t="s">
        <v>207</v>
      </c>
      <c r="AT562" s="178" t="s">
        <v>273</v>
      </c>
      <c r="AU562" s="178" t="s">
        <v>79</v>
      </c>
      <c r="AY562" s="19" t="s">
        <v>146</v>
      </c>
      <c r="BE562" s="179">
        <f>IF(N562="základní",J562,0)</f>
        <v>0</v>
      </c>
      <c r="BF562" s="179">
        <f>IF(N562="snížená",J562,0)</f>
        <v>0</v>
      </c>
      <c r="BG562" s="179">
        <f>IF(N562="zákl. přenesená",J562,0)</f>
        <v>0</v>
      </c>
      <c r="BH562" s="179">
        <f>IF(N562="sníž. přenesená",J562,0)</f>
        <v>0</v>
      </c>
      <c r="BI562" s="179">
        <f>IF(N562="nulová",J562,0)</f>
        <v>0</v>
      </c>
      <c r="BJ562" s="19" t="s">
        <v>77</v>
      </c>
      <c r="BK562" s="179">
        <f>ROUND(I562*H562,2)</f>
        <v>0</v>
      </c>
      <c r="BL562" s="19" t="s">
        <v>152</v>
      </c>
      <c r="BM562" s="178" t="s">
        <v>818</v>
      </c>
    </row>
    <row r="563" spans="1:65" s="2" customFormat="1" ht="16.5" customHeight="1">
      <c r="A563" s="38"/>
      <c r="B563" s="165"/>
      <c r="C563" s="209" t="s">
        <v>819</v>
      </c>
      <c r="D563" s="209" t="s">
        <v>273</v>
      </c>
      <c r="E563" s="210" t="s">
        <v>820</v>
      </c>
      <c r="F563" s="211" t="s">
        <v>821</v>
      </c>
      <c r="G563" s="212" t="s">
        <v>190</v>
      </c>
      <c r="H563" s="213">
        <v>3.5</v>
      </c>
      <c r="I563" s="214"/>
      <c r="J563" s="215">
        <f>ROUND(I563*H563,2)</f>
        <v>0</v>
      </c>
      <c r="K563" s="216"/>
      <c r="L563" s="217"/>
      <c r="M563" s="218" t="s">
        <v>3</v>
      </c>
      <c r="N563" s="219" t="s">
        <v>40</v>
      </c>
      <c r="O563" s="72"/>
      <c r="P563" s="176">
        <f>O563*H563</f>
        <v>0</v>
      </c>
      <c r="Q563" s="176">
        <v>0.038</v>
      </c>
      <c r="R563" s="176">
        <f>Q563*H563</f>
        <v>0.133</v>
      </c>
      <c r="S563" s="176">
        <v>0</v>
      </c>
      <c r="T563" s="177">
        <f>S563*H563</f>
        <v>0</v>
      </c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R563" s="178" t="s">
        <v>207</v>
      </c>
      <c r="AT563" s="178" t="s">
        <v>273</v>
      </c>
      <c r="AU563" s="178" t="s">
        <v>79</v>
      </c>
      <c r="AY563" s="19" t="s">
        <v>146</v>
      </c>
      <c r="BE563" s="179">
        <f>IF(N563="základní",J563,0)</f>
        <v>0</v>
      </c>
      <c r="BF563" s="179">
        <f>IF(N563="snížená",J563,0)</f>
        <v>0</v>
      </c>
      <c r="BG563" s="179">
        <f>IF(N563="zákl. přenesená",J563,0)</f>
        <v>0</v>
      </c>
      <c r="BH563" s="179">
        <f>IF(N563="sníž. přenesená",J563,0)</f>
        <v>0</v>
      </c>
      <c r="BI563" s="179">
        <f>IF(N563="nulová",J563,0)</f>
        <v>0</v>
      </c>
      <c r="BJ563" s="19" t="s">
        <v>77</v>
      </c>
      <c r="BK563" s="179">
        <f>ROUND(I563*H563,2)</f>
        <v>0</v>
      </c>
      <c r="BL563" s="19" t="s">
        <v>152</v>
      </c>
      <c r="BM563" s="178" t="s">
        <v>822</v>
      </c>
    </row>
    <row r="564" spans="1:65" s="2" customFormat="1" ht="16.5" customHeight="1">
      <c r="A564" s="38"/>
      <c r="B564" s="165"/>
      <c r="C564" s="209" t="s">
        <v>823</v>
      </c>
      <c r="D564" s="209" t="s">
        <v>273</v>
      </c>
      <c r="E564" s="210" t="s">
        <v>824</v>
      </c>
      <c r="F564" s="211" t="s">
        <v>825</v>
      </c>
      <c r="G564" s="212" t="s">
        <v>543</v>
      </c>
      <c r="H564" s="213">
        <v>2</v>
      </c>
      <c r="I564" s="214"/>
      <c r="J564" s="215">
        <f>ROUND(I564*H564,2)</f>
        <v>0</v>
      </c>
      <c r="K564" s="216"/>
      <c r="L564" s="217"/>
      <c r="M564" s="218" t="s">
        <v>3</v>
      </c>
      <c r="N564" s="219" t="s">
        <v>40</v>
      </c>
      <c r="O564" s="72"/>
      <c r="P564" s="176">
        <f>O564*H564</f>
        <v>0</v>
      </c>
      <c r="Q564" s="176">
        <v>0.0103</v>
      </c>
      <c r="R564" s="176">
        <f>Q564*H564</f>
        <v>0.0206</v>
      </c>
      <c r="S564" s="176">
        <v>0</v>
      </c>
      <c r="T564" s="177">
        <f>S564*H564</f>
        <v>0</v>
      </c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R564" s="178" t="s">
        <v>207</v>
      </c>
      <c r="AT564" s="178" t="s">
        <v>273</v>
      </c>
      <c r="AU564" s="178" t="s">
        <v>79</v>
      </c>
      <c r="AY564" s="19" t="s">
        <v>146</v>
      </c>
      <c r="BE564" s="179">
        <f>IF(N564="základní",J564,0)</f>
        <v>0</v>
      </c>
      <c r="BF564" s="179">
        <f>IF(N564="snížená",J564,0)</f>
        <v>0</v>
      </c>
      <c r="BG564" s="179">
        <f>IF(N564="zákl. přenesená",J564,0)</f>
        <v>0</v>
      </c>
      <c r="BH564" s="179">
        <f>IF(N564="sníž. přenesená",J564,0)</f>
        <v>0</v>
      </c>
      <c r="BI564" s="179">
        <f>IF(N564="nulová",J564,0)</f>
        <v>0</v>
      </c>
      <c r="BJ564" s="19" t="s">
        <v>77</v>
      </c>
      <c r="BK564" s="179">
        <f>ROUND(I564*H564,2)</f>
        <v>0</v>
      </c>
      <c r="BL564" s="19" t="s">
        <v>152</v>
      </c>
      <c r="BM564" s="178" t="s">
        <v>826</v>
      </c>
    </row>
    <row r="565" spans="1:65" s="2" customFormat="1" ht="16.5" customHeight="1">
      <c r="A565" s="38"/>
      <c r="B565" s="165"/>
      <c r="C565" s="166" t="s">
        <v>827</v>
      </c>
      <c r="D565" s="166" t="s">
        <v>148</v>
      </c>
      <c r="E565" s="167" t="s">
        <v>828</v>
      </c>
      <c r="F565" s="168" t="s">
        <v>829</v>
      </c>
      <c r="G565" s="169" t="s">
        <v>543</v>
      </c>
      <c r="H565" s="170">
        <v>1</v>
      </c>
      <c r="I565" s="171"/>
      <c r="J565" s="172">
        <f>ROUND(I565*H565,2)</f>
        <v>0</v>
      </c>
      <c r="K565" s="173"/>
      <c r="L565" s="39"/>
      <c r="M565" s="174" t="s">
        <v>3</v>
      </c>
      <c r="N565" s="175" t="s">
        <v>40</v>
      </c>
      <c r="O565" s="72"/>
      <c r="P565" s="176">
        <f>O565*H565</f>
        <v>0</v>
      </c>
      <c r="Q565" s="176">
        <v>0.37164</v>
      </c>
      <c r="R565" s="176">
        <f>Q565*H565</f>
        <v>0.37164</v>
      </c>
      <c r="S565" s="176">
        <v>0</v>
      </c>
      <c r="T565" s="177">
        <f>S565*H565</f>
        <v>0</v>
      </c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R565" s="178" t="s">
        <v>152</v>
      </c>
      <c r="AT565" s="178" t="s">
        <v>148</v>
      </c>
      <c r="AU565" s="178" t="s">
        <v>79</v>
      </c>
      <c r="AY565" s="19" t="s">
        <v>146</v>
      </c>
      <c r="BE565" s="179">
        <f>IF(N565="základní",J565,0)</f>
        <v>0</v>
      </c>
      <c r="BF565" s="179">
        <f>IF(N565="snížená",J565,0)</f>
        <v>0</v>
      </c>
      <c r="BG565" s="179">
        <f>IF(N565="zákl. přenesená",J565,0)</f>
        <v>0</v>
      </c>
      <c r="BH565" s="179">
        <f>IF(N565="sníž. přenesená",J565,0)</f>
        <v>0</v>
      </c>
      <c r="BI565" s="179">
        <f>IF(N565="nulová",J565,0)</f>
        <v>0</v>
      </c>
      <c r="BJ565" s="19" t="s">
        <v>77</v>
      </c>
      <c r="BK565" s="179">
        <f>ROUND(I565*H565,2)</f>
        <v>0</v>
      </c>
      <c r="BL565" s="19" t="s">
        <v>152</v>
      </c>
      <c r="BM565" s="178" t="s">
        <v>830</v>
      </c>
    </row>
    <row r="566" spans="1:47" s="2" customFormat="1" ht="12">
      <c r="A566" s="38"/>
      <c r="B566" s="39"/>
      <c r="C566" s="38"/>
      <c r="D566" s="180" t="s">
        <v>154</v>
      </c>
      <c r="E566" s="38"/>
      <c r="F566" s="181" t="s">
        <v>831</v>
      </c>
      <c r="G566" s="38"/>
      <c r="H566" s="38"/>
      <c r="I566" s="182"/>
      <c r="J566" s="38"/>
      <c r="K566" s="38"/>
      <c r="L566" s="39"/>
      <c r="M566" s="183"/>
      <c r="N566" s="184"/>
      <c r="O566" s="72"/>
      <c r="P566" s="72"/>
      <c r="Q566" s="72"/>
      <c r="R566" s="72"/>
      <c r="S566" s="72"/>
      <c r="T566" s="73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T566" s="19" t="s">
        <v>154</v>
      </c>
      <c r="AU566" s="19" t="s">
        <v>79</v>
      </c>
    </row>
    <row r="567" spans="1:65" s="2" customFormat="1" ht="16.5" customHeight="1">
      <c r="A567" s="38"/>
      <c r="B567" s="165"/>
      <c r="C567" s="209" t="s">
        <v>832</v>
      </c>
      <c r="D567" s="209" t="s">
        <v>273</v>
      </c>
      <c r="E567" s="210" t="s">
        <v>833</v>
      </c>
      <c r="F567" s="211" t="s">
        <v>834</v>
      </c>
      <c r="G567" s="212" t="s">
        <v>543</v>
      </c>
      <c r="H567" s="213">
        <v>1</v>
      </c>
      <c r="I567" s="214"/>
      <c r="J567" s="215">
        <f>ROUND(I567*H567,2)</f>
        <v>0</v>
      </c>
      <c r="K567" s="216"/>
      <c r="L567" s="217"/>
      <c r="M567" s="218" t="s">
        <v>3</v>
      </c>
      <c r="N567" s="219" t="s">
        <v>40</v>
      </c>
      <c r="O567" s="72"/>
      <c r="P567" s="176">
        <f>O567*H567</f>
        <v>0</v>
      </c>
      <c r="Q567" s="176">
        <v>0.068</v>
      </c>
      <c r="R567" s="176">
        <f>Q567*H567</f>
        <v>0.068</v>
      </c>
      <c r="S567" s="176">
        <v>0</v>
      </c>
      <c r="T567" s="177">
        <f>S567*H567</f>
        <v>0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178" t="s">
        <v>207</v>
      </c>
      <c r="AT567" s="178" t="s">
        <v>273</v>
      </c>
      <c r="AU567" s="178" t="s">
        <v>79</v>
      </c>
      <c r="AY567" s="19" t="s">
        <v>146</v>
      </c>
      <c r="BE567" s="179">
        <f>IF(N567="základní",J567,0)</f>
        <v>0</v>
      </c>
      <c r="BF567" s="179">
        <f>IF(N567="snížená",J567,0)</f>
        <v>0</v>
      </c>
      <c r="BG567" s="179">
        <f>IF(N567="zákl. přenesená",J567,0)</f>
        <v>0</v>
      </c>
      <c r="BH567" s="179">
        <f>IF(N567="sníž. přenesená",J567,0)</f>
        <v>0</v>
      </c>
      <c r="BI567" s="179">
        <f>IF(N567="nulová",J567,0)</f>
        <v>0</v>
      </c>
      <c r="BJ567" s="19" t="s">
        <v>77</v>
      </c>
      <c r="BK567" s="179">
        <f>ROUND(I567*H567,2)</f>
        <v>0</v>
      </c>
      <c r="BL567" s="19" t="s">
        <v>152</v>
      </c>
      <c r="BM567" s="178" t="s">
        <v>835</v>
      </c>
    </row>
    <row r="568" spans="1:65" s="2" customFormat="1" ht="16.5" customHeight="1">
      <c r="A568" s="38"/>
      <c r="B568" s="165"/>
      <c r="C568" s="166" t="s">
        <v>836</v>
      </c>
      <c r="D568" s="166" t="s">
        <v>148</v>
      </c>
      <c r="E568" s="167" t="s">
        <v>837</v>
      </c>
      <c r="F568" s="168" t="s">
        <v>838</v>
      </c>
      <c r="G568" s="169" t="s">
        <v>543</v>
      </c>
      <c r="H568" s="170">
        <v>1</v>
      </c>
      <c r="I568" s="171"/>
      <c r="J568" s="172">
        <f>ROUND(I568*H568,2)</f>
        <v>0</v>
      </c>
      <c r="K568" s="173"/>
      <c r="L568" s="39"/>
      <c r="M568" s="174" t="s">
        <v>3</v>
      </c>
      <c r="N568" s="175" t="s">
        <v>40</v>
      </c>
      <c r="O568" s="72"/>
      <c r="P568" s="176">
        <f>O568*H568</f>
        <v>0</v>
      </c>
      <c r="Q568" s="176">
        <v>0</v>
      </c>
      <c r="R568" s="176">
        <f>Q568*H568</f>
        <v>0</v>
      </c>
      <c r="S568" s="176">
        <v>0</v>
      </c>
      <c r="T568" s="177">
        <f>S568*H568</f>
        <v>0</v>
      </c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R568" s="178" t="s">
        <v>152</v>
      </c>
      <c r="AT568" s="178" t="s">
        <v>148</v>
      </c>
      <c r="AU568" s="178" t="s">
        <v>79</v>
      </c>
      <c r="AY568" s="19" t="s">
        <v>146</v>
      </c>
      <c r="BE568" s="179">
        <f>IF(N568="základní",J568,0)</f>
        <v>0</v>
      </c>
      <c r="BF568" s="179">
        <f>IF(N568="snížená",J568,0)</f>
        <v>0</v>
      </c>
      <c r="BG568" s="179">
        <f>IF(N568="zákl. přenesená",J568,0)</f>
        <v>0</v>
      </c>
      <c r="BH568" s="179">
        <f>IF(N568="sníž. přenesená",J568,0)</f>
        <v>0</v>
      </c>
      <c r="BI568" s="179">
        <f>IF(N568="nulová",J568,0)</f>
        <v>0</v>
      </c>
      <c r="BJ568" s="19" t="s">
        <v>77</v>
      </c>
      <c r="BK568" s="179">
        <f>ROUND(I568*H568,2)</f>
        <v>0</v>
      </c>
      <c r="BL568" s="19" t="s">
        <v>152</v>
      </c>
      <c r="BM568" s="178" t="s">
        <v>839</v>
      </c>
    </row>
    <row r="569" spans="1:47" s="2" customFormat="1" ht="12">
      <c r="A569" s="38"/>
      <c r="B569" s="39"/>
      <c r="C569" s="38"/>
      <c r="D569" s="180" t="s">
        <v>154</v>
      </c>
      <c r="E569" s="38"/>
      <c r="F569" s="181" t="s">
        <v>840</v>
      </c>
      <c r="G569" s="38"/>
      <c r="H569" s="38"/>
      <c r="I569" s="182"/>
      <c r="J569" s="38"/>
      <c r="K569" s="38"/>
      <c r="L569" s="39"/>
      <c r="M569" s="183"/>
      <c r="N569" s="184"/>
      <c r="O569" s="72"/>
      <c r="P569" s="72"/>
      <c r="Q569" s="72"/>
      <c r="R569" s="72"/>
      <c r="S569" s="72"/>
      <c r="T569" s="73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T569" s="19" t="s">
        <v>154</v>
      </c>
      <c r="AU569" s="19" t="s">
        <v>79</v>
      </c>
    </row>
    <row r="570" spans="1:65" s="2" customFormat="1" ht="16.5" customHeight="1">
      <c r="A570" s="38"/>
      <c r="B570" s="165"/>
      <c r="C570" s="209" t="s">
        <v>841</v>
      </c>
      <c r="D570" s="209" t="s">
        <v>273</v>
      </c>
      <c r="E570" s="210" t="s">
        <v>842</v>
      </c>
      <c r="F570" s="211" t="s">
        <v>843</v>
      </c>
      <c r="G570" s="212" t="s">
        <v>151</v>
      </c>
      <c r="H570" s="213">
        <v>2</v>
      </c>
      <c r="I570" s="214"/>
      <c r="J570" s="215">
        <f>ROUND(I570*H570,2)</f>
        <v>0</v>
      </c>
      <c r="K570" s="216"/>
      <c r="L570" s="217"/>
      <c r="M570" s="218" t="s">
        <v>3</v>
      </c>
      <c r="N570" s="219" t="s">
        <v>40</v>
      </c>
      <c r="O570" s="72"/>
      <c r="P570" s="176">
        <f>O570*H570</f>
        <v>0</v>
      </c>
      <c r="Q570" s="176">
        <v>0.05</v>
      </c>
      <c r="R570" s="176">
        <f>Q570*H570</f>
        <v>0.1</v>
      </c>
      <c r="S570" s="176">
        <v>0</v>
      </c>
      <c r="T570" s="177">
        <f>S570*H570</f>
        <v>0</v>
      </c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178" t="s">
        <v>207</v>
      </c>
      <c r="AT570" s="178" t="s">
        <v>273</v>
      </c>
      <c r="AU570" s="178" t="s">
        <v>79</v>
      </c>
      <c r="AY570" s="19" t="s">
        <v>146</v>
      </c>
      <c r="BE570" s="179">
        <f>IF(N570="základní",J570,0)</f>
        <v>0</v>
      </c>
      <c r="BF570" s="179">
        <f>IF(N570="snížená",J570,0)</f>
        <v>0</v>
      </c>
      <c r="BG570" s="179">
        <f>IF(N570="zákl. přenesená",J570,0)</f>
        <v>0</v>
      </c>
      <c r="BH570" s="179">
        <f>IF(N570="sníž. přenesená",J570,0)</f>
        <v>0</v>
      </c>
      <c r="BI570" s="179">
        <f>IF(N570="nulová",J570,0)</f>
        <v>0</v>
      </c>
      <c r="BJ570" s="19" t="s">
        <v>77</v>
      </c>
      <c r="BK570" s="179">
        <f>ROUND(I570*H570,2)</f>
        <v>0</v>
      </c>
      <c r="BL570" s="19" t="s">
        <v>152</v>
      </c>
      <c r="BM570" s="178" t="s">
        <v>844</v>
      </c>
    </row>
    <row r="571" spans="1:51" s="14" customFormat="1" ht="12">
      <c r="A571" s="14"/>
      <c r="B571" s="193"/>
      <c r="C571" s="14"/>
      <c r="D571" s="186" t="s">
        <v>156</v>
      </c>
      <c r="E571" s="194" t="s">
        <v>3</v>
      </c>
      <c r="F571" s="195" t="s">
        <v>79</v>
      </c>
      <c r="G571" s="14"/>
      <c r="H571" s="196">
        <v>2</v>
      </c>
      <c r="I571" s="197"/>
      <c r="J571" s="14"/>
      <c r="K571" s="14"/>
      <c r="L571" s="193"/>
      <c r="M571" s="198"/>
      <c r="N571" s="199"/>
      <c r="O571" s="199"/>
      <c r="P571" s="199"/>
      <c r="Q571" s="199"/>
      <c r="R571" s="199"/>
      <c r="S571" s="199"/>
      <c r="T571" s="200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194" t="s">
        <v>156</v>
      </c>
      <c r="AU571" s="194" t="s">
        <v>79</v>
      </c>
      <c r="AV571" s="14" t="s">
        <v>79</v>
      </c>
      <c r="AW571" s="14" t="s">
        <v>31</v>
      </c>
      <c r="AX571" s="14" t="s">
        <v>77</v>
      </c>
      <c r="AY571" s="194" t="s">
        <v>146</v>
      </c>
    </row>
    <row r="572" spans="1:65" s="2" customFormat="1" ht="16.5" customHeight="1">
      <c r="A572" s="38"/>
      <c r="B572" s="165"/>
      <c r="C572" s="166" t="s">
        <v>845</v>
      </c>
      <c r="D572" s="166" t="s">
        <v>148</v>
      </c>
      <c r="E572" s="167" t="s">
        <v>846</v>
      </c>
      <c r="F572" s="168" t="s">
        <v>847</v>
      </c>
      <c r="G572" s="169" t="s">
        <v>543</v>
      </c>
      <c r="H572" s="170">
        <v>1</v>
      </c>
      <c r="I572" s="171"/>
      <c r="J572" s="172">
        <f>ROUND(I572*H572,2)</f>
        <v>0</v>
      </c>
      <c r="K572" s="173"/>
      <c r="L572" s="39"/>
      <c r="M572" s="174" t="s">
        <v>3</v>
      </c>
      <c r="N572" s="175" t="s">
        <v>40</v>
      </c>
      <c r="O572" s="72"/>
      <c r="P572" s="176">
        <f>O572*H572</f>
        <v>0</v>
      </c>
      <c r="Q572" s="176">
        <v>0</v>
      </c>
      <c r="R572" s="176">
        <f>Q572*H572</f>
        <v>0</v>
      </c>
      <c r="S572" s="176">
        <v>0.5</v>
      </c>
      <c r="T572" s="177">
        <f>S572*H572</f>
        <v>0.5</v>
      </c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R572" s="178" t="s">
        <v>152</v>
      </c>
      <c r="AT572" s="178" t="s">
        <v>148</v>
      </c>
      <c r="AU572" s="178" t="s">
        <v>79</v>
      </c>
      <c r="AY572" s="19" t="s">
        <v>146</v>
      </c>
      <c r="BE572" s="179">
        <f>IF(N572="základní",J572,0)</f>
        <v>0</v>
      </c>
      <c r="BF572" s="179">
        <f>IF(N572="snížená",J572,0)</f>
        <v>0</v>
      </c>
      <c r="BG572" s="179">
        <f>IF(N572="zákl. přenesená",J572,0)</f>
        <v>0</v>
      </c>
      <c r="BH572" s="179">
        <f>IF(N572="sníž. přenesená",J572,0)</f>
        <v>0</v>
      </c>
      <c r="BI572" s="179">
        <f>IF(N572="nulová",J572,0)</f>
        <v>0</v>
      </c>
      <c r="BJ572" s="19" t="s">
        <v>77</v>
      </c>
      <c r="BK572" s="179">
        <f>ROUND(I572*H572,2)</f>
        <v>0</v>
      </c>
      <c r="BL572" s="19" t="s">
        <v>152</v>
      </c>
      <c r="BM572" s="178" t="s">
        <v>848</v>
      </c>
    </row>
    <row r="573" spans="1:51" s="13" customFormat="1" ht="12">
      <c r="A573" s="13"/>
      <c r="B573" s="185"/>
      <c r="C573" s="13"/>
      <c r="D573" s="186" t="s">
        <v>156</v>
      </c>
      <c r="E573" s="187" t="s">
        <v>3</v>
      </c>
      <c r="F573" s="188" t="s">
        <v>849</v>
      </c>
      <c r="G573" s="13"/>
      <c r="H573" s="187" t="s">
        <v>3</v>
      </c>
      <c r="I573" s="189"/>
      <c r="J573" s="13"/>
      <c r="K573" s="13"/>
      <c r="L573" s="185"/>
      <c r="M573" s="190"/>
      <c r="N573" s="191"/>
      <c r="O573" s="191"/>
      <c r="P573" s="191"/>
      <c r="Q573" s="191"/>
      <c r="R573" s="191"/>
      <c r="S573" s="191"/>
      <c r="T573" s="192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187" t="s">
        <v>156</v>
      </c>
      <c r="AU573" s="187" t="s">
        <v>79</v>
      </c>
      <c r="AV573" s="13" t="s">
        <v>77</v>
      </c>
      <c r="AW573" s="13" t="s">
        <v>31</v>
      </c>
      <c r="AX573" s="13" t="s">
        <v>69</v>
      </c>
      <c r="AY573" s="187" t="s">
        <v>146</v>
      </c>
    </row>
    <row r="574" spans="1:51" s="14" customFormat="1" ht="12">
      <c r="A574" s="14"/>
      <c r="B574" s="193"/>
      <c r="C574" s="14"/>
      <c r="D574" s="186" t="s">
        <v>156</v>
      </c>
      <c r="E574" s="194" t="s">
        <v>3</v>
      </c>
      <c r="F574" s="195" t="s">
        <v>77</v>
      </c>
      <c r="G574" s="14"/>
      <c r="H574" s="196">
        <v>1</v>
      </c>
      <c r="I574" s="197"/>
      <c r="J574" s="14"/>
      <c r="K574" s="14"/>
      <c r="L574" s="193"/>
      <c r="M574" s="198"/>
      <c r="N574" s="199"/>
      <c r="O574" s="199"/>
      <c r="P574" s="199"/>
      <c r="Q574" s="199"/>
      <c r="R574" s="199"/>
      <c r="S574" s="199"/>
      <c r="T574" s="200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194" t="s">
        <v>156</v>
      </c>
      <c r="AU574" s="194" t="s">
        <v>79</v>
      </c>
      <c r="AV574" s="14" t="s">
        <v>79</v>
      </c>
      <c r="AW574" s="14" t="s">
        <v>31</v>
      </c>
      <c r="AX574" s="14" t="s">
        <v>77</v>
      </c>
      <c r="AY574" s="194" t="s">
        <v>146</v>
      </c>
    </row>
    <row r="575" spans="1:65" s="2" customFormat="1" ht="16.5" customHeight="1">
      <c r="A575" s="38"/>
      <c r="B575" s="165"/>
      <c r="C575" s="166" t="s">
        <v>850</v>
      </c>
      <c r="D575" s="166" t="s">
        <v>148</v>
      </c>
      <c r="E575" s="167" t="s">
        <v>851</v>
      </c>
      <c r="F575" s="168" t="s">
        <v>852</v>
      </c>
      <c r="G575" s="169" t="s">
        <v>151</v>
      </c>
      <c r="H575" s="170">
        <v>315.5</v>
      </c>
      <c r="I575" s="171"/>
      <c r="J575" s="172">
        <f>ROUND(I575*H575,2)</f>
        <v>0</v>
      </c>
      <c r="K575" s="173"/>
      <c r="L575" s="39"/>
      <c r="M575" s="174" t="s">
        <v>3</v>
      </c>
      <c r="N575" s="175" t="s">
        <v>40</v>
      </c>
      <c r="O575" s="72"/>
      <c r="P575" s="176">
        <f>O575*H575</f>
        <v>0</v>
      </c>
      <c r="Q575" s="176">
        <v>0.80028</v>
      </c>
      <c r="R575" s="176">
        <f>Q575*H575</f>
        <v>252.48834</v>
      </c>
      <c r="S575" s="176">
        <v>0</v>
      </c>
      <c r="T575" s="177">
        <f>S575*H575</f>
        <v>0</v>
      </c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R575" s="178" t="s">
        <v>152</v>
      </c>
      <c r="AT575" s="178" t="s">
        <v>148</v>
      </c>
      <c r="AU575" s="178" t="s">
        <v>79</v>
      </c>
      <c r="AY575" s="19" t="s">
        <v>146</v>
      </c>
      <c r="BE575" s="179">
        <f>IF(N575="základní",J575,0)</f>
        <v>0</v>
      </c>
      <c r="BF575" s="179">
        <f>IF(N575="snížená",J575,0)</f>
        <v>0</v>
      </c>
      <c r="BG575" s="179">
        <f>IF(N575="zákl. přenesená",J575,0)</f>
        <v>0</v>
      </c>
      <c r="BH575" s="179">
        <f>IF(N575="sníž. přenesená",J575,0)</f>
        <v>0</v>
      </c>
      <c r="BI575" s="179">
        <f>IF(N575="nulová",J575,0)</f>
        <v>0</v>
      </c>
      <c r="BJ575" s="19" t="s">
        <v>77</v>
      </c>
      <c r="BK575" s="179">
        <f>ROUND(I575*H575,2)</f>
        <v>0</v>
      </c>
      <c r="BL575" s="19" t="s">
        <v>152</v>
      </c>
      <c r="BM575" s="178" t="s">
        <v>853</v>
      </c>
    </row>
    <row r="576" spans="1:47" s="2" customFormat="1" ht="12">
      <c r="A576" s="38"/>
      <c r="B576" s="39"/>
      <c r="C576" s="38"/>
      <c r="D576" s="180" t="s">
        <v>154</v>
      </c>
      <c r="E576" s="38"/>
      <c r="F576" s="181" t="s">
        <v>854</v>
      </c>
      <c r="G576" s="38"/>
      <c r="H576" s="38"/>
      <c r="I576" s="182"/>
      <c r="J576" s="38"/>
      <c r="K576" s="38"/>
      <c r="L576" s="39"/>
      <c r="M576" s="183"/>
      <c r="N576" s="184"/>
      <c r="O576" s="72"/>
      <c r="P576" s="72"/>
      <c r="Q576" s="72"/>
      <c r="R576" s="72"/>
      <c r="S576" s="72"/>
      <c r="T576" s="73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T576" s="19" t="s">
        <v>154</v>
      </c>
      <c r="AU576" s="19" t="s">
        <v>79</v>
      </c>
    </row>
    <row r="577" spans="1:51" s="13" customFormat="1" ht="12">
      <c r="A577" s="13"/>
      <c r="B577" s="185"/>
      <c r="C577" s="13"/>
      <c r="D577" s="186" t="s">
        <v>156</v>
      </c>
      <c r="E577" s="187" t="s">
        <v>3</v>
      </c>
      <c r="F577" s="188" t="s">
        <v>319</v>
      </c>
      <c r="G577" s="13"/>
      <c r="H577" s="187" t="s">
        <v>3</v>
      </c>
      <c r="I577" s="189"/>
      <c r="J577" s="13"/>
      <c r="K577" s="13"/>
      <c r="L577" s="185"/>
      <c r="M577" s="190"/>
      <c r="N577" s="191"/>
      <c r="O577" s="191"/>
      <c r="P577" s="191"/>
      <c r="Q577" s="191"/>
      <c r="R577" s="191"/>
      <c r="S577" s="191"/>
      <c r="T577" s="192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187" t="s">
        <v>156</v>
      </c>
      <c r="AU577" s="187" t="s">
        <v>79</v>
      </c>
      <c r="AV577" s="13" t="s">
        <v>77</v>
      </c>
      <c r="AW577" s="13" t="s">
        <v>31</v>
      </c>
      <c r="AX577" s="13" t="s">
        <v>69</v>
      </c>
      <c r="AY577" s="187" t="s">
        <v>146</v>
      </c>
    </row>
    <row r="578" spans="1:51" s="13" customFormat="1" ht="12">
      <c r="A578" s="13"/>
      <c r="B578" s="185"/>
      <c r="C578" s="13"/>
      <c r="D578" s="186" t="s">
        <v>156</v>
      </c>
      <c r="E578" s="187" t="s">
        <v>3</v>
      </c>
      <c r="F578" s="188" t="s">
        <v>855</v>
      </c>
      <c r="G578" s="13"/>
      <c r="H578" s="187" t="s">
        <v>3</v>
      </c>
      <c r="I578" s="189"/>
      <c r="J578" s="13"/>
      <c r="K578" s="13"/>
      <c r="L578" s="185"/>
      <c r="M578" s="190"/>
      <c r="N578" s="191"/>
      <c r="O578" s="191"/>
      <c r="P578" s="191"/>
      <c r="Q578" s="191"/>
      <c r="R578" s="191"/>
      <c r="S578" s="191"/>
      <c r="T578" s="192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187" t="s">
        <v>156</v>
      </c>
      <c r="AU578" s="187" t="s">
        <v>79</v>
      </c>
      <c r="AV578" s="13" t="s">
        <v>77</v>
      </c>
      <c r="AW578" s="13" t="s">
        <v>31</v>
      </c>
      <c r="AX578" s="13" t="s">
        <v>69</v>
      </c>
      <c r="AY578" s="187" t="s">
        <v>146</v>
      </c>
    </row>
    <row r="579" spans="1:51" s="14" customFormat="1" ht="12">
      <c r="A579" s="14"/>
      <c r="B579" s="193"/>
      <c r="C579" s="14"/>
      <c r="D579" s="186" t="s">
        <v>156</v>
      </c>
      <c r="E579" s="194" t="s">
        <v>3</v>
      </c>
      <c r="F579" s="195" t="s">
        <v>320</v>
      </c>
      <c r="G579" s="14"/>
      <c r="H579" s="196">
        <v>315.5</v>
      </c>
      <c r="I579" s="197"/>
      <c r="J579" s="14"/>
      <c r="K579" s="14"/>
      <c r="L579" s="193"/>
      <c r="M579" s="198"/>
      <c r="N579" s="199"/>
      <c r="O579" s="199"/>
      <c r="P579" s="199"/>
      <c r="Q579" s="199"/>
      <c r="R579" s="199"/>
      <c r="S579" s="199"/>
      <c r="T579" s="200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194" t="s">
        <v>156</v>
      </c>
      <c r="AU579" s="194" t="s">
        <v>79</v>
      </c>
      <c r="AV579" s="14" t="s">
        <v>79</v>
      </c>
      <c r="AW579" s="14" t="s">
        <v>31</v>
      </c>
      <c r="AX579" s="14" t="s">
        <v>77</v>
      </c>
      <c r="AY579" s="194" t="s">
        <v>146</v>
      </c>
    </row>
    <row r="580" spans="1:65" s="2" customFormat="1" ht="16.5" customHeight="1">
      <c r="A580" s="38"/>
      <c r="B580" s="165"/>
      <c r="C580" s="166" t="s">
        <v>856</v>
      </c>
      <c r="D580" s="166" t="s">
        <v>148</v>
      </c>
      <c r="E580" s="167" t="s">
        <v>857</v>
      </c>
      <c r="F580" s="168" t="s">
        <v>858</v>
      </c>
      <c r="G580" s="169" t="s">
        <v>543</v>
      </c>
      <c r="H580" s="170">
        <v>3</v>
      </c>
      <c r="I580" s="171"/>
      <c r="J580" s="172">
        <f>ROUND(I580*H580,2)</f>
        <v>0</v>
      </c>
      <c r="K580" s="173"/>
      <c r="L580" s="39"/>
      <c r="M580" s="174" t="s">
        <v>3</v>
      </c>
      <c r="N580" s="175" t="s">
        <v>40</v>
      </c>
      <c r="O580" s="72"/>
      <c r="P580" s="176">
        <f>O580*H580</f>
        <v>0</v>
      </c>
      <c r="Q580" s="176">
        <v>0</v>
      </c>
      <c r="R580" s="176">
        <f>Q580*H580</f>
        <v>0</v>
      </c>
      <c r="S580" s="176">
        <v>1.31</v>
      </c>
      <c r="T580" s="177">
        <f>S580*H580</f>
        <v>3.93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178" t="s">
        <v>152</v>
      </c>
      <c r="AT580" s="178" t="s">
        <v>148</v>
      </c>
      <c r="AU580" s="178" t="s">
        <v>79</v>
      </c>
      <c r="AY580" s="19" t="s">
        <v>146</v>
      </c>
      <c r="BE580" s="179">
        <f>IF(N580="základní",J580,0)</f>
        <v>0</v>
      </c>
      <c r="BF580" s="179">
        <f>IF(N580="snížená",J580,0)</f>
        <v>0</v>
      </c>
      <c r="BG580" s="179">
        <f>IF(N580="zákl. přenesená",J580,0)</f>
        <v>0</v>
      </c>
      <c r="BH580" s="179">
        <f>IF(N580="sníž. přenesená",J580,0)</f>
        <v>0</v>
      </c>
      <c r="BI580" s="179">
        <f>IF(N580="nulová",J580,0)</f>
        <v>0</v>
      </c>
      <c r="BJ580" s="19" t="s">
        <v>77</v>
      </c>
      <c r="BK580" s="179">
        <f>ROUND(I580*H580,2)</f>
        <v>0</v>
      </c>
      <c r="BL580" s="19" t="s">
        <v>152</v>
      </c>
      <c r="BM580" s="178" t="s">
        <v>859</v>
      </c>
    </row>
    <row r="581" spans="1:47" s="2" customFormat="1" ht="12">
      <c r="A581" s="38"/>
      <c r="B581" s="39"/>
      <c r="C581" s="38"/>
      <c r="D581" s="180" t="s">
        <v>154</v>
      </c>
      <c r="E581" s="38"/>
      <c r="F581" s="181" t="s">
        <v>860</v>
      </c>
      <c r="G581" s="38"/>
      <c r="H581" s="38"/>
      <c r="I581" s="182"/>
      <c r="J581" s="38"/>
      <c r="K581" s="38"/>
      <c r="L581" s="39"/>
      <c r="M581" s="183"/>
      <c r="N581" s="184"/>
      <c r="O581" s="72"/>
      <c r="P581" s="72"/>
      <c r="Q581" s="72"/>
      <c r="R581" s="72"/>
      <c r="S581" s="72"/>
      <c r="T581" s="73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T581" s="19" t="s">
        <v>154</v>
      </c>
      <c r="AU581" s="19" t="s">
        <v>79</v>
      </c>
    </row>
    <row r="582" spans="1:51" s="13" customFormat="1" ht="12">
      <c r="A582" s="13"/>
      <c r="B582" s="185"/>
      <c r="C582" s="13"/>
      <c r="D582" s="186" t="s">
        <v>156</v>
      </c>
      <c r="E582" s="187" t="s">
        <v>3</v>
      </c>
      <c r="F582" s="188" t="s">
        <v>861</v>
      </c>
      <c r="G582" s="13"/>
      <c r="H582" s="187" t="s">
        <v>3</v>
      </c>
      <c r="I582" s="189"/>
      <c r="J582" s="13"/>
      <c r="K582" s="13"/>
      <c r="L582" s="185"/>
      <c r="M582" s="190"/>
      <c r="N582" s="191"/>
      <c r="O582" s="191"/>
      <c r="P582" s="191"/>
      <c r="Q582" s="191"/>
      <c r="R582" s="191"/>
      <c r="S582" s="191"/>
      <c r="T582" s="192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187" t="s">
        <v>156</v>
      </c>
      <c r="AU582" s="187" t="s">
        <v>79</v>
      </c>
      <c r="AV582" s="13" t="s">
        <v>77</v>
      </c>
      <c r="AW582" s="13" t="s">
        <v>31</v>
      </c>
      <c r="AX582" s="13" t="s">
        <v>69</v>
      </c>
      <c r="AY582" s="187" t="s">
        <v>146</v>
      </c>
    </row>
    <row r="583" spans="1:51" s="14" customFormat="1" ht="12">
      <c r="A583" s="14"/>
      <c r="B583" s="193"/>
      <c r="C583" s="14"/>
      <c r="D583" s="186" t="s">
        <v>156</v>
      </c>
      <c r="E583" s="194" t="s">
        <v>3</v>
      </c>
      <c r="F583" s="195" t="s">
        <v>168</v>
      </c>
      <c r="G583" s="14"/>
      <c r="H583" s="196">
        <v>3</v>
      </c>
      <c r="I583" s="197"/>
      <c r="J583" s="14"/>
      <c r="K583" s="14"/>
      <c r="L583" s="193"/>
      <c r="M583" s="198"/>
      <c r="N583" s="199"/>
      <c r="O583" s="199"/>
      <c r="P583" s="199"/>
      <c r="Q583" s="199"/>
      <c r="R583" s="199"/>
      <c r="S583" s="199"/>
      <c r="T583" s="200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194" t="s">
        <v>156</v>
      </c>
      <c r="AU583" s="194" t="s">
        <v>79</v>
      </c>
      <c r="AV583" s="14" t="s">
        <v>79</v>
      </c>
      <c r="AW583" s="14" t="s">
        <v>31</v>
      </c>
      <c r="AX583" s="14" t="s">
        <v>77</v>
      </c>
      <c r="AY583" s="194" t="s">
        <v>146</v>
      </c>
    </row>
    <row r="584" spans="1:65" s="2" customFormat="1" ht="16.5" customHeight="1">
      <c r="A584" s="38"/>
      <c r="B584" s="165"/>
      <c r="C584" s="166" t="s">
        <v>862</v>
      </c>
      <c r="D584" s="166" t="s">
        <v>148</v>
      </c>
      <c r="E584" s="167" t="s">
        <v>863</v>
      </c>
      <c r="F584" s="168" t="s">
        <v>864</v>
      </c>
      <c r="G584" s="169" t="s">
        <v>543</v>
      </c>
      <c r="H584" s="170">
        <v>7</v>
      </c>
      <c r="I584" s="171"/>
      <c r="J584" s="172">
        <f>ROUND(I584*H584,2)</f>
        <v>0</v>
      </c>
      <c r="K584" s="173"/>
      <c r="L584" s="39"/>
      <c r="M584" s="174" t="s">
        <v>3</v>
      </c>
      <c r="N584" s="175" t="s">
        <v>40</v>
      </c>
      <c r="O584" s="72"/>
      <c r="P584" s="176">
        <f>O584*H584</f>
        <v>0</v>
      </c>
      <c r="Q584" s="176">
        <v>0</v>
      </c>
      <c r="R584" s="176">
        <f>Q584*H584</f>
        <v>0</v>
      </c>
      <c r="S584" s="176">
        <v>0.15</v>
      </c>
      <c r="T584" s="177">
        <f>S584*H584</f>
        <v>1.05</v>
      </c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R584" s="178" t="s">
        <v>152</v>
      </c>
      <c r="AT584" s="178" t="s">
        <v>148</v>
      </c>
      <c r="AU584" s="178" t="s">
        <v>79</v>
      </c>
      <c r="AY584" s="19" t="s">
        <v>146</v>
      </c>
      <c r="BE584" s="179">
        <f>IF(N584="základní",J584,0)</f>
        <v>0</v>
      </c>
      <c r="BF584" s="179">
        <f>IF(N584="snížená",J584,0)</f>
        <v>0</v>
      </c>
      <c r="BG584" s="179">
        <f>IF(N584="zákl. přenesená",J584,0)</f>
        <v>0</v>
      </c>
      <c r="BH584" s="179">
        <f>IF(N584="sníž. přenesená",J584,0)</f>
        <v>0</v>
      </c>
      <c r="BI584" s="179">
        <f>IF(N584="nulová",J584,0)</f>
        <v>0</v>
      </c>
      <c r="BJ584" s="19" t="s">
        <v>77</v>
      </c>
      <c r="BK584" s="179">
        <f>ROUND(I584*H584,2)</f>
        <v>0</v>
      </c>
      <c r="BL584" s="19" t="s">
        <v>152</v>
      </c>
      <c r="BM584" s="178" t="s">
        <v>865</v>
      </c>
    </row>
    <row r="585" spans="1:51" s="13" customFormat="1" ht="12">
      <c r="A585" s="13"/>
      <c r="B585" s="185"/>
      <c r="C585" s="13"/>
      <c r="D585" s="186" t="s">
        <v>156</v>
      </c>
      <c r="E585" s="187" t="s">
        <v>3</v>
      </c>
      <c r="F585" s="188" t="s">
        <v>866</v>
      </c>
      <c r="G585" s="13"/>
      <c r="H585" s="187" t="s">
        <v>3</v>
      </c>
      <c r="I585" s="189"/>
      <c r="J585" s="13"/>
      <c r="K585" s="13"/>
      <c r="L585" s="185"/>
      <c r="M585" s="190"/>
      <c r="N585" s="191"/>
      <c r="O585" s="191"/>
      <c r="P585" s="191"/>
      <c r="Q585" s="191"/>
      <c r="R585" s="191"/>
      <c r="S585" s="191"/>
      <c r="T585" s="192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187" t="s">
        <v>156</v>
      </c>
      <c r="AU585" s="187" t="s">
        <v>79</v>
      </c>
      <c r="AV585" s="13" t="s">
        <v>77</v>
      </c>
      <c r="AW585" s="13" t="s">
        <v>31</v>
      </c>
      <c r="AX585" s="13" t="s">
        <v>69</v>
      </c>
      <c r="AY585" s="187" t="s">
        <v>146</v>
      </c>
    </row>
    <row r="586" spans="1:51" s="14" customFormat="1" ht="12">
      <c r="A586" s="14"/>
      <c r="B586" s="193"/>
      <c r="C586" s="14"/>
      <c r="D586" s="186" t="s">
        <v>156</v>
      </c>
      <c r="E586" s="194" t="s">
        <v>3</v>
      </c>
      <c r="F586" s="195" t="s">
        <v>199</v>
      </c>
      <c r="G586" s="14"/>
      <c r="H586" s="196">
        <v>7</v>
      </c>
      <c r="I586" s="197"/>
      <c r="J586" s="14"/>
      <c r="K586" s="14"/>
      <c r="L586" s="193"/>
      <c r="M586" s="198"/>
      <c r="N586" s="199"/>
      <c r="O586" s="199"/>
      <c r="P586" s="199"/>
      <c r="Q586" s="199"/>
      <c r="R586" s="199"/>
      <c r="S586" s="199"/>
      <c r="T586" s="200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194" t="s">
        <v>156</v>
      </c>
      <c r="AU586" s="194" t="s">
        <v>79</v>
      </c>
      <c r="AV586" s="14" t="s">
        <v>79</v>
      </c>
      <c r="AW586" s="14" t="s">
        <v>31</v>
      </c>
      <c r="AX586" s="14" t="s">
        <v>77</v>
      </c>
      <c r="AY586" s="194" t="s">
        <v>146</v>
      </c>
    </row>
    <row r="587" spans="1:65" s="2" customFormat="1" ht="16.5" customHeight="1">
      <c r="A587" s="38"/>
      <c r="B587" s="165"/>
      <c r="C587" s="166" t="s">
        <v>867</v>
      </c>
      <c r="D587" s="166" t="s">
        <v>148</v>
      </c>
      <c r="E587" s="167" t="s">
        <v>868</v>
      </c>
      <c r="F587" s="168" t="s">
        <v>869</v>
      </c>
      <c r="G587" s="169" t="s">
        <v>543</v>
      </c>
      <c r="H587" s="170">
        <v>3</v>
      </c>
      <c r="I587" s="171"/>
      <c r="J587" s="172">
        <f>ROUND(I587*H587,2)</f>
        <v>0</v>
      </c>
      <c r="K587" s="173"/>
      <c r="L587" s="39"/>
      <c r="M587" s="174" t="s">
        <v>3</v>
      </c>
      <c r="N587" s="175" t="s">
        <v>40</v>
      </c>
      <c r="O587" s="72"/>
      <c r="P587" s="176">
        <f>O587*H587</f>
        <v>0</v>
      </c>
      <c r="Q587" s="176">
        <v>0</v>
      </c>
      <c r="R587" s="176">
        <f>Q587*H587</f>
        <v>0</v>
      </c>
      <c r="S587" s="176">
        <v>0.1</v>
      </c>
      <c r="T587" s="177">
        <f>S587*H587</f>
        <v>0.30000000000000004</v>
      </c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R587" s="178" t="s">
        <v>152</v>
      </c>
      <c r="AT587" s="178" t="s">
        <v>148</v>
      </c>
      <c r="AU587" s="178" t="s">
        <v>79</v>
      </c>
      <c r="AY587" s="19" t="s">
        <v>146</v>
      </c>
      <c r="BE587" s="179">
        <f>IF(N587="základní",J587,0)</f>
        <v>0</v>
      </c>
      <c r="BF587" s="179">
        <f>IF(N587="snížená",J587,0)</f>
        <v>0</v>
      </c>
      <c r="BG587" s="179">
        <f>IF(N587="zákl. přenesená",J587,0)</f>
        <v>0</v>
      </c>
      <c r="BH587" s="179">
        <f>IF(N587="sníž. přenesená",J587,0)</f>
        <v>0</v>
      </c>
      <c r="BI587" s="179">
        <f>IF(N587="nulová",J587,0)</f>
        <v>0</v>
      </c>
      <c r="BJ587" s="19" t="s">
        <v>77</v>
      </c>
      <c r="BK587" s="179">
        <f>ROUND(I587*H587,2)</f>
        <v>0</v>
      </c>
      <c r="BL587" s="19" t="s">
        <v>152</v>
      </c>
      <c r="BM587" s="178" t="s">
        <v>870</v>
      </c>
    </row>
    <row r="588" spans="1:51" s="13" customFormat="1" ht="12">
      <c r="A588" s="13"/>
      <c r="B588" s="185"/>
      <c r="C588" s="13"/>
      <c r="D588" s="186" t="s">
        <v>156</v>
      </c>
      <c r="E588" s="187" t="s">
        <v>3</v>
      </c>
      <c r="F588" s="188" t="s">
        <v>871</v>
      </c>
      <c r="G588" s="13"/>
      <c r="H588" s="187" t="s">
        <v>3</v>
      </c>
      <c r="I588" s="189"/>
      <c r="J588" s="13"/>
      <c r="K588" s="13"/>
      <c r="L588" s="185"/>
      <c r="M588" s="190"/>
      <c r="N588" s="191"/>
      <c r="O588" s="191"/>
      <c r="P588" s="191"/>
      <c r="Q588" s="191"/>
      <c r="R588" s="191"/>
      <c r="S588" s="191"/>
      <c r="T588" s="192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187" t="s">
        <v>156</v>
      </c>
      <c r="AU588" s="187" t="s">
        <v>79</v>
      </c>
      <c r="AV588" s="13" t="s">
        <v>77</v>
      </c>
      <c r="AW588" s="13" t="s">
        <v>31</v>
      </c>
      <c r="AX588" s="13" t="s">
        <v>69</v>
      </c>
      <c r="AY588" s="187" t="s">
        <v>146</v>
      </c>
    </row>
    <row r="589" spans="1:51" s="14" customFormat="1" ht="12">
      <c r="A589" s="14"/>
      <c r="B589" s="193"/>
      <c r="C589" s="14"/>
      <c r="D589" s="186" t="s">
        <v>156</v>
      </c>
      <c r="E589" s="194" t="s">
        <v>3</v>
      </c>
      <c r="F589" s="195" t="s">
        <v>168</v>
      </c>
      <c r="G589" s="14"/>
      <c r="H589" s="196">
        <v>3</v>
      </c>
      <c r="I589" s="197"/>
      <c r="J589" s="14"/>
      <c r="K589" s="14"/>
      <c r="L589" s="193"/>
      <c r="M589" s="198"/>
      <c r="N589" s="199"/>
      <c r="O589" s="199"/>
      <c r="P589" s="199"/>
      <c r="Q589" s="199"/>
      <c r="R589" s="199"/>
      <c r="S589" s="199"/>
      <c r="T589" s="200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194" t="s">
        <v>156</v>
      </c>
      <c r="AU589" s="194" t="s">
        <v>79</v>
      </c>
      <c r="AV589" s="14" t="s">
        <v>79</v>
      </c>
      <c r="AW589" s="14" t="s">
        <v>31</v>
      </c>
      <c r="AX589" s="14" t="s">
        <v>77</v>
      </c>
      <c r="AY589" s="194" t="s">
        <v>146</v>
      </c>
    </row>
    <row r="590" spans="1:65" s="2" customFormat="1" ht="16.5" customHeight="1">
      <c r="A590" s="38"/>
      <c r="B590" s="165"/>
      <c r="C590" s="166" t="s">
        <v>872</v>
      </c>
      <c r="D590" s="166" t="s">
        <v>148</v>
      </c>
      <c r="E590" s="167" t="s">
        <v>873</v>
      </c>
      <c r="F590" s="168" t="s">
        <v>874</v>
      </c>
      <c r="G590" s="169" t="s">
        <v>543</v>
      </c>
      <c r="H590" s="170">
        <v>9</v>
      </c>
      <c r="I590" s="171"/>
      <c r="J590" s="172">
        <f>ROUND(I590*H590,2)</f>
        <v>0</v>
      </c>
      <c r="K590" s="173"/>
      <c r="L590" s="39"/>
      <c r="M590" s="174" t="s">
        <v>3</v>
      </c>
      <c r="N590" s="175" t="s">
        <v>40</v>
      </c>
      <c r="O590" s="72"/>
      <c r="P590" s="176">
        <f>O590*H590</f>
        <v>0</v>
      </c>
      <c r="Q590" s="176">
        <v>0</v>
      </c>
      <c r="R590" s="176">
        <f>Q590*H590</f>
        <v>0</v>
      </c>
      <c r="S590" s="176">
        <v>0.482</v>
      </c>
      <c r="T590" s="177">
        <f>S590*H590</f>
        <v>4.338</v>
      </c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R590" s="178" t="s">
        <v>152</v>
      </c>
      <c r="AT590" s="178" t="s">
        <v>148</v>
      </c>
      <c r="AU590" s="178" t="s">
        <v>79</v>
      </c>
      <c r="AY590" s="19" t="s">
        <v>146</v>
      </c>
      <c r="BE590" s="179">
        <f>IF(N590="základní",J590,0)</f>
        <v>0</v>
      </c>
      <c r="BF590" s="179">
        <f>IF(N590="snížená",J590,0)</f>
        <v>0</v>
      </c>
      <c r="BG590" s="179">
        <f>IF(N590="zákl. přenesená",J590,0)</f>
        <v>0</v>
      </c>
      <c r="BH590" s="179">
        <f>IF(N590="sníž. přenesená",J590,0)</f>
        <v>0</v>
      </c>
      <c r="BI590" s="179">
        <f>IF(N590="nulová",J590,0)</f>
        <v>0</v>
      </c>
      <c r="BJ590" s="19" t="s">
        <v>77</v>
      </c>
      <c r="BK590" s="179">
        <f>ROUND(I590*H590,2)</f>
        <v>0</v>
      </c>
      <c r="BL590" s="19" t="s">
        <v>152</v>
      </c>
      <c r="BM590" s="178" t="s">
        <v>875</v>
      </c>
    </row>
    <row r="591" spans="1:47" s="2" customFormat="1" ht="12">
      <c r="A591" s="38"/>
      <c r="B591" s="39"/>
      <c r="C591" s="38"/>
      <c r="D591" s="180" t="s">
        <v>154</v>
      </c>
      <c r="E591" s="38"/>
      <c r="F591" s="181" t="s">
        <v>876</v>
      </c>
      <c r="G591" s="38"/>
      <c r="H591" s="38"/>
      <c r="I591" s="182"/>
      <c r="J591" s="38"/>
      <c r="K591" s="38"/>
      <c r="L591" s="39"/>
      <c r="M591" s="183"/>
      <c r="N591" s="184"/>
      <c r="O591" s="72"/>
      <c r="P591" s="72"/>
      <c r="Q591" s="72"/>
      <c r="R591" s="72"/>
      <c r="S591" s="72"/>
      <c r="T591" s="73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T591" s="19" t="s">
        <v>154</v>
      </c>
      <c r="AU591" s="19" t="s">
        <v>79</v>
      </c>
    </row>
    <row r="592" spans="1:51" s="13" customFormat="1" ht="12">
      <c r="A592" s="13"/>
      <c r="B592" s="185"/>
      <c r="C592" s="13"/>
      <c r="D592" s="186" t="s">
        <v>156</v>
      </c>
      <c r="E592" s="187" t="s">
        <v>3</v>
      </c>
      <c r="F592" s="188" t="s">
        <v>877</v>
      </c>
      <c r="G592" s="13"/>
      <c r="H592" s="187" t="s">
        <v>3</v>
      </c>
      <c r="I592" s="189"/>
      <c r="J592" s="13"/>
      <c r="K592" s="13"/>
      <c r="L592" s="185"/>
      <c r="M592" s="190"/>
      <c r="N592" s="191"/>
      <c r="O592" s="191"/>
      <c r="P592" s="191"/>
      <c r="Q592" s="191"/>
      <c r="R592" s="191"/>
      <c r="S592" s="191"/>
      <c r="T592" s="192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187" t="s">
        <v>156</v>
      </c>
      <c r="AU592" s="187" t="s">
        <v>79</v>
      </c>
      <c r="AV592" s="13" t="s">
        <v>77</v>
      </c>
      <c r="AW592" s="13" t="s">
        <v>31</v>
      </c>
      <c r="AX592" s="13" t="s">
        <v>69</v>
      </c>
      <c r="AY592" s="187" t="s">
        <v>146</v>
      </c>
    </row>
    <row r="593" spans="1:51" s="14" customFormat="1" ht="12">
      <c r="A593" s="14"/>
      <c r="B593" s="193"/>
      <c r="C593" s="14"/>
      <c r="D593" s="186" t="s">
        <v>156</v>
      </c>
      <c r="E593" s="194" t="s">
        <v>3</v>
      </c>
      <c r="F593" s="195" t="s">
        <v>214</v>
      </c>
      <c r="G593" s="14"/>
      <c r="H593" s="196">
        <v>9</v>
      </c>
      <c r="I593" s="197"/>
      <c r="J593" s="14"/>
      <c r="K593" s="14"/>
      <c r="L593" s="193"/>
      <c r="M593" s="198"/>
      <c r="N593" s="199"/>
      <c r="O593" s="199"/>
      <c r="P593" s="199"/>
      <c r="Q593" s="199"/>
      <c r="R593" s="199"/>
      <c r="S593" s="199"/>
      <c r="T593" s="200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194" t="s">
        <v>156</v>
      </c>
      <c r="AU593" s="194" t="s">
        <v>79</v>
      </c>
      <c r="AV593" s="14" t="s">
        <v>79</v>
      </c>
      <c r="AW593" s="14" t="s">
        <v>31</v>
      </c>
      <c r="AX593" s="14" t="s">
        <v>77</v>
      </c>
      <c r="AY593" s="194" t="s">
        <v>146</v>
      </c>
    </row>
    <row r="594" spans="1:65" s="2" customFormat="1" ht="16.5" customHeight="1">
      <c r="A594" s="38"/>
      <c r="B594" s="165"/>
      <c r="C594" s="166" t="s">
        <v>475</v>
      </c>
      <c r="D594" s="166" t="s">
        <v>148</v>
      </c>
      <c r="E594" s="167" t="s">
        <v>878</v>
      </c>
      <c r="F594" s="168" t="s">
        <v>879</v>
      </c>
      <c r="G594" s="169" t="s">
        <v>543</v>
      </c>
      <c r="H594" s="170">
        <v>5</v>
      </c>
      <c r="I594" s="171"/>
      <c r="J594" s="172">
        <f>ROUND(I594*H594,2)</f>
        <v>0</v>
      </c>
      <c r="K594" s="173"/>
      <c r="L594" s="39"/>
      <c r="M594" s="174" t="s">
        <v>3</v>
      </c>
      <c r="N594" s="175" t="s">
        <v>40</v>
      </c>
      <c r="O594" s="72"/>
      <c r="P594" s="176">
        <f>O594*H594</f>
        <v>0</v>
      </c>
      <c r="Q594" s="176">
        <v>0</v>
      </c>
      <c r="R594" s="176">
        <f>Q594*H594</f>
        <v>0</v>
      </c>
      <c r="S594" s="176">
        <v>0.087</v>
      </c>
      <c r="T594" s="177">
        <f>S594*H594</f>
        <v>0.43499999999999994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178" t="s">
        <v>152</v>
      </c>
      <c r="AT594" s="178" t="s">
        <v>148</v>
      </c>
      <c r="AU594" s="178" t="s">
        <v>79</v>
      </c>
      <c r="AY594" s="19" t="s">
        <v>146</v>
      </c>
      <c r="BE594" s="179">
        <f>IF(N594="základní",J594,0)</f>
        <v>0</v>
      </c>
      <c r="BF594" s="179">
        <f>IF(N594="snížená",J594,0)</f>
        <v>0</v>
      </c>
      <c r="BG594" s="179">
        <f>IF(N594="zákl. přenesená",J594,0)</f>
        <v>0</v>
      </c>
      <c r="BH594" s="179">
        <f>IF(N594="sníž. přenesená",J594,0)</f>
        <v>0</v>
      </c>
      <c r="BI594" s="179">
        <f>IF(N594="nulová",J594,0)</f>
        <v>0</v>
      </c>
      <c r="BJ594" s="19" t="s">
        <v>77</v>
      </c>
      <c r="BK594" s="179">
        <f>ROUND(I594*H594,2)</f>
        <v>0</v>
      </c>
      <c r="BL594" s="19" t="s">
        <v>152</v>
      </c>
      <c r="BM594" s="178" t="s">
        <v>880</v>
      </c>
    </row>
    <row r="595" spans="1:47" s="2" customFormat="1" ht="12">
      <c r="A595" s="38"/>
      <c r="B595" s="39"/>
      <c r="C595" s="38"/>
      <c r="D595" s="180" t="s">
        <v>154</v>
      </c>
      <c r="E595" s="38"/>
      <c r="F595" s="181" t="s">
        <v>881</v>
      </c>
      <c r="G595" s="38"/>
      <c r="H595" s="38"/>
      <c r="I595" s="182"/>
      <c r="J595" s="38"/>
      <c r="K595" s="38"/>
      <c r="L595" s="39"/>
      <c r="M595" s="183"/>
      <c r="N595" s="184"/>
      <c r="O595" s="72"/>
      <c r="P595" s="72"/>
      <c r="Q595" s="72"/>
      <c r="R595" s="72"/>
      <c r="S595" s="72"/>
      <c r="T595" s="73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T595" s="19" t="s">
        <v>154</v>
      </c>
      <c r="AU595" s="19" t="s">
        <v>79</v>
      </c>
    </row>
    <row r="596" spans="1:51" s="13" customFormat="1" ht="12">
      <c r="A596" s="13"/>
      <c r="B596" s="185"/>
      <c r="C596" s="13"/>
      <c r="D596" s="186" t="s">
        <v>156</v>
      </c>
      <c r="E596" s="187" t="s">
        <v>3</v>
      </c>
      <c r="F596" s="188" t="s">
        <v>882</v>
      </c>
      <c r="G596" s="13"/>
      <c r="H596" s="187" t="s">
        <v>3</v>
      </c>
      <c r="I596" s="189"/>
      <c r="J596" s="13"/>
      <c r="K596" s="13"/>
      <c r="L596" s="185"/>
      <c r="M596" s="190"/>
      <c r="N596" s="191"/>
      <c r="O596" s="191"/>
      <c r="P596" s="191"/>
      <c r="Q596" s="191"/>
      <c r="R596" s="191"/>
      <c r="S596" s="191"/>
      <c r="T596" s="192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187" t="s">
        <v>156</v>
      </c>
      <c r="AU596" s="187" t="s">
        <v>79</v>
      </c>
      <c r="AV596" s="13" t="s">
        <v>77</v>
      </c>
      <c r="AW596" s="13" t="s">
        <v>31</v>
      </c>
      <c r="AX596" s="13" t="s">
        <v>69</v>
      </c>
      <c r="AY596" s="187" t="s">
        <v>146</v>
      </c>
    </row>
    <row r="597" spans="1:51" s="14" customFormat="1" ht="12">
      <c r="A597" s="14"/>
      <c r="B597" s="193"/>
      <c r="C597" s="14"/>
      <c r="D597" s="186" t="s">
        <v>156</v>
      </c>
      <c r="E597" s="194" t="s">
        <v>3</v>
      </c>
      <c r="F597" s="195" t="s">
        <v>181</v>
      </c>
      <c r="G597" s="14"/>
      <c r="H597" s="196">
        <v>5</v>
      </c>
      <c r="I597" s="197"/>
      <c r="J597" s="14"/>
      <c r="K597" s="14"/>
      <c r="L597" s="193"/>
      <c r="M597" s="198"/>
      <c r="N597" s="199"/>
      <c r="O597" s="199"/>
      <c r="P597" s="199"/>
      <c r="Q597" s="199"/>
      <c r="R597" s="199"/>
      <c r="S597" s="199"/>
      <c r="T597" s="200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194" t="s">
        <v>156</v>
      </c>
      <c r="AU597" s="194" t="s">
        <v>79</v>
      </c>
      <c r="AV597" s="14" t="s">
        <v>79</v>
      </c>
      <c r="AW597" s="14" t="s">
        <v>31</v>
      </c>
      <c r="AX597" s="14" t="s">
        <v>77</v>
      </c>
      <c r="AY597" s="194" t="s">
        <v>146</v>
      </c>
    </row>
    <row r="598" spans="1:65" s="2" customFormat="1" ht="37.8" customHeight="1">
      <c r="A598" s="38"/>
      <c r="B598" s="165"/>
      <c r="C598" s="166" t="s">
        <v>883</v>
      </c>
      <c r="D598" s="166" t="s">
        <v>148</v>
      </c>
      <c r="E598" s="167" t="s">
        <v>884</v>
      </c>
      <c r="F598" s="168" t="s">
        <v>885</v>
      </c>
      <c r="G598" s="169" t="s">
        <v>190</v>
      </c>
      <c r="H598" s="170">
        <v>2</v>
      </c>
      <c r="I598" s="171"/>
      <c r="J598" s="172">
        <f>ROUND(I598*H598,2)</f>
        <v>0</v>
      </c>
      <c r="K598" s="173"/>
      <c r="L598" s="39"/>
      <c r="M598" s="174" t="s">
        <v>3</v>
      </c>
      <c r="N598" s="175" t="s">
        <v>40</v>
      </c>
      <c r="O598" s="72"/>
      <c r="P598" s="176">
        <f>O598*H598</f>
        <v>0</v>
      </c>
      <c r="Q598" s="176">
        <v>0</v>
      </c>
      <c r="R598" s="176">
        <f>Q598*H598</f>
        <v>0</v>
      </c>
      <c r="S598" s="176">
        <v>0.9</v>
      </c>
      <c r="T598" s="177">
        <f>S598*H598</f>
        <v>1.8</v>
      </c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R598" s="178" t="s">
        <v>152</v>
      </c>
      <c r="AT598" s="178" t="s">
        <v>148</v>
      </c>
      <c r="AU598" s="178" t="s">
        <v>79</v>
      </c>
      <c r="AY598" s="19" t="s">
        <v>146</v>
      </c>
      <c r="BE598" s="179">
        <f>IF(N598="základní",J598,0)</f>
        <v>0</v>
      </c>
      <c r="BF598" s="179">
        <f>IF(N598="snížená",J598,0)</f>
        <v>0</v>
      </c>
      <c r="BG598" s="179">
        <f>IF(N598="zákl. přenesená",J598,0)</f>
        <v>0</v>
      </c>
      <c r="BH598" s="179">
        <f>IF(N598="sníž. přenesená",J598,0)</f>
        <v>0</v>
      </c>
      <c r="BI598" s="179">
        <f>IF(N598="nulová",J598,0)</f>
        <v>0</v>
      </c>
      <c r="BJ598" s="19" t="s">
        <v>77</v>
      </c>
      <c r="BK598" s="179">
        <f>ROUND(I598*H598,2)</f>
        <v>0</v>
      </c>
      <c r="BL598" s="19" t="s">
        <v>152</v>
      </c>
      <c r="BM598" s="178" t="s">
        <v>886</v>
      </c>
    </row>
    <row r="599" spans="1:47" s="2" customFormat="1" ht="12">
      <c r="A599" s="38"/>
      <c r="B599" s="39"/>
      <c r="C599" s="38"/>
      <c r="D599" s="180" t="s">
        <v>154</v>
      </c>
      <c r="E599" s="38"/>
      <c r="F599" s="181" t="s">
        <v>887</v>
      </c>
      <c r="G599" s="38"/>
      <c r="H599" s="38"/>
      <c r="I599" s="182"/>
      <c r="J599" s="38"/>
      <c r="K599" s="38"/>
      <c r="L599" s="39"/>
      <c r="M599" s="183"/>
      <c r="N599" s="184"/>
      <c r="O599" s="72"/>
      <c r="P599" s="72"/>
      <c r="Q599" s="72"/>
      <c r="R599" s="72"/>
      <c r="S599" s="72"/>
      <c r="T599" s="73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T599" s="19" t="s">
        <v>154</v>
      </c>
      <c r="AU599" s="19" t="s">
        <v>79</v>
      </c>
    </row>
    <row r="600" spans="1:51" s="13" customFormat="1" ht="12">
      <c r="A600" s="13"/>
      <c r="B600" s="185"/>
      <c r="C600" s="13"/>
      <c r="D600" s="186" t="s">
        <v>156</v>
      </c>
      <c r="E600" s="187" t="s">
        <v>3</v>
      </c>
      <c r="F600" s="188" t="s">
        <v>888</v>
      </c>
      <c r="G600" s="13"/>
      <c r="H600" s="187" t="s">
        <v>3</v>
      </c>
      <c r="I600" s="189"/>
      <c r="J600" s="13"/>
      <c r="K600" s="13"/>
      <c r="L600" s="185"/>
      <c r="M600" s="190"/>
      <c r="N600" s="191"/>
      <c r="O600" s="191"/>
      <c r="P600" s="191"/>
      <c r="Q600" s="191"/>
      <c r="R600" s="191"/>
      <c r="S600" s="191"/>
      <c r="T600" s="192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187" t="s">
        <v>156</v>
      </c>
      <c r="AU600" s="187" t="s">
        <v>79</v>
      </c>
      <c r="AV600" s="13" t="s">
        <v>77</v>
      </c>
      <c r="AW600" s="13" t="s">
        <v>31</v>
      </c>
      <c r="AX600" s="13" t="s">
        <v>69</v>
      </c>
      <c r="AY600" s="187" t="s">
        <v>146</v>
      </c>
    </row>
    <row r="601" spans="1:51" s="14" customFormat="1" ht="12">
      <c r="A601" s="14"/>
      <c r="B601" s="193"/>
      <c r="C601" s="14"/>
      <c r="D601" s="186" t="s">
        <v>156</v>
      </c>
      <c r="E601" s="194" t="s">
        <v>3</v>
      </c>
      <c r="F601" s="195" t="s">
        <v>79</v>
      </c>
      <c r="G601" s="14"/>
      <c r="H601" s="196">
        <v>2</v>
      </c>
      <c r="I601" s="197"/>
      <c r="J601" s="14"/>
      <c r="K601" s="14"/>
      <c r="L601" s="193"/>
      <c r="M601" s="198"/>
      <c r="N601" s="199"/>
      <c r="O601" s="199"/>
      <c r="P601" s="199"/>
      <c r="Q601" s="199"/>
      <c r="R601" s="199"/>
      <c r="S601" s="199"/>
      <c r="T601" s="200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194" t="s">
        <v>156</v>
      </c>
      <c r="AU601" s="194" t="s">
        <v>79</v>
      </c>
      <c r="AV601" s="14" t="s">
        <v>79</v>
      </c>
      <c r="AW601" s="14" t="s">
        <v>31</v>
      </c>
      <c r="AX601" s="14" t="s">
        <v>77</v>
      </c>
      <c r="AY601" s="194" t="s">
        <v>146</v>
      </c>
    </row>
    <row r="602" spans="1:65" s="2" customFormat="1" ht="16.5" customHeight="1">
      <c r="A602" s="38"/>
      <c r="B602" s="165"/>
      <c r="C602" s="166" t="s">
        <v>889</v>
      </c>
      <c r="D602" s="166" t="s">
        <v>148</v>
      </c>
      <c r="E602" s="167" t="s">
        <v>890</v>
      </c>
      <c r="F602" s="168" t="s">
        <v>891</v>
      </c>
      <c r="G602" s="169" t="s">
        <v>543</v>
      </c>
      <c r="H602" s="170">
        <v>10</v>
      </c>
      <c r="I602" s="171"/>
      <c r="J602" s="172">
        <f>ROUND(I602*H602,2)</f>
        <v>0</v>
      </c>
      <c r="K602" s="173"/>
      <c r="L602" s="39"/>
      <c r="M602" s="174" t="s">
        <v>3</v>
      </c>
      <c r="N602" s="175" t="s">
        <v>40</v>
      </c>
      <c r="O602" s="72"/>
      <c r="P602" s="176">
        <f>O602*H602</f>
        <v>0</v>
      </c>
      <c r="Q602" s="176">
        <v>0</v>
      </c>
      <c r="R602" s="176">
        <f>Q602*H602</f>
        <v>0</v>
      </c>
      <c r="S602" s="176">
        <v>0.02</v>
      </c>
      <c r="T602" s="177">
        <f>S602*H602</f>
        <v>0.2</v>
      </c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R602" s="178" t="s">
        <v>152</v>
      </c>
      <c r="AT602" s="178" t="s">
        <v>148</v>
      </c>
      <c r="AU602" s="178" t="s">
        <v>79</v>
      </c>
      <c r="AY602" s="19" t="s">
        <v>146</v>
      </c>
      <c r="BE602" s="179">
        <f>IF(N602="základní",J602,0)</f>
        <v>0</v>
      </c>
      <c r="BF602" s="179">
        <f>IF(N602="snížená",J602,0)</f>
        <v>0</v>
      </c>
      <c r="BG602" s="179">
        <f>IF(N602="zákl. přenesená",J602,0)</f>
        <v>0</v>
      </c>
      <c r="BH602" s="179">
        <f>IF(N602="sníž. přenesená",J602,0)</f>
        <v>0</v>
      </c>
      <c r="BI602" s="179">
        <f>IF(N602="nulová",J602,0)</f>
        <v>0</v>
      </c>
      <c r="BJ602" s="19" t="s">
        <v>77</v>
      </c>
      <c r="BK602" s="179">
        <f>ROUND(I602*H602,2)</f>
        <v>0</v>
      </c>
      <c r="BL602" s="19" t="s">
        <v>152</v>
      </c>
      <c r="BM602" s="178" t="s">
        <v>892</v>
      </c>
    </row>
    <row r="603" spans="1:47" s="2" customFormat="1" ht="12">
      <c r="A603" s="38"/>
      <c r="B603" s="39"/>
      <c r="C603" s="38"/>
      <c r="D603" s="180" t="s">
        <v>154</v>
      </c>
      <c r="E603" s="38"/>
      <c r="F603" s="181" t="s">
        <v>893</v>
      </c>
      <c r="G603" s="38"/>
      <c r="H603" s="38"/>
      <c r="I603" s="182"/>
      <c r="J603" s="38"/>
      <c r="K603" s="38"/>
      <c r="L603" s="39"/>
      <c r="M603" s="183"/>
      <c r="N603" s="184"/>
      <c r="O603" s="72"/>
      <c r="P603" s="72"/>
      <c r="Q603" s="72"/>
      <c r="R603" s="72"/>
      <c r="S603" s="72"/>
      <c r="T603" s="73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T603" s="19" t="s">
        <v>154</v>
      </c>
      <c r="AU603" s="19" t="s">
        <v>79</v>
      </c>
    </row>
    <row r="604" spans="1:51" s="13" customFormat="1" ht="12">
      <c r="A604" s="13"/>
      <c r="B604" s="185"/>
      <c r="C604" s="13"/>
      <c r="D604" s="186" t="s">
        <v>156</v>
      </c>
      <c r="E604" s="187" t="s">
        <v>3</v>
      </c>
      <c r="F604" s="188" t="s">
        <v>894</v>
      </c>
      <c r="G604" s="13"/>
      <c r="H604" s="187" t="s">
        <v>3</v>
      </c>
      <c r="I604" s="189"/>
      <c r="J604" s="13"/>
      <c r="K604" s="13"/>
      <c r="L604" s="185"/>
      <c r="M604" s="190"/>
      <c r="N604" s="191"/>
      <c r="O604" s="191"/>
      <c r="P604" s="191"/>
      <c r="Q604" s="191"/>
      <c r="R604" s="191"/>
      <c r="S604" s="191"/>
      <c r="T604" s="192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187" t="s">
        <v>156</v>
      </c>
      <c r="AU604" s="187" t="s">
        <v>79</v>
      </c>
      <c r="AV604" s="13" t="s">
        <v>77</v>
      </c>
      <c r="AW604" s="13" t="s">
        <v>31</v>
      </c>
      <c r="AX604" s="13" t="s">
        <v>69</v>
      </c>
      <c r="AY604" s="187" t="s">
        <v>146</v>
      </c>
    </row>
    <row r="605" spans="1:51" s="14" customFormat="1" ht="12">
      <c r="A605" s="14"/>
      <c r="B605" s="193"/>
      <c r="C605" s="14"/>
      <c r="D605" s="186" t="s">
        <v>156</v>
      </c>
      <c r="E605" s="194" t="s">
        <v>3</v>
      </c>
      <c r="F605" s="195" t="s">
        <v>222</v>
      </c>
      <c r="G605" s="14"/>
      <c r="H605" s="196">
        <v>10</v>
      </c>
      <c r="I605" s="197"/>
      <c r="J605" s="14"/>
      <c r="K605" s="14"/>
      <c r="L605" s="193"/>
      <c r="M605" s="198"/>
      <c r="N605" s="199"/>
      <c r="O605" s="199"/>
      <c r="P605" s="199"/>
      <c r="Q605" s="199"/>
      <c r="R605" s="199"/>
      <c r="S605" s="199"/>
      <c r="T605" s="200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194" t="s">
        <v>156</v>
      </c>
      <c r="AU605" s="194" t="s">
        <v>79</v>
      </c>
      <c r="AV605" s="14" t="s">
        <v>79</v>
      </c>
      <c r="AW605" s="14" t="s">
        <v>31</v>
      </c>
      <c r="AX605" s="14" t="s">
        <v>77</v>
      </c>
      <c r="AY605" s="194" t="s">
        <v>146</v>
      </c>
    </row>
    <row r="606" spans="1:65" s="2" customFormat="1" ht="21.75" customHeight="1">
      <c r="A606" s="38"/>
      <c r="B606" s="165"/>
      <c r="C606" s="166" t="s">
        <v>895</v>
      </c>
      <c r="D606" s="166" t="s">
        <v>148</v>
      </c>
      <c r="E606" s="167" t="s">
        <v>896</v>
      </c>
      <c r="F606" s="168" t="s">
        <v>897</v>
      </c>
      <c r="G606" s="169" t="s">
        <v>543</v>
      </c>
      <c r="H606" s="170">
        <v>45</v>
      </c>
      <c r="I606" s="171"/>
      <c r="J606" s="172">
        <f>ROUND(I606*H606,2)</f>
        <v>0</v>
      </c>
      <c r="K606" s="173"/>
      <c r="L606" s="39"/>
      <c r="M606" s="174" t="s">
        <v>3</v>
      </c>
      <c r="N606" s="175" t="s">
        <v>40</v>
      </c>
      <c r="O606" s="72"/>
      <c r="P606" s="176">
        <f>O606*H606</f>
        <v>0</v>
      </c>
      <c r="Q606" s="176">
        <v>0</v>
      </c>
      <c r="R606" s="176">
        <f>Q606*H606</f>
        <v>0</v>
      </c>
      <c r="S606" s="176">
        <v>0.008</v>
      </c>
      <c r="T606" s="177">
        <f>S606*H606</f>
        <v>0.36</v>
      </c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R606" s="178" t="s">
        <v>152</v>
      </c>
      <c r="AT606" s="178" t="s">
        <v>148</v>
      </c>
      <c r="AU606" s="178" t="s">
        <v>79</v>
      </c>
      <c r="AY606" s="19" t="s">
        <v>146</v>
      </c>
      <c r="BE606" s="179">
        <f>IF(N606="základní",J606,0)</f>
        <v>0</v>
      </c>
      <c r="BF606" s="179">
        <f>IF(N606="snížená",J606,0)</f>
        <v>0</v>
      </c>
      <c r="BG606" s="179">
        <f>IF(N606="zákl. přenesená",J606,0)</f>
        <v>0</v>
      </c>
      <c r="BH606" s="179">
        <f>IF(N606="sníž. přenesená",J606,0)</f>
        <v>0</v>
      </c>
      <c r="BI606" s="179">
        <f>IF(N606="nulová",J606,0)</f>
        <v>0</v>
      </c>
      <c r="BJ606" s="19" t="s">
        <v>77</v>
      </c>
      <c r="BK606" s="179">
        <f>ROUND(I606*H606,2)</f>
        <v>0</v>
      </c>
      <c r="BL606" s="19" t="s">
        <v>152</v>
      </c>
      <c r="BM606" s="178" t="s">
        <v>898</v>
      </c>
    </row>
    <row r="607" spans="1:47" s="2" customFormat="1" ht="12">
      <c r="A607" s="38"/>
      <c r="B607" s="39"/>
      <c r="C607" s="38"/>
      <c r="D607" s="180" t="s">
        <v>154</v>
      </c>
      <c r="E607" s="38"/>
      <c r="F607" s="181" t="s">
        <v>899</v>
      </c>
      <c r="G607" s="38"/>
      <c r="H607" s="38"/>
      <c r="I607" s="182"/>
      <c r="J607" s="38"/>
      <c r="K607" s="38"/>
      <c r="L607" s="39"/>
      <c r="M607" s="183"/>
      <c r="N607" s="184"/>
      <c r="O607" s="72"/>
      <c r="P607" s="72"/>
      <c r="Q607" s="72"/>
      <c r="R607" s="72"/>
      <c r="S607" s="72"/>
      <c r="T607" s="73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T607" s="19" t="s">
        <v>154</v>
      </c>
      <c r="AU607" s="19" t="s">
        <v>79</v>
      </c>
    </row>
    <row r="608" spans="1:51" s="13" customFormat="1" ht="12">
      <c r="A608" s="13"/>
      <c r="B608" s="185"/>
      <c r="C608" s="13"/>
      <c r="D608" s="186" t="s">
        <v>156</v>
      </c>
      <c r="E608" s="187" t="s">
        <v>3</v>
      </c>
      <c r="F608" s="188" t="s">
        <v>900</v>
      </c>
      <c r="G608" s="13"/>
      <c r="H608" s="187" t="s">
        <v>3</v>
      </c>
      <c r="I608" s="189"/>
      <c r="J608" s="13"/>
      <c r="K608" s="13"/>
      <c r="L608" s="185"/>
      <c r="M608" s="190"/>
      <c r="N608" s="191"/>
      <c r="O608" s="191"/>
      <c r="P608" s="191"/>
      <c r="Q608" s="191"/>
      <c r="R608" s="191"/>
      <c r="S608" s="191"/>
      <c r="T608" s="192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187" t="s">
        <v>156</v>
      </c>
      <c r="AU608" s="187" t="s">
        <v>79</v>
      </c>
      <c r="AV608" s="13" t="s">
        <v>77</v>
      </c>
      <c r="AW608" s="13" t="s">
        <v>31</v>
      </c>
      <c r="AX608" s="13" t="s">
        <v>69</v>
      </c>
      <c r="AY608" s="187" t="s">
        <v>146</v>
      </c>
    </row>
    <row r="609" spans="1:51" s="14" customFormat="1" ht="12">
      <c r="A609" s="14"/>
      <c r="B609" s="193"/>
      <c r="C609" s="14"/>
      <c r="D609" s="186" t="s">
        <v>156</v>
      </c>
      <c r="E609" s="194" t="s">
        <v>3</v>
      </c>
      <c r="F609" s="195" t="s">
        <v>442</v>
      </c>
      <c r="G609" s="14"/>
      <c r="H609" s="196">
        <v>45</v>
      </c>
      <c r="I609" s="197"/>
      <c r="J609" s="14"/>
      <c r="K609" s="14"/>
      <c r="L609" s="193"/>
      <c r="M609" s="198"/>
      <c r="N609" s="199"/>
      <c r="O609" s="199"/>
      <c r="P609" s="199"/>
      <c r="Q609" s="199"/>
      <c r="R609" s="199"/>
      <c r="S609" s="199"/>
      <c r="T609" s="200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194" t="s">
        <v>156</v>
      </c>
      <c r="AU609" s="194" t="s">
        <v>79</v>
      </c>
      <c r="AV609" s="14" t="s">
        <v>79</v>
      </c>
      <c r="AW609" s="14" t="s">
        <v>31</v>
      </c>
      <c r="AX609" s="14" t="s">
        <v>77</v>
      </c>
      <c r="AY609" s="194" t="s">
        <v>146</v>
      </c>
    </row>
    <row r="610" spans="1:65" s="2" customFormat="1" ht="16.5" customHeight="1">
      <c r="A610" s="38"/>
      <c r="B610" s="165"/>
      <c r="C610" s="166" t="s">
        <v>901</v>
      </c>
      <c r="D610" s="166" t="s">
        <v>148</v>
      </c>
      <c r="E610" s="167" t="s">
        <v>902</v>
      </c>
      <c r="F610" s="168" t="s">
        <v>903</v>
      </c>
      <c r="G610" s="169" t="s">
        <v>190</v>
      </c>
      <c r="H610" s="170">
        <v>89</v>
      </c>
      <c r="I610" s="171"/>
      <c r="J610" s="172">
        <f>ROUND(I610*H610,2)</f>
        <v>0</v>
      </c>
      <c r="K610" s="173"/>
      <c r="L610" s="39"/>
      <c r="M610" s="174" t="s">
        <v>3</v>
      </c>
      <c r="N610" s="175" t="s">
        <v>40</v>
      </c>
      <c r="O610" s="72"/>
      <c r="P610" s="176">
        <f>O610*H610</f>
        <v>0</v>
      </c>
      <c r="Q610" s="176">
        <v>0</v>
      </c>
      <c r="R610" s="176">
        <f>Q610*H610</f>
        <v>0</v>
      </c>
      <c r="S610" s="176">
        <v>0.00198</v>
      </c>
      <c r="T610" s="177">
        <f>S610*H610</f>
        <v>0.17622</v>
      </c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R610" s="178" t="s">
        <v>152</v>
      </c>
      <c r="AT610" s="178" t="s">
        <v>148</v>
      </c>
      <c r="AU610" s="178" t="s">
        <v>79</v>
      </c>
      <c r="AY610" s="19" t="s">
        <v>146</v>
      </c>
      <c r="BE610" s="179">
        <f>IF(N610="základní",J610,0)</f>
        <v>0</v>
      </c>
      <c r="BF610" s="179">
        <f>IF(N610="snížená",J610,0)</f>
        <v>0</v>
      </c>
      <c r="BG610" s="179">
        <f>IF(N610="zákl. přenesená",J610,0)</f>
        <v>0</v>
      </c>
      <c r="BH610" s="179">
        <f>IF(N610="sníž. přenesená",J610,0)</f>
        <v>0</v>
      </c>
      <c r="BI610" s="179">
        <f>IF(N610="nulová",J610,0)</f>
        <v>0</v>
      </c>
      <c r="BJ610" s="19" t="s">
        <v>77</v>
      </c>
      <c r="BK610" s="179">
        <f>ROUND(I610*H610,2)</f>
        <v>0</v>
      </c>
      <c r="BL610" s="19" t="s">
        <v>152</v>
      </c>
      <c r="BM610" s="178" t="s">
        <v>904</v>
      </c>
    </row>
    <row r="611" spans="1:47" s="2" customFormat="1" ht="12">
      <c r="A611" s="38"/>
      <c r="B611" s="39"/>
      <c r="C611" s="38"/>
      <c r="D611" s="180" t="s">
        <v>154</v>
      </c>
      <c r="E611" s="38"/>
      <c r="F611" s="181" t="s">
        <v>905</v>
      </c>
      <c r="G611" s="38"/>
      <c r="H611" s="38"/>
      <c r="I611" s="182"/>
      <c r="J611" s="38"/>
      <c r="K611" s="38"/>
      <c r="L611" s="39"/>
      <c r="M611" s="183"/>
      <c r="N611" s="184"/>
      <c r="O611" s="72"/>
      <c r="P611" s="72"/>
      <c r="Q611" s="72"/>
      <c r="R611" s="72"/>
      <c r="S611" s="72"/>
      <c r="T611" s="73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T611" s="19" t="s">
        <v>154</v>
      </c>
      <c r="AU611" s="19" t="s">
        <v>79</v>
      </c>
    </row>
    <row r="612" spans="1:51" s="13" customFormat="1" ht="12">
      <c r="A612" s="13"/>
      <c r="B612" s="185"/>
      <c r="C612" s="13"/>
      <c r="D612" s="186" t="s">
        <v>156</v>
      </c>
      <c r="E612" s="187" t="s">
        <v>3</v>
      </c>
      <c r="F612" s="188" t="s">
        <v>906</v>
      </c>
      <c r="G612" s="13"/>
      <c r="H612" s="187" t="s">
        <v>3</v>
      </c>
      <c r="I612" s="189"/>
      <c r="J612" s="13"/>
      <c r="K612" s="13"/>
      <c r="L612" s="185"/>
      <c r="M612" s="190"/>
      <c r="N612" s="191"/>
      <c r="O612" s="191"/>
      <c r="P612" s="191"/>
      <c r="Q612" s="191"/>
      <c r="R612" s="191"/>
      <c r="S612" s="191"/>
      <c r="T612" s="192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187" t="s">
        <v>156</v>
      </c>
      <c r="AU612" s="187" t="s">
        <v>79</v>
      </c>
      <c r="AV612" s="13" t="s">
        <v>77</v>
      </c>
      <c r="AW612" s="13" t="s">
        <v>31</v>
      </c>
      <c r="AX612" s="13" t="s">
        <v>69</v>
      </c>
      <c r="AY612" s="187" t="s">
        <v>146</v>
      </c>
    </row>
    <row r="613" spans="1:51" s="14" customFormat="1" ht="12">
      <c r="A613" s="14"/>
      <c r="B613" s="193"/>
      <c r="C613" s="14"/>
      <c r="D613" s="186" t="s">
        <v>156</v>
      </c>
      <c r="E613" s="194" t="s">
        <v>3</v>
      </c>
      <c r="F613" s="195" t="s">
        <v>707</v>
      </c>
      <c r="G613" s="14"/>
      <c r="H613" s="196">
        <v>89</v>
      </c>
      <c r="I613" s="197"/>
      <c r="J613" s="14"/>
      <c r="K613" s="14"/>
      <c r="L613" s="193"/>
      <c r="M613" s="198"/>
      <c r="N613" s="199"/>
      <c r="O613" s="199"/>
      <c r="P613" s="199"/>
      <c r="Q613" s="199"/>
      <c r="R613" s="199"/>
      <c r="S613" s="199"/>
      <c r="T613" s="200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194" t="s">
        <v>156</v>
      </c>
      <c r="AU613" s="194" t="s">
        <v>79</v>
      </c>
      <c r="AV613" s="14" t="s">
        <v>79</v>
      </c>
      <c r="AW613" s="14" t="s">
        <v>31</v>
      </c>
      <c r="AX613" s="14" t="s">
        <v>77</v>
      </c>
      <c r="AY613" s="194" t="s">
        <v>146</v>
      </c>
    </row>
    <row r="614" spans="1:65" s="2" customFormat="1" ht="16.5" customHeight="1">
      <c r="A614" s="38"/>
      <c r="B614" s="165"/>
      <c r="C614" s="166" t="s">
        <v>907</v>
      </c>
      <c r="D614" s="166" t="s">
        <v>148</v>
      </c>
      <c r="E614" s="167" t="s">
        <v>908</v>
      </c>
      <c r="F614" s="168" t="s">
        <v>909</v>
      </c>
      <c r="G614" s="169" t="s">
        <v>543</v>
      </c>
      <c r="H614" s="170">
        <v>2</v>
      </c>
      <c r="I614" s="171"/>
      <c r="J614" s="172">
        <f>ROUND(I614*H614,2)</f>
        <v>0</v>
      </c>
      <c r="K614" s="173"/>
      <c r="L614" s="39"/>
      <c r="M614" s="174" t="s">
        <v>3</v>
      </c>
      <c r="N614" s="175" t="s">
        <v>40</v>
      </c>
      <c r="O614" s="72"/>
      <c r="P614" s="176">
        <f>O614*H614</f>
        <v>0</v>
      </c>
      <c r="Q614" s="176">
        <v>0</v>
      </c>
      <c r="R614" s="176">
        <f>Q614*H614</f>
        <v>0</v>
      </c>
      <c r="S614" s="176">
        <v>0.192</v>
      </c>
      <c r="T614" s="177">
        <f>S614*H614</f>
        <v>0.384</v>
      </c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R614" s="178" t="s">
        <v>152</v>
      </c>
      <c r="AT614" s="178" t="s">
        <v>148</v>
      </c>
      <c r="AU614" s="178" t="s">
        <v>79</v>
      </c>
      <c r="AY614" s="19" t="s">
        <v>146</v>
      </c>
      <c r="BE614" s="179">
        <f>IF(N614="základní",J614,0)</f>
        <v>0</v>
      </c>
      <c r="BF614" s="179">
        <f>IF(N614="snížená",J614,0)</f>
        <v>0</v>
      </c>
      <c r="BG614" s="179">
        <f>IF(N614="zákl. přenesená",J614,0)</f>
        <v>0</v>
      </c>
      <c r="BH614" s="179">
        <f>IF(N614="sníž. přenesená",J614,0)</f>
        <v>0</v>
      </c>
      <c r="BI614" s="179">
        <f>IF(N614="nulová",J614,0)</f>
        <v>0</v>
      </c>
      <c r="BJ614" s="19" t="s">
        <v>77</v>
      </c>
      <c r="BK614" s="179">
        <f>ROUND(I614*H614,2)</f>
        <v>0</v>
      </c>
      <c r="BL614" s="19" t="s">
        <v>152</v>
      </c>
      <c r="BM614" s="178" t="s">
        <v>910</v>
      </c>
    </row>
    <row r="615" spans="1:47" s="2" customFormat="1" ht="12">
      <c r="A615" s="38"/>
      <c r="B615" s="39"/>
      <c r="C615" s="38"/>
      <c r="D615" s="180" t="s">
        <v>154</v>
      </c>
      <c r="E615" s="38"/>
      <c r="F615" s="181" t="s">
        <v>911</v>
      </c>
      <c r="G615" s="38"/>
      <c r="H615" s="38"/>
      <c r="I615" s="182"/>
      <c r="J615" s="38"/>
      <c r="K615" s="38"/>
      <c r="L615" s="39"/>
      <c r="M615" s="183"/>
      <c r="N615" s="184"/>
      <c r="O615" s="72"/>
      <c r="P615" s="72"/>
      <c r="Q615" s="72"/>
      <c r="R615" s="72"/>
      <c r="S615" s="72"/>
      <c r="T615" s="73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T615" s="19" t="s">
        <v>154</v>
      </c>
      <c r="AU615" s="19" t="s">
        <v>79</v>
      </c>
    </row>
    <row r="616" spans="1:51" s="13" customFormat="1" ht="12">
      <c r="A616" s="13"/>
      <c r="B616" s="185"/>
      <c r="C616" s="13"/>
      <c r="D616" s="186" t="s">
        <v>156</v>
      </c>
      <c r="E616" s="187" t="s">
        <v>3</v>
      </c>
      <c r="F616" s="188" t="s">
        <v>900</v>
      </c>
      <c r="G616" s="13"/>
      <c r="H616" s="187" t="s">
        <v>3</v>
      </c>
      <c r="I616" s="189"/>
      <c r="J616" s="13"/>
      <c r="K616" s="13"/>
      <c r="L616" s="185"/>
      <c r="M616" s="190"/>
      <c r="N616" s="191"/>
      <c r="O616" s="191"/>
      <c r="P616" s="191"/>
      <c r="Q616" s="191"/>
      <c r="R616" s="191"/>
      <c r="S616" s="191"/>
      <c r="T616" s="192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187" t="s">
        <v>156</v>
      </c>
      <c r="AU616" s="187" t="s">
        <v>79</v>
      </c>
      <c r="AV616" s="13" t="s">
        <v>77</v>
      </c>
      <c r="AW616" s="13" t="s">
        <v>31</v>
      </c>
      <c r="AX616" s="13" t="s">
        <v>69</v>
      </c>
      <c r="AY616" s="187" t="s">
        <v>146</v>
      </c>
    </row>
    <row r="617" spans="1:51" s="14" customFormat="1" ht="12">
      <c r="A617" s="14"/>
      <c r="B617" s="193"/>
      <c r="C617" s="14"/>
      <c r="D617" s="186" t="s">
        <v>156</v>
      </c>
      <c r="E617" s="194" t="s">
        <v>3</v>
      </c>
      <c r="F617" s="195" t="s">
        <v>79</v>
      </c>
      <c r="G617" s="14"/>
      <c r="H617" s="196">
        <v>2</v>
      </c>
      <c r="I617" s="197"/>
      <c r="J617" s="14"/>
      <c r="K617" s="14"/>
      <c r="L617" s="193"/>
      <c r="M617" s="198"/>
      <c r="N617" s="199"/>
      <c r="O617" s="199"/>
      <c r="P617" s="199"/>
      <c r="Q617" s="199"/>
      <c r="R617" s="199"/>
      <c r="S617" s="199"/>
      <c r="T617" s="200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194" t="s">
        <v>156</v>
      </c>
      <c r="AU617" s="194" t="s">
        <v>79</v>
      </c>
      <c r="AV617" s="14" t="s">
        <v>79</v>
      </c>
      <c r="AW617" s="14" t="s">
        <v>31</v>
      </c>
      <c r="AX617" s="14" t="s">
        <v>77</v>
      </c>
      <c r="AY617" s="194" t="s">
        <v>146</v>
      </c>
    </row>
    <row r="618" spans="1:65" s="2" customFormat="1" ht="37.8" customHeight="1">
      <c r="A618" s="38"/>
      <c r="B618" s="165"/>
      <c r="C618" s="166" t="s">
        <v>912</v>
      </c>
      <c r="D618" s="166" t="s">
        <v>148</v>
      </c>
      <c r="E618" s="167" t="s">
        <v>913</v>
      </c>
      <c r="F618" s="168" t="s">
        <v>914</v>
      </c>
      <c r="G618" s="169" t="s">
        <v>190</v>
      </c>
      <c r="H618" s="170">
        <v>63.6</v>
      </c>
      <c r="I618" s="171"/>
      <c r="J618" s="172">
        <f>ROUND(I618*H618,2)</f>
        <v>0</v>
      </c>
      <c r="K618" s="173"/>
      <c r="L618" s="39"/>
      <c r="M618" s="174" t="s">
        <v>3</v>
      </c>
      <c r="N618" s="175" t="s">
        <v>40</v>
      </c>
      <c r="O618" s="72"/>
      <c r="P618" s="176">
        <f>O618*H618</f>
        <v>0</v>
      </c>
      <c r="Q618" s="176">
        <v>0</v>
      </c>
      <c r="R618" s="176">
        <f>Q618*H618</f>
        <v>0</v>
      </c>
      <c r="S618" s="176">
        <v>0</v>
      </c>
      <c r="T618" s="177">
        <f>S618*H618</f>
        <v>0</v>
      </c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R618" s="178" t="s">
        <v>152</v>
      </c>
      <c r="AT618" s="178" t="s">
        <v>148</v>
      </c>
      <c r="AU618" s="178" t="s">
        <v>79</v>
      </c>
      <c r="AY618" s="19" t="s">
        <v>146</v>
      </c>
      <c r="BE618" s="179">
        <f>IF(N618="základní",J618,0)</f>
        <v>0</v>
      </c>
      <c r="BF618" s="179">
        <f>IF(N618="snížená",J618,0)</f>
        <v>0</v>
      </c>
      <c r="BG618" s="179">
        <f>IF(N618="zákl. přenesená",J618,0)</f>
        <v>0</v>
      </c>
      <c r="BH618" s="179">
        <f>IF(N618="sníž. přenesená",J618,0)</f>
        <v>0</v>
      </c>
      <c r="BI618" s="179">
        <f>IF(N618="nulová",J618,0)</f>
        <v>0</v>
      </c>
      <c r="BJ618" s="19" t="s">
        <v>77</v>
      </c>
      <c r="BK618" s="179">
        <f>ROUND(I618*H618,2)</f>
        <v>0</v>
      </c>
      <c r="BL618" s="19" t="s">
        <v>152</v>
      </c>
      <c r="BM618" s="178" t="s">
        <v>915</v>
      </c>
    </row>
    <row r="619" spans="1:47" s="2" customFormat="1" ht="12">
      <c r="A619" s="38"/>
      <c r="B619" s="39"/>
      <c r="C619" s="38"/>
      <c r="D619" s="180" t="s">
        <v>154</v>
      </c>
      <c r="E619" s="38"/>
      <c r="F619" s="181" t="s">
        <v>916</v>
      </c>
      <c r="G619" s="38"/>
      <c r="H619" s="38"/>
      <c r="I619" s="182"/>
      <c r="J619" s="38"/>
      <c r="K619" s="38"/>
      <c r="L619" s="39"/>
      <c r="M619" s="183"/>
      <c r="N619" s="184"/>
      <c r="O619" s="72"/>
      <c r="P619" s="72"/>
      <c r="Q619" s="72"/>
      <c r="R619" s="72"/>
      <c r="S619" s="72"/>
      <c r="T619" s="73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T619" s="19" t="s">
        <v>154</v>
      </c>
      <c r="AU619" s="19" t="s">
        <v>79</v>
      </c>
    </row>
    <row r="620" spans="1:51" s="13" customFormat="1" ht="12">
      <c r="A620" s="13"/>
      <c r="B620" s="185"/>
      <c r="C620" s="13"/>
      <c r="D620" s="186" t="s">
        <v>156</v>
      </c>
      <c r="E620" s="187" t="s">
        <v>3</v>
      </c>
      <c r="F620" s="188" t="s">
        <v>195</v>
      </c>
      <c r="G620" s="13"/>
      <c r="H620" s="187" t="s">
        <v>3</v>
      </c>
      <c r="I620" s="189"/>
      <c r="J620" s="13"/>
      <c r="K620" s="13"/>
      <c r="L620" s="185"/>
      <c r="M620" s="190"/>
      <c r="N620" s="191"/>
      <c r="O620" s="191"/>
      <c r="P620" s="191"/>
      <c r="Q620" s="191"/>
      <c r="R620" s="191"/>
      <c r="S620" s="191"/>
      <c r="T620" s="192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187" t="s">
        <v>156</v>
      </c>
      <c r="AU620" s="187" t="s">
        <v>79</v>
      </c>
      <c r="AV620" s="13" t="s">
        <v>77</v>
      </c>
      <c r="AW620" s="13" t="s">
        <v>31</v>
      </c>
      <c r="AX620" s="13" t="s">
        <v>69</v>
      </c>
      <c r="AY620" s="187" t="s">
        <v>146</v>
      </c>
    </row>
    <row r="621" spans="1:51" s="14" customFormat="1" ht="12">
      <c r="A621" s="14"/>
      <c r="B621" s="193"/>
      <c r="C621" s="14"/>
      <c r="D621" s="186" t="s">
        <v>156</v>
      </c>
      <c r="E621" s="194" t="s">
        <v>3</v>
      </c>
      <c r="F621" s="195" t="s">
        <v>917</v>
      </c>
      <c r="G621" s="14"/>
      <c r="H621" s="196">
        <v>63.6</v>
      </c>
      <c r="I621" s="197"/>
      <c r="J621" s="14"/>
      <c r="K621" s="14"/>
      <c r="L621" s="193"/>
      <c r="M621" s="198"/>
      <c r="N621" s="199"/>
      <c r="O621" s="199"/>
      <c r="P621" s="199"/>
      <c r="Q621" s="199"/>
      <c r="R621" s="199"/>
      <c r="S621" s="199"/>
      <c r="T621" s="200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194" t="s">
        <v>156</v>
      </c>
      <c r="AU621" s="194" t="s">
        <v>79</v>
      </c>
      <c r="AV621" s="14" t="s">
        <v>79</v>
      </c>
      <c r="AW621" s="14" t="s">
        <v>31</v>
      </c>
      <c r="AX621" s="14" t="s">
        <v>77</v>
      </c>
      <c r="AY621" s="194" t="s">
        <v>146</v>
      </c>
    </row>
    <row r="622" spans="1:65" s="2" customFormat="1" ht="33" customHeight="1">
      <c r="A622" s="38"/>
      <c r="B622" s="165"/>
      <c r="C622" s="166" t="s">
        <v>918</v>
      </c>
      <c r="D622" s="166" t="s">
        <v>148</v>
      </c>
      <c r="E622" s="167" t="s">
        <v>919</v>
      </c>
      <c r="F622" s="168" t="s">
        <v>920</v>
      </c>
      <c r="G622" s="169" t="s">
        <v>151</v>
      </c>
      <c r="H622" s="170">
        <v>16</v>
      </c>
      <c r="I622" s="171"/>
      <c r="J622" s="172">
        <f>ROUND(I622*H622,2)</f>
        <v>0</v>
      </c>
      <c r="K622" s="173"/>
      <c r="L622" s="39"/>
      <c r="M622" s="174" t="s">
        <v>3</v>
      </c>
      <c r="N622" s="175" t="s">
        <v>40</v>
      </c>
      <c r="O622" s="72"/>
      <c r="P622" s="176">
        <f>O622*H622</f>
        <v>0</v>
      </c>
      <c r="Q622" s="176">
        <v>0</v>
      </c>
      <c r="R622" s="176">
        <f>Q622*H622</f>
        <v>0</v>
      </c>
      <c r="S622" s="176">
        <v>0</v>
      </c>
      <c r="T622" s="177">
        <f>S622*H622</f>
        <v>0</v>
      </c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R622" s="178" t="s">
        <v>152</v>
      </c>
      <c r="AT622" s="178" t="s">
        <v>148</v>
      </c>
      <c r="AU622" s="178" t="s">
        <v>79</v>
      </c>
      <c r="AY622" s="19" t="s">
        <v>146</v>
      </c>
      <c r="BE622" s="179">
        <f>IF(N622="základní",J622,0)</f>
        <v>0</v>
      </c>
      <c r="BF622" s="179">
        <f>IF(N622="snížená",J622,0)</f>
        <v>0</v>
      </c>
      <c r="BG622" s="179">
        <f>IF(N622="zákl. přenesená",J622,0)</f>
        <v>0</v>
      </c>
      <c r="BH622" s="179">
        <f>IF(N622="sníž. přenesená",J622,0)</f>
        <v>0</v>
      </c>
      <c r="BI622" s="179">
        <f>IF(N622="nulová",J622,0)</f>
        <v>0</v>
      </c>
      <c r="BJ622" s="19" t="s">
        <v>77</v>
      </c>
      <c r="BK622" s="179">
        <f>ROUND(I622*H622,2)</f>
        <v>0</v>
      </c>
      <c r="BL622" s="19" t="s">
        <v>152</v>
      </c>
      <c r="BM622" s="178" t="s">
        <v>921</v>
      </c>
    </row>
    <row r="623" spans="1:47" s="2" customFormat="1" ht="12">
      <c r="A623" s="38"/>
      <c r="B623" s="39"/>
      <c r="C623" s="38"/>
      <c r="D623" s="180" t="s">
        <v>154</v>
      </c>
      <c r="E623" s="38"/>
      <c r="F623" s="181" t="s">
        <v>922</v>
      </c>
      <c r="G623" s="38"/>
      <c r="H623" s="38"/>
      <c r="I623" s="182"/>
      <c r="J623" s="38"/>
      <c r="K623" s="38"/>
      <c r="L623" s="39"/>
      <c r="M623" s="183"/>
      <c r="N623" s="184"/>
      <c r="O623" s="72"/>
      <c r="P623" s="72"/>
      <c r="Q623" s="72"/>
      <c r="R623" s="72"/>
      <c r="S623" s="72"/>
      <c r="T623" s="73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T623" s="19" t="s">
        <v>154</v>
      </c>
      <c r="AU623" s="19" t="s">
        <v>79</v>
      </c>
    </row>
    <row r="624" spans="1:51" s="13" customFormat="1" ht="12">
      <c r="A624" s="13"/>
      <c r="B624" s="185"/>
      <c r="C624" s="13"/>
      <c r="D624" s="186" t="s">
        <v>156</v>
      </c>
      <c r="E624" s="187" t="s">
        <v>3</v>
      </c>
      <c r="F624" s="188" t="s">
        <v>166</v>
      </c>
      <c r="G624" s="13"/>
      <c r="H624" s="187" t="s">
        <v>3</v>
      </c>
      <c r="I624" s="189"/>
      <c r="J624" s="13"/>
      <c r="K624" s="13"/>
      <c r="L624" s="185"/>
      <c r="M624" s="190"/>
      <c r="N624" s="191"/>
      <c r="O624" s="191"/>
      <c r="P624" s="191"/>
      <c r="Q624" s="191"/>
      <c r="R624" s="191"/>
      <c r="S624" s="191"/>
      <c r="T624" s="192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187" t="s">
        <v>156</v>
      </c>
      <c r="AU624" s="187" t="s">
        <v>79</v>
      </c>
      <c r="AV624" s="13" t="s">
        <v>77</v>
      </c>
      <c r="AW624" s="13" t="s">
        <v>31</v>
      </c>
      <c r="AX624" s="13" t="s">
        <v>69</v>
      </c>
      <c r="AY624" s="187" t="s">
        <v>146</v>
      </c>
    </row>
    <row r="625" spans="1:51" s="14" customFormat="1" ht="12">
      <c r="A625" s="14"/>
      <c r="B625" s="193"/>
      <c r="C625" s="14"/>
      <c r="D625" s="186" t="s">
        <v>156</v>
      </c>
      <c r="E625" s="194" t="s">
        <v>3</v>
      </c>
      <c r="F625" s="195" t="s">
        <v>167</v>
      </c>
      <c r="G625" s="14"/>
      <c r="H625" s="196">
        <v>16</v>
      </c>
      <c r="I625" s="197"/>
      <c r="J625" s="14"/>
      <c r="K625" s="14"/>
      <c r="L625" s="193"/>
      <c r="M625" s="198"/>
      <c r="N625" s="199"/>
      <c r="O625" s="199"/>
      <c r="P625" s="199"/>
      <c r="Q625" s="199"/>
      <c r="R625" s="199"/>
      <c r="S625" s="199"/>
      <c r="T625" s="200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194" t="s">
        <v>156</v>
      </c>
      <c r="AU625" s="194" t="s">
        <v>79</v>
      </c>
      <c r="AV625" s="14" t="s">
        <v>79</v>
      </c>
      <c r="AW625" s="14" t="s">
        <v>31</v>
      </c>
      <c r="AX625" s="14" t="s">
        <v>77</v>
      </c>
      <c r="AY625" s="194" t="s">
        <v>146</v>
      </c>
    </row>
    <row r="626" spans="1:65" s="2" customFormat="1" ht="16.5" customHeight="1">
      <c r="A626" s="38"/>
      <c r="B626" s="165"/>
      <c r="C626" s="166" t="s">
        <v>923</v>
      </c>
      <c r="D626" s="166" t="s">
        <v>148</v>
      </c>
      <c r="E626" s="167" t="s">
        <v>924</v>
      </c>
      <c r="F626" s="168" t="s">
        <v>925</v>
      </c>
      <c r="G626" s="169" t="s">
        <v>151</v>
      </c>
      <c r="H626" s="170">
        <v>12.3</v>
      </c>
      <c r="I626" s="171"/>
      <c r="J626" s="172">
        <f>ROUND(I626*H626,2)</f>
        <v>0</v>
      </c>
      <c r="K626" s="173"/>
      <c r="L626" s="39"/>
      <c r="M626" s="174" t="s">
        <v>3</v>
      </c>
      <c r="N626" s="175" t="s">
        <v>40</v>
      </c>
      <c r="O626" s="72"/>
      <c r="P626" s="176">
        <f>O626*H626</f>
        <v>0</v>
      </c>
      <c r="Q626" s="176">
        <v>0</v>
      </c>
      <c r="R626" s="176">
        <f>Q626*H626</f>
        <v>0</v>
      </c>
      <c r="S626" s="176">
        <v>0</v>
      </c>
      <c r="T626" s="177">
        <f>S626*H626</f>
        <v>0</v>
      </c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R626" s="178" t="s">
        <v>152</v>
      </c>
      <c r="AT626" s="178" t="s">
        <v>148</v>
      </c>
      <c r="AU626" s="178" t="s">
        <v>79</v>
      </c>
      <c r="AY626" s="19" t="s">
        <v>146</v>
      </c>
      <c r="BE626" s="179">
        <f>IF(N626="základní",J626,0)</f>
        <v>0</v>
      </c>
      <c r="BF626" s="179">
        <f>IF(N626="snížená",J626,0)</f>
        <v>0</v>
      </c>
      <c r="BG626" s="179">
        <f>IF(N626="zákl. přenesená",J626,0)</f>
        <v>0</v>
      </c>
      <c r="BH626" s="179">
        <f>IF(N626="sníž. přenesená",J626,0)</f>
        <v>0</v>
      </c>
      <c r="BI626" s="179">
        <f>IF(N626="nulová",J626,0)</f>
        <v>0</v>
      </c>
      <c r="BJ626" s="19" t="s">
        <v>77</v>
      </c>
      <c r="BK626" s="179">
        <f>ROUND(I626*H626,2)</f>
        <v>0</v>
      </c>
      <c r="BL626" s="19" t="s">
        <v>152</v>
      </c>
      <c r="BM626" s="178" t="s">
        <v>926</v>
      </c>
    </row>
    <row r="627" spans="1:47" s="2" customFormat="1" ht="12">
      <c r="A627" s="38"/>
      <c r="B627" s="39"/>
      <c r="C627" s="38"/>
      <c r="D627" s="180" t="s">
        <v>154</v>
      </c>
      <c r="E627" s="38"/>
      <c r="F627" s="181" t="s">
        <v>927</v>
      </c>
      <c r="G627" s="38"/>
      <c r="H627" s="38"/>
      <c r="I627" s="182"/>
      <c r="J627" s="38"/>
      <c r="K627" s="38"/>
      <c r="L627" s="39"/>
      <c r="M627" s="183"/>
      <c r="N627" s="184"/>
      <c r="O627" s="72"/>
      <c r="P627" s="72"/>
      <c r="Q627" s="72"/>
      <c r="R627" s="72"/>
      <c r="S627" s="72"/>
      <c r="T627" s="73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T627" s="19" t="s">
        <v>154</v>
      </c>
      <c r="AU627" s="19" t="s">
        <v>79</v>
      </c>
    </row>
    <row r="628" spans="1:51" s="13" customFormat="1" ht="12">
      <c r="A628" s="13"/>
      <c r="B628" s="185"/>
      <c r="C628" s="13"/>
      <c r="D628" s="186" t="s">
        <v>156</v>
      </c>
      <c r="E628" s="187" t="s">
        <v>3</v>
      </c>
      <c r="F628" s="188" t="s">
        <v>928</v>
      </c>
      <c r="G628" s="13"/>
      <c r="H628" s="187" t="s">
        <v>3</v>
      </c>
      <c r="I628" s="189"/>
      <c r="J628" s="13"/>
      <c r="K628" s="13"/>
      <c r="L628" s="185"/>
      <c r="M628" s="190"/>
      <c r="N628" s="191"/>
      <c r="O628" s="191"/>
      <c r="P628" s="191"/>
      <c r="Q628" s="191"/>
      <c r="R628" s="191"/>
      <c r="S628" s="191"/>
      <c r="T628" s="192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187" t="s">
        <v>156</v>
      </c>
      <c r="AU628" s="187" t="s">
        <v>79</v>
      </c>
      <c r="AV628" s="13" t="s">
        <v>77</v>
      </c>
      <c r="AW628" s="13" t="s">
        <v>31</v>
      </c>
      <c r="AX628" s="13" t="s">
        <v>69</v>
      </c>
      <c r="AY628" s="187" t="s">
        <v>146</v>
      </c>
    </row>
    <row r="629" spans="1:51" s="14" customFormat="1" ht="12">
      <c r="A629" s="14"/>
      <c r="B629" s="193"/>
      <c r="C629" s="14"/>
      <c r="D629" s="186" t="s">
        <v>156</v>
      </c>
      <c r="E629" s="194" t="s">
        <v>3</v>
      </c>
      <c r="F629" s="195" t="s">
        <v>181</v>
      </c>
      <c r="G629" s="14"/>
      <c r="H629" s="196">
        <v>5</v>
      </c>
      <c r="I629" s="197"/>
      <c r="J629" s="14"/>
      <c r="K629" s="14"/>
      <c r="L629" s="193"/>
      <c r="M629" s="198"/>
      <c r="N629" s="199"/>
      <c r="O629" s="199"/>
      <c r="P629" s="199"/>
      <c r="Q629" s="199"/>
      <c r="R629" s="199"/>
      <c r="S629" s="199"/>
      <c r="T629" s="200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194" t="s">
        <v>156</v>
      </c>
      <c r="AU629" s="194" t="s">
        <v>79</v>
      </c>
      <c r="AV629" s="14" t="s">
        <v>79</v>
      </c>
      <c r="AW629" s="14" t="s">
        <v>31</v>
      </c>
      <c r="AX629" s="14" t="s">
        <v>69</v>
      </c>
      <c r="AY629" s="194" t="s">
        <v>146</v>
      </c>
    </row>
    <row r="630" spans="1:51" s="13" customFormat="1" ht="12">
      <c r="A630" s="13"/>
      <c r="B630" s="185"/>
      <c r="C630" s="13"/>
      <c r="D630" s="186" t="s">
        <v>156</v>
      </c>
      <c r="E630" s="187" t="s">
        <v>3</v>
      </c>
      <c r="F630" s="188" t="s">
        <v>929</v>
      </c>
      <c r="G630" s="13"/>
      <c r="H630" s="187" t="s">
        <v>3</v>
      </c>
      <c r="I630" s="189"/>
      <c r="J630" s="13"/>
      <c r="K630" s="13"/>
      <c r="L630" s="185"/>
      <c r="M630" s="190"/>
      <c r="N630" s="191"/>
      <c r="O630" s="191"/>
      <c r="P630" s="191"/>
      <c r="Q630" s="191"/>
      <c r="R630" s="191"/>
      <c r="S630" s="191"/>
      <c r="T630" s="192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187" t="s">
        <v>156</v>
      </c>
      <c r="AU630" s="187" t="s">
        <v>79</v>
      </c>
      <c r="AV630" s="13" t="s">
        <v>77</v>
      </c>
      <c r="AW630" s="13" t="s">
        <v>31</v>
      </c>
      <c r="AX630" s="13" t="s">
        <v>69</v>
      </c>
      <c r="AY630" s="187" t="s">
        <v>146</v>
      </c>
    </row>
    <row r="631" spans="1:51" s="14" customFormat="1" ht="12">
      <c r="A631" s="14"/>
      <c r="B631" s="193"/>
      <c r="C631" s="14"/>
      <c r="D631" s="186" t="s">
        <v>156</v>
      </c>
      <c r="E631" s="194" t="s">
        <v>3</v>
      </c>
      <c r="F631" s="195" t="s">
        <v>930</v>
      </c>
      <c r="G631" s="14"/>
      <c r="H631" s="196">
        <v>7.3</v>
      </c>
      <c r="I631" s="197"/>
      <c r="J631" s="14"/>
      <c r="K631" s="14"/>
      <c r="L631" s="193"/>
      <c r="M631" s="198"/>
      <c r="N631" s="199"/>
      <c r="O631" s="199"/>
      <c r="P631" s="199"/>
      <c r="Q631" s="199"/>
      <c r="R631" s="199"/>
      <c r="S631" s="199"/>
      <c r="T631" s="200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194" t="s">
        <v>156</v>
      </c>
      <c r="AU631" s="194" t="s">
        <v>79</v>
      </c>
      <c r="AV631" s="14" t="s">
        <v>79</v>
      </c>
      <c r="AW631" s="14" t="s">
        <v>31</v>
      </c>
      <c r="AX631" s="14" t="s">
        <v>69</v>
      </c>
      <c r="AY631" s="194" t="s">
        <v>146</v>
      </c>
    </row>
    <row r="632" spans="1:51" s="15" customFormat="1" ht="12">
      <c r="A632" s="15"/>
      <c r="B632" s="201"/>
      <c r="C632" s="15"/>
      <c r="D632" s="186" t="s">
        <v>156</v>
      </c>
      <c r="E632" s="202" t="s">
        <v>3</v>
      </c>
      <c r="F632" s="203" t="s">
        <v>161</v>
      </c>
      <c r="G632" s="15"/>
      <c r="H632" s="204">
        <v>12.3</v>
      </c>
      <c r="I632" s="205"/>
      <c r="J632" s="15"/>
      <c r="K632" s="15"/>
      <c r="L632" s="201"/>
      <c r="M632" s="206"/>
      <c r="N632" s="207"/>
      <c r="O632" s="207"/>
      <c r="P632" s="207"/>
      <c r="Q632" s="207"/>
      <c r="R632" s="207"/>
      <c r="S632" s="207"/>
      <c r="T632" s="208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02" t="s">
        <v>156</v>
      </c>
      <c r="AU632" s="202" t="s">
        <v>79</v>
      </c>
      <c r="AV632" s="15" t="s">
        <v>152</v>
      </c>
      <c r="AW632" s="15" t="s">
        <v>31</v>
      </c>
      <c r="AX632" s="15" t="s">
        <v>77</v>
      </c>
      <c r="AY632" s="202" t="s">
        <v>146</v>
      </c>
    </row>
    <row r="633" spans="1:65" s="2" customFormat="1" ht="16.5" customHeight="1">
      <c r="A633" s="38"/>
      <c r="B633" s="165"/>
      <c r="C633" s="166" t="s">
        <v>931</v>
      </c>
      <c r="D633" s="166" t="s">
        <v>148</v>
      </c>
      <c r="E633" s="167" t="s">
        <v>932</v>
      </c>
      <c r="F633" s="168" t="s">
        <v>933</v>
      </c>
      <c r="G633" s="169" t="s">
        <v>151</v>
      </c>
      <c r="H633" s="170">
        <v>7.3</v>
      </c>
      <c r="I633" s="171"/>
      <c r="J633" s="172">
        <f>ROUND(I633*H633,2)</f>
        <v>0</v>
      </c>
      <c r="K633" s="173"/>
      <c r="L633" s="39"/>
      <c r="M633" s="174" t="s">
        <v>3</v>
      </c>
      <c r="N633" s="175" t="s">
        <v>40</v>
      </c>
      <c r="O633" s="72"/>
      <c r="P633" s="176">
        <f>O633*H633</f>
        <v>0</v>
      </c>
      <c r="Q633" s="176">
        <v>0.048</v>
      </c>
      <c r="R633" s="176">
        <f>Q633*H633</f>
        <v>0.3504</v>
      </c>
      <c r="S633" s="176">
        <v>0.048</v>
      </c>
      <c r="T633" s="177">
        <f>S633*H633</f>
        <v>0.3504</v>
      </c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R633" s="178" t="s">
        <v>152</v>
      </c>
      <c r="AT633" s="178" t="s">
        <v>148</v>
      </c>
      <c r="AU633" s="178" t="s">
        <v>79</v>
      </c>
      <c r="AY633" s="19" t="s">
        <v>146</v>
      </c>
      <c r="BE633" s="179">
        <f>IF(N633="základní",J633,0)</f>
        <v>0</v>
      </c>
      <c r="BF633" s="179">
        <f>IF(N633="snížená",J633,0)</f>
        <v>0</v>
      </c>
      <c r="BG633" s="179">
        <f>IF(N633="zákl. přenesená",J633,0)</f>
        <v>0</v>
      </c>
      <c r="BH633" s="179">
        <f>IF(N633="sníž. přenesená",J633,0)</f>
        <v>0</v>
      </c>
      <c r="BI633" s="179">
        <f>IF(N633="nulová",J633,0)</f>
        <v>0</v>
      </c>
      <c r="BJ633" s="19" t="s">
        <v>77</v>
      </c>
      <c r="BK633" s="179">
        <f>ROUND(I633*H633,2)</f>
        <v>0</v>
      </c>
      <c r="BL633" s="19" t="s">
        <v>152</v>
      </c>
      <c r="BM633" s="178" t="s">
        <v>934</v>
      </c>
    </row>
    <row r="634" spans="1:47" s="2" customFormat="1" ht="12">
      <c r="A634" s="38"/>
      <c r="B634" s="39"/>
      <c r="C634" s="38"/>
      <c r="D634" s="180" t="s">
        <v>154</v>
      </c>
      <c r="E634" s="38"/>
      <c r="F634" s="181" t="s">
        <v>935</v>
      </c>
      <c r="G634" s="38"/>
      <c r="H634" s="38"/>
      <c r="I634" s="182"/>
      <c r="J634" s="38"/>
      <c r="K634" s="38"/>
      <c r="L634" s="39"/>
      <c r="M634" s="183"/>
      <c r="N634" s="184"/>
      <c r="O634" s="72"/>
      <c r="P634" s="72"/>
      <c r="Q634" s="72"/>
      <c r="R634" s="72"/>
      <c r="S634" s="72"/>
      <c r="T634" s="73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T634" s="19" t="s">
        <v>154</v>
      </c>
      <c r="AU634" s="19" t="s">
        <v>79</v>
      </c>
    </row>
    <row r="635" spans="1:51" s="13" customFormat="1" ht="12">
      <c r="A635" s="13"/>
      <c r="B635" s="185"/>
      <c r="C635" s="13"/>
      <c r="D635" s="186" t="s">
        <v>156</v>
      </c>
      <c r="E635" s="187" t="s">
        <v>3</v>
      </c>
      <c r="F635" s="188" t="s">
        <v>929</v>
      </c>
      <c r="G635" s="13"/>
      <c r="H635" s="187" t="s">
        <v>3</v>
      </c>
      <c r="I635" s="189"/>
      <c r="J635" s="13"/>
      <c r="K635" s="13"/>
      <c r="L635" s="185"/>
      <c r="M635" s="190"/>
      <c r="N635" s="191"/>
      <c r="O635" s="191"/>
      <c r="P635" s="191"/>
      <c r="Q635" s="191"/>
      <c r="R635" s="191"/>
      <c r="S635" s="191"/>
      <c r="T635" s="192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187" t="s">
        <v>156</v>
      </c>
      <c r="AU635" s="187" t="s">
        <v>79</v>
      </c>
      <c r="AV635" s="13" t="s">
        <v>77</v>
      </c>
      <c r="AW635" s="13" t="s">
        <v>31</v>
      </c>
      <c r="AX635" s="13" t="s">
        <v>69</v>
      </c>
      <c r="AY635" s="187" t="s">
        <v>146</v>
      </c>
    </row>
    <row r="636" spans="1:51" s="14" customFormat="1" ht="12">
      <c r="A636" s="14"/>
      <c r="B636" s="193"/>
      <c r="C636" s="14"/>
      <c r="D636" s="186" t="s">
        <v>156</v>
      </c>
      <c r="E636" s="194" t="s">
        <v>3</v>
      </c>
      <c r="F636" s="195" t="s">
        <v>930</v>
      </c>
      <c r="G636" s="14"/>
      <c r="H636" s="196">
        <v>7.3</v>
      </c>
      <c r="I636" s="197"/>
      <c r="J636" s="14"/>
      <c r="K636" s="14"/>
      <c r="L636" s="193"/>
      <c r="M636" s="198"/>
      <c r="N636" s="199"/>
      <c r="O636" s="199"/>
      <c r="P636" s="199"/>
      <c r="Q636" s="199"/>
      <c r="R636" s="199"/>
      <c r="S636" s="199"/>
      <c r="T636" s="200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194" t="s">
        <v>156</v>
      </c>
      <c r="AU636" s="194" t="s">
        <v>79</v>
      </c>
      <c r="AV636" s="14" t="s">
        <v>79</v>
      </c>
      <c r="AW636" s="14" t="s">
        <v>31</v>
      </c>
      <c r="AX636" s="14" t="s">
        <v>77</v>
      </c>
      <c r="AY636" s="194" t="s">
        <v>146</v>
      </c>
    </row>
    <row r="637" spans="1:65" s="2" customFormat="1" ht="16.5" customHeight="1">
      <c r="A637" s="38"/>
      <c r="B637" s="165"/>
      <c r="C637" s="166" t="s">
        <v>936</v>
      </c>
      <c r="D637" s="166" t="s">
        <v>148</v>
      </c>
      <c r="E637" s="167" t="s">
        <v>937</v>
      </c>
      <c r="F637" s="168" t="s">
        <v>938</v>
      </c>
      <c r="G637" s="169" t="s">
        <v>151</v>
      </c>
      <c r="H637" s="170">
        <v>7.3</v>
      </c>
      <c r="I637" s="171"/>
      <c r="J637" s="172">
        <f>ROUND(I637*H637,2)</f>
        <v>0</v>
      </c>
      <c r="K637" s="173"/>
      <c r="L637" s="39"/>
      <c r="M637" s="174" t="s">
        <v>3</v>
      </c>
      <c r="N637" s="175" t="s">
        <v>40</v>
      </c>
      <c r="O637" s="72"/>
      <c r="P637" s="176">
        <f>O637*H637</f>
        <v>0</v>
      </c>
      <c r="Q637" s="176">
        <v>0</v>
      </c>
      <c r="R637" s="176">
        <f>Q637*H637</f>
        <v>0</v>
      </c>
      <c r="S637" s="176">
        <v>0</v>
      </c>
      <c r="T637" s="177">
        <f>S637*H637</f>
        <v>0</v>
      </c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R637" s="178" t="s">
        <v>152</v>
      </c>
      <c r="AT637" s="178" t="s">
        <v>148</v>
      </c>
      <c r="AU637" s="178" t="s">
        <v>79</v>
      </c>
      <c r="AY637" s="19" t="s">
        <v>146</v>
      </c>
      <c r="BE637" s="179">
        <f>IF(N637="základní",J637,0)</f>
        <v>0</v>
      </c>
      <c r="BF637" s="179">
        <f>IF(N637="snížená",J637,0)</f>
        <v>0</v>
      </c>
      <c r="BG637" s="179">
        <f>IF(N637="zákl. přenesená",J637,0)</f>
        <v>0</v>
      </c>
      <c r="BH637" s="179">
        <f>IF(N637="sníž. přenesená",J637,0)</f>
        <v>0</v>
      </c>
      <c r="BI637" s="179">
        <f>IF(N637="nulová",J637,0)</f>
        <v>0</v>
      </c>
      <c r="BJ637" s="19" t="s">
        <v>77</v>
      </c>
      <c r="BK637" s="179">
        <f>ROUND(I637*H637,2)</f>
        <v>0</v>
      </c>
      <c r="BL637" s="19" t="s">
        <v>152</v>
      </c>
      <c r="BM637" s="178" t="s">
        <v>939</v>
      </c>
    </row>
    <row r="638" spans="1:47" s="2" customFormat="1" ht="12">
      <c r="A638" s="38"/>
      <c r="B638" s="39"/>
      <c r="C638" s="38"/>
      <c r="D638" s="180" t="s">
        <v>154</v>
      </c>
      <c r="E638" s="38"/>
      <c r="F638" s="181" t="s">
        <v>940</v>
      </c>
      <c r="G638" s="38"/>
      <c r="H638" s="38"/>
      <c r="I638" s="182"/>
      <c r="J638" s="38"/>
      <c r="K638" s="38"/>
      <c r="L638" s="39"/>
      <c r="M638" s="183"/>
      <c r="N638" s="184"/>
      <c r="O638" s="72"/>
      <c r="P638" s="72"/>
      <c r="Q638" s="72"/>
      <c r="R638" s="72"/>
      <c r="S638" s="72"/>
      <c r="T638" s="73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T638" s="19" t="s">
        <v>154</v>
      </c>
      <c r="AU638" s="19" t="s">
        <v>79</v>
      </c>
    </row>
    <row r="639" spans="1:51" s="13" customFormat="1" ht="12">
      <c r="A639" s="13"/>
      <c r="B639" s="185"/>
      <c r="C639" s="13"/>
      <c r="D639" s="186" t="s">
        <v>156</v>
      </c>
      <c r="E639" s="187" t="s">
        <v>3</v>
      </c>
      <c r="F639" s="188" t="s">
        <v>929</v>
      </c>
      <c r="G639" s="13"/>
      <c r="H639" s="187" t="s">
        <v>3</v>
      </c>
      <c r="I639" s="189"/>
      <c r="J639" s="13"/>
      <c r="K639" s="13"/>
      <c r="L639" s="185"/>
      <c r="M639" s="190"/>
      <c r="N639" s="191"/>
      <c r="O639" s="191"/>
      <c r="P639" s="191"/>
      <c r="Q639" s="191"/>
      <c r="R639" s="191"/>
      <c r="S639" s="191"/>
      <c r="T639" s="192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187" t="s">
        <v>156</v>
      </c>
      <c r="AU639" s="187" t="s">
        <v>79</v>
      </c>
      <c r="AV639" s="13" t="s">
        <v>77</v>
      </c>
      <c r="AW639" s="13" t="s">
        <v>31</v>
      </c>
      <c r="AX639" s="13" t="s">
        <v>69</v>
      </c>
      <c r="AY639" s="187" t="s">
        <v>146</v>
      </c>
    </row>
    <row r="640" spans="1:51" s="14" customFormat="1" ht="12">
      <c r="A640" s="14"/>
      <c r="B640" s="193"/>
      <c r="C640" s="14"/>
      <c r="D640" s="186" t="s">
        <v>156</v>
      </c>
      <c r="E640" s="194" t="s">
        <v>3</v>
      </c>
      <c r="F640" s="195" t="s">
        <v>930</v>
      </c>
      <c r="G640" s="14"/>
      <c r="H640" s="196">
        <v>7.3</v>
      </c>
      <c r="I640" s="197"/>
      <c r="J640" s="14"/>
      <c r="K640" s="14"/>
      <c r="L640" s="193"/>
      <c r="M640" s="198"/>
      <c r="N640" s="199"/>
      <c r="O640" s="199"/>
      <c r="P640" s="199"/>
      <c r="Q640" s="199"/>
      <c r="R640" s="199"/>
      <c r="S640" s="199"/>
      <c r="T640" s="200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194" t="s">
        <v>156</v>
      </c>
      <c r="AU640" s="194" t="s">
        <v>79</v>
      </c>
      <c r="AV640" s="14" t="s">
        <v>79</v>
      </c>
      <c r="AW640" s="14" t="s">
        <v>31</v>
      </c>
      <c r="AX640" s="14" t="s">
        <v>77</v>
      </c>
      <c r="AY640" s="194" t="s">
        <v>146</v>
      </c>
    </row>
    <row r="641" spans="1:65" s="2" customFormat="1" ht="16.5" customHeight="1">
      <c r="A641" s="38"/>
      <c r="B641" s="165"/>
      <c r="C641" s="166" t="s">
        <v>941</v>
      </c>
      <c r="D641" s="166" t="s">
        <v>148</v>
      </c>
      <c r="E641" s="167" t="s">
        <v>942</v>
      </c>
      <c r="F641" s="168" t="s">
        <v>943</v>
      </c>
      <c r="G641" s="169" t="s">
        <v>151</v>
      </c>
      <c r="H641" s="170">
        <v>30.57</v>
      </c>
      <c r="I641" s="171"/>
      <c r="J641" s="172">
        <f>ROUND(I641*H641,2)</f>
        <v>0</v>
      </c>
      <c r="K641" s="173"/>
      <c r="L641" s="39"/>
      <c r="M641" s="174" t="s">
        <v>3</v>
      </c>
      <c r="N641" s="175" t="s">
        <v>40</v>
      </c>
      <c r="O641" s="72"/>
      <c r="P641" s="176">
        <f>O641*H641</f>
        <v>0</v>
      </c>
      <c r="Q641" s="176">
        <v>0</v>
      </c>
      <c r="R641" s="176">
        <f>Q641*H641</f>
        <v>0</v>
      </c>
      <c r="S641" s="176">
        <v>0</v>
      </c>
      <c r="T641" s="177">
        <f>S641*H641</f>
        <v>0</v>
      </c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R641" s="178" t="s">
        <v>152</v>
      </c>
      <c r="AT641" s="178" t="s">
        <v>148</v>
      </c>
      <c r="AU641" s="178" t="s">
        <v>79</v>
      </c>
      <c r="AY641" s="19" t="s">
        <v>146</v>
      </c>
      <c r="BE641" s="179">
        <f>IF(N641="základní",J641,0)</f>
        <v>0</v>
      </c>
      <c r="BF641" s="179">
        <f>IF(N641="snížená",J641,0)</f>
        <v>0</v>
      </c>
      <c r="BG641" s="179">
        <f>IF(N641="zákl. přenesená",J641,0)</f>
        <v>0</v>
      </c>
      <c r="BH641" s="179">
        <f>IF(N641="sníž. přenesená",J641,0)</f>
        <v>0</v>
      </c>
      <c r="BI641" s="179">
        <f>IF(N641="nulová",J641,0)</f>
        <v>0</v>
      </c>
      <c r="BJ641" s="19" t="s">
        <v>77</v>
      </c>
      <c r="BK641" s="179">
        <f>ROUND(I641*H641,2)</f>
        <v>0</v>
      </c>
      <c r="BL641" s="19" t="s">
        <v>152</v>
      </c>
      <c r="BM641" s="178" t="s">
        <v>944</v>
      </c>
    </row>
    <row r="642" spans="1:47" s="2" customFormat="1" ht="12">
      <c r="A642" s="38"/>
      <c r="B642" s="39"/>
      <c r="C642" s="38"/>
      <c r="D642" s="180" t="s">
        <v>154</v>
      </c>
      <c r="E642" s="38"/>
      <c r="F642" s="181" t="s">
        <v>945</v>
      </c>
      <c r="G642" s="38"/>
      <c r="H642" s="38"/>
      <c r="I642" s="182"/>
      <c r="J642" s="38"/>
      <c r="K642" s="38"/>
      <c r="L642" s="39"/>
      <c r="M642" s="183"/>
      <c r="N642" s="184"/>
      <c r="O642" s="72"/>
      <c r="P642" s="72"/>
      <c r="Q642" s="72"/>
      <c r="R642" s="72"/>
      <c r="S642" s="72"/>
      <c r="T642" s="73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T642" s="19" t="s">
        <v>154</v>
      </c>
      <c r="AU642" s="19" t="s">
        <v>79</v>
      </c>
    </row>
    <row r="643" spans="1:65" s="2" customFormat="1" ht="16.5" customHeight="1">
      <c r="A643" s="38"/>
      <c r="B643" s="165"/>
      <c r="C643" s="166" t="s">
        <v>946</v>
      </c>
      <c r="D643" s="166" t="s">
        <v>148</v>
      </c>
      <c r="E643" s="167" t="s">
        <v>947</v>
      </c>
      <c r="F643" s="168" t="s">
        <v>948</v>
      </c>
      <c r="G643" s="169" t="s">
        <v>151</v>
      </c>
      <c r="H643" s="170">
        <v>12.3</v>
      </c>
      <c r="I643" s="171"/>
      <c r="J643" s="172">
        <f>ROUND(I643*H643,2)</f>
        <v>0</v>
      </c>
      <c r="K643" s="173"/>
      <c r="L643" s="39"/>
      <c r="M643" s="174" t="s">
        <v>3</v>
      </c>
      <c r="N643" s="175" t="s">
        <v>40</v>
      </c>
      <c r="O643" s="72"/>
      <c r="P643" s="176">
        <f>O643*H643</f>
        <v>0</v>
      </c>
      <c r="Q643" s="176">
        <v>0</v>
      </c>
      <c r="R643" s="176">
        <f>Q643*H643</f>
        <v>0</v>
      </c>
      <c r="S643" s="176">
        <v>0</v>
      </c>
      <c r="T643" s="177">
        <f>S643*H643</f>
        <v>0</v>
      </c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R643" s="178" t="s">
        <v>152</v>
      </c>
      <c r="AT643" s="178" t="s">
        <v>148</v>
      </c>
      <c r="AU643" s="178" t="s">
        <v>79</v>
      </c>
      <c r="AY643" s="19" t="s">
        <v>146</v>
      </c>
      <c r="BE643" s="179">
        <f>IF(N643="základní",J643,0)</f>
        <v>0</v>
      </c>
      <c r="BF643" s="179">
        <f>IF(N643="snížená",J643,0)</f>
        <v>0</v>
      </c>
      <c r="BG643" s="179">
        <f>IF(N643="zákl. přenesená",J643,0)</f>
        <v>0</v>
      </c>
      <c r="BH643" s="179">
        <f>IF(N643="sníž. přenesená",J643,0)</f>
        <v>0</v>
      </c>
      <c r="BI643" s="179">
        <f>IF(N643="nulová",J643,0)</f>
        <v>0</v>
      </c>
      <c r="BJ643" s="19" t="s">
        <v>77</v>
      </c>
      <c r="BK643" s="179">
        <f>ROUND(I643*H643,2)</f>
        <v>0</v>
      </c>
      <c r="BL643" s="19" t="s">
        <v>152</v>
      </c>
      <c r="BM643" s="178" t="s">
        <v>949</v>
      </c>
    </row>
    <row r="644" spans="1:47" s="2" customFormat="1" ht="12">
      <c r="A644" s="38"/>
      <c r="B644" s="39"/>
      <c r="C644" s="38"/>
      <c r="D644" s="180" t="s">
        <v>154</v>
      </c>
      <c r="E644" s="38"/>
      <c r="F644" s="181" t="s">
        <v>950</v>
      </c>
      <c r="G644" s="38"/>
      <c r="H644" s="38"/>
      <c r="I644" s="182"/>
      <c r="J644" s="38"/>
      <c r="K644" s="38"/>
      <c r="L644" s="39"/>
      <c r="M644" s="183"/>
      <c r="N644" s="184"/>
      <c r="O644" s="72"/>
      <c r="P644" s="72"/>
      <c r="Q644" s="72"/>
      <c r="R644" s="72"/>
      <c r="S644" s="72"/>
      <c r="T644" s="73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T644" s="19" t="s">
        <v>154</v>
      </c>
      <c r="AU644" s="19" t="s">
        <v>79</v>
      </c>
    </row>
    <row r="645" spans="1:51" s="13" customFormat="1" ht="12">
      <c r="A645" s="13"/>
      <c r="B645" s="185"/>
      <c r="C645" s="13"/>
      <c r="D645" s="186" t="s">
        <v>156</v>
      </c>
      <c r="E645" s="187" t="s">
        <v>3</v>
      </c>
      <c r="F645" s="188" t="s">
        <v>928</v>
      </c>
      <c r="G645" s="13"/>
      <c r="H645" s="187" t="s">
        <v>3</v>
      </c>
      <c r="I645" s="189"/>
      <c r="J645" s="13"/>
      <c r="K645" s="13"/>
      <c r="L645" s="185"/>
      <c r="M645" s="190"/>
      <c r="N645" s="191"/>
      <c r="O645" s="191"/>
      <c r="P645" s="191"/>
      <c r="Q645" s="191"/>
      <c r="R645" s="191"/>
      <c r="S645" s="191"/>
      <c r="T645" s="192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187" t="s">
        <v>156</v>
      </c>
      <c r="AU645" s="187" t="s">
        <v>79</v>
      </c>
      <c r="AV645" s="13" t="s">
        <v>77</v>
      </c>
      <c r="AW645" s="13" t="s">
        <v>31</v>
      </c>
      <c r="AX645" s="13" t="s">
        <v>69</v>
      </c>
      <c r="AY645" s="187" t="s">
        <v>146</v>
      </c>
    </row>
    <row r="646" spans="1:51" s="14" customFormat="1" ht="12">
      <c r="A646" s="14"/>
      <c r="B646" s="193"/>
      <c r="C646" s="14"/>
      <c r="D646" s="186" t="s">
        <v>156</v>
      </c>
      <c r="E646" s="194" t="s">
        <v>3</v>
      </c>
      <c r="F646" s="195" t="s">
        <v>181</v>
      </c>
      <c r="G646" s="14"/>
      <c r="H646" s="196">
        <v>5</v>
      </c>
      <c r="I646" s="197"/>
      <c r="J646" s="14"/>
      <c r="K646" s="14"/>
      <c r="L646" s="193"/>
      <c r="M646" s="198"/>
      <c r="N646" s="199"/>
      <c r="O646" s="199"/>
      <c r="P646" s="199"/>
      <c r="Q646" s="199"/>
      <c r="R646" s="199"/>
      <c r="S646" s="199"/>
      <c r="T646" s="200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194" t="s">
        <v>156</v>
      </c>
      <c r="AU646" s="194" t="s">
        <v>79</v>
      </c>
      <c r="AV646" s="14" t="s">
        <v>79</v>
      </c>
      <c r="AW646" s="14" t="s">
        <v>31</v>
      </c>
      <c r="AX646" s="14" t="s">
        <v>69</v>
      </c>
      <c r="AY646" s="194" t="s">
        <v>146</v>
      </c>
    </row>
    <row r="647" spans="1:51" s="13" customFormat="1" ht="12">
      <c r="A647" s="13"/>
      <c r="B647" s="185"/>
      <c r="C647" s="13"/>
      <c r="D647" s="186" t="s">
        <v>156</v>
      </c>
      <c r="E647" s="187" t="s">
        <v>3</v>
      </c>
      <c r="F647" s="188" t="s">
        <v>929</v>
      </c>
      <c r="G647" s="13"/>
      <c r="H647" s="187" t="s">
        <v>3</v>
      </c>
      <c r="I647" s="189"/>
      <c r="J647" s="13"/>
      <c r="K647" s="13"/>
      <c r="L647" s="185"/>
      <c r="M647" s="190"/>
      <c r="N647" s="191"/>
      <c r="O647" s="191"/>
      <c r="P647" s="191"/>
      <c r="Q647" s="191"/>
      <c r="R647" s="191"/>
      <c r="S647" s="191"/>
      <c r="T647" s="192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187" t="s">
        <v>156</v>
      </c>
      <c r="AU647" s="187" t="s">
        <v>79</v>
      </c>
      <c r="AV647" s="13" t="s">
        <v>77</v>
      </c>
      <c r="AW647" s="13" t="s">
        <v>31</v>
      </c>
      <c r="AX647" s="13" t="s">
        <v>69</v>
      </c>
      <c r="AY647" s="187" t="s">
        <v>146</v>
      </c>
    </row>
    <row r="648" spans="1:51" s="14" customFormat="1" ht="12">
      <c r="A648" s="14"/>
      <c r="B648" s="193"/>
      <c r="C648" s="14"/>
      <c r="D648" s="186" t="s">
        <v>156</v>
      </c>
      <c r="E648" s="194" t="s">
        <v>3</v>
      </c>
      <c r="F648" s="195" t="s">
        <v>930</v>
      </c>
      <c r="G648" s="14"/>
      <c r="H648" s="196">
        <v>7.3</v>
      </c>
      <c r="I648" s="197"/>
      <c r="J648" s="14"/>
      <c r="K648" s="14"/>
      <c r="L648" s="193"/>
      <c r="M648" s="198"/>
      <c r="N648" s="199"/>
      <c r="O648" s="199"/>
      <c r="P648" s="199"/>
      <c r="Q648" s="199"/>
      <c r="R648" s="199"/>
      <c r="S648" s="199"/>
      <c r="T648" s="200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194" t="s">
        <v>156</v>
      </c>
      <c r="AU648" s="194" t="s">
        <v>79</v>
      </c>
      <c r="AV648" s="14" t="s">
        <v>79</v>
      </c>
      <c r="AW648" s="14" t="s">
        <v>31</v>
      </c>
      <c r="AX648" s="14" t="s">
        <v>69</v>
      </c>
      <c r="AY648" s="194" t="s">
        <v>146</v>
      </c>
    </row>
    <row r="649" spans="1:51" s="15" customFormat="1" ht="12">
      <c r="A649" s="15"/>
      <c r="B649" s="201"/>
      <c r="C649" s="15"/>
      <c r="D649" s="186" t="s">
        <v>156</v>
      </c>
      <c r="E649" s="202" t="s">
        <v>3</v>
      </c>
      <c r="F649" s="203" t="s">
        <v>161</v>
      </c>
      <c r="G649" s="15"/>
      <c r="H649" s="204">
        <v>12.3</v>
      </c>
      <c r="I649" s="205"/>
      <c r="J649" s="15"/>
      <c r="K649" s="15"/>
      <c r="L649" s="201"/>
      <c r="M649" s="206"/>
      <c r="N649" s="207"/>
      <c r="O649" s="207"/>
      <c r="P649" s="207"/>
      <c r="Q649" s="207"/>
      <c r="R649" s="207"/>
      <c r="S649" s="207"/>
      <c r="T649" s="208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02" t="s">
        <v>156</v>
      </c>
      <c r="AU649" s="202" t="s">
        <v>79</v>
      </c>
      <c r="AV649" s="15" t="s">
        <v>152</v>
      </c>
      <c r="AW649" s="15" t="s">
        <v>31</v>
      </c>
      <c r="AX649" s="15" t="s">
        <v>77</v>
      </c>
      <c r="AY649" s="202" t="s">
        <v>146</v>
      </c>
    </row>
    <row r="650" spans="1:65" s="2" customFormat="1" ht="16.5" customHeight="1">
      <c r="A650" s="38"/>
      <c r="B650" s="165"/>
      <c r="C650" s="166" t="s">
        <v>951</v>
      </c>
      <c r="D650" s="166" t="s">
        <v>148</v>
      </c>
      <c r="E650" s="167" t="s">
        <v>952</v>
      </c>
      <c r="F650" s="168" t="s">
        <v>953</v>
      </c>
      <c r="G650" s="169" t="s">
        <v>151</v>
      </c>
      <c r="H650" s="170">
        <v>12.3</v>
      </c>
      <c r="I650" s="171"/>
      <c r="J650" s="172">
        <f>ROUND(I650*H650,2)</f>
        <v>0</v>
      </c>
      <c r="K650" s="173"/>
      <c r="L650" s="39"/>
      <c r="M650" s="174" t="s">
        <v>3</v>
      </c>
      <c r="N650" s="175" t="s">
        <v>40</v>
      </c>
      <c r="O650" s="72"/>
      <c r="P650" s="176">
        <f>O650*H650</f>
        <v>0</v>
      </c>
      <c r="Q650" s="176">
        <v>0</v>
      </c>
      <c r="R650" s="176">
        <f>Q650*H650</f>
        <v>0</v>
      </c>
      <c r="S650" s="176">
        <v>0</v>
      </c>
      <c r="T650" s="177">
        <f>S650*H650</f>
        <v>0</v>
      </c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R650" s="178" t="s">
        <v>152</v>
      </c>
      <c r="AT650" s="178" t="s">
        <v>148</v>
      </c>
      <c r="AU650" s="178" t="s">
        <v>79</v>
      </c>
      <c r="AY650" s="19" t="s">
        <v>146</v>
      </c>
      <c r="BE650" s="179">
        <f>IF(N650="základní",J650,0)</f>
        <v>0</v>
      </c>
      <c r="BF650" s="179">
        <f>IF(N650="snížená",J650,0)</f>
        <v>0</v>
      </c>
      <c r="BG650" s="179">
        <f>IF(N650="zákl. přenesená",J650,0)</f>
        <v>0</v>
      </c>
      <c r="BH650" s="179">
        <f>IF(N650="sníž. přenesená",J650,0)</f>
        <v>0</v>
      </c>
      <c r="BI650" s="179">
        <f>IF(N650="nulová",J650,0)</f>
        <v>0</v>
      </c>
      <c r="BJ650" s="19" t="s">
        <v>77</v>
      </c>
      <c r="BK650" s="179">
        <f>ROUND(I650*H650,2)</f>
        <v>0</v>
      </c>
      <c r="BL650" s="19" t="s">
        <v>152</v>
      </c>
      <c r="BM650" s="178" t="s">
        <v>954</v>
      </c>
    </row>
    <row r="651" spans="1:47" s="2" customFormat="1" ht="12">
      <c r="A651" s="38"/>
      <c r="B651" s="39"/>
      <c r="C651" s="38"/>
      <c r="D651" s="180" t="s">
        <v>154</v>
      </c>
      <c r="E651" s="38"/>
      <c r="F651" s="181" t="s">
        <v>955</v>
      </c>
      <c r="G651" s="38"/>
      <c r="H651" s="38"/>
      <c r="I651" s="182"/>
      <c r="J651" s="38"/>
      <c r="K651" s="38"/>
      <c r="L651" s="39"/>
      <c r="M651" s="183"/>
      <c r="N651" s="184"/>
      <c r="O651" s="72"/>
      <c r="P651" s="72"/>
      <c r="Q651" s="72"/>
      <c r="R651" s="72"/>
      <c r="S651" s="72"/>
      <c r="T651" s="73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T651" s="19" t="s">
        <v>154</v>
      </c>
      <c r="AU651" s="19" t="s">
        <v>79</v>
      </c>
    </row>
    <row r="652" spans="1:51" s="13" customFormat="1" ht="12">
      <c r="A652" s="13"/>
      <c r="B652" s="185"/>
      <c r="C652" s="13"/>
      <c r="D652" s="186" t="s">
        <v>156</v>
      </c>
      <c r="E652" s="187" t="s">
        <v>3</v>
      </c>
      <c r="F652" s="188" t="s">
        <v>928</v>
      </c>
      <c r="G652" s="13"/>
      <c r="H652" s="187" t="s">
        <v>3</v>
      </c>
      <c r="I652" s="189"/>
      <c r="J652" s="13"/>
      <c r="K652" s="13"/>
      <c r="L652" s="185"/>
      <c r="M652" s="190"/>
      <c r="N652" s="191"/>
      <c r="O652" s="191"/>
      <c r="P652" s="191"/>
      <c r="Q652" s="191"/>
      <c r="R652" s="191"/>
      <c r="S652" s="191"/>
      <c r="T652" s="192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187" t="s">
        <v>156</v>
      </c>
      <c r="AU652" s="187" t="s">
        <v>79</v>
      </c>
      <c r="AV652" s="13" t="s">
        <v>77</v>
      </c>
      <c r="AW652" s="13" t="s">
        <v>31</v>
      </c>
      <c r="AX652" s="13" t="s">
        <v>69</v>
      </c>
      <c r="AY652" s="187" t="s">
        <v>146</v>
      </c>
    </row>
    <row r="653" spans="1:51" s="14" customFormat="1" ht="12">
      <c r="A653" s="14"/>
      <c r="B653" s="193"/>
      <c r="C653" s="14"/>
      <c r="D653" s="186" t="s">
        <v>156</v>
      </c>
      <c r="E653" s="194" t="s">
        <v>3</v>
      </c>
      <c r="F653" s="195" t="s">
        <v>181</v>
      </c>
      <c r="G653" s="14"/>
      <c r="H653" s="196">
        <v>5</v>
      </c>
      <c r="I653" s="197"/>
      <c r="J653" s="14"/>
      <c r="K653" s="14"/>
      <c r="L653" s="193"/>
      <c r="M653" s="198"/>
      <c r="N653" s="199"/>
      <c r="O653" s="199"/>
      <c r="P653" s="199"/>
      <c r="Q653" s="199"/>
      <c r="R653" s="199"/>
      <c r="S653" s="199"/>
      <c r="T653" s="200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194" t="s">
        <v>156</v>
      </c>
      <c r="AU653" s="194" t="s">
        <v>79</v>
      </c>
      <c r="AV653" s="14" t="s">
        <v>79</v>
      </c>
      <c r="AW653" s="14" t="s">
        <v>31</v>
      </c>
      <c r="AX653" s="14" t="s">
        <v>69</v>
      </c>
      <c r="AY653" s="194" t="s">
        <v>146</v>
      </c>
    </row>
    <row r="654" spans="1:51" s="13" customFormat="1" ht="12">
      <c r="A654" s="13"/>
      <c r="B654" s="185"/>
      <c r="C654" s="13"/>
      <c r="D654" s="186" t="s">
        <v>156</v>
      </c>
      <c r="E654" s="187" t="s">
        <v>3</v>
      </c>
      <c r="F654" s="188" t="s">
        <v>929</v>
      </c>
      <c r="G654" s="13"/>
      <c r="H654" s="187" t="s">
        <v>3</v>
      </c>
      <c r="I654" s="189"/>
      <c r="J654" s="13"/>
      <c r="K654" s="13"/>
      <c r="L654" s="185"/>
      <c r="M654" s="190"/>
      <c r="N654" s="191"/>
      <c r="O654" s="191"/>
      <c r="P654" s="191"/>
      <c r="Q654" s="191"/>
      <c r="R654" s="191"/>
      <c r="S654" s="191"/>
      <c r="T654" s="192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187" t="s">
        <v>156</v>
      </c>
      <c r="AU654" s="187" t="s">
        <v>79</v>
      </c>
      <c r="AV654" s="13" t="s">
        <v>77</v>
      </c>
      <c r="AW654" s="13" t="s">
        <v>31</v>
      </c>
      <c r="AX654" s="13" t="s">
        <v>69</v>
      </c>
      <c r="AY654" s="187" t="s">
        <v>146</v>
      </c>
    </row>
    <row r="655" spans="1:51" s="14" customFormat="1" ht="12">
      <c r="A655" s="14"/>
      <c r="B655" s="193"/>
      <c r="C655" s="14"/>
      <c r="D655" s="186" t="s">
        <v>156</v>
      </c>
      <c r="E655" s="194" t="s">
        <v>3</v>
      </c>
      <c r="F655" s="195" t="s">
        <v>930</v>
      </c>
      <c r="G655" s="14"/>
      <c r="H655" s="196">
        <v>7.3</v>
      </c>
      <c r="I655" s="197"/>
      <c r="J655" s="14"/>
      <c r="K655" s="14"/>
      <c r="L655" s="193"/>
      <c r="M655" s="198"/>
      <c r="N655" s="199"/>
      <c r="O655" s="199"/>
      <c r="P655" s="199"/>
      <c r="Q655" s="199"/>
      <c r="R655" s="199"/>
      <c r="S655" s="199"/>
      <c r="T655" s="200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194" t="s">
        <v>156</v>
      </c>
      <c r="AU655" s="194" t="s">
        <v>79</v>
      </c>
      <c r="AV655" s="14" t="s">
        <v>79</v>
      </c>
      <c r="AW655" s="14" t="s">
        <v>31</v>
      </c>
      <c r="AX655" s="14" t="s">
        <v>69</v>
      </c>
      <c r="AY655" s="194" t="s">
        <v>146</v>
      </c>
    </row>
    <row r="656" spans="1:51" s="15" customFormat="1" ht="12">
      <c r="A656" s="15"/>
      <c r="B656" s="201"/>
      <c r="C656" s="15"/>
      <c r="D656" s="186" t="s">
        <v>156</v>
      </c>
      <c r="E656" s="202" t="s">
        <v>3</v>
      </c>
      <c r="F656" s="203" t="s">
        <v>161</v>
      </c>
      <c r="G656" s="15"/>
      <c r="H656" s="204">
        <v>12.3</v>
      </c>
      <c r="I656" s="205"/>
      <c r="J656" s="15"/>
      <c r="K656" s="15"/>
      <c r="L656" s="201"/>
      <c r="M656" s="206"/>
      <c r="N656" s="207"/>
      <c r="O656" s="207"/>
      <c r="P656" s="207"/>
      <c r="Q656" s="207"/>
      <c r="R656" s="207"/>
      <c r="S656" s="207"/>
      <c r="T656" s="208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T656" s="202" t="s">
        <v>156</v>
      </c>
      <c r="AU656" s="202" t="s">
        <v>79</v>
      </c>
      <c r="AV656" s="15" t="s">
        <v>152</v>
      </c>
      <c r="AW656" s="15" t="s">
        <v>31</v>
      </c>
      <c r="AX656" s="15" t="s">
        <v>77</v>
      </c>
      <c r="AY656" s="202" t="s">
        <v>146</v>
      </c>
    </row>
    <row r="657" spans="1:65" s="2" customFormat="1" ht="21.75" customHeight="1">
      <c r="A657" s="38"/>
      <c r="B657" s="165"/>
      <c r="C657" s="166" t="s">
        <v>956</v>
      </c>
      <c r="D657" s="166" t="s">
        <v>148</v>
      </c>
      <c r="E657" s="167" t="s">
        <v>957</v>
      </c>
      <c r="F657" s="168" t="s">
        <v>958</v>
      </c>
      <c r="G657" s="169" t="s">
        <v>151</v>
      </c>
      <c r="H657" s="170">
        <v>3.65</v>
      </c>
      <c r="I657" s="171"/>
      <c r="J657" s="172">
        <f>ROUND(I657*H657,2)</f>
        <v>0</v>
      </c>
      <c r="K657" s="173"/>
      <c r="L657" s="39"/>
      <c r="M657" s="174" t="s">
        <v>3</v>
      </c>
      <c r="N657" s="175" t="s">
        <v>40</v>
      </c>
      <c r="O657" s="72"/>
      <c r="P657" s="176">
        <f>O657*H657</f>
        <v>0</v>
      </c>
      <c r="Q657" s="176">
        <v>0.03885</v>
      </c>
      <c r="R657" s="176">
        <f>Q657*H657</f>
        <v>0.1418025</v>
      </c>
      <c r="S657" s="176">
        <v>0</v>
      </c>
      <c r="T657" s="177">
        <f>S657*H657</f>
        <v>0</v>
      </c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R657" s="178" t="s">
        <v>152</v>
      </c>
      <c r="AT657" s="178" t="s">
        <v>148</v>
      </c>
      <c r="AU657" s="178" t="s">
        <v>79</v>
      </c>
      <c r="AY657" s="19" t="s">
        <v>146</v>
      </c>
      <c r="BE657" s="179">
        <f>IF(N657="základní",J657,0)</f>
        <v>0</v>
      </c>
      <c r="BF657" s="179">
        <f>IF(N657="snížená",J657,0)</f>
        <v>0</v>
      </c>
      <c r="BG657" s="179">
        <f>IF(N657="zákl. přenesená",J657,0)</f>
        <v>0</v>
      </c>
      <c r="BH657" s="179">
        <f>IF(N657="sníž. přenesená",J657,0)</f>
        <v>0</v>
      </c>
      <c r="BI657" s="179">
        <f>IF(N657="nulová",J657,0)</f>
        <v>0</v>
      </c>
      <c r="BJ657" s="19" t="s">
        <v>77</v>
      </c>
      <c r="BK657" s="179">
        <f>ROUND(I657*H657,2)</f>
        <v>0</v>
      </c>
      <c r="BL657" s="19" t="s">
        <v>152</v>
      </c>
      <c r="BM657" s="178" t="s">
        <v>959</v>
      </c>
    </row>
    <row r="658" spans="1:47" s="2" customFormat="1" ht="12">
      <c r="A658" s="38"/>
      <c r="B658" s="39"/>
      <c r="C658" s="38"/>
      <c r="D658" s="180" t="s">
        <v>154</v>
      </c>
      <c r="E658" s="38"/>
      <c r="F658" s="181" t="s">
        <v>960</v>
      </c>
      <c r="G658" s="38"/>
      <c r="H658" s="38"/>
      <c r="I658" s="182"/>
      <c r="J658" s="38"/>
      <c r="K658" s="38"/>
      <c r="L658" s="39"/>
      <c r="M658" s="183"/>
      <c r="N658" s="184"/>
      <c r="O658" s="72"/>
      <c r="P658" s="72"/>
      <c r="Q658" s="72"/>
      <c r="R658" s="72"/>
      <c r="S658" s="72"/>
      <c r="T658" s="73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T658" s="19" t="s">
        <v>154</v>
      </c>
      <c r="AU658" s="19" t="s">
        <v>79</v>
      </c>
    </row>
    <row r="659" spans="1:51" s="13" customFormat="1" ht="12">
      <c r="A659" s="13"/>
      <c r="B659" s="185"/>
      <c r="C659" s="13"/>
      <c r="D659" s="186" t="s">
        <v>156</v>
      </c>
      <c r="E659" s="187" t="s">
        <v>3</v>
      </c>
      <c r="F659" s="188" t="s">
        <v>929</v>
      </c>
      <c r="G659" s="13"/>
      <c r="H659" s="187" t="s">
        <v>3</v>
      </c>
      <c r="I659" s="189"/>
      <c r="J659" s="13"/>
      <c r="K659" s="13"/>
      <c r="L659" s="185"/>
      <c r="M659" s="190"/>
      <c r="N659" s="191"/>
      <c r="O659" s="191"/>
      <c r="P659" s="191"/>
      <c r="Q659" s="191"/>
      <c r="R659" s="191"/>
      <c r="S659" s="191"/>
      <c r="T659" s="192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187" t="s">
        <v>156</v>
      </c>
      <c r="AU659" s="187" t="s">
        <v>79</v>
      </c>
      <c r="AV659" s="13" t="s">
        <v>77</v>
      </c>
      <c r="AW659" s="13" t="s">
        <v>31</v>
      </c>
      <c r="AX659" s="13" t="s">
        <v>69</v>
      </c>
      <c r="AY659" s="187" t="s">
        <v>146</v>
      </c>
    </row>
    <row r="660" spans="1:51" s="14" customFormat="1" ht="12">
      <c r="A660" s="14"/>
      <c r="B660" s="193"/>
      <c r="C660" s="14"/>
      <c r="D660" s="186" t="s">
        <v>156</v>
      </c>
      <c r="E660" s="194" t="s">
        <v>3</v>
      </c>
      <c r="F660" s="195" t="s">
        <v>961</v>
      </c>
      <c r="G660" s="14"/>
      <c r="H660" s="196">
        <v>3.65</v>
      </c>
      <c r="I660" s="197"/>
      <c r="J660" s="14"/>
      <c r="K660" s="14"/>
      <c r="L660" s="193"/>
      <c r="M660" s="198"/>
      <c r="N660" s="199"/>
      <c r="O660" s="199"/>
      <c r="P660" s="199"/>
      <c r="Q660" s="199"/>
      <c r="R660" s="199"/>
      <c r="S660" s="199"/>
      <c r="T660" s="200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194" t="s">
        <v>156</v>
      </c>
      <c r="AU660" s="194" t="s">
        <v>79</v>
      </c>
      <c r="AV660" s="14" t="s">
        <v>79</v>
      </c>
      <c r="AW660" s="14" t="s">
        <v>31</v>
      </c>
      <c r="AX660" s="14" t="s">
        <v>77</v>
      </c>
      <c r="AY660" s="194" t="s">
        <v>146</v>
      </c>
    </row>
    <row r="661" spans="1:65" s="2" customFormat="1" ht="24.15" customHeight="1">
      <c r="A661" s="38"/>
      <c r="B661" s="165"/>
      <c r="C661" s="166" t="s">
        <v>962</v>
      </c>
      <c r="D661" s="166" t="s">
        <v>148</v>
      </c>
      <c r="E661" s="167" t="s">
        <v>963</v>
      </c>
      <c r="F661" s="168" t="s">
        <v>964</v>
      </c>
      <c r="G661" s="169" t="s">
        <v>151</v>
      </c>
      <c r="H661" s="170">
        <v>3.65</v>
      </c>
      <c r="I661" s="171"/>
      <c r="J661" s="172">
        <f>ROUND(I661*H661,2)</f>
        <v>0</v>
      </c>
      <c r="K661" s="173"/>
      <c r="L661" s="39"/>
      <c r="M661" s="174" t="s">
        <v>3</v>
      </c>
      <c r="N661" s="175" t="s">
        <v>40</v>
      </c>
      <c r="O661" s="72"/>
      <c r="P661" s="176">
        <f>O661*H661</f>
        <v>0</v>
      </c>
      <c r="Q661" s="176">
        <v>0</v>
      </c>
      <c r="R661" s="176">
        <f>Q661*H661</f>
        <v>0</v>
      </c>
      <c r="S661" s="176">
        <v>0</v>
      </c>
      <c r="T661" s="177">
        <f>S661*H661</f>
        <v>0</v>
      </c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R661" s="178" t="s">
        <v>152</v>
      </c>
      <c r="AT661" s="178" t="s">
        <v>148</v>
      </c>
      <c r="AU661" s="178" t="s">
        <v>79</v>
      </c>
      <c r="AY661" s="19" t="s">
        <v>146</v>
      </c>
      <c r="BE661" s="179">
        <f>IF(N661="základní",J661,0)</f>
        <v>0</v>
      </c>
      <c r="BF661" s="179">
        <f>IF(N661="snížená",J661,0)</f>
        <v>0</v>
      </c>
      <c r="BG661" s="179">
        <f>IF(N661="zákl. přenesená",J661,0)</f>
        <v>0</v>
      </c>
      <c r="BH661" s="179">
        <f>IF(N661="sníž. přenesená",J661,0)</f>
        <v>0</v>
      </c>
      <c r="BI661" s="179">
        <f>IF(N661="nulová",J661,0)</f>
        <v>0</v>
      </c>
      <c r="BJ661" s="19" t="s">
        <v>77</v>
      </c>
      <c r="BK661" s="179">
        <f>ROUND(I661*H661,2)</f>
        <v>0</v>
      </c>
      <c r="BL661" s="19" t="s">
        <v>152</v>
      </c>
      <c r="BM661" s="178" t="s">
        <v>965</v>
      </c>
    </row>
    <row r="662" spans="1:47" s="2" customFormat="1" ht="12">
      <c r="A662" s="38"/>
      <c r="B662" s="39"/>
      <c r="C662" s="38"/>
      <c r="D662" s="180" t="s">
        <v>154</v>
      </c>
      <c r="E662" s="38"/>
      <c r="F662" s="181" t="s">
        <v>966</v>
      </c>
      <c r="G662" s="38"/>
      <c r="H662" s="38"/>
      <c r="I662" s="182"/>
      <c r="J662" s="38"/>
      <c r="K662" s="38"/>
      <c r="L662" s="39"/>
      <c r="M662" s="183"/>
      <c r="N662" s="184"/>
      <c r="O662" s="72"/>
      <c r="P662" s="72"/>
      <c r="Q662" s="72"/>
      <c r="R662" s="72"/>
      <c r="S662" s="72"/>
      <c r="T662" s="73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T662" s="19" t="s">
        <v>154</v>
      </c>
      <c r="AU662" s="19" t="s">
        <v>79</v>
      </c>
    </row>
    <row r="663" spans="1:65" s="2" customFormat="1" ht="24.15" customHeight="1">
      <c r="A663" s="38"/>
      <c r="B663" s="165"/>
      <c r="C663" s="166" t="s">
        <v>967</v>
      </c>
      <c r="D663" s="166" t="s">
        <v>148</v>
      </c>
      <c r="E663" s="167" t="s">
        <v>968</v>
      </c>
      <c r="F663" s="168" t="s">
        <v>969</v>
      </c>
      <c r="G663" s="169" t="s">
        <v>151</v>
      </c>
      <c r="H663" s="170">
        <v>3.65</v>
      </c>
      <c r="I663" s="171"/>
      <c r="J663" s="172">
        <f>ROUND(I663*H663,2)</f>
        <v>0</v>
      </c>
      <c r="K663" s="173"/>
      <c r="L663" s="39"/>
      <c r="M663" s="174" t="s">
        <v>3</v>
      </c>
      <c r="N663" s="175" t="s">
        <v>40</v>
      </c>
      <c r="O663" s="72"/>
      <c r="P663" s="176">
        <f>O663*H663</f>
        <v>0</v>
      </c>
      <c r="Q663" s="176">
        <v>0</v>
      </c>
      <c r="R663" s="176">
        <f>Q663*H663</f>
        <v>0</v>
      </c>
      <c r="S663" s="176">
        <v>0</v>
      </c>
      <c r="T663" s="177">
        <f>S663*H663</f>
        <v>0</v>
      </c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R663" s="178" t="s">
        <v>152</v>
      </c>
      <c r="AT663" s="178" t="s">
        <v>148</v>
      </c>
      <c r="AU663" s="178" t="s">
        <v>79</v>
      </c>
      <c r="AY663" s="19" t="s">
        <v>146</v>
      </c>
      <c r="BE663" s="179">
        <f>IF(N663="základní",J663,0)</f>
        <v>0</v>
      </c>
      <c r="BF663" s="179">
        <f>IF(N663="snížená",J663,0)</f>
        <v>0</v>
      </c>
      <c r="BG663" s="179">
        <f>IF(N663="zákl. přenesená",J663,0)</f>
        <v>0</v>
      </c>
      <c r="BH663" s="179">
        <f>IF(N663="sníž. přenesená",J663,0)</f>
        <v>0</v>
      </c>
      <c r="BI663" s="179">
        <f>IF(N663="nulová",J663,0)</f>
        <v>0</v>
      </c>
      <c r="BJ663" s="19" t="s">
        <v>77</v>
      </c>
      <c r="BK663" s="179">
        <f>ROUND(I663*H663,2)</f>
        <v>0</v>
      </c>
      <c r="BL663" s="19" t="s">
        <v>152</v>
      </c>
      <c r="BM663" s="178" t="s">
        <v>970</v>
      </c>
    </row>
    <row r="664" spans="1:47" s="2" customFormat="1" ht="12">
      <c r="A664" s="38"/>
      <c r="B664" s="39"/>
      <c r="C664" s="38"/>
      <c r="D664" s="180" t="s">
        <v>154</v>
      </c>
      <c r="E664" s="38"/>
      <c r="F664" s="181" t="s">
        <v>971</v>
      </c>
      <c r="G664" s="38"/>
      <c r="H664" s="38"/>
      <c r="I664" s="182"/>
      <c r="J664" s="38"/>
      <c r="K664" s="38"/>
      <c r="L664" s="39"/>
      <c r="M664" s="183"/>
      <c r="N664" s="184"/>
      <c r="O664" s="72"/>
      <c r="P664" s="72"/>
      <c r="Q664" s="72"/>
      <c r="R664" s="72"/>
      <c r="S664" s="72"/>
      <c r="T664" s="73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T664" s="19" t="s">
        <v>154</v>
      </c>
      <c r="AU664" s="19" t="s">
        <v>79</v>
      </c>
    </row>
    <row r="665" spans="1:65" s="2" customFormat="1" ht="16.5" customHeight="1">
      <c r="A665" s="38"/>
      <c r="B665" s="165"/>
      <c r="C665" s="166" t="s">
        <v>972</v>
      </c>
      <c r="D665" s="166" t="s">
        <v>148</v>
      </c>
      <c r="E665" s="167" t="s">
        <v>973</v>
      </c>
      <c r="F665" s="168" t="s">
        <v>974</v>
      </c>
      <c r="G665" s="169" t="s">
        <v>151</v>
      </c>
      <c r="H665" s="170">
        <v>7.3</v>
      </c>
      <c r="I665" s="171"/>
      <c r="J665" s="172">
        <f>ROUND(I665*H665,2)</f>
        <v>0</v>
      </c>
      <c r="K665" s="173"/>
      <c r="L665" s="39"/>
      <c r="M665" s="174" t="s">
        <v>3</v>
      </c>
      <c r="N665" s="175" t="s">
        <v>40</v>
      </c>
      <c r="O665" s="72"/>
      <c r="P665" s="176">
        <f>O665*H665</f>
        <v>0</v>
      </c>
      <c r="Q665" s="176">
        <v>0.0082</v>
      </c>
      <c r="R665" s="176">
        <f>Q665*H665</f>
        <v>0.059860000000000003</v>
      </c>
      <c r="S665" s="176">
        <v>0</v>
      </c>
      <c r="T665" s="177">
        <f>S665*H665</f>
        <v>0</v>
      </c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R665" s="178" t="s">
        <v>152</v>
      </c>
      <c r="AT665" s="178" t="s">
        <v>148</v>
      </c>
      <c r="AU665" s="178" t="s">
        <v>79</v>
      </c>
      <c r="AY665" s="19" t="s">
        <v>146</v>
      </c>
      <c r="BE665" s="179">
        <f>IF(N665="základní",J665,0)</f>
        <v>0</v>
      </c>
      <c r="BF665" s="179">
        <f>IF(N665="snížená",J665,0)</f>
        <v>0</v>
      </c>
      <c r="BG665" s="179">
        <f>IF(N665="zákl. přenesená",J665,0)</f>
        <v>0</v>
      </c>
      <c r="BH665" s="179">
        <f>IF(N665="sníž. přenesená",J665,0)</f>
        <v>0</v>
      </c>
      <c r="BI665" s="179">
        <f>IF(N665="nulová",J665,0)</f>
        <v>0</v>
      </c>
      <c r="BJ665" s="19" t="s">
        <v>77</v>
      </c>
      <c r="BK665" s="179">
        <f>ROUND(I665*H665,2)</f>
        <v>0</v>
      </c>
      <c r="BL665" s="19" t="s">
        <v>152</v>
      </c>
      <c r="BM665" s="178" t="s">
        <v>975</v>
      </c>
    </row>
    <row r="666" spans="1:47" s="2" customFormat="1" ht="12">
      <c r="A666" s="38"/>
      <c r="B666" s="39"/>
      <c r="C666" s="38"/>
      <c r="D666" s="180" t="s">
        <v>154</v>
      </c>
      <c r="E666" s="38"/>
      <c r="F666" s="181" t="s">
        <v>976</v>
      </c>
      <c r="G666" s="38"/>
      <c r="H666" s="38"/>
      <c r="I666" s="182"/>
      <c r="J666" s="38"/>
      <c r="K666" s="38"/>
      <c r="L666" s="39"/>
      <c r="M666" s="183"/>
      <c r="N666" s="184"/>
      <c r="O666" s="72"/>
      <c r="P666" s="72"/>
      <c r="Q666" s="72"/>
      <c r="R666" s="72"/>
      <c r="S666" s="72"/>
      <c r="T666" s="73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T666" s="19" t="s">
        <v>154</v>
      </c>
      <c r="AU666" s="19" t="s">
        <v>79</v>
      </c>
    </row>
    <row r="667" spans="1:51" s="13" customFormat="1" ht="12">
      <c r="A667" s="13"/>
      <c r="B667" s="185"/>
      <c r="C667" s="13"/>
      <c r="D667" s="186" t="s">
        <v>156</v>
      </c>
      <c r="E667" s="187" t="s">
        <v>3</v>
      </c>
      <c r="F667" s="188" t="s">
        <v>929</v>
      </c>
      <c r="G667" s="13"/>
      <c r="H667" s="187" t="s">
        <v>3</v>
      </c>
      <c r="I667" s="189"/>
      <c r="J667" s="13"/>
      <c r="K667" s="13"/>
      <c r="L667" s="185"/>
      <c r="M667" s="190"/>
      <c r="N667" s="191"/>
      <c r="O667" s="191"/>
      <c r="P667" s="191"/>
      <c r="Q667" s="191"/>
      <c r="R667" s="191"/>
      <c r="S667" s="191"/>
      <c r="T667" s="192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187" t="s">
        <v>156</v>
      </c>
      <c r="AU667" s="187" t="s">
        <v>79</v>
      </c>
      <c r="AV667" s="13" t="s">
        <v>77</v>
      </c>
      <c r="AW667" s="13" t="s">
        <v>31</v>
      </c>
      <c r="AX667" s="13" t="s">
        <v>69</v>
      </c>
      <c r="AY667" s="187" t="s">
        <v>146</v>
      </c>
    </row>
    <row r="668" spans="1:51" s="14" customFormat="1" ht="12">
      <c r="A668" s="14"/>
      <c r="B668" s="193"/>
      <c r="C668" s="14"/>
      <c r="D668" s="186" t="s">
        <v>156</v>
      </c>
      <c r="E668" s="194" t="s">
        <v>3</v>
      </c>
      <c r="F668" s="195" t="s">
        <v>930</v>
      </c>
      <c r="G668" s="14"/>
      <c r="H668" s="196">
        <v>7.3</v>
      </c>
      <c r="I668" s="197"/>
      <c r="J668" s="14"/>
      <c r="K668" s="14"/>
      <c r="L668" s="193"/>
      <c r="M668" s="198"/>
      <c r="N668" s="199"/>
      <c r="O668" s="199"/>
      <c r="P668" s="199"/>
      <c r="Q668" s="199"/>
      <c r="R668" s="199"/>
      <c r="S668" s="199"/>
      <c r="T668" s="200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194" t="s">
        <v>156</v>
      </c>
      <c r="AU668" s="194" t="s">
        <v>79</v>
      </c>
      <c r="AV668" s="14" t="s">
        <v>79</v>
      </c>
      <c r="AW668" s="14" t="s">
        <v>31</v>
      </c>
      <c r="AX668" s="14" t="s">
        <v>77</v>
      </c>
      <c r="AY668" s="194" t="s">
        <v>146</v>
      </c>
    </row>
    <row r="669" spans="1:65" s="2" customFormat="1" ht="16.5" customHeight="1">
      <c r="A669" s="38"/>
      <c r="B669" s="165"/>
      <c r="C669" s="166" t="s">
        <v>977</v>
      </c>
      <c r="D669" s="166" t="s">
        <v>148</v>
      </c>
      <c r="E669" s="167" t="s">
        <v>978</v>
      </c>
      <c r="F669" s="168" t="s">
        <v>979</v>
      </c>
      <c r="G669" s="169" t="s">
        <v>151</v>
      </c>
      <c r="H669" s="170">
        <v>7.3</v>
      </c>
      <c r="I669" s="171"/>
      <c r="J669" s="172">
        <f>ROUND(I669*H669,2)</f>
        <v>0</v>
      </c>
      <c r="K669" s="173"/>
      <c r="L669" s="39"/>
      <c r="M669" s="174" t="s">
        <v>3</v>
      </c>
      <c r="N669" s="175" t="s">
        <v>40</v>
      </c>
      <c r="O669" s="72"/>
      <c r="P669" s="176">
        <f>O669*H669</f>
        <v>0</v>
      </c>
      <c r="Q669" s="176">
        <v>0</v>
      </c>
      <c r="R669" s="176">
        <f>Q669*H669</f>
        <v>0</v>
      </c>
      <c r="S669" s="176">
        <v>0</v>
      </c>
      <c r="T669" s="177">
        <f>S669*H669</f>
        <v>0</v>
      </c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R669" s="178" t="s">
        <v>152</v>
      </c>
      <c r="AT669" s="178" t="s">
        <v>148</v>
      </c>
      <c r="AU669" s="178" t="s">
        <v>79</v>
      </c>
      <c r="AY669" s="19" t="s">
        <v>146</v>
      </c>
      <c r="BE669" s="179">
        <f>IF(N669="základní",J669,0)</f>
        <v>0</v>
      </c>
      <c r="BF669" s="179">
        <f>IF(N669="snížená",J669,0)</f>
        <v>0</v>
      </c>
      <c r="BG669" s="179">
        <f>IF(N669="zákl. přenesená",J669,0)</f>
        <v>0</v>
      </c>
      <c r="BH669" s="179">
        <f>IF(N669="sníž. přenesená",J669,0)</f>
        <v>0</v>
      </c>
      <c r="BI669" s="179">
        <f>IF(N669="nulová",J669,0)</f>
        <v>0</v>
      </c>
      <c r="BJ669" s="19" t="s">
        <v>77</v>
      </c>
      <c r="BK669" s="179">
        <f>ROUND(I669*H669,2)</f>
        <v>0</v>
      </c>
      <c r="BL669" s="19" t="s">
        <v>152</v>
      </c>
      <c r="BM669" s="178" t="s">
        <v>980</v>
      </c>
    </row>
    <row r="670" spans="1:47" s="2" customFormat="1" ht="12">
      <c r="A670" s="38"/>
      <c r="B670" s="39"/>
      <c r="C670" s="38"/>
      <c r="D670" s="180" t="s">
        <v>154</v>
      </c>
      <c r="E670" s="38"/>
      <c r="F670" s="181" t="s">
        <v>981</v>
      </c>
      <c r="G670" s="38"/>
      <c r="H670" s="38"/>
      <c r="I670" s="182"/>
      <c r="J670" s="38"/>
      <c r="K670" s="38"/>
      <c r="L670" s="39"/>
      <c r="M670" s="183"/>
      <c r="N670" s="184"/>
      <c r="O670" s="72"/>
      <c r="P670" s="72"/>
      <c r="Q670" s="72"/>
      <c r="R670" s="72"/>
      <c r="S670" s="72"/>
      <c r="T670" s="73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T670" s="19" t="s">
        <v>154</v>
      </c>
      <c r="AU670" s="19" t="s">
        <v>79</v>
      </c>
    </row>
    <row r="671" spans="1:65" s="2" customFormat="1" ht="21.75" customHeight="1">
      <c r="A671" s="38"/>
      <c r="B671" s="165"/>
      <c r="C671" s="166" t="s">
        <v>982</v>
      </c>
      <c r="D671" s="166" t="s">
        <v>148</v>
      </c>
      <c r="E671" s="167" t="s">
        <v>983</v>
      </c>
      <c r="F671" s="168" t="s">
        <v>984</v>
      </c>
      <c r="G671" s="169" t="s">
        <v>151</v>
      </c>
      <c r="H671" s="170">
        <v>7.3</v>
      </c>
      <c r="I671" s="171"/>
      <c r="J671" s="172">
        <f>ROUND(I671*H671,2)</f>
        <v>0</v>
      </c>
      <c r="K671" s="173"/>
      <c r="L671" s="39"/>
      <c r="M671" s="174" t="s">
        <v>3</v>
      </c>
      <c r="N671" s="175" t="s">
        <v>40</v>
      </c>
      <c r="O671" s="72"/>
      <c r="P671" s="176">
        <f>O671*H671</f>
        <v>0</v>
      </c>
      <c r="Q671" s="176">
        <v>0</v>
      </c>
      <c r="R671" s="176">
        <f>Q671*H671</f>
        <v>0</v>
      </c>
      <c r="S671" s="176">
        <v>0</v>
      </c>
      <c r="T671" s="177">
        <f>S671*H671</f>
        <v>0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178" t="s">
        <v>152</v>
      </c>
      <c r="AT671" s="178" t="s">
        <v>148</v>
      </c>
      <c r="AU671" s="178" t="s">
        <v>79</v>
      </c>
      <c r="AY671" s="19" t="s">
        <v>146</v>
      </c>
      <c r="BE671" s="179">
        <f>IF(N671="základní",J671,0)</f>
        <v>0</v>
      </c>
      <c r="BF671" s="179">
        <f>IF(N671="snížená",J671,0)</f>
        <v>0</v>
      </c>
      <c r="BG671" s="179">
        <f>IF(N671="zákl. přenesená",J671,0)</f>
        <v>0</v>
      </c>
      <c r="BH671" s="179">
        <f>IF(N671="sníž. přenesená",J671,0)</f>
        <v>0</v>
      </c>
      <c r="BI671" s="179">
        <f>IF(N671="nulová",J671,0)</f>
        <v>0</v>
      </c>
      <c r="BJ671" s="19" t="s">
        <v>77</v>
      </c>
      <c r="BK671" s="179">
        <f>ROUND(I671*H671,2)</f>
        <v>0</v>
      </c>
      <c r="BL671" s="19" t="s">
        <v>152</v>
      </c>
      <c r="BM671" s="178" t="s">
        <v>985</v>
      </c>
    </row>
    <row r="672" spans="1:47" s="2" customFormat="1" ht="12">
      <c r="A672" s="38"/>
      <c r="B672" s="39"/>
      <c r="C672" s="38"/>
      <c r="D672" s="180" t="s">
        <v>154</v>
      </c>
      <c r="E672" s="38"/>
      <c r="F672" s="181" t="s">
        <v>986</v>
      </c>
      <c r="G672" s="38"/>
      <c r="H672" s="38"/>
      <c r="I672" s="182"/>
      <c r="J672" s="38"/>
      <c r="K672" s="38"/>
      <c r="L672" s="39"/>
      <c r="M672" s="183"/>
      <c r="N672" s="184"/>
      <c r="O672" s="72"/>
      <c r="P672" s="72"/>
      <c r="Q672" s="72"/>
      <c r="R672" s="72"/>
      <c r="S672" s="72"/>
      <c r="T672" s="73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T672" s="19" t="s">
        <v>154</v>
      </c>
      <c r="AU672" s="19" t="s">
        <v>79</v>
      </c>
    </row>
    <row r="673" spans="1:65" s="2" customFormat="1" ht="21.75" customHeight="1">
      <c r="A673" s="38"/>
      <c r="B673" s="165"/>
      <c r="C673" s="166" t="s">
        <v>987</v>
      </c>
      <c r="D673" s="166" t="s">
        <v>148</v>
      </c>
      <c r="E673" s="167" t="s">
        <v>988</v>
      </c>
      <c r="F673" s="168" t="s">
        <v>989</v>
      </c>
      <c r="G673" s="169" t="s">
        <v>151</v>
      </c>
      <c r="H673" s="170">
        <v>0.15</v>
      </c>
      <c r="I673" s="171"/>
      <c r="J673" s="172">
        <f>ROUND(I673*H673,2)</f>
        <v>0</v>
      </c>
      <c r="K673" s="173"/>
      <c r="L673" s="39"/>
      <c r="M673" s="174" t="s">
        <v>3</v>
      </c>
      <c r="N673" s="175" t="s">
        <v>40</v>
      </c>
      <c r="O673" s="72"/>
      <c r="P673" s="176">
        <f>O673*H673</f>
        <v>0</v>
      </c>
      <c r="Q673" s="176">
        <v>0.00099</v>
      </c>
      <c r="R673" s="176">
        <f>Q673*H673</f>
        <v>0.0001485</v>
      </c>
      <c r="S673" s="176">
        <v>0</v>
      </c>
      <c r="T673" s="177">
        <f>S673*H673</f>
        <v>0</v>
      </c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R673" s="178" t="s">
        <v>152</v>
      </c>
      <c r="AT673" s="178" t="s">
        <v>148</v>
      </c>
      <c r="AU673" s="178" t="s">
        <v>79</v>
      </c>
      <c r="AY673" s="19" t="s">
        <v>146</v>
      </c>
      <c r="BE673" s="179">
        <f>IF(N673="základní",J673,0)</f>
        <v>0</v>
      </c>
      <c r="BF673" s="179">
        <f>IF(N673="snížená",J673,0)</f>
        <v>0</v>
      </c>
      <c r="BG673" s="179">
        <f>IF(N673="zákl. přenesená",J673,0)</f>
        <v>0</v>
      </c>
      <c r="BH673" s="179">
        <f>IF(N673="sníž. přenesená",J673,0)</f>
        <v>0</v>
      </c>
      <c r="BI673" s="179">
        <f>IF(N673="nulová",J673,0)</f>
        <v>0</v>
      </c>
      <c r="BJ673" s="19" t="s">
        <v>77</v>
      </c>
      <c r="BK673" s="179">
        <f>ROUND(I673*H673,2)</f>
        <v>0</v>
      </c>
      <c r="BL673" s="19" t="s">
        <v>152</v>
      </c>
      <c r="BM673" s="178" t="s">
        <v>990</v>
      </c>
    </row>
    <row r="674" spans="1:47" s="2" customFormat="1" ht="12">
      <c r="A674" s="38"/>
      <c r="B674" s="39"/>
      <c r="C674" s="38"/>
      <c r="D674" s="180" t="s">
        <v>154</v>
      </c>
      <c r="E674" s="38"/>
      <c r="F674" s="181" t="s">
        <v>991</v>
      </c>
      <c r="G674" s="38"/>
      <c r="H674" s="38"/>
      <c r="I674" s="182"/>
      <c r="J674" s="38"/>
      <c r="K674" s="38"/>
      <c r="L674" s="39"/>
      <c r="M674" s="183"/>
      <c r="N674" s="184"/>
      <c r="O674" s="72"/>
      <c r="P674" s="72"/>
      <c r="Q674" s="72"/>
      <c r="R674" s="72"/>
      <c r="S674" s="72"/>
      <c r="T674" s="73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T674" s="19" t="s">
        <v>154</v>
      </c>
      <c r="AU674" s="19" t="s">
        <v>79</v>
      </c>
    </row>
    <row r="675" spans="1:51" s="13" customFormat="1" ht="12">
      <c r="A675" s="13"/>
      <c r="B675" s="185"/>
      <c r="C675" s="13"/>
      <c r="D675" s="186" t="s">
        <v>156</v>
      </c>
      <c r="E675" s="187" t="s">
        <v>3</v>
      </c>
      <c r="F675" s="188" t="s">
        <v>929</v>
      </c>
      <c r="G675" s="13"/>
      <c r="H675" s="187" t="s">
        <v>3</v>
      </c>
      <c r="I675" s="189"/>
      <c r="J675" s="13"/>
      <c r="K675" s="13"/>
      <c r="L675" s="185"/>
      <c r="M675" s="190"/>
      <c r="N675" s="191"/>
      <c r="O675" s="191"/>
      <c r="P675" s="191"/>
      <c r="Q675" s="191"/>
      <c r="R675" s="191"/>
      <c r="S675" s="191"/>
      <c r="T675" s="192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187" t="s">
        <v>156</v>
      </c>
      <c r="AU675" s="187" t="s">
        <v>79</v>
      </c>
      <c r="AV675" s="13" t="s">
        <v>77</v>
      </c>
      <c r="AW675" s="13" t="s">
        <v>31</v>
      </c>
      <c r="AX675" s="13" t="s">
        <v>69</v>
      </c>
      <c r="AY675" s="187" t="s">
        <v>146</v>
      </c>
    </row>
    <row r="676" spans="1:51" s="14" customFormat="1" ht="12">
      <c r="A676" s="14"/>
      <c r="B676" s="193"/>
      <c r="C676" s="14"/>
      <c r="D676" s="186" t="s">
        <v>156</v>
      </c>
      <c r="E676" s="194" t="s">
        <v>3</v>
      </c>
      <c r="F676" s="195" t="s">
        <v>992</v>
      </c>
      <c r="G676" s="14"/>
      <c r="H676" s="196">
        <v>0.15</v>
      </c>
      <c r="I676" s="197"/>
      <c r="J676" s="14"/>
      <c r="K676" s="14"/>
      <c r="L676" s="193"/>
      <c r="M676" s="198"/>
      <c r="N676" s="199"/>
      <c r="O676" s="199"/>
      <c r="P676" s="199"/>
      <c r="Q676" s="199"/>
      <c r="R676" s="199"/>
      <c r="S676" s="199"/>
      <c r="T676" s="200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194" t="s">
        <v>156</v>
      </c>
      <c r="AU676" s="194" t="s">
        <v>79</v>
      </c>
      <c r="AV676" s="14" t="s">
        <v>79</v>
      </c>
      <c r="AW676" s="14" t="s">
        <v>31</v>
      </c>
      <c r="AX676" s="14" t="s">
        <v>77</v>
      </c>
      <c r="AY676" s="194" t="s">
        <v>146</v>
      </c>
    </row>
    <row r="677" spans="1:65" s="2" customFormat="1" ht="16.5" customHeight="1">
      <c r="A677" s="38"/>
      <c r="B677" s="165"/>
      <c r="C677" s="166" t="s">
        <v>993</v>
      </c>
      <c r="D677" s="166" t="s">
        <v>148</v>
      </c>
      <c r="E677" s="167" t="s">
        <v>994</v>
      </c>
      <c r="F677" s="168" t="s">
        <v>995</v>
      </c>
      <c r="G677" s="169" t="s">
        <v>151</v>
      </c>
      <c r="H677" s="170">
        <v>0.15</v>
      </c>
      <c r="I677" s="171"/>
      <c r="J677" s="172">
        <f>ROUND(I677*H677,2)</f>
        <v>0</v>
      </c>
      <c r="K677" s="173"/>
      <c r="L677" s="39"/>
      <c r="M677" s="174" t="s">
        <v>3</v>
      </c>
      <c r="N677" s="175" t="s">
        <v>40</v>
      </c>
      <c r="O677" s="72"/>
      <c r="P677" s="176">
        <f>O677*H677</f>
        <v>0</v>
      </c>
      <c r="Q677" s="176">
        <v>0</v>
      </c>
      <c r="R677" s="176">
        <f>Q677*H677</f>
        <v>0</v>
      </c>
      <c r="S677" s="176">
        <v>0</v>
      </c>
      <c r="T677" s="177">
        <f>S677*H677</f>
        <v>0</v>
      </c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R677" s="178" t="s">
        <v>152</v>
      </c>
      <c r="AT677" s="178" t="s">
        <v>148</v>
      </c>
      <c r="AU677" s="178" t="s">
        <v>79</v>
      </c>
      <c r="AY677" s="19" t="s">
        <v>146</v>
      </c>
      <c r="BE677" s="179">
        <f>IF(N677="základní",J677,0)</f>
        <v>0</v>
      </c>
      <c r="BF677" s="179">
        <f>IF(N677="snížená",J677,0)</f>
        <v>0</v>
      </c>
      <c r="BG677" s="179">
        <f>IF(N677="zákl. přenesená",J677,0)</f>
        <v>0</v>
      </c>
      <c r="BH677" s="179">
        <f>IF(N677="sníž. přenesená",J677,0)</f>
        <v>0</v>
      </c>
      <c r="BI677" s="179">
        <f>IF(N677="nulová",J677,0)</f>
        <v>0</v>
      </c>
      <c r="BJ677" s="19" t="s">
        <v>77</v>
      </c>
      <c r="BK677" s="179">
        <f>ROUND(I677*H677,2)</f>
        <v>0</v>
      </c>
      <c r="BL677" s="19" t="s">
        <v>152</v>
      </c>
      <c r="BM677" s="178" t="s">
        <v>996</v>
      </c>
    </row>
    <row r="678" spans="1:47" s="2" customFormat="1" ht="12">
      <c r="A678" s="38"/>
      <c r="B678" s="39"/>
      <c r="C678" s="38"/>
      <c r="D678" s="180" t="s">
        <v>154</v>
      </c>
      <c r="E678" s="38"/>
      <c r="F678" s="181" t="s">
        <v>997</v>
      </c>
      <c r="G678" s="38"/>
      <c r="H678" s="38"/>
      <c r="I678" s="182"/>
      <c r="J678" s="38"/>
      <c r="K678" s="38"/>
      <c r="L678" s="39"/>
      <c r="M678" s="183"/>
      <c r="N678" s="184"/>
      <c r="O678" s="72"/>
      <c r="P678" s="72"/>
      <c r="Q678" s="72"/>
      <c r="R678" s="72"/>
      <c r="S678" s="72"/>
      <c r="T678" s="73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T678" s="19" t="s">
        <v>154</v>
      </c>
      <c r="AU678" s="19" t="s">
        <v>79</v>
      </c>
    </row>
    <row r="679" spans="1:51" s="13" customFormat="1" ht="12">
      <c r="A679" s="13"/>
      <c r="B679" s="185"/>
      <c r="C679" s="13"/>
      <c r="D679" s="186" t="s">
        <v>156</v>
      </c>
      <c r="E679" s="187" t="s">
        <v>3</v>
      </c>
      <c r="F679" s="188" t="s">
        <v>929</v>
      </c>
      <c r="G679" s="13"/>
      <c r="H679" s="187" t="s">
        <v>3</v>
      </c>
      <c r="I679" s="189"/>
      <c r="J679" s="13"/>
      <c r="K679" s="13"/>
      <c r="L679" s="185"/>
      <c r="M679" s="190"/>
      <c r="N679" s="191"/>
      <c r="O679" s="191"/>
      <c r="P679" s="191"/>
      <c r="Q679" s="191"/>
      <c r="R679" s="191"/>
      <c r="S679" s="191"/>
      <c r="T679" s="192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187" t="s">
        <v>156</v>
      </c>
      <c r="AU679" s="187" t="s">
        <v>79</v>
      </c>
      <c r="AV679" s="13" t="s">
        <v>77</v>
      </c>
      <c r="AW679" s="13" t="s">
        <v>31</v>
      </c>
      <c r="AX679" s="13" t="s">
        <v>69</v>
      </c>
      <c r="AY679" s="187" t="s">
        <v>146</v>
      </c>
    </row>
    <row r="680" spans="1:51" s="14" customFormat="1" ht="12">
      <c r="A680" s="14"/>
      <c r="B680" s="193"/>
      <c r="C680" s="14"/>
      <c r="D680" s="186" t="s">
        <v>156</v>
      </c>
      <c r="E680" s="194" t="s">
        <v>3</v>
      </c>
      <c r="F680" s="195" t="s">
        <v>992</v>
      </c>
      <c r="G680" s="14"/>
      <c r="H680" s="196">
        <v>0.15</v>
      </c>
      <c r="I680" s="197"/>
      <c r="J680" s="14"/>
      <c r="K680" s="14"/>
      <c r="L680" s="193"/>
      <c r="M680" s="198"/>
      <c r="N680" s="199"/>
      <c r="O680" s="199"/>
      <c r="P680" s="199"/>
      <c r="Q680" s="199"/>
      <c r="R680" s="199"/>
      <c r="S680" s="199"/>
      <c r="T680" s="200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194" t="s">
        <v>156</v>
      </c>
      <c r="AU680" s="194" t="s">
        <v>79</v>
      </c>
      <c r="AV680" s="14" t="s">
        <v>79</v>
      </c>
      <c r="AW680" s="14" t="s">
        <v>31</v>
      </c>
      <c r="AX680" s="14" t="s">
        <v>77</v>
      </c>
      <c r="AY680" s="194" t="s">
        <v>146</v>
      </c>
    </row>
    <row r="681" spans="1:65" s="2" customFormat="1" ht="16.5" customHeight="1">
      <c r="A681" s="38"/>
      <c r="B681" s="165"/>
      <c r="C681" s="166" t="s">
        <v>998</v>
      </c>
      <c r="D681" s="166" t="s">
        <v>148</v>
      </c>
      <c r="E681" s="167" t="s">
        <v>999</v>
      </c>
      <c r="F681" s="168" t="s">
        <v>1000</v>
      </c>
      <c r="G681" s="169" t="s">
        <v>151</v>
      </c>
      <c r="H681" s="170">
        <v>0.15</v>
      </c>
      <c r="I681" s="171"/>
      <c r="J681" s="172">
        <f>ROUND(I681*H681,2)</f>
        <v>0</v>
      </c>
      <c r="K681" s="173"/>
      <c r="L681" s="39"/>
      <c r="M681" s="174" t="s">
        <v>3</v>
      </c>
      <c r="N681" s="175" t="s">
        <v>40</v>
      </c>
      <c r="O681" s="72"/>
      <c r="P681" s="176">
        <f>O681*H681</f>
        <v>0</v>
      </c>
      <c r="Q681" s="176">
        <v>0</v>
      </c>
      <c r="R681" s="176">
        <f>Q681*H681</f>
        <v>0</v>
      </c>
      <c r="S681" s="176">
        <v>0</v>
      </c>
      <c r="T681" s="177">
        <f>S681*H681</f>
        <v>0</v>
      </c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R681" s="178" t="s">
        <v>152</v>
      </c>
      <c r="AT681" s="178" t="s">
        <v>148</v>
      </c>
      <c r="AU681" s="178" t="s">
        <v>79</v>
      </c>
      <c r="AY681" s="19" t="s">
        <v>146</v>
      </c>
      <c r="BE681" s="179">
        <f>IF(N681="základní",J681,0)</f>
        <v>0</v>
      </c>
      <c r="BF681" s="179">
        <f>IF(N681="snížená",J681,0)</f>
        <v>0</v>
      </c>
      <c r="BG681" s="179">
        <f>IF(N681="zákl. přenesená",J681,0)</f>
        <v>0</v>
      </c>
      <c r="BH681" s="179">
        <f>IF(N681="sníž. přenesená",J681,0)</f>
        <v>0</v>
      </c>
      <c r="BI681" s="179">
        <f>IF(N681="nulová",J681,0)</f>
        <v>0</v>
      </c>
      <c r="BJ681" s="19" t="s">
        <v>77</v>
      </c>
      <c r="BK681" s="179">
        <f>ROUND(I681*H681,2)</f>
        <v>0</v>
      </c>
      <c r="BL681" s="19" t="s">
        <v>152</v>
      </c>
      <c r="BM681" s="178" t="s">
        <v>1001</v>
      </c>
    </row>
    <row r="682" spans="1:47" s="2" customFormat="1" ht="12">
      <c r="A682" s="38"/>
      <c r="B682" s="39"/>
      <c r="C682" s="38"/>
      <c r="D682" s="180" t="s">
        <v>154</v>
      </c>
      <c r="E682" s="38"/>
      <c r="F682" s="181" t="s">
        <v>1002</v>
      </c>
      <c r="G682" s="38"/>
      <c r="H682" s="38"/>
      <c r="I682" s="182"/>
      <c r="J682" s="38"/>
      <c r="K682" s="38"/>
      <c r="L682" s="39"/>
      <c r="M682" s="183"/>
      <c r="N682" s="184"/>
      <c r="O682" s="72"/>
      <c r="P682" s="72"/>
      <c r="Q682" s="72"/>
      <c r="R682" s="72"/>
      <c r="S682" s="72"/>
      <c r="T682" s="73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T682" s="19" t="s">
        <v>154</v>
      </c>
      <c r="AU682" s="19" t="s">
        <v>79</v>
      </c>
    </row>
    <row r="683" spans="1:51" s="13" customFormat="1" ht="12">
      <c r="A683" s="13"/>
      <c r="B683" s="185"/>
      <c r="C683" s="13"/>
      <c r="D683" s="186" t="s">
        <v>156</v>
      </c>
      <c r="E683" s="187" t="s">
        <v>3</v>
      </c>
      <c r="F683" s="188" t="s">
        <v>929</v>
      </c>
      <c r="G683" s="13"/>
      <c r="H683" s="187" t="s">
        <v>3</v>
      </c>
      <c r="I683" s="189"/>
      <c r="J683" s="13"/>
      <c r="K683" s="13"/>
      <c r="L683" s="185"/>
      <c r="M683" s="190"/>
      <c r="N683" s="191"/>
      <c r="O683" s="191"/>
      <c r="P683" s="191"/>
      <c r="Q683" s="191"/>
      <c r="R683" s="191"/>
      <c r="S683" s="191"/>
      <c r="T683" s="192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187" t="s">
        <v>156</v>
      </c>
      <c r="AU683" s="187" t="s">
        <v>79</v>
      </c>
      <c r="AV683" s="13" t="s">
        <v>77</v>
      </c>
      <c r="AW683" s="13" t="s">
        <v>31</v>
      </c>
      <c r="AX683" s="13" t="s">
        <v>69</v>
      </c>
      <c r="AY683" s="187" t="s">
        <v>146</v>
      </c>
    </row>
    <row r="684" spans="1:51" s="14" customFormat="1" ht="12">
      <c r="A684" s="14"/>
      <c r="B684" s="193"/>
      <c r="C684" s="14"/>
      <c r="D684" s="186" t="s">
        <v>156</v>
      </c>
      <c r="E684" s="194" t="s">
        <v>3</v>
      </c>
      <c r="F684" s="195" t="s">
        <v>992</v>
      </c>
      <c r="G684" s="14"/>
      <c r="H684" s="196">
        <v>0.15</v>
      </c>
      <c r="I684" s="197"/>
      <c r="J684" s="14"/>
      <c r="K684" s="14"/>
      <c r="L684" s="193"/>
      <c r="M684" s="198"/>
      <c r="N684" s="199"/>
      <c r="O684" s="199"/>
      <c r="P684" s="199"/>
      <c r="Q684" s="199"/>
      <c r="R684" s="199"/>
      <c r="S684" s="199"/>
      <c r="T684" s="200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194" t="s">
        <v>156</v>
      </c>
      <c r="AU684" s="194" t="s">
        <v>79</v>
      </c>
      <c r="AV684" s="14" t="s">
        <v>79</v>
      </c>
      <c r="AW684" s="14" t="s">
        <v>31</v>
      </c>
      <c r="AX684" s="14" t="s">
        <v>77</v>
      </c>
      <c r="AY684" s="194" t="s">
        <v>146</v>
      </c>
    </row>
    <row r="685" spans="1:65" s="2" customFormat="1" ht="16.5" customHeight="1">
      <c r="A685" s="38"/>
      <c r="B685" s="165"/>
      <c r="C685" s="166" t="s">
        <v>1003</v>
      </c>
      <c r="D685" s="166" t="s">
        <v>148</v>
      </c>
      <c r="E685" s="167" t="s">
        <v>1004</v>
      </c>
      <c r="F685" s="168" t="s">
        <v>1005</v>
      </c>
      <c r="G685" s="169" t="s">
        <v>151</v>
      </c>
      <c r="H685" s="170">
        <v>12.3</v>
      </c>
      <c r="I685" s="171"/>
      <c r="J685" s="172">
        <f>ROUND(I685*H685,2)</f>
        <v>0</v>
      </c>
      <c r="K685" s="173"/>
      <c r="L685" s="39"/>
      <c r="M685" s="174" t="s">
        <v>3</v>
      </c>
      <c r="N685" s="175" t="s">
        <v>40</v>
      </c>
      <c r="O685" s="72"/>
      <c r="P685" s="176">
        <f>O685*H685</f>
        <v>0</v>
      </c>
      <c r="Q685" s="176">
        <v>0.003</v>
      </c>
      <c r="R685" s="176">
        <f>Q685*H685</f>
        <v>0.0369</v>
      </c>
      <c r="S685" s="176">
        <v>0</v>
      </c>
      <c r="T685" s="177">
        <f>S685*H685</f>
        <v>0</v>
      </c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R685" s="178" t="s">
        <v>152</v>
      </c>
      <c r="AT685" s="178" t="s">
        <v>148</v>
      </c>
      <c r="AU685" s="178" t="s">
        <v>79</v>
      </c>
      <c r="AY685" s="19" t="s">
        <v>146</v>
      </c>
      <c r="BE685" s="179">
        <f>IF(N685="základní",J685,0)</f>
        <v>0</v>
      </c>
      <c r="BF685" s="179">
        <f>IF(N685="snížená",J685,0)</f>
        <v>0</v>
      </c>
      <c r="BG685" s="179">
        <f>IF(N685="zákl. přenesená",J685,0)</f>
        <v>0</v>
      </c>
      <c r="BH685" s="179">
        <f>IF(N685="sníž. přenesená",J685,0)</f>
        <v>0</v>
      </c>
      <c r="BI685" s="179">
        <f>IF(N685="nulová",J685,0)</f>
        <v>0</v>
      </c>
      <c r="BJ685" s="19" t="s">
        <v>77</v>
      </c>
      <c r="BK685" s="179">
        <f>ROUND(I685*H685,2)</f>
        <v>0</v>
      </c>
      <c r="BL685" s="19" t="s">
        <v>152</v>
      </c>
      <c r="BM685" s="178" t="s">
        <v>1006</v>
      </c>
    </row>
    <row r="686" spans="1:47" s="2" customFormat="1" ht="12">
      <c r="A686" s="38"/>
      <c r="B686" s="39"/>
      <c r="C686" s="38"/>
      <c r="D686" s="180" t="s">
        <v>154</v>
      </c>
      <c r="E686" s="38"/>
      <c r="F686" s="181" t="s">
        <v>1007</v>
      </c>
      <c r="G686" s="38"/>
      <c r="H686" s="38"/>
      <c r="I686" s="182"/>
      <c r="J686" s="38"/>
      <c r="K686" s="38"/>
      <c r="L686" s="39"/>
      <c r="M686" s="183"/>
      <c r="N686" s="184"/>
      <c r="O686" s="72"/>
      <c r="P686" s="72"/>
      <c r="Q686" s="72"/>
      <c r="R686" s="72"/>
      <c r="S686" s="72"/>
      <c r="T686" s="73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T686" s="19" t="s">
        <v>154</v>
      </c>
      <c r="AU686" s="19" t="s">
        <v>79</v>
      </c>
    </row>
    <row r="687" spans="1:51" s="13" customFormat="1" ht="12">
      <c r="A687" s="13"/>
      <c r="B687" s="185"/>
      <c r="C687" s="13"/>
      <c r="D687" s="186" t="s">
        <v>156</v>
      </c>
      <c r="E687" s="187" t="s">
        <v>3</v>
      </c>
      <c r="F687" s="188" t="s">
        <v>1008</v>
      </c>
      <c r="G687" s="13"/>
      <c r="H687" s="187" t="s">
        <v>3</v>
      </c>
      <c r="I687" s="189"/>
      <c r="J687" s="13"/>
      <c r="K687" s="13"/>
      <c r="L687" s="185"/>
      <c r="M687" s="190"/>
      <c r="N687" s="191"/>
      <c r="O687" s="191"/>
      <c r="P687" s="191"/>
      <c r="Q687" s="191"/>
      <c r="R687" s="191"/>
      <c r="S687" s="191"/>
      <c r="T687" s="192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187" t="s">
        <v>156</v>
      </c>
      <c r="AU687" s="187" t="s">
        <v>79</v>
      </c>
      <c r="AV687" s="13" t="s">
        <v>77</v>
      </c>
      <c r="AW687" s="13" t="s">
        <v>31</v>
      </c>
      <c r="AX687" s="13" t="s">
        <v>69</v>
      </c>
      <c r="AY687" s="187" t="s">
        <v>146</v>
      </c>
    </row>
    <row r="688" spans="1:51" s="14" customFormat="1" ht="12">
      <c r="A688" s="14"/>
      <c r="B688" s="193"/>
      <c r="C688" s="14"/>
      <c r="D688" s="186" t="s">
        <v>156</v>
      </c>
      <c r="E688" s="194" t="s">
        <v>3</v>
      </c>
      <c r="F688" s="195" t="s">
        <v>181</v>
      </c>
      <c r="G688" s="14"/>
      <c r="H688" s="196">
        <v>5</v>
      </c>
      <c r="I688" s="197"/>
      <c r="J688" s="14"/>
      <c r="K688" s="14"/>
      <c r="L688" s="193"/>
      <c r="M688" s="198"/>
      <c r="N688" s="199"/>
      <c r="O688" s="199"/>
      <c r="P688" s="199"/>
      <c r="Q688" s="199"/>
      <c r="R688" s="199"/>
      <c r="S688" s="199"/>
      <c r="T688" s="200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194" t="s">
        <v>156</v>
      </c>
      <c r="AU688" s="194" t="s">
        <v>79</v>
      </c>
      <c r="AV688" s="14" t="s">
        <v>79</v>
      </c>
      <c r="AW688" s="14" t="s">
        <v>31</v>
      </c>
      <c r="AX688" s="14" t="s">
        <v>69</v>
      </c>
      <c r="AY688" s="194" t="s">
        <v>146</v>
      </c>
    </row>
    <row r="689" spans="1:51" s="13" customFormat="1" ht="12">
      <c r="A689" s="13"/>
      <c r="B689" s="185"/>
      <c r="C689" s="13"/>
      <c r="D689" s="186" t="s">
        <v>156</v>
      </c>
      <c r="E689" s="187" t="s">
        <v>3</v>
      </c>
      <c r="F689" s="188" t="s">
        <v>929</v>
      </c>
      <c r="G689" s="13"/>
      <c r="H689" s="187" t="s">
        <v>3</v>
      </c>
      <c r="I689" s="189"/>
      <c r="J689" s="13"/>
      <c r="K689" s="13"/>
      <c r="L689" s="185"/>
      <c r="M689" s="190"/>
      <c r="N689" s="191"/>
      <c r="O689" s="191"/>
      <c r="P689" s="191"/>
      <c r="Q689" s="191"/>
      <c r="R689" s="191"/>
      <c r="S689" s="191"/>
      <c r="T689" s="192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187" t="s">
        <v>156</v>
      </c>
      <c r="AU689" s="187" t="s">
        <v>79</v>
      </c>
      <c r="AV689" s="13" t="s">
        <v>77</v>
      </c>
      <c r="AW689" s="13" t="s">
        <v>31</v>
      </c>
      <c r="AX689" s="13" t="s">
        <v>69</v>
      </c>
      <c r="AY689" s="187" t="s">
        <v>146</v>
      </c>
    </row>
    <row r="690" spans="1:51" s="14" customFormat="1" ht="12">
      <c r="A690" s="14"/>
      <c r="B690" s="193"/>
      <c r="C690" s="14"/>
      <c r="D690" s="186" t="s">
        <v>156</v>
      </c>
      <c r="E690" s="194" t="s">
        <v>3</v>
      </c>
      <c r="F690" s="195" t="s">
        <v>930</v>
      </c>
      <c r="G690" s="14"/>
      <c r="H690" s="196">
        <v>7.3</v>
      </c>
      <c r="I690" s="197"/>
      <c r="J690" s="14"/>
      <c r="K690" s="14"/>
      <c r="L690" s="193"/>
      <c r="M690" s="198"/>
      <c r="N690" s="199"/>
      <c r="O690" s="199"/>
      <c r="P690" s="199"/>
      <c r="Q690" s="199"/>
      <c r="R690" s="199"/>
      <c r="S690" s="199"/>
      <c r="T690" s="200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194" t="s">
        <v>156</v>
      </c>
      <c r="AU690" s="194" t="s">
        <v>79</v>
      </c>
      <c r="AV690" s="14" t="s">
        <v>79</v>
      </c>
      <c r="AW690" s="14" t="s">
        <v>31</v>
      </c>
      <c r="AX690" s="14" t="s">
        <v>69</v>
      </c>
      <c r="AY690" s="194" t="s">
        <v>146</v>
      </c>
    </row>
    <row r="691" spans="1:51" s="15" customFormat="1" ht="12">
      <c r="A691" s="15"/>
      <c r="B691" s="201"/>
      <c r="C691" s="15"/>
      <c r="D691" s="186" t="s">
        <v>156</v>
      </c>
      <c r="E691" s="202" t="s">
        <v>3</v>
      </c>
      <c r="F691" s="203" t="s">
        <v>161</v>
      </c>
      <c r="G691" s="15"/>
      <c r="H691" s="204">
        <v>12.3</v>
      </c>
      <c r="I691" s="205"/>
      <c r="J691" s="15"/>
      <c r="K691" s="15"/>
      <c r="L691" s="201"/>
      <c r="M691" s="206"/>
      <c r="N691" s="207"/>
      <c r="O691" s="207"/>
      <c r="P691" s="207"/>
      <c r="Q691" s="207"/>
      <c r="R691" s="207"/>
      <c r="S691" s="207"/>
      <c r="T691" s="208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T691" s="202" t="s">
        <v>156</v>
      </c>
      <c r="AU691" s="202" t="s">
        <v>79</v>
      </c>
      <c r="AV691" s="15" t="s">
        <v>152</v>
      </c>
      <c r="AW691" s="15" t="s">
        <v>31</v>
      </c>
      <c r="AX691" s="15" t="s">
        <v>77</v>
      </c>
      <c r="AY691" s="202" t="s">
        <v>146</v>
      </c>
    </row>
    <row r="692" spans="1:65" s="2" customFormat="1" ht="16.5" customHeight="1">
      <c r="A692" s="38"/>
      <c r="B692" s="165"/>
      <c r="C692" s="166" t="s">
        <v>1009</v>
      </c>
      <c r="D692" s="166" t="s">
        <v>148</v>
      </c>
      <c r="E692" s="167" t="s">
        <v>1010</v>
      </c>
      <c r="F692" s="168" t="s">
        <v>1011</v>
      </c>
      <c r="G692" s="169" t="s">
        <v>151</v>
      </c>
      <c r="H692" s="170">
        <v>12.3</v>
      </c>
      <c r="I692" s="171"/>
      <c r="J692" s="172">
        <f>ROUND(I692*H692,2)</f>
        <v>0</v>
      </c>
      <c r="K692" s="173"/>
      <c r="L692" s="39"/>
      <c r="M692" s="174" t="s">
        <v>3</v>
      </c>
      <c r="N692" s="175" t="s">
        <v>40</v>
      </c>
      <c r="O692" s="72"/>
      <c r="P692" s="176">
        <f>O692*H692</f>
        <v>0</v>
      </c>
      <c r="Q692" s="176">
        <v>0</v>
      </c>
      <c r="R692" s="176">
        <f>Q692*H692</f>
        <v>0</v>
      </c>
      <c r="S692" s="176">
        <v>0</v>
      </c>
      <c r="T692" s="177">
        <f>S692*H692</f>
        <v>0</v>
      </c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R692" s="178" t="s">
        <v>152</v>
      </c>
      <c r="AT692" s="178" t="s">
        <v>148</v>
      </c>
      <c r="AU692" s="178" t="s">
        <v>79</v>
      </c>
      <c r="AY692" s="19" t="s">
        <v>146</v>
      </c>
      <c r="BE692" s="179">
        <f>IF(N692="základní",J692,0)</f>
        <v>0</v>
      </c>
      <c r="BF692" s="179">
        <f>IF(N692="snížená",J692,0)</f>
        <v>0</v>
      </c>
      <c r="BG692" s="179">
        <f>IF(N692="zákl. přenesená",J692,0)</f>
        <v>0</v>
      </c>
      <c r="BH692" s="179">
        <f>IF(N692="sníž. přenesená",J692,0)</f>
        <v>0</v>
      </c>
      <c r="BI692" s="179">
        <f>IF(N692="nulová",J692,0)</f>
        <v>0</v>
      </c>
      <c r="BJ692" s="19" t="s">
        <v>77</v>
      </c>
      <c r="BK692" s="179">
        <f>ROUND(I692*H692,2)</f>
        <v>0</v>
      </c>
      <c r="BL692" s="19" t="s">
        <v>152</v>
      </c>
      <c r="BM692" s="178" t="s">
        <v>1012</v>
      </c>
    </row>
    <row r="693" spans="1:47" s="2" customFormat="1" ht="12">
      <c r="A693" s="38"/>
      <c r="B693" s="39"/>
      <c r="C693" s="38"/>
      <c r="D693" s="180" t="s">
        <v>154</v>
      </c>
      <c r="E693" s="38"/>
      <c r="F693" s="181" t="s">
        <v>1013</v>
      </c>
      <c r="G693" s="38"/>
      <c r="H693" s="38"/>
      <c r="I693" s="182"/>
      <c r="J693" s="38"/>
      <c r="K693" s="38"/>
      <c r="L693" s="39"/>
      <c r="M693" s="183"/>
      <c r="N693" s="184"/>
      <c r="O693" s="72"/>
      <c r="P693" s="72"/>
      <c r="Q693" s="72"/>
      <c r="R693" s="72"/>
      <c r="S693" s="72"/>
      <c r="T693" s="73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T693" s="19" t="s">
        <v>154</v>
      </c>
      <c r="AU693" s="19" t="s">
        <v>79</v>
      </c>
    </row>
    <row r="694" spans="1:65" s="2" customFormat="1" ht="16.5" customHeight="1">
      <c r="A694" s="38"/>
      <c r="B694" s="165"/>
      <c r="C694" s="166" t="s">
        <v>1014</v>
      </c>
      <c r="D694" s="166" t="s">
        <v>148</v>
      </c>
      <c r="E694" s="167" t="s">
        <v>1015</v>
      </c>
      <c r="F694" s="168" t="s">
        <v>1016</v>
      </c>
      <c r="G694" s="169" t="s">
        <v>151</v>
      </c>
      <c r="H694" s="170">
        <v>12.3</v>
      </c>
      <c r="I694" s="171"/>
      <c r="J694" s="172">
        <f>ROUND(I694*H694,2)</f>
        <v>0</v>
      </c>
      <c r="K694" s="173"/>
      <c r="L694" s="39"/>
      <c r="M694" s="174" t="s">
        <v>3</v>
      </c>
      <c r="N694" s="175" t="s">
        <v>40</v>
      </c>
      <c r="O694" s="72"/>
      <c r="P694" s="176">
        <f>O694*H694</f>
        <v>0</v>
      </c>
      <c r="Q694" s="176">
        <v>0</v>
      </c>
      <c r="R694" s="176">
        <f>Q694*H694</f>
        <v>0</v>
      </c>
      <c r="S694" s="176">
        <v>0</v>
      </c>
      <c r="T694" s="177">
        <f>S694*H694</f>
        <v>0</v>
      </c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R694" s="178" t="s">
        <v>152</v>
      </c>
      <c r="AT694" s="178" t="s">
        <v>148</v>
      </c>
      <c r="AU694" s="178" t="s">
        <v>79</v>
      </c>
      <c r="AY694" s="19" t="s">
        <v>146</v>
      </c>
      <c r="BE694" s="179">
        <f>IF(N694="základní",J694,0)</f>
        <v>0</v>
      </c>
      <c r="BF694" s="179">
        <f>IF(N694="snížená",J694,0)</f>
        <v>0</v>
      </c>
      <c r="BG694" s="179">
        <f>IF(N694="zákl. přenesená",J694,0)</f>
        <v>0</v>
      </c>
      <c r="BH694" s="179">
        <f>IF(N694="sníž. přenesená",J694,0)</f>
        <v>0</v>
      </c>
      <c r="BI694" s="179">
        <f>IF(N694="nulová",J694,0)</f>
        <v>0</v>
      </c>
      <c r="BJ694" s="19" t="s">
        <v>77</v>
      </c>
      <c r="BK694" s="179">
        <f>ROUND(I694*H694,2)</f>
        <v>0</v>
      </c>
      <c r="BL694" s="19" t="s">
        <v>152</v>
      </c>
      <c r="BM694" s="178" t="s">
        <v>1017</v>
      </c>
    </row>
    <row r="695" spans="1:47" s="2" customFormat="1" ht="12">
      <c r="A695" s="38"/>
      <c r="B695" s="39"/>
      <c r="C695" s="38"/>
      <c r="D695" s="180" t="s">
        <v>154</v>
      </c>
      <c r="E695" s="38"/>
      <c r="F695" s="181" t="s">
        <v>1018</v>
      </c>
      <c r="G695" s="38"/>
      <c r="H695" s="38"/>
      <c r="I695" s="182"/>
      <c r="J695" s="38"/>
      <c r="K695" s="38"/>
      <c r="L695" s="39"/>
      <c r="M695" s="183"/>
      <c r="N695" s="184"/>
      <c r="O695" s="72"/>
      <c r="P695" s="72"/>
      <c r="Q695" s="72"/>
      <c r="R695" s="72"/>
      <c r="S695" s="72"/>
      <c r="T695" s="73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T695" s="19" t="s">
        <v>154</v>
      </c>
      <c r="AU695" s="19" t="s">
        <v>79</v>
      </c>
    </row>
    <row r="696" spans="1:63" s="12" customFormat="1" ht="22.8" customHeight="1">
      <c r="A696" s="12"/>
      <c r="B696" s="152"/>
      <c r="C696" s="12"/>
      <c r="D696" s="153" t="s">
        <v>68</v>
      </c>
      <c r="E696" s="163" t="s">
        <v>1019</v>
      </c>
      <c r="F696" s="163" t="s">
        <v>1020</v>
      </c>
      <c r="G696" s="12"/>
      <c r="H696" s="12"/>
      <c r="I696" s="155"/>
      <c r="J696" s="164">
        <f>BK696</f>
        <v>0</v>
      </c>
      <c r="K696" s="12"/>
      <c r="L696" s="152"/>
      <c r="M696" s="157"/>
      <c r="N696" s="158"/>
      <c r="O696" s="158"/>
      <c r="P696" s="159">
        <f>SUM(P697:P709)</f>
        <v>0</v>
      </c>
      <c r="Q696" s="158"/>
      <c r="R696" s="159">
        <f>SUM(R697:R709)</f>
        <v>0</v>
      </c>
      <c r="S696" s="158"/>
      <c r="T696" s="160">
        <f>SUM(T697:T709)</f>
        <v>0</v>
      </c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R696" s="153" t="s">
        <v>77</v>
      </c>
      <c r="AT696" s="161" t="s">
        <v>68</v>
      </c>
      <c r="AU696" s="161" t="s">
        <v>77</v>
      </c>
      <c r="AY696" s="153" t="s">
        <v>146</v>
      </c>
      <c r="BK696" s="162">
        <f>SUM(BK697:BK709)</f>
        <v>0</v>
      </c>
    </row>
    <row r="697" spans="1:65" s="2" customFormat="1" ht="24.15" customHeight="1">
      <c r="A697" s="38"/>
      <c r="B697" s="165"/>
      <c r="C697" s="166" t="s">
        <v>1021</v>
      </c>
      <c r="D697" s="166" t="s">
        <v>148</v>
      </c>
      <c r="E697" s="167" t="s">
        <v>1022</v>
      </c>
      <c r="F697" s="168" t="s">
        <v>1023</v>
      </c>
      <c r="G697" s="169" t="s">
        <v>257</v>
      </c>
      <c r="H697" s="170">
        <v>525.346</v>
      </c>
      <c r="I697" s="171"/>
      <c r="J697" s="172">
        <f>ROUND(I697*H697,2)</f>
        <v>0</v>
      </c>
      <c r="K697" s="173"/>
      <c r="L697" s="39"/>
      <c r="M697" s="174" t="s">
        <v>3</v>
      </c>
      <c r="N697" s="175" t="s">
        <v>40</v>
      </c>
      <c r="O697" s="72"/>
      <c r="P697" s="176">
        <f>O697*H697</f>
        <v>0</v>
      </c>
      <c r="Q697" s="176">
        <v>0</v>
      </c>
      <c r="R697" s="176">
        <f>Q697*H697</f>
        <v>0</v>
      </c>
      <c r="S697" s="176">
        <v>0</v>
      </c>
      <c r="T697" s="177">
        <f>S697*H697</f>
        <v>0</v>
      </c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R697" s="178" t="s">
        <v>152</v>
      </c>
      <c r="AT697" s="178" t="s">
        <v>148</v>
      </c>
      <c r="AU697" s="178" t="s">
        <v>79</v>
      </c>
      <c r="AY697" s="19" t="s">
        <v>146</v>
      </c>
      <c r="BE697" s="179">
        <f>IF(N697="základní",J697,0)</f>
        <v>0</v>
      </c>
      <c r="BF697" s="179">
        <f>IF(N697="snížená",J697,0)</f>
        <v>0</v>
      </c>
      <c r="BG697" s="179">
        <f>IF(N697="zákl. přenesená",J697,0)</f>
        <v>0</v>
      </c>
      <c r="BH697" s="179">
        <f>IF(N697="sníž. přenesená",J697,0)</f>
        <v>0</v>
      </c>
      <c r="BI697" s="179">
        <f>IF(N697="nulová",J697,0)</f>
        <v>0</v>
      </c>
      <c r="BJ697" s="19" t="s">
        <v>77</v>
      </c>
      <c r="BK697" s="179">
        <f>ROUND(I697*H697,2)</f>
        <v>0</v>
      </c>
      <c r="BL697" s="19" t="s">
        <v>152</v>
      </c>
      <c r="BM697" s="178" t="s">
        <v>1024</v>
      </c>
    </row>
    <row r="698" spans="1:47" s="2" customFormat="1" ht="12">
      <c r="A698" s="38"/>
      <c r="B698" s="39"/>
      <c r="C698" s="38"/>
      <c r="D698" s="180" t="s">
        <v>154</v>
      </c>
      <c r="E698" s="38"/>
      <c r="F698" s="181" t="s">
        <v>1025</v>
      </c>
      <c r="G698" s="38"/>
      <c r="H698" s="38"/>
      <c r="I698" s="182"/>
      <c r="J698" s="38"/>
      <c r="K698" s="38"/>
      <c r="L698" s="39"/>
      <c r="M698" s="183"/>
      <c r="N698" s="184"/>
      <c r="O698" s="72"/>
      <c r="P698" s="72"/>
      <c r="Q698" s="72"/>
      <c r="R698" s="72"/>
      <c r="S698" s="72"/>
      <c r="T698" s="73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T698" s="19" t="s">
        <v>154</v>
      </c>
      <c r="AU698" s="19" t="s">
        <v>79</v>
      </c>
    </row>
    <row r="699" spans="1:51" s="14" customFormat="1" ht="12">
      <c r="A699" s="14"/>
      <c r="B699" s="193"/>
      <c r="C699" s="14"/>
      <c r="D699" s="186" t="s">
        <v>156</v>
      </c>
      <c r="E699" s="194" t="s">
        <v>3</v>
      </c>
      <c r="F699" s="195" t="s">
        <v>1026</v>
      </c>
      <c r="G699" s="14"/>
      <c r="H699" s="196">
        <v>525.346</v>
      </c>
      <c r="I699" s="197"/>
      <c r="J699" s="14"/>
      <c r="K699" s="14"/>
      <c r="L699" s="193"/>
      <c r="M699" s="198"/>
      <c r="N699" s="199"/>
      <c r="O699" s="199"/>
      <c r="P699" s="199"/>
      <c r="Q699" s="199"/>
      <c r="R699" s="199"/>
      <c r="S699" s="199"/>
      <c r="T699" s="200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194" t="s">
        <v>156</v>
      </c>
      <c r="AU699" s="194" t="s">
        <v>79</v>
      </c>
      <c r="AV699" s="14" t="s">
        <v>79</v>
      </c>
      <c r="AW699" s="14" t="s">
        <v>31</v>
      </c>
      <c r="AX699" s="14" t="s">
        <v>77</v>
      </c>
      <c r="AY699" s="194" t="s">
        <v>146</v>
      </c>
    </row>
    <row r="700" spans="1:65" s="2" customFormat="1" ht="24.15" customHeight="1">
      <c r="A700" s="38"/>
      <c r="B700" s="165"/>
      <c r="C700" s="166" t="s">
        <v>1027</v>
      </c>
      <c r="D700" s="166" t="s">
        <v>148</v>
      </c>
      <c r="E700" s="167" t="s">
        <v>1028</v>
      </c>
      <c r="F700" s="168" t="s">
        <v>1029</v>
      </c>
      <c r="G700" s="169" t="s">
        <v>257</v>
      </c>
      <c r="H700" s="170">
        <v>936.125</v>
      </c>
      <c r="I700" s="171"/>
      <c r="J700" s="172">
        <f>ROUND(I700*H700,2)</f>
        <v>0</v>
      </c>
      <c r="K700" s="173"/>
      <c r="L700" s="39"/>
      <c r="M700" s="174" t="s">
        <v>3</v>
      </c>
      <c r="N700" s="175" t="s">
        <v>40</v>
      </c>
      <c r="O700" s="72"/>
      <c r="P700" s="176">
        <f>O700*H700</f>
        <v>0</v>
      </c>
      <c r="Q700" s="176">
        <v>0</v>
      </c>
      <c r="R700" s="176">
        <f>Q700*H700</f>
        <v>0</v>
      </c>
      <c r="S700" s="176">
        <v>0</v>
      </c>
      <c r="T700" s="177">
        <f>S700*H700</f>
        <v>0</v>
      </c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R700" s="178" t="s">
        <v>152</v>
      </c>
      <c r="AT700" s="178" t="s">
        <v>148</v>
      </c>
      <c r="AU700" s="178" t="s">
        <v>79</v>
      </c>
      <c r="AY700" s="19" t="s">
        <v>146</v>
      </c>
      <c r="BE700" s="179">
        <f>IF(N700="základní",J700,0)</f>
        <v>0</v>
      </c>
      <c r="BF700" s="179">
        <f>IF(N700="snížená",J700,0)</f>
        <v>0</v>
      </c>
      <c r="BG700" s="179">
        <f>IF(N700="zákl. přenesená",J700,0)</f>
        <v>0</v>
      </c>
      <c r="BH700" s="179">
        <f>IF(N700="sníž. přenesená",J700,0)</f>
        <v>0</v>
      </c>
      <c r="BI700" s="179">
        <f>IF(N700="nulová",J700,0)</f>
        <v>0</v>
      </c>
      <c r="BJ700" s="19" t="s">
        <v>77</v>
      </c>
      <c r="BK700" s="179">
        <f>ROUND(I700*H700,2)</f>
        <v>0</v>
      </c>
      <c r="BL700" s="19" t="s">
        <v>152</v>
      </c>
      <c r="BM700" s="178" t="s">
        <v>1030</v>
      </c>
    </row>
    <row r="701" spans="1:47" s="2" customFormat="1" ht="12">
      <c r="A701" s="38"/>
      <c r="B701" s="39"/>
      <c r="C701" s="38"/>
      <c r="D701" s="180" t="s">
        <v>154</v>
      </c>
      <c r="E701" s="38"/>
      <c r="F701" s="181" t="s">
        <v>1031</v>
      </c>
      <c r="G701" s="38"/>
      <c r="H701" s="38"/>
      <c r="I701" s="182"/>
      <c r="J701" s="38"/>
      <c r="K701" s="38"/>
      <c r="L701" s="39"/>
      <c r="M701" s="183"/>
      <c r="N701" s="184"/>
      <c r="O701" s="72"/>
      <c r="P701" s="72"/>
      <c r="Q701" s="72"/>
      <c r="R701" s="72"/>
      <c r="S701" s="72"/>
      <c r="T701" s="73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T701" s="19" t="s">
        <v>154</v>
      </c>
      <c r="AU701" s="19" t="s">
        <v>79</v>
      </c>
    </row>
    <row r="702" spans="1:65" s="2" customFormat="1" ht="24.15" customHeight="1">
      <c r="A702" s="38"/>
      <c r="B702" s="165"/>
      <c r="C702" s="166" t="s">
        <v>1032</v>
      </c>
      <c r="D702" s="166" t="s">
        <v>148</v>
      </c>
      <c r="E702" s="167" t="s">
        <v>1033</v>
      </c>
      <c r="F702" s="168" t="s">
        <v>1034</v>
      </c>
      <c r="G702" s="169" t="s">
        <v>257</v>
      </c>
      <c r="H702" s="170">
        <v>8425.125</v>
      </c>
      <c r="I702" s="171"/>
      <c r="J702" s="172">
        <f>ROUND(I702*H702,2)</f>
        <v>0</v>
      </c>
      <c r="K702" s="173"/>
      <c r="L702" s="39"/>
      <c r="M702" s="174" t="s">
        <v>3</v>
      </c>
      <c r="N702" s="175" t="s">
        <v>40</v>
      </c>
      <c r="O702" s="72"/>
      <c r="P702" s="176">
        <f>O702*H702</f>
        <v>0</v>
      </c>
      <c r="Q702" s="176">
        <v>0</v>
      </c>
      <c r="R702" s="176">
        <f>Q702*H702</f>
        <v>0</v>
      </c>
      <c r="S702" s="176">
        <v>0</v>
      </c>
      <c r="T702" s="177">
        <f>S702*H702</f>
        <v>0</v>
      </c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R702" s="178" t="s">
        <v>152</v>
      </c>
      <c r="AT702" s="178" t="s">
        <v>148</v>
      </c>
      <c r="AU702" s="178" t="s">
        <v>79</v>
      </c>
      <c r="AY702" s="19" t="s">
        <v>146</v>
      </c>
      <c r="BE702" s="179">
        <f>IF(N702="základní",J702,0)</f>
        <v>0</v>
      </c>
      <c r="BF702" s="179">
        <f>IF(N702="snížená",J702,0)</f>
        <v>0</v>
      </c>
      <c r="BG702" s="179">
        <f>IF(N702="zákl. přenesená",J702,0)</f>
        <v>0</v>
      </c>
      <c r="BH702" s="179">
        <f>IF(N702="sníž. přenesená",J702,0)</f>
        <v>0</v>
      </c>
      <c r="BI702" s="179">
        <f>IF(N702="nulová",J702,0)</f>
        <v>0</v>
      </c>
      <c r="BJ702" s="19" t="s">
        <v>77</v>
      </c>
      <c r="BK702" s="179">
        <f>ROUND(I702*H702,2)</f>
        <v>0</v>
      </c>
      <c r="BL702" s="19" t="s">
        <v>152</v>
      </c>
      <c r="BM702" s="178" t="s">
        <v>1035</v>
      </c>
    </row>
    <row r="703" spans="1:47" s="2" customFormat="1" ht="12">
      <c r="A703" s="38"/>
      <c r="B703" s="39"/>
      <c r="C703" s="38"/>
      <c r="D703" s="180" t="s">
        <v>154</v>
      </c>
      <c r="E703" s="38"/>
      <c r="F703" s="181" t="s">
        <v>1036</v>
      </c>
      <c r="G703" s="38"/>
      <c r="H703" s="38"/>
      <c r="I703" s="182"/>
      <c r="J703" s="38"/>
      <c r="K703" s="38"/>
      <c r="L703" s="39"/>
      <c r="M703" s="183"/>
      <c r="N703" s="184"/>
      <c r="O703" s="72"/>
      <c r="P703" s="72"/>
      <c r="Q703" s="72"/>
      <c r="R703" s="72"/>
      <c r="S703" s="72"/>
      <c r="T703" s="73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T703" s="19" t="s">
        <v>154</v>
      </c>
      <c r="AU703" s="19" t="s">
        <v>79</v>
      </c>
    </row>
    <row r="704" spans="1:51" s="14" customFormat="1" ht="12">
      <c r="A704" s="14"/>
      <c r="B704" s="193"/>
      <c r="C704" s="14"/>
      <c r="D704" s="186" t="s">
        <v>156</v>
      </c>
      <c r="E704" s="14"/>
      <c r="F704" s="195" t="s">
        <v>1037</v>
      </c>
      <c r="G704" s="14"/>
      <c r="H704" s="196">
        <v>8425.125</v>
      </c>
      <c r="I704" s="197"/>
      <c r="J704" s="14"/>
      <c r="K704" s="14"/>
      <c r="L704" s="193"/>
      <c r="M704" s="198"/>
      <c r="N704" s="199"/>
      <c r="O704" s="199"/>
      <c r="P704" s="199"/>
      <c r="Q704" s="199"/>
      <c r="R704" s="199"/>
      <c r="S704" s="199"/>
      <c r="T704" s="200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194" t="s">
        <v>156</v>
      </c>
      <c r="AU704" s="194" t="s">
        <v>79</v>
      </c>
      <c r="AV704" s="14" t="s">
        <v>79</v>
      </c>
      <c r="AW704" s="14" t="s">
        <v>4</v>
      </c>
      <c r="AX704" s="14" t="s">
        <v>77</v>
      </c>
      <c r="AY704" s="194" t="s">
        <v>146</v>
      </c>
    </row>
    <row r="705" spans="1:65" s="2" customFormat="1" ht="24.15" customHeight="1">
      <c r="A705" s="38"/>
      <c r="B705" s="165"/>
      <c r="C705" s="166" t="s">
        <v>1038</v>
      </c>
      <c r="D705" s="166" t="s">
        <v>148</v>
      </c>
      <c r="E705" s="167" t="s">
        <v>1039</v>
      </c>
      <c r="F705" s="168" t="s">
        <v>1040</v>
      </c>
      <c r="G705" s="169" t="s">
        <v>257</v>
      </c>
      <c r="H705" s="170">
        <v>294.552</v>
      </c>
      <c r="I705" s="171"/>
      <c r="J705" s="172">
        <f>ROUND(I705*H705,2)</f>
        <v>0</v>
      </c>
      <c r="K705" s="173"/>
      <c r="L705" s="39"/>
      <c r="M705" s="174" t="s">
        <v>3</v>
      </c>
      <c r="N705" s="175" t="s">
        <v>40</v>
      </c>
      <c r="O705" s="72"/>
      <c r="P705" s="176">
        <f>O705*H705</f>
        <v>0</v>
      </c>
      <c r="Q705" s="176">
        <v>0</v>
      </c>
      <c r="R705" s="176">
        <f>Q705*H705</f>
        <v>0</v>
      </c>
      <c r="S705" s="176">
        <v>0</v>
      </c>
      <c r="T705" s="177">
        <f>S705*H705</f>
        <v>0</v>
      </c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R705" s="178" t="s">
        <v>152</v>
      </c>
      <c r="AT705" s="178" t="s">
        <v>148</v>
      </c>
      <c r="AU705" s="178" t="s">
        <v>79</v>
      </c>
      <c r="AY705" s="19" t="s">
        <v>146</v>
      </c>
      <c r="BE705" s="179">
        <f>IF(N705="základní",J705,0)</f>
        <v>0</v>
      </c>
      <c r="BF705" s="179">
        <f>IF(N705="snížená",J705,0)</f>
        <v>0</v>
      </c>
      <c r="BG705" s="179">
        <f>IF(N705="zákl. přenesená",J705,0)</f>
        <v>0</v>
      </c>
      <c r="BH705" s="179">
        <f>IF(N705="sníž. přenesená",J705,0)</f>
        <v>0</v>
      </c>
      <c r="BI705" s="179">
        <f>IF(N705="nulová",J705,0)</f>
        <v>0</v>
      </c>
      <c r="BJ705" s="19" t="s">
        <v>77</v>
      </c>
      <c r="BK705" s="179">
        <f>ROUND(I705*H705,2)</f>
        <v>0</v>
      </c>
      <c r="BL705" s="19" t="s">
        <v>152</v>
      </c>
      <c r="BM705" s="178" t="s">
        <v>1041</v>
      </c>
    </row>
    <row r="706" spans="1:47" s="2" customFormat="1" ht="12">
      <c r="A706" s="38"/>
      <c r="B706" s="39"/>
      <c r="C706" s="38"/>
      <c r="D706" s="180" t="s">
        <v>154</v>
      </c>
      <c r="E706" s="38"/>
      <c r="F706" s="181" t="s">
        <v>1042</v>
      </c>
      <c r="G706" s="38"/>
      <c r="H706" s="38"/>
      <c r="I706" s="182"/>
      <c r="J706" s="38"/>
      <c r="K706" s="38"/>
      <c r="L706" s="39"/>
      <c r="M706" s="183"/>
      <c r="N706" s="184"/>
      <c r="O706" s="72"/>
      <c r="P706" s="72"/>
      <c r="Q706" s="72"/>
      <c r="R706" s="72"/>
      <c r="S706" s="72"/>
      <c r="T706" s="73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T706" s="19" t="s">
        <v>154</v>
      </c>
      <c r="AU706" s="19" t="s">
        <v>79</v>
      </c>
    </row>
    <row r="707" spans="1:51" s="14" customFormat="1" ht="12">
      <c r="A707" s="14"/>
      <c r="B707" s="193"/>
      <c r="C707" s="14"/>
      <c r="D707" s="186" t="s">
        <v>156</v>
      </c>
      <c r="E707" s="194" t="s">
        <v>3</v>
      </c>
      <c r="F707" s="195" t="s">
        <v>1043</v>
      </c>
      <c r="G707" s="14"/>
      <c r="H707" s="196">
        <v>294.552</v>
      </c>
      <c r="I707" s="197"/>
      <c r="J707" s="14"/>
      <c r="K707" s="14"/>
      <c r="L707" s="193"/>
      <c r="M707" s="198"/>
      <c r="N707" s="199"/>
      <c r="O707" s="199"/>
      <c r="P707" s="199"/>
      <c r="Q707" s="199"/>
      <c r="R707" s="199"/>
      <c r="S707" s="199"/>
      <c r="T707" s="200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194" t="s">
        <v>156</v>
      </c>
      <c r="AU707" s="194" t="s">
        <v>79</v>
      </c>
      <c r="AV707" s="14" t="s">
        <v>79</v>
      </c>
      <c r="AW707" s="14" t="s">
        <v>31</v>
      </c>
      <c r="AX707" s="14" t="s">
        <v>77</v>
      </c>
      <c r="AY707" s="194" t="s">
        <v>146</v>
      </c>
    </row>
    <row r="708" spans="1:65" s="2" customFormat="1" ht="24.15" customHeight="1">
      <c r="A708" s="38"/>
      <c r="B708" s="165"/>
      <c r="C708" s="166" t="s">
        <v>1044</v>
      </c>
      <c r="D708" s="166" t="s">
        <v>148</v>
      </c>
      <c r="E708" s="167" t="s">
        <v>1045</v>
      </c>
      <c r="F708" s="168" t="s">
        <v>1046</v>
      </c>
      <c r="G708" s="169" t="s">
        <v>257</v>
      </c>
      <c r="H708" s="170">
        <v>100.32</v>
      </c>
      <c r="I708" s="171"/>
      <c r="J708" s="172">
        <f>ROUND(I708*H708,2)</f>
        <v>0</v>
      </c>
      <c r="K708" s="173"/>
      <c r="L708" s="39"/>
      <c r="M708" s="174" t="s">
        <v>3</v>
      </c>
      <c r="N708" s="175" t="s">
        <v>40</v>
      </c>
      <c r="O708" s="72"/>
      <c r="P708" s="176">
        <f>O708*H708</f>
        <v>0</v>
      </c>
      <c r="Q708" s="176">
        <v>0</v>
      </c>
      <c r="R708" s="176">
        <f>Q708*H708</f>
        <v>0</v>
      </c>
      <c r="S708" s="176">
        <v>0</v>
      </c>
      <c r="T708" s="177">
        <f>S708*H708</f>
        <v>0</v>
      </c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R708" s="178" t="s">
        <v>152</v>
      </c>
      <c r="AT708" s="178" t="s">
        <v>148</v>
      </c>
      <c r="AU708" s="178" t="s">
        <v>79</v>
      </c>
      <c r="AY708" s="19" t="s">
        <v>146</v>
      </c>
      <c r="BE708" s="179">
        <f>IF(N708="základní",J708,0)</f>
        <v>0</v>
      </c>
      <c r="BF708" s="179">
        <f>IF(N708="snížená",J708,0)</f>
        <v>0</v>
      </c>
      <c r="BG708" s="179">
        <f>IF(N708="zákl. přenesená",J708,0)</f>
        <v>0</v>
      </c>
      <c r="BH708" s="179">
        <f>IF(N708="sníž. přenesená",J708,0)</f>
        <v>0</v>
      </c>
      <c r="BI708" s="179">
        <f>IF(N708="nulová",J708,0)</f>
        <v>0</v>
      </c>
      <c r="BJ708" s="19" t="s">
        <v>77</v>
      </c>
      <c r="BK708" s="179">
        <f>ROUND(I708*H708,2)</f>
        <v>0</v>
      </c>
      <c r="BL708" s="19" t="s">
        <v>152</v>
      </c>
      <c r="BM708" s="178" t="s">
        <v>1047</v>
      </c>
    </row>
    <row r="709" spans="1:47" s="2" customFormat="1" ht="12">
      <c r="A709" s="38"/>
      <c r="B709" s="39"/>
      <c r="C709" s="38"/>
      <c r="D709" s="180" t="s">
        <v>154</v>
      </c>
      <c r="E709" s="38"/>
      <c r="F709" s="181" t="s">
        <v>1048</v>
      </c>
      <c r="G709" s="38"/>
      <c r="H709" s="38"/>
      <c r="I709" s="182"/>
      <c r="J709" s="38"/>
      <c r="K709" s="38"/>
      <c r="L709" s="39"/>
      <c r="M709" s="183"/>
      <c r="N709" s="184"/>
      <c r="O709" s="72"/>
      <c r="P709" s="72"/>
      <c r="Q709" s="72"/>
      <c r="R709" s="72"/>
      <c r="S709" s="72"/>
      <c r="T709" s="73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T709" s="19" t="s">
        <v>154</v>
      </c>
      <c r="AU709" s="19" t="s">
        <v>79</v>
      </c>
    </row>
    <row r="710" spans="1:63" s="12" customFormat="1" ht="22.8" customHeight="1">
      <c r="A710" s="12"/>
      <c r="B710" s="152"/>
      <c r="C710" s="12"/>
      <c r="D710" s="153" t="s">
        <v>68</v>
      </c>
      <c r="E710" s="163" t="s">
        <v>1049</v>
      </c>
      <c r="F710" s="163" t="s">
        <v>1050</v>
      </c>
      <c r="G710" s="12"/>
      <c r="H710" s="12"/>
      <c r="I710" s="155"/>
      <c r="J710" s="164">
        <f>BK710</f>
        <v>0</v>
      </c>
      <c r="K710" s="12"/>
      <c r="L710" s="152"/>
      <c r="M710" s="157"/>
      <c r="N710" s="158"/>
      <c r="O710" s="158"/>
      <c r="P710" s="159">
        <f>SUM(P711:P712)</f>
        <v>0</v>
      </c>
      <c r="Q710" s="158"/>
      <c r="R710" s="159">
        <f>SUM(R711:R712)</f>
        <v>0</v>
      </c>
      <c r="S710" s="158"/>
      <c r="T710" s="160">
        <f>SUM(T711:T712)</f>
        <v>0</v>
      </c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R710" s="153" t="s">
        <v>77</v>
      </c>
      <c r="AT710" s="161" t="s">
        <v>68</v>
      </c>
      <c r="AU710" s="161" t="s">
        <v>77</v>
      </c>
      <c r="AY710" s="153" t="s">
        <v>146</v>
      </c>
      <c r="BK710" s="162">
        <f>SUM(BK711:BK712)</f>
        <v>0</v>
      </c>
    </row>
    <row r="711" spans="1:65" s="2" customFormat="1" ht="24.15" customHeight="1">
      <c r="A711" s="38"/>
      <c r="B711" s="165"/>
      <c r="C711" s="166" t="s">
        <v>1051</v>
      </c>
      <c r="D711" s="166" t="s">
        <v>148</v>
      </c>
      <c r="E711" s="167" t="s">
        <v>1052</v>
      </c>
      <c r="F711" s="168" t="s">
        <v>1053</v>
      </c>
      <c r="G711" s="169" t="s">
        <v>257</v>
      </c>
      <c r="H711" s="170">
        <v>944.312</v>
      </c>
      <c r="I711" s="171"/>
      <c r="J711" s="172">
        <f>ROUND(I711*H711,2)</f>
        <v>0</v>
      </c>
      <c r="K711" s="173"/>
      <c r="L711" s="39"/>
      <c r="M711" s="174" t="s">
        <v>3</v>
      </c>
      <c r="N711" s="175" t="s">
        <v>40</v>
      </c>
      <c r="O711" s="72"/>
      <c r="P711" s="176">
        <f>O711*H711</f>
        <v>0</v>
      </c>
      <c r="Q711" s="176">
        <v>0</v>
      </c>
      <c r="R711" s="176">
        <f>Q711*H711</f>
        <v>0</v>
      </c>
      <c r="S711" s="176">
        <v>0</v>
      </c>
      <c r="T711" s="177">
        <f>S711*H711</f>
        <v>0</v>
      </c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R711" s="178" t="s">
        <v>152</v>
      </c>
      <c r="AT711" s="178" t="s">
        <v>148</v>
      </c>
      <c r="AU711" s="178" t="s">
        <v>79</v>
      </c>
      <c r="AY711" s="19" t="s">
        <v>146</v>
      </c>
      <c r="BE711" s="179">
        <f>IF(N711="základní",J711,0)</f>
        <v>0</v>
      </c>
      <c r="BF711" s="179">
        <f>IF(N711="snížená",J711,0)</f>
        <v>0</v>
      </c>
      <c r="BG711" s="179">
        <f>IF(N711="zákl. přenesená",J711,0)</f>
        <v>0</v>
      </c>
      <c r="BH711" s="179">
        <f>IF(N711="sníž. přenesená",J711,0)</f>
        <v>0</v>
      </c>
      <c r="BI711" s="179">
        <f>IF(N711="nulová",J711,0)</f>
        <v>0</v>
      </c>
      <c r="BJ711" s="19" t="s">
        <v>77</v>
      </c>
      <c r="BK711" s="179">
        <f>ROUND(I711*H711,2)</f>
        <v>0</v>
      </c>
      <c r="BL711" s="19" t="s">
        <v>152</v>
      </c>
      <c r="BM711" s="178" t="s">
        <v>1054</v>
      </c>
    </row>
    <row r="712" spans="1:47" s="2" customFormat="1" ht="12">
      <c r="A712" s="38"/>
      <c r="B712" s="39"/>
      <c r="C712" s="38"/>
      <c r="D712" s="180" t="s">
        <v>154</v>
      </c>
      <c r="E712" s="38"/>
      <c r="F712" s="181" t="s">
        <v>1055</v>
      </c>
      <c r="G712" s="38"/>
      <c r="H712" s="38"/>
      <c r="I712" s="182"/>
      <c r="J712" s="38"/>
      <c r="K712" s="38"/>
      <c r="L712" s="39"/>
      <c r="M712" s="183"/>
      <c r="N712" s="184"/>
      <c r="O712" s="72"/>
      <c r="P712" s="72"/>
      <c r="Q712" s="72"/>
      <c r="R712" s="72"/>
      <c r="S712" s="72"/>
      <c r="T712" s="73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T712" s="19" t="s">
        <v>154</v>
      </c>
      <c r="AU712" s="19" t="s">
        <v>79</v>
      </c>
    </row>
    <row r="713" spans="1:63" s="12" customFormat="1" ht="25.9" customHeight="1">
      <c r="A713" s="12"/>
      <c r="B713" s="152"/>
      <c r="C713" s="12"/>
      <c r="D713" s="153" t="s">
        <v>68</v>
      </c>
      <c r="E713" s="154" t="s">
        <v>1056</v>
      </c>
      <c r="F713" s="154" t="s">
        <v>1057</v>
      </c>
      <c r="G713" s="12"/>
      <c r="H713" s="12"/>
      <c r="I713" s="155"/>
      <c r="J713" s="156">
        <f>BK713</f>
        <v>0</v>
      </c>
      <c r="K713" s="12"/>
      <c r="L713" s="152"/>
      <c r="M713" s="157"/>
      <c r="N713" s="158"/>
      <c r="O713" s="158"/>
      <c r="P713" s="159">
        <f>P714</f>
        <v>0</v>
      </c>
      <c r="Q713" s="158"/>
      <c r="R713" s="159">
        <f>R714</f>
        <v>0.00184</v>
      </c>
      <c r="S713" s="158"/>
      <c r="T713" s="160">
        <f>T714</f>
        <v>0.0016</v>
      </c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R713" s="153" t="s">
        <v>79</v>
      </c>
      <c r="AT713" s="161" t="s">
        <v>68</v>
      </c>
      <c r="AU713" s="161" t="s">
        <v>69</v>
      </c>
      <c r="AY713" s="153" t="s">
        <v>146</v>
      </c>
      <c r="BK713" s="162">
        <f>BK714</f>
        <v>0</v>
      </c>
    </row>
    <row r="714" spans="1:63" s="12" customFormat="1" ht="22.8" customHeight="1">
      <c r="A714" s="12"/>
      <c r="B714" s="152"/>
      <c r="C714" s="12"/>
      <c r="D714" s="153" t="s">
        <v>68</v>
      </c>
      <c r="E714" s="163" t="s">
        <v>1058</v>
      </c>
      <c r="F714" s="163" t="s">
        <v>1059</v>
      </c>
      <c r="G714" s="12"/>
      <c r="H714" s="12"/>
      <c r="I714" s="155"/>
      <c r="J714" s="164">
        <f>BK714</f>
        <v>0</v>
      </c>
      <c r="K714" s="12"/>
      <c r="L714" s="152"/>
      <c r="M714" s="157"/>
      <c r="N714" s="158"/>
      <c r="O714" s="158"/>
      <c r="P714" s="159">
        <f>SUM(P715:P723)</f>
        <v>0</v>
      </c>
      <c r="Q714" s="158"/>
      <c r="R714" s="159">
        <f>SUM(R715:R723)</f>
        <v>0.00184</v>
      </c>
      <c r="S714" s="158"/>
      <c r="T714" s="160">
        <f>SUM(T715:T723)</f>
        <v>0.0016</v>
      </c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R714" s="153" t="s">
        <v>79</v>
      </c>
      <c r="AT714" s="161" t="s">
        <v>68</v>
      </c>
      <c r="AU714" s="161" t="s">
        <v>77</v>
      </c>
      <c r="AY714" s="153" t="s">
        <v>146</v>
      </c>
      <c r="BK714" s="162">
        <f>SUM(BK715:BK723)</f>
        <v>0</v>
      </c>
    </row>
    <row r="715" spans="1:65" s="2" customFormat="1" ht="16.5" customHeight="1">
      <c r="A715" s="38"/>
      <c r="B715" s="165"/>
      <c r="C715" s="166" t="s">
        <v>1060</v>
      </c>
      <c r="D715" s="166" t="s">
        <v>148</v>
      </c>
      <c r="E715" s="167" t="s">
        <v>1061</v>
      </c>
      <c r="F715" s="168" t="s">
        <v>1062</v>
      </c>
      <c r="G715" s="169" t="s">
        <v>543</v>
      </c>
      <c r="H715" s="170">
        <v>4</v>
      </c>
      <c r="I715" s="171"/>
      <c r="J715" s="172">
        <f>ROUND(I715*H715,2)</f>
        <v>0</v>
      </c>
      <c r="K715" s="173"/>
      <c r="L715" s="39"/>
      <c r="M715" s="174" t="s">
        <v>3</v>
      </c>
      <c r="N715" s="175" t="s">
        <v>40</v>
      </c>
      <c r="O715" s="72"/>
      <c r="P715" s="176">
        <f>O715*H715</f>
        <v>0</v>
      </c>
      <c r="Q715" s="176">
        <v>0</v>
      </c>
      <c r="R715" s="176">
        <f>Q715*H715</f>
        <v>0</v>
      </c>
      <c r="S715" s="176">
        <v>0</v>
      </c>
      <c r="T715" s="177">
        <f>S715*H715</f>
        <v>0</v>
      </c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R715" s="178" t="s">
        <v>167</v>
      </c>
      <c r="AT715" s="178" t="s">
        <v>148</v>
      </c>
      <c r="AU715" s="178" t="s">
        <v>79</v>
      </c>
      <c r="AY715" s="19" t="s">
        <v>146</v>
      </c>
      <c r="BE715" s="179">
        <f>IF(N715="základní",J715,0)</f>
        <v>0</v>
      </c>
      <c r="BF715" s="179">
        <f>IF(N715="snížená",J715,0)</f>
        <v>0</v>
      </c>
      <c r="BG715" s="179">
        <f>IF(N715="zákl. přenesená",J715,0)</f>
        <v>0</v>
      </c>
      <c r="BH715" s="179">
        <f>IF(N715="sníž. přenesená",J715,0)</f>
        <v>0</v>
      </c>
      <c r="BI715" s="179">
        <f>IF(N715="nulová",J715,0)</f>
        <v>0</v>
      </c>
      <c r="BJ715" s="19" t="s">
        <v>77</v>
      </c>
      <c r="BK715" s="179">
        <f>ROUND(I715*H715,2)</f>
        <v>0</v>
      </c>
      <c r="BL715" s="19" t="s">
        <v>167</v>
      </c>
      <c r="BM715" s="178" t="s">
        <v>1063</v>
      </c>
    </row>
    <row r="716" spans="1:47" s="2" customFormat="1" ht="12">
      <c r="A716" s="38"/>
      <c r="B716" s="39"/>
      <c r="C716" s="38"/>
      <c r="D716" s="180" t="s">
        <v>154</v>
      </c>
      <c r="E716" s="38"/>
      <c r="F716" s="181" t="s">
        <v>1064</v>
      </c>
      <c r="G716" s="38"/>
      <c r="H716" s="38"/>
      <c r="I716" s="182"/>
      <c r="J716" s="38"/>
      <c r="K716" s="38"/>
      <c r="L716" s="39"/>
      <c r="M716" s="183"/>
      <c r="N716" s="184"/>
      <c r="O716" s="72"/>
      <c r="P716" s="72"/>
      <c r="Q716" s="72"/>
      <c r="R716" s="72"/>
      <c r="S716" s="72"/>
      <c r="T716" s="73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T716" s="19" t="s">
        <v>154</v>
      </c>
      <c r="AU716" s="19" t="s">
        <v>79</v>
      </c>
    </row>
    <row r="717" spans="1:65" s="2" customFormat="1" ht="16.5" customHeight="1">
      <c r="A717" s="38"/>
      <c r="B717" s="165"/>
      <c r="C717" s="209" t="s">
        <v>1065</v>
      </c>
      <c r="D717" s="209" t="s">
        <v>273</v>
      </c>
      <c r="E717" s="210" t="s">
        <v>1066</v>
      </c>
      <c r="F717" s="211" t="s">
        <v>1067</v>
      </c>
      <c r="G717" s="212" t="s">
        <v>543</v>
      </c>
      <c r="H717" s="213">
        <v>4</v>
      </c>
      <c r="I717" s="214"/>
      <c r="J717" s="215">
        <f>ROUND(I717*H717,2)</f>
        <v>0</v>
      </c>
      <c r="K717" s="216"/>
      <c r="L717" s="217"/>
      <c r="M717" s="218" t="s">
        <v>3</v>
      </c>
      <c r="N717" s="219" t="s">
        <v>40</v>
      </c>
      <c r="O717" s="72"/>
      <c r="P717" s="176">
        <f>O717*H717</f>
        <v>0</v>
      </c>
      <c r="Q717" s="176">
        <v>0.00046</v>
      </c>
      <c r="R717" s="176">
        <f>Q717*H717</f>
        <v>0.00184</v>
      </c>
      <c r="S717" s="176">
        <v>0</v>
      </c>
      <c r="T717" s="177">
        <f>S717*H717</f>
        <v>0</v>
      </c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R717" s="178" t="s">
        <v>380</v>
      </c>
      <c r="AT717" s="178" t="s">
        <v>273</v>
      </c>
      <c r="AU717" s="178" t="s">
        <v>79</v>
      </c>
      <c r="AY717" s="19" t="s">
        <v>146</v>
      </c>
      <c r="BE717" s="179">
        <f>IF(N717="základní",J717,0)</f>
        <v>0</v>
      </c>
      <c r="BF717" s="179">
        <f>IF(N717="snížená",J717,0)</f>
        <v>0</v>
      </c>
      <c r="BG717" s="179">
        <f>IF(N717="zákl. přenesená",J717,0)</f>
        <v>0</v>
      </c>
      <c r="BH717" s="179">
        <f>IF(N717="sníž. přenesená",J717,0)</f>
        <v>0</v>
      </c>
      <c r="BI717" s="179">
        <f>IF(N717="nulová",J717,0)</f>
        <v>0</v>
      </c>
      <c r="BJ717" s="19" t="s">
        <v>77</v>
      </c>
      <c r="BK717" s="179">
        <f>ROUND(I717*H717,2)</f>
        <v>0</v>
      </c>
      <c r="BL717" s="19" t="s">
        <v>167</v>
      </c>
      <c r="BM717" s="178" t="s">
        <v>1068</v>
      </c>
    </row>
    <row r="718" spans="1:65" s="2" customFormat="1" ht="16.5" customHeight="1">
      <c r="A718" s="38"/>
      <c r="B718" s="165"/>
      <c r="C718" s="166" t="s">
        <v>1069</v>
      </c>
      <c r="D718" s="166" t="s">
        <v>148</v>
      </c>
      <c r="E718" s="167" t="s">
        <v>1070</v>
      </c>
      <c r="F718" s="168" t="s">
        <v>1071</v>
      </c>
      <c r="G718" s="169" t="s">
        <v>543</v>
      </c>
      <c r="H718" s="170">
        <v>4</v>
      </c>
      <c r="I718" s="171"/>
      <c r="J718" s="172">
        <f>ROUND(I718*H718,2)</f>
        <v>0</v>
      </c>
      <c r="K718" s="173"/>
      <c r="L718" s="39"/>
      <c r="M718" s="174" t="s">
        <v>3</v>
      </c>
      <c r="N718" s="175" t="s">
        <v>40</v>
      </c>
      <c r="O718" s="72"/>
      <c r="P718" s="176">
        <f>O718*H718</f>
        <v>0</v>
      </c>
      <c r="Q718" s="176">
        <v>0</v>
      </c>
      <c r="R718" s="176">
        <f>Q718*H718</f>
        <v>0</v>
      </c>
      <c r="S718" s="176">
        <v>0.0004</v>
      </c>
      <c r="T718" s="177">
        <f>S718*H718</f>
        <v>0.0016</v>
      </c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R718" s="178" t="s">
        <v>167</v>
      </c>
      <c r="AT718" s="178" t="s">
        <v>148</v>
      </c>
      <c r="AU718" s="178" t="s">
        <v>79</v>
      </c>
      <c r="AY718" s="19" t="s">
        <v>146</v>
      </c>
      <c r="BE718" s="179">
        <f>IF(N718="základní",J718,0)</f>
        <v>0</v>
      </c>
      <c r="BF718" s="179">
        <f>IF(N718="snížená",J718,0)</f>
        <v>0</v>
      </c>
      <c r="BG718" s="179">
        <f>IF(N718="zákl. přenesená",J718,0)</f>
        <v>0</v>
      </c>
      <c r="BH718" s="179">
        <f>IF(N718="sníž. přenesená",J718,0)</f>
        <v>0</v>
      </c>
      <c r="BI718" s="179">
        <f>IF(N718="nulová",J718,0)</f>
        <v>0</v>
      </c>
      <c r="BJ718" s="19" t="s">
        <v>77</v>
      </c>
      <c r="BK718" s="179">
        <f>ROUND(I718*H718,2)</f>
        <v>0</v>
      </c>
      <c r="BL718" s="19" t="s">
        <v>167</v>
      </c>
      <c r="BM718" s="178" t="s">
        <v>1072</v>
      </c>
    </row>
    <row r="719" spans="1:47" s="2" customFormat="1" ht="12">
      <c r="A719" s="38"/>
      <c r="B719" s="39"/>
      <c r="C719" s="38"/>
      <c r="D719" s="180" t="s">
        <v>154</v>
      </c>
      <c r="E719" s="38"/>
      <c r="F719" s="181" t="s">
        <v>1073</v>
      </c>
      <c r="G719" s="38"/>
      <c r="H719" s="38"/>
      <c r="I719" s="182"/>
      <c r="J719" s="38"/>
      <c r="K719" s="38"/>
      <c r="L719" s="39"/>
      <c r="M719" s="183"/>
      <c r="N719" s="184"/>
      <c r="O719" s="72"/>
      <c r="P719" s="72"/>
      <c r="Q719" s="72"/>
      <c r="R719" s="72"/>
      <c r="S719" s="72"/>
      <c r="T719" s="73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T719" s="19" t="s">
        <v>154</v>
      </c>
      <c r="AU719" s="19" t="s">
        <v>79</v>
      </c>
    </row>
    <row r="720" spans="1:51" s="13" customFormat="1" ht="12">
      <c r="A720" s="13"/>
      <c r="B720" s="185"/>
      <c r="C720" s="13"/>
      <c r="D720" s="186" t="s">
        <v>156</v>
      </c>
      <c r="E720" s="187" t="s">
        <v>3</v>
      </c>
      <c r="F720" s="188" t="s">
        <v>1074</v>
      </c>
      <c r="G720" s="13"/>
      <c r="H720" s="187" t="s">
        <v>3</v>
      </c>
      <c r="I720" s="189"/>
      <c r="J720" s="13"/>
      <c r="K720" s="13"/>
      <c r="L720" s="185"/>
      <c r="M720" s="190"/>
      <c r="N720" s="191"/>
      <c r="O720" s="191"/>
      <c r="P720" s="191"/>
      <c r="Q720" s="191"/>
      <c r="R720" s="191"/>
      <c r="S720" s="191"/>
      <c r="T720" s="192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187" t="s">
        <v>156</v>
      </c>
      <c r="AU720" s="187" t="s">
        <v>79</v>
      </c>
      <c r="AV720" s="13" t="s">
        <v>77</v>
      </c>
      <c r="AW720" s="13" t="s">
        <v>31</v>
      </c>
      <c r="AX720" s="13" t="s">
        <v>69</v>
      </c>
      <c r="AY720" s="187" t="s">
        <v>146</v>
      </c>
    </row>
    <row r="721" spans="1:51" s="14" customFormat="1" ht="12">
      <c r="A721" s="14"/>
      <c r="B721" s="193"/>
      <c r="C721" s="14"/>
      <c r="D721" s="186" t="s">
        <v>156</v>
      </c>
      <c r="E721" s="194" t="s">
        <v>3</v>
      </c>
      <c r="F721" s="195" t="s">
        <v>152</v>
      </c>
      <c r="G721" s="14"/>
      <c r="H721" s="196">
        <v>4</v>
      </c>
      <c r="I721" s="197"/>
      <c r="J721" s="14"/>
      <c r="K721" s="14"/>
      <c r="L721" s="193"/>
      <c r="M721" s="198"/>
      <c r="N721" s="199"/>
      <c r="O721" s="199"/>
      <c r="P721" s="199"/>
      <c r="Q721" s="199"/>
      <c r="R721" s="199"/>
      <c r="S721" s="199"/>
      <c r="T721" s="200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194" t="s">
        <v>156</v>
      </c>
      <c r="AU721" s="194" t="s">
        <v>79</v>
      </c>
      <c r="AV721" s="14" t="s">
        <v>79</v>
      </c>
      <c r="AW721" s="14" t="s">
        <v>31</v>
      </c>
      <c r="AX721" s="14" t="s">
        <v>77</v>
      </c>
      <c r="AY721" s="194" t="s">
        <v>146</v>
      </c>
    </row>
    <row r="722" spans="1:65" s="2" customFormat="1" ht="24.15" customHeight="1">
      <c r="A722" s="38"/>
      <c r="B722" s="165"/>
      <c r="C722" s="166" t="s">
        <v>1075</v>
      </c>
      <c r="D722" s="166" t="s">
        <v>148</v>
      </c>
      <c r="E722" s="167" t="s">
        <v>1076</v>
      </c>
      <c r="F722" s="168" t="s">
        <v>1077</v>
      </c>
      <c r="G722" s="169" t="s">
        <v>257</v>
      </c>
      <c r="H722" s="170">
        <v>0.002</v>
      </c>
      <c r="I722" s="171"/>
      <c r="J722" s="172">
        <f>ROUND(I722*H722,2)</f>
        <v>0</v>
      </c>
      <c r="K722" s="173"/>
      <c r="L722" s="39"/>
      <c r="M722" s="174" t="s">
        <v>3</v>
      </c>
      <c r="N722" s="175" t="s">
        <v>40</v>
      </c>
      <c r="O722" s="72"/>
      <c r="P722" s="176">
        <f>O722*H722</f>
        <v>0</v>
      </c>
      <c r="Q722" s="176">
        <v>0</v>
      </c>
      <c r="R722" s="176">
        <f>Q722*H722</f>
        <v>0</v>
      </c>
      <c r="S722" s="176">
        <v>0</v>
      </c>
      <c r="T722" s="177">
        <f>S722*H722</f>
        <v>0</v>
      </c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R722" s="178" t="s">
        <v>167</v>
      </c>
      <c r="AT722" s="178" t="s">
        <v>148</v>
      </c>
      <c r="AU722" s="178" t="s">
        <v>79</v>
      </c>
      <c r="AY722" s="19" t="s">
        <v>146</v>
      </c>
      <c r="BE722" s="179">
        <f>IF(N722="základní",J722,0)</f>
        <v>0</v>
      </c>
      <c r="BF722" s="179">
        <f>IF(N722="snížená",J722,0)</f>
        <v>0</v>
      </c>
      <c r="BG722" s="179">
        <f>IF(N722="zákl. přenesená",J722,0)</f>
        <v>0</v>
      </c>
      <c r="BH722" s="179">
        <f>IF(N722="sníž. přenesená",J722,0)</f>
        <v>0</v>
      </c>
      <c r="BI722" s="179">
        <f>IF(N722="nulová",J722,0)</f>
        <v>0</v>
      </c>
      <c r="BJ722" s="19" t="s">
        <v>77</v>
      </c>
      <c r="BK722" s="179">
        <f>ROUND(I722*H722,2)</f>
        <v>0</v>
      </c>
      <c r="BL722" s="19" t="s">
        <v>167</v>
      </c>
      <c r="BM722" s="178" t="s">
        <v>1078</v>
      </c>
    </row>
    <row r="723" spans="1:47" s="2" customFormat="1" ht="12">
      <c r="A723" s="38"/>
      <c r="B723" s="39"/>
      <c r="C723" s="38"/>
      <c r="D723" s="180" t="s">
        <v>154</v>
      </c>
      <c r="E723" s="38"/>
      <c r="F723" s="181" t="s">
        <v>1079</v>
      </c>
      <c r="G723" s="38"/>
      <c r="H723" s="38"/>
      <c r="I723" s="182"/>
      <c r="J723" s="38"/>
      <c r="K723" s="38"/>
      <c r="L723" s="39"/>
      <c r="M723" s="220"/>
      <c r="N723" s="221"/>
      <c r="O723" s="222"/>
      <c r="P723" s="222"/>
      <c r="Q723" s="222"/>
      <c r="R723" s="222"/>
      <c r="S723" s="222"/>
      <c r="T723" s="223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T723" s="19" t="s">
        <v>154</v>
      </c>
      <c r="AU723" s="19" t="s">
        <v>79</v>
      </c>
    </row>
    <row r="724" spans="1:31" s="2" customFormat="1" ht="6.95" customHeight="1">
      <c r="A724" s="38"/>
      <c r="B724" s="55"/>
      <c r="C724" s="56"/>
      <c r="D724" s="56"/>
      <c r="E724" s="56"/>
      <c r="F724" s="56"/>
      <c r="G724" s="56"/>
      <c r="H724" s="56"/>
      <c r="I724" s="56"/>
      <c r="J724" s="56"/>
      <c r="K724" s="56"/>
      <c r="L724" s="39"/>
      <c r="M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</row>
  </sheetData>
  <autoFilter ref="C89:K72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2_02/113106121"/>
    <hyperlink ref="F101" r:id="rId2" display="https://podminky.urs.cz/item/CS_URS_2022_02/113106123"/>
    <hyperlink ref="F105" r:id="rId3" display="https://podminky.urs.cz/item/CS_URS_2022_02/113107162"/>
    <hyperlink ref="F109" r:id="rId4" display="https://podminky.urs.cz/item/CS_URS_2022_02/113107172"/>
    <hyperlink ref="F113" r:id="rId5" display="https://podminky.urs.cz/item/CS_URS_2022_02/113107182"/>
    <hyperlink ref="F117" r:id="rId6" display="https://podminky.urs.cz/item/CS_URS_2022_02/113202111"/>
    <hyperlink ref="F126" r:id="rId7" display="https://podminky.urs.cz/item/CS_URS_2022_02/122251102"/>
    <hyperlink ref="F130" r:id="rId8" display="https://podminky.urs.cz/item/CS_URS_2022_02/129911121"/>
    <hyperlink ref="F134" r:id="rId9" display="https://podminky.urs.cz/item/CS_URS_2022_02/131251100"/>
    <hyperlink ref="F141" r:id="rId10" display="https://podminky.urs.cz/item/CS_URS_2022_02/132212121"/>
    <hyperlink ref="F145" r:id="rId11" display="https://podminky.urs.cz/item/CS_URS_2022_02/132251101"/>
    <hyperlink ref="F152" r:id="rId12" display="https://podminky.urs.cz/item/CS_URS_2022_02/151101101"/>
    <hyperlink ref="F156" r:id="rId13" display="https://podminky.urs.cz/item/CS_URS_2022_02/151101111"/>
    <hyperlink ref="F158" r:id="rId14" display="https://podminky.urs.cz/item/CS_URS_2022_02/162751117"/>
    <hyperlink ref="F161" r:id="rId15" display="https://podminky.urs.cz/item/CS_URS_2022_02/171201231"/>
    <hyperlink ref="F164" r:id="rId16" display="https://podminky.urs.cz/item/CS_URS_2022_02/171251201"/>
    <hyperlink ref="F166" r:id="rId17" display="https://podminky.urs.cz/item/CS_URS_2022_02/174111101"/>
    <hyperlink ref="F172" r:id="rId18" display="https://podminky.urs.cz/item/CS_URS_2022_02/174151101"/>
    <hyperlink ref="F183" r:id="rId19" display="https://podminky.urs.cz/item/CS_URS_2022_02/175111101"/>
    <hyperlink ref="F189" r:id="rId20" display="https://podminky.urs.cz/item/CS_URS_2022_02/181951112"/>
    <hyperlink ref="F207" r:id="rId21" display="https://podminky.urs.cz/item/CS_URS_2022_02/211531111"/>
    <hyperlink ref="F214" r:id="rId22" display="https://podminky.urs.cz/item/CS_URS_2022_02/211561111"/>
    <hyperlink ref="F218" r:id="rId23" display="https://podminky.urs.cz/item/CS_URS_2022_02/211971121"/>
    <hyperlink ref="F222" r:id="rId24" display="https://podminky.urs.cz/item/CS_URS_2022_02/211971122"/>
    <hyperlink ref="F231" r:id="rId25" display="https://podminky.urs.cz/item/CS_URS_2022_02/212572111"/>
    <hyperlink ref="F235" r:id="rId26" display="https://podminky.urs.cz/item/CS_URS_2022_02/212755214"/>
    <hyperlink ref="F240" r:id="rId27" display="https://podminky.urs.cz/item/CS_URS_2022_02/451573111"/>
    <hyperlink ref="F245" r:id="rId28" display="https://podminky.urs.cz/item/CS_URS_2022_02/564561111"/>
    <hyperlink ref="F259" r:id="rId29" display="https://podminky.urs.cz/item/CS_URS_2022_02/564581111"/>
    <hyperlink ref="F280" r:id="rId30" display="https://podminky.urs.cz/item/CS_URS_2022_02/564750001"/>
    <hyperlink ref="F284" r:id="rId31" display="https://podminky.urs.cz/item/CS_URS_2022_02/564851111"/>
    <hyperlink ref="F288" r:id="rId32" display="https://podminky.urs.cz/item/CS_URS_2022_02/564851112"/>
    <hyperlink ref="F292" r:id="rId33" display="https://podminky.urs.cz/item/CS_URS_2022_02/564851114"/>
    <hyperlink ref="F297" r:id="rId34" display="https://podminky.urs.cz/item/CS_URS_2022_02/564861111"/>
    <hyperlink ref="F304" r:id="rId35" display="https://podminky.urs.cz/item/CS_URS_2022_02/565145121"/>
    <hyperlink ref="F308" r:id="rId36" display="https://podminky.urs.cz/item/CS_URS_2022_02/567122114"/>
    <hyperlink ref="F315" r:id="rId37" display="https://podminky.urs.cz/item/CS_URS_2022_02/573111112"/>
    <hyperlink ref="F319" r:id="rId38" display="https://podminky.urs.cz/item/CS_URS_2022_02/573211111"/>
    <hyperlink ref="F323" r:id="rId39" display="https://podminky.urs.cz/item/CS_URS_2022_02/577134121"/>
    <hyperlink ref="F327" r:id="rId40" display="https://podminky.urs.cz/item/CS_URS_2022_02/581121304"/>
    <hyperlink ref="F331" r:id="rId41" display="https://podminky.urs.cz/item/CS_URS_2022_02/591412111"/>
    <hyperlink ref="F374" r:id="rId42" display="https://podminky.urs.cz/item/CS_URS_2022_02/596211122"/>
    <hyperlink ref="F384" r:id="rId43" display="https://podminky.urs.cz/item/CS_URS_2022_02/8174441R1"/>
    <hyperlink ref="F388" r:id="rId44" display="https://podminky.urs.cz/item/CS_URS_2022_02/871265211"/>
    <hyperlink ref="F392" r:id="rId45" display="https://podminky.urs.cz/item/CS_URS_2022_02/871315221"/>
    <hyperlink ref="F396" r:id="rId46" display="https://podminky.urs.cz/item/CS_URS_2022_02/890111812"/>
    <hyperlink ref="F400" r:id="rId47" display="https://podminky.urs.cz/item/CS_URS_2022_02/890311811"/>
    <hyperlink ref="F404" r:id="rId48" display="https://podminky.urs.cz/item/CS_URS_2022_02/890351811"/>
    <hyperlink ref="F408" r:id="rId49" display="https://podminky.urs.cz/item/CS_URS_2022_02/890411811"/>
    <hyperlink ref="F412" r:id="rId50" display="https://podminky.urs.cz/item/CS_URS_2022_02/894302151"/>
    <hyperlink ref="F416" r:id="rId51" display="https://podminky.urs.cz/item/CS_URS_2022_02/894302193"/>
    <hyperlink ref="F418" r:id="rId52" display="https://podminky.urs.cz/item/CS_URS_2022_02/894502401"/>
    <hyperlink ref="F422" r:id="rId53" display="https://podminky.urs.cz/item/CS_URS_2022_02/894608112"/>
    <hyperlink ref="F432" r:id="rId54" display="https://podminky.urs.cz/item/CS_URS_2022_02/899102211"/>
    <hyperlink ref="F441" r:id="rId55" display="https://podminky.urs.cz/item/CS_URS_2022_02/899103112"/>
    <hyperlink ref="F450" r:id="rId56" display="https://podminky.urs.cz/item/CS_URS_2023_01/899104112"/>
    <hyperlink ref="F461" r:id="rId57" display="https://podminky.urs.cz/item/CS_URS_2022_02/899103211"/>
    <hyperlink ref="F465" r:id="rId58" display="https://podminky.urs.cz/item/CS_URS_2022_02/899202211"/>
    <hyperlink ref="F469" r:id="rId59" display="https://podminky.urs.cz/item/CS_URS_2022_02/899331111"/>
    <hyperlink ref="F477" r:id="rId60" display="https://podminky.urs.cz/item/CS_URS_2022_02/916111123"/>
    <hyperlink ref="F486" r:id="rId61" display="https://podminky.urs.cz/item/CS_URS_2022_02/916131213"/>
    <hyperlink ref="F504" r:id="rId62" display="https://podminky.urs.cz/item/CS_URS_2022_02/916231213"/>
    <hyperlink ref="F511" r:id="rId63" display="https://podminky.urs.cz/item/CS_URS_2022_02/916241213"/>
    <hyperlink ref="F526" r:id="rId64" display="https://podminky.urs.cz/item/CS_URS_2022_02/916991121"/>
    <hyperlink ref="F533" r:id="rId65" display="https://podminky.urs.cz/item/CS_URS_2022_02/919121112"/>
    <hyperlink ref="F538" r:id="rId66" display="https://podminky.urs.cz/item/CS_URS_2022_02/919716111"/>
    <hyperlink ref="F542" r:id="rId67" display="https://podminky.urs.cz/item/CS_URS_2022_02/919726123"/>
    <hyperlink ref="F551" r:id="rId68" display="https://podminky.urs.cz/item/CS_URS_2022_02/919735113"/>
    <hyperlink ref="F555" r:id="rId69" display="https://podminky.urs.cz/item/CS_URS_2022_02/935113111"/>
    <hyperlink ref="F561" r:id="rId70" display="https://podminky.urs.cz/item/CS_URS_2022_02/935113112"/>
    <hyperlink ref="F566" r:id="rId71" display="https://podminky.urs.cz/item/CS_URS_2022_02/935923218"/>
    <hyperlink ref="F569" r:id="rId72" display="https://podminky.urs.cz/item/CS_URS_2022_02/936001001"/>
    <hyperlink ref="F576" r:id="rId73" display="https://podminky.urs.cz/item/CS_URS_2022_02/936009123"/>
    <hyperlink ref="F581" r:id="rId74" display="https://podminky.urs.cz/item/CS_URS_2022_02/9660011R1"/>
    <hyperlink ref="F591" r:id="rId75" display="https://podminky.urs.cz/item/CS_URS_2022_02/966001211"/>
    <hyperlink ref="F595" r:id="rId76" display="https://podminky.urs.cz/item/CS_URS_2022_02/966001311"/>
    <hyperlink ref="F599" r:id="rId77" display="https://podminky.urs.cz/item/CS_URS_2022_02/966008221"/>
    <hyperlink ref="F603" r:id="rId78" display="https://podminky.urs.cz/item/CS_URS_2022_02/966062111"/>
    <hyperlink ref="F607" r:id="rId79" display="https://podminky.urs.cz/item/CS_URS_2022_02/966071721"/>
    <hyperlink ref="F611" r:id="rId80" display="https://podminky.urs.cz/item/CS_URS_2022_02/966071821"/>
    <hyperlink ref="F615" r:id="rId81" display="https://podminky.urs.cz/item/CS_URS_2022_02/966073810"/>
    <hyperlink ref="F619" r:id="rId82" display="https://podminky.urs.cz/item/CS_URS_2022_02/979024443"/>
    <hyperlink ref="F623" r:id="rId83" display="https://podminky.urs.cz/item/CS_URS_2022_02/979054451"/>
    <hyperlink ref="F627" r:id="rId84" display="https://podminky.urs.cz/item/CS_URS_2022_02/985131111"/>
    <hyperlink ref="F634" r:id="rId85" display="https://podminky.urs.cz/item/CS_URS_2022_02/985131211"/>
    <hyperlink ref="F638" r:id="rId86" display="https://podminky.urs.cz/item/CS_URS_2022_02/985131311"/>
    <hyperlink ref="F642" r:id="rId87" display="https://podminky.urs.cz/item/CS_URS_2022_02/985131311.1"/>
    <hyperlink ref="F644" r:id="rId88" display="https://podminky.urs.cz/item/CS_URS_2022_02/985139111"/>
    <hyperlink ref="F651" r:id="rId89" display="https://podminky.urs.cz/item/CS_URS_2022_02/985139112"/>
    <hyperlink ref="F658" r:id="rId90" display="https://podminky.urs.cz/item/CS_URS_2022_02/985311112"/>
    <hyperlink ref="F662" r:id="rId91" display="https://podminky.urs.cz/item/CS_URS_2022_02/985311911"/>
    <hyperlink ref="F664" r:id="rId92" display="https://podminky.urs.cz/item/CS_URS_2022_02/985311912"/>
    <hyperlink ref="F666" r:id="rId93" display="https://podminky.urs.cz/item/CS_URS_2022_02/985312113"/>
    <hyperlink ref="F670" r:id="rId94" display="https://podminky.urs.cz/item/CS_URS_2022_02/985312191"/>
    <hyperlink ref="F672" r:id="rId95" display="https://podminky.urs.cz/item/CS_URS_2022_02/985312192"/>
    <hyperlink ref="F674" r:id="rId96" display="https://podminky.urs.cz/item/CS_URS_2022_02/985321211"/>
    <hyperlink ref="F678" r:id="rId97" display="https://podminky.urs.cz/item/CS_URS_2022_02/985321911"/>
    <hyperlink ref="F682" r:id="rId98" display="https://podminky.urs.cz/item/CS_URS_2022_02/985321912"/>
    <hyperlink ref="F686" r:id="rId99" display="https://podminky.urs.cz/item/CS_URS_2022_02/985323212"/>
    <hyperlink ref="F693" r:id="rId100" display="https://podminky.urs.cz/item/CS_URS_2022_02/985323911"/>
    <hyperlink ref="F695" r:id="rId101" display="https://podminky.urs.cz/item/CS_URS_2022_02/985323912"/>
    <hyperlink ref="F698" r:id="rId102" display="https://podminky.urs.cz/item/CS_URS_2022_02/997013871"/>
    <hyperlink ref="F701" r:id="rId103" display="https://podminky.urs.cz/item/CS_URS_2022_02/997221561"/>
    <hyperlink ref="F703" r:id="rId104" display="https://podminky.urs.cz/item/CS_URS_2022_02/997221569"/>
    <hyperlink ref="F706" r:id="rId105" display="https://podminky.urs.cz/item/CS_URS_2022_02/997221861"/>
    <hyperlink ref="F709" r:id="rId106" display="https://podminky.urs.cz/item/CS_URS_2022_02/997221875"/>
    <hyperlink ref="F712" r:id="rId107" display="https://podminky.urs.cz/item/CS_URS_2022_02/998223011"/>
    <hyperlink ref="F716" r:id="rId108" display="https://podminky.urs.cz/item/CS_URS_2022_02/767810113"/>
    <hyperlink ref="F719" r:id="rId109" display="https://podminky.urs.cz/item/CS_URS_2022_02/767810811"/>
    <hyperlink ref="F723" r:id="rId110" display="https://podminky.urs.cz/item/CS_URS_2022_02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79</v>
      </c>
    </row>
    <row r="4" spans="2:46" s="1" customFormat="1" ht="24.95" customHeight="1">
      <c r="B4" s="22"/>
      <c r="D4" s="23" t="s">
        <v>113</v>
      </c>
      <c r="L4" s="22"/>
      <c r="M4" s="114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5" t="str">
        <f>'Rekapitulace stavby'!K6</f>
        <v>Revitalizace vnitrobloku Bayerova - Botanická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114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1080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8. 8. 2022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tr">
        <f>IF('Rekapitulace stavby'!AN10="","",'Rekapitulace stavby'!AN10)</f>
        <v/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27</v>
      </c>
      <c r="J15" s="27" t="str">
        <f>IF('Rekapitulace stavby'!AN11="","",'Rekapitulace stavby'!AN11)</f>
        <v/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26</v>
      </c>
      <c r="J20" s="27" t="str">
        <f>IF('Rekapitulace stavby'!AN16="","",'Rekapitulace stavby'!AN16)</f>
        <v/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27</v>
      </c>
      <c r="J21" s="27" t="str">
        <f>IF('Rekapitulace stavby'!AN17="","",'Rekapitulace stavby'!AN17)</f>
        <v/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32</v>
      </c>
      <c r="E23" s="38"/>
      <c r="F23" s="38"/>
      <c r="G23" s="38"/>
      <c r="H23" s="38"/>
      <c r="I23" s="32" t="s">
        <v>26</v>
      </c>
      <c r="J23" s="27" t="str">
        <f>IF('Rekapitulace stavby'!AN19="","",'Rekapitulace stavby'!AN19)</f>
        <v/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33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35</v>
      </c>
      <c r="E30" s="38"/>
      <c r="F30" s="38"/>
      <c r="G30" s="38"/>
      <c r="H30" s="38"/>
      <c r="I30" s="38"/>
      <c r="J30" s="90">
        <f>ROUND(J89,2)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37</v>
      </c>
      <c r="G32" s="38"/>
      <c r="H32" s="38"/>
      <c r="I32" s="43" t="s">
        <v>36</v>
      </c>
      <c r="J32" s="43" t="s">
        <v>38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39</v>
      </c>
      <c r="E33" s="32" t="s">
        <v>40</v>
      </c>
      <c r="F33" s="122">
        <f>ROUND((SUM(BE89:BE177)),2)</f>
        <v>0</v>
      </c>
      <c r="G33" s="38"/>
      <c r="H33" s="38"/>
      <c r="I33" s="123">
        <v>0.21</v>
      </c>
      <c r="J33" s="122">
        <f>ROUND(((SUM(BE89:BE177))*I33),2)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41</v>
      </c>
      <c r="F34" s="122">
        <f>ROUND((SUM(BF89:BF177)),2)</f>
        <v>0</v>
      </c>
      <c r="G34" s="38"/>
      <c r="H34" s="38"/>
      <c r="I34" s="123">
        <v>0.15</v>
      </c>
      <c r="J34" s="122">
        <f>ROUND(((SUM(BF89:BF177))*I34),2)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42</v>
      </c>
      <c r="F35" s="122">
        <f>ROUND((SUM(BG89:BG177)),2)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43</v>
      </c>
      <c r="F36" s="122">
        <f>ROUND((SUM(BH89:BH177)),2)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44</v>
      </c>
      <c r="F37" s="122">
        <f>ROUND((SUM(BI89:BI177)),2)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45</v>
      </c>
      <c r="E39" s="76"/>
      <c r="F39" s="76"/>
      <c r="G39" s="126" t="s">
        <v>46</v>
      </c>
      <c r="H39" s="127" t="s">
        <v>47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116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Revitalizace vnitrobloku Bayerova - Botanická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114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SO 101.1 - Strop na studni ve vnitrobloku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 xml:space="preserve"> </v>
      </c>
      <c r="G52" s="38"/>
      <c r="H52" s="38"/>
      <c r="I52" s="32" t="s">
        <v>23</v>
      </c>
      <c r="J52" s="64" t="str">
        <f>IF(J12="","",J12)</f>
        <v>8. 8. 2022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 xml:space="preserve"> </v>
      </c>
      <c r="G54" s="38"/>
      <c r="H54" s="38"/>
      <c r="I54" s="32" t="s">
        <v>30</v>
      </c>
      <c r="J54" s="36" t="str">
        <f>E21</f>
        <v xml:space="preserve"> 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38"/>
      <c r="E55" s="38"/>
      <c r="F55" s="27" t="str">
        <f>IF(E18="","",E18)</f>
        <v>Vyplň údaj</v>
      </c>
      <c r="G55" s="38"/>
      <c r="H55" s="38"/>
      <c r="I55" s="32" t="s">
        <v>32</v>
      </c>
      <c r="J55" s="36" t="str">
        <f>E24</f>
        <v xml:space="preserve"> 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117</v>
      </c>
      <c r="D57" s="124"/>
      <c r="E57" s="124"/>
      <c r="F57" s="124"/>
      <c r="G57" s="124"/>
      <c r="H57" s="124"/>
      <c r="I57" s="124"/>
      <c r="J57" s="131" t="s">
        <v>118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67</v>
      </c>
      <c r="D59" s="38"/>
      <c r="E59" s="38"/>
      <c r="F59" s="38"/>
      <c r="G59" s="38"/>
      <c r="H59" s="38"/>
      <c r="I59" s="38"/>
      <c r="J59" s="90">
        <f>J89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119</v>
      </c>
    </row>
    <row r="60" spans="1:31" s="9" customFormat="1" ht="24.95" customHeight="1">
      <c r="A60" s="9"/>
      <c r="B60" s="133"/>
      <c r="C60" s="9"/>
      <c r="D60" s="134" t="s">
        <v>120</v>
      </c>
      <c r="E60" s="135"/>
      <c r="F60" s="135"/>
      <c r="G60" s="135"/>
      <c r="H60" s="135"/>
      <c r="I60" s="135"/>
      <c r="J60" s="136">
        <f>J90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121</v>
      </c>
      <c r="E61" s="139"/>
      <c r="F61" s="139"/>
      <c r="G61" s="139"/>
      <c r="H61" s="139"/>
      <c r="I61" s="139"/>
      <c r="J61" s="140">
        <f>J91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7"/>
      <c r="C62" s="10"/>
      <c r="D62" s="138" t="s">
        <v>122</v>
      </c>
      <c r="E62" s="139"/>
      <c r="F62" s="139"/>
      <c r="G62" s="139"/>
      <c r="H62" s="139"/>
      <c r="I62" s="139"/>
      <c r="J62" s="140">
        <f>J110</f>
        <v>0</v>
      </c>
      <c r="K62" s="10"/>
      <c r="L62" s="13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7"/>
      <c r="C63" s="10"/>
      <c r="D63" s="138" t="s">
        <v>125</v>
      </c>
      <c r="E63" s="139"/>
      <c r="F63" s="139"/>
      <c r="G63" s="139"/>
      <c r="H63" s="139"/>
      <c r="I63" s="139"/>
      <c r="J63" s="140">
        <f>J130</f>
        <v>0</v>
      </c>
      <c r="K63" s="10"/>
      <c r="L63" s="13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7"/>
      <c r="C64" s="10"/>
      <c r="D64" s="138" t="s">
        <v>127</v>
      </c>
      <c r="E64" s="139"/>
      <c r="F64" s="139"/>
      <c r="G64" s="139"/>
      <c r="H64" s="139"/>
      <c r="I64" s="139"/>
      <c r="J64" s="140">
        <f>J139</f>
        <v>0</v>
      </c>
      <c r="K64" s="10"/>
      <c r="L64" s="13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7"/>
      <c r="C65" s="10"/>
      <c r="D65" s="138" t="s">
        <v>128</v>
      </c>
      <c r="E65" s="139"/>
      <c r="F65" s="139"/>
      <c r="G65" s="139"/>
      <c r="H65" s="139"/>
      <c r="I65" s="139"/>
      <c r="J65" s="140">
        <f>J147</f>
        <v>0</v>
      </c>
      <c r="K65" s="10"/>
      <c r="L65" s="13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33"/>
      <c r="C66" s="9"/>
      <c r="D66" s="134" t="s">
        <v>129</v>
      </c>
      <c r="E66" s="135"/>
      <c r="F66" s="135"/>
      <c r="G66" s="135"/>
      <c r="H66" s="135"/>
      <c r="I66" s="135"/>
      <c r="J66" s="136">
        <f>J150</f>
        <v>0</v>
      </c>
      <c r="K66" s="9"/>
      <c r="L66" s="13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37"/>
      <c r="C67" s="10"/>
      <c r="D67" s="138" t="s">
        <v>1081</v>
      </c>
      <c r="E67" s="139"/>
      <c r="F67" s="139"/>
      <c r="G67" s="139"/>
      <c r="H67" s="139"/>
      <c r="I67" s="139"/>
      <c r="J67" s="140">
        <f>J151</f>
        <v>0</v>
      </c>
      <c r="K67" s="10"/>
      <c r="L67" s="13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33"/>
      <c r="C68" s="9"/>
      <c r="D68" s="134" t="s">
        <v>1082</v>
      </c>
      <c r="E68" s="135"/>
      <c r="F68" s="135"/>
      <c r="G68" s="135"/>
      <c r="H68" s="135"/>
      <c r="I68" s="135"/>
      <c r="J68" s="136">
        <f>J171</f>
        <v>0</v>
      </c>
      <c r="K68" s="9"/>
      <c r="L68" s="13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37"/>
      <c r="C69" s="10"/>
      <c r="D69" s="138" t="s">
        <v>1083</v>
      </c>
      <c r="E69" s="139"/>
      <c r="F69" s="139"/>
      <c r="G69" s="139"/>
      <c r="H69" s="139"/>
      <c r="I69" s="139"/>
      <c r="J69" s="140">
        <f>J172</f>
        <v>0</v>
      </c>
      <c r="K69" s="10"/>
      <c r="L69" s="13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38"/>
      <c r="D70" s="38"/>
      <c r="E70" s="38"/>
      <c r="F70" s="38"/>
      <c r="G70" s="38"/>
      <c r="H70" s="38"/>
      <c r="I70" s="38"/>
      <c r="J70" s="38"/>
      <c r="K70" s="38"/>
      <c r="L70" s="11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11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131</v>
      </c>
      <c r="D76" s="38"/>
      <c r="E76" s="38"/>
      <c r="F76" s="38"/>
      <c r="G76" s="38"/>
      <c r="H76" s="38"/>
      <c r="I76" s="38"/>
      <c r="J76" s="38"/>
      <c r="K76" s="3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17</v>
      </c>
      <c r="D78" s="38"/>
      <c r="E78" s="38"/>
      <c r="F78" s="38"/>
      <c r="G78" s="38"/>
      <c r="H78" s="38"/>
      <c r="I78" s="38"/>
      <c r="J78" s="38"/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38"/>
      <c r="D79" s="38"/>
      <c r="E79" s="115" t="str">
        <f>E7</f>
        <v>Revitalizace vnitrobloku Bayerova - Botanická</v>
      </c>
      <c r="F79" s="32"/>
      <c r="G79" s="32"/>
      <c r="H79" s="32"/>
      <c r="I79" s="38"/>
      <c r="J79" s="38"/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114</v>
      </c>
      <c r="D80" s="38"/>
      <c r="E80" s="38"/>
      <c r="F80" s="38"/>
      <c r="G80" s="38"/>
      <c r="H80" s="38"/>
      <c r="I80" s="38"/>
      <c r="J80" s="38"/>
      <c r="K80" s="38"/>
      <c r="L80" s="116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38"/>
      <c r="D81" s="38"/>
      <c r="E81" s="62" t="str">
        <f>E9</f>
        <v>SO 101.1 - Strop na studni ve vnitrobloku</v>
      </c>
      <c r="F81" s="38"/>
      <c r="G81" s="38"/>
      <c r="H81" s="38"/>
      <c r="I81" s="38"/>
      <c r="J81" s="38"/>
      <c r="K81" s="38"/>
      <c r="L81" s="116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21</v>
      </c>
      <c r="D83" s="38"/>
      <c r="E83" s="38"/>
      <c r="F83" s="27" t="str">
        <f>F12</f>
        <v xml:space="preserve"> </v>
      </c>
      <c r="G83" s="38"/>
      <c r="H83" s="38"/>
      <c r="I83" s="32" t="s">
        <v>23</v>
      </c>
      <c r="J83" s="64" t="str">
        <f>IF(J12="","",J12)</f>
        <v>8. 8. 2022</v>
      </c>
      <c r="K83" s="38"/>
      <c r="L83" s="116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38"/>
      <c r="D84" s="38"/>
      <c r="E84" s="38"/>
      <c r="F84" s="38"/>
      <c r="G84" s="38"/>
      <c r="H84" s="38"/>
      <c r="I84" s="38"/>
      <c r="J84" s="38"/>
      <c r="K84" s="38"/>
      <c r="L84" s="116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25</v>
      </c>
      <c r="D85" s="38"/>
      <c r="E85" s="38"/>
      <c r="F85" s="27" t="str">
        <f>E15</f>
        <v xml:space="preserve"> </v>
      </c>
      <c r="G85" s="38"/>
      <c r="H85" s="38"/>
      <c r="I85" s="32" t="s">
        <v>30</v>
      </c>
      <c r="J85" s="36" t="str">
        <f>E21</f>
        <v xml:space="preserve"> </v>
      </c>
      <c r="K85" s="38"/>
      <c r="L85" s="116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28</v>
      </c>
      <c r="D86" s="38"/>
      <c r="E86" s="38"/>
      <c r="F86" s="27" t="str">
        <f>IF(E18="","",E18)</f>
        <v>Vyplň údaj</v>
      </c>
      <c r="G86" s="38"/>
      <c r="H86" s="38"/>
      <c r="I86" s="32" t="s">
        <v>32</v>
      </c>
      <c r="J86" s="36" t="str">
        <f>E24</f>
        <v xml:space="preserve"> </v>
      </c>
      <c r="K86" s="38"/>
      <c r="L86" s="116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38"/>
      <c r="D87" s="38"/>
      <c r="E87" s="38"/>
      <c r="F87" s="38"/>
      <c r="G87" s="38"/>
      <c r="H87" s="38"/>
      <c r="I87" s="38"/>
      <c r="J87" s="38"/>
      <c r="K87" s="38"/>
      <c r="L87" s="116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1" customFormat="1" ht="29.25" customHeight="1">
      <c r="A88" s="141"/>
      <c r="B88" s="142"/>
      <c r="C88" s="143" t="s">
        <v>132</v>
      </c>
      <c r="D88" s="144" t="s">
        <v>54</v>
      </c>
      <c r="E88" s="144" t="s">
        <v>50</v>
      </c>
      <c r="F88" s="144" t="s">
        <v>51</v>
      </c>
      <c r="G88" s="144" t="s">
        <v>133</v>
      </c>
      <c r="H88" s="144" t="s">
        <v>134</v>
      </c>
      <c r="I88" s="144" t="s">
        <v>135</v>
      </c>
      <c r="J88" s="145" t="s">
        <v>118</v>
      </c>
      <c r="K88" s="146" t="s">
        <v>136</v>
      </c>
      <c r="L88" s="147"/>
      <c r="M88" s="80" t="s">
        <v>3</v>
      </c>
      <c r="N88" s="81" t="s">
        <v>39</v>
      </c>
      <c r="O88" s="81" t="s">
        <v>137</v>
      </c>
      <c r="P88" s="81" t="s">
        <v>138</v>
      </c>
      <c r="Q88" s="81" t="s">
        <v>139</v>
      </c>
      <c r="R88" s="81" t="s">
        <v>140</v>
      </c>
      <c r="S88" s="81" t="s">
        <v>141</v>
      </c>
      <c r="T88" s="82" t="s">
        <v>142</v>
      </c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</row>
    <row r="89" spans="1:63" s="2" customFormat="1" ht="22.8" customHeight="1">
      <c r="A89" s="38"/>
      <c r="B89" s="39"/>
      <c r="C89" s="87" t="s">
        <v>143</v>
      </c>
      <c r="D89" s="38"/>
      <c r="E89" s="38"/>
      <c r="F89" s="38"/>
      <c r="G89" s="38"/>
      <c r="H89" s="38"/>
      <c r="I89" s="38"/>
      <c r="J89" s="148">
        <f>BK89</f>
        <v>0</v>
      </c>
      <c r="K89" s="38"/>
      <c r="L89" s="39"/>
      <c r="M89" s="83"/>
      <c r="N89" s="68"/>
      <c r="O89" s="84"/>
      <c r="P89" s="149">
        <f>P90+P150+P171</f>
        <v>0</v>
      </c>
      <c r="Q89" s="84"/>
      <c r="R89" s="149">
        <f>R90+R150+R171</f>
        <v>27.96280709</v>
      </c>
      <c r="S89" s="84"/>
      <c r="T89" s="150">
        <f>T90+T150+T171</f>
        <v>0.6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9" t="s">
        <v>68</v>
      </c>
      <c r="AU89" s="19" t="s">
        <v>119</v>
      </c>
      <c r="BK89" s="151">
        <f>BK90+BK150+BK171</f>
        <v>0</v>
      </c>
    </row>
    <row r="90" spans="1:63" s="12" customFormat="1" ht="25.9" customHeight="1">
      <c r="A90" s="12"/>
      <c r="B90" s="152"/>
      <c r="C90" s="12"/>
      <c r="D90" s="153" t="s">
        <v>68</v>
      </c>
      <c r="E90" s="154" t="s">
        <v>144</v>
      </c>
      <c r="F90" s="154" t="s">
        <v>145</v>
      </c>
      <c r="G90" s="12"/>
      <c r="H90" s="12"/>
      <c r="I90" s="155"/>
      <c r="J90" s="156">
        <f>BK90</f>
        <v>0</v>
      </c>
      <c r="K90" s="12"/>
      <c r="L90" s="152"/>
      <c r="M90" s="157"/>
      <c r="N90" s="158"/>
      <c r="O90" s="158"/>
      <c r="P90" s="159">
        <f>P91+P110+P130+P139+P147</f>
        <v>0</v>
      </c>
      <c r="Q90" s="158"/>
      <c r="R90" s="159">
        <f>R91+R110+R130+R139+R147</f>
        <v>27.80915589</v>
      </c>
      <c r="S90" s="158"/>
      <c r="T90" s="160">
        <f>T91+T110+T130+T139+T147</f>
        <v>0.6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3" t="s">
        <v>77</v>
      </c>
      <c r="AT90" s="161" t="s">
        <v>68</v>
      </c>
      <c r="AU90" s="161" t="s">
        <v>69</v>
      </c>
      <c r="AY90" s="153" t="s">
        <v>146</v>
      </c>
      <c r="BK90" s="162">
        <f>BK91+BK110+BK130+BK139+BK147</f>
        <v>0</v>
      </c>
    </row>
    <row r="91" spans="1:63" s="12" customFormat="1" ht="22.8" customHeight="1">
      <c r="A91" s="12"/>
      <c r="B91" s="152"/>
      <c r="C91" s="12"/>
      <c r="D91" s="153" t="s">
        <v>68</v>
      </c>
      <c r="E91" s="163" t="s">
        <v>77</v>
      </c>
      <c r="F91" s="163" t="s">
        <v>147</v>
      </c>
      <c r="G91" s="12"/>
      <c r="H91" s="12"/>
      <c r="I91" s="155"/>
      <c r="J91" s="164">
        <f>BK91</f>
        <v>0</v>
      </c>
      <c r="K91" s="12"/>
      <c r="L91" s="152"/>
      <c r="M91" s="157"/>
      <c r="N91" s="158"/>
      <c r="O91" s="158"/>
      <c r="P91" s="159">
        <f>SUM(P92:P109)</f>
        <v>0</v>
      </c>
      <c r="Q91" s="158"/>
      <c r="R91" s="159">
        <f>SUM(R92:R109)</f>
        <v>0</v>
      </c>
      <c r="S91" s="158"/>
      <c r="T91" s="160">
        <f>SUM(T92:T109)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53" t="s">
        <v>77</v>
      </c>
      <c r="AT91" s="161" t="s">
        <v>68</v>
      </c>
      <c r="AU91" s="161" t="s">
        <v>77</v>
      </c>
      <c r="AY91" s="153" t="s">
        <v>146</v>
      </c>
      <c r="BK91" s="162">
        <f>SUM(BK92:BK109)</f>
        <v>0</v>
      </c>
    </row>
    <row r="92" spans="1:65" s="2" customFormat="1" ht="24.15" customHeight="1">
      <c r="A92" s="38"/>
      <c r="B92" s="165"/>
      <c r="C92" s="166" t="s">
        <v>77</v>
      </c>
      <c r="D92" s="166" t="s">
        <v>148</v>
      </c>
      <c r="E92" s="167" t="s">
        <v>1084</v>
      </c>
      <c r="F92" s="168" t="s">
        <v>1085</v>
      </c>
      <c r="G92" s="169" t="s">
        <v>202</v>
      </c>
      <c r="H92" s="170">
        <v>28.166</v>
      </c>
      <c r="I92" s="171"/>
      <c r="J92" s="172">
        <f>ROUND(I92*H92,2)</f>
        <v>0</v>
      </c>
      <c r="K92" s="173"/>
      <c r="L92" s="39"/>
      <c r="M92" s="174" t="s">
        <v>3</v>
      </c>
      <c r="N92" s="175" t="s">
        <v>40</v>
      </c>
      <c r="O92" s="72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178" t="s">
        <v>152</v>
      </c>
      <c r="AT92" s="178" t="s">
        <v>148</v>
      </c>
      <c r="AU92" s="178" t="s">
        <v>79</v>
      </c>
      <c r="AY92" s="19" t="s">
        <v>146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19" t="s">
        <v>77</v>
      </c>
      <c r="BK92" s="179">
        <f>ROUND(I92*H92,2)</f>
        <v>0</v>
      </c>
      <c r="BL92" s="19" t="s">
        <v>152</v>
      </c>
      <c r="BM92" s="178" t="s">
        <v>1086</v>
      </c>
    </row>
    <row r="93" spans="1:47" s="2" customFormat="1" ht="12">
      <c r="A93" s="38"/>
      <c r="B93" s="39"/>
      <c r="C93" s="38"/>
      <c r="D93" s="180" t="s">
        <v>154</v>
      </c>
      <c r="E93" s="38"/>
      <c r="F93" s="181" t="s">
        <v>1087</v>
      </c>
      <c r="G93" s="38"/>
      <c r="H93" s="38"/>
      <c r="I93" s="182"/>
      <c r="J93" s="38"/>
      <c r="K93" s="38"/>
      <c r="L93" s="39"/>
      <c r="M93" s="183"/>
      <c r="N93" s="184"/>
      <c r="O93" s="72"/>
      <c r="P93" s="72"/>
      <c r="Q93" s="72"/>
      <c r="R93" s="72"/>
      <c r="S93" s="72"/>
      <c r="T93" s="73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9" t="s">
        <v>154</v>
      </c>
      <c r="AU93" s="19" t="s">
        <v>79</v>
      </c>
    </row>
    <row r="94" spans="1:51" s="13" customFormat="1" ht="12">
      <c r="A94" s="13"/>
      <c r="B94" s="185"/>
      <c r="C94" s="13"/>
      <c r="D94" s="186" t="s">
        <v>156</v>
      </c>
      <c r="E94" s="187" t="s">
        <v>3</v>
      </c>
      <c r="F94" s="188" t="s">
        <v>1088</v>
      </c>
      <c r="G94" s="13"/>
      <c r="H94" s="187" t="s">
        <v>3</v>
      </c>
      <c r="I94" s="189"/>
      <c r="J94" s="13"/>
      <c r="K94" s="13"/>
      <c r="L94" s="185"/>
      <c r="M94" s="190"/>
      <c r="N94" s="191"/>
      <c r="O94" s="191"/>
      <c r="P94" s="191"/>
      <c r="Q94" s="191"/>
      <c r="R94" s="191"/>
      <c r="S94" s="191"/>
      <c r="T94" s="19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7" t="s">
        <v>156</v>
      </c>
      <c r="AU94" s="187" t="s">
        <v>79</v>
      </c>
      <c r="AV94" s="13" t="s">
        <v>77</v>
      </c>
      <c r="AW94" s="13" t="s">
        <v>31</v>
      </c>
      <c r="AX94" s="13" t="s">
        <v>69</v>
      </c>
      <c r="AY94" s="187" t="s">
        <v>146</v>
      </c>
    </row>
    <row r="95" spans="1:51" s="14" customFormat="1" ht="12">
      <c r="A95" s="14"/>
      <c r="B95" s="193"/>
      <c r="C95" s="14"/>
      <c r="D95" s="186" t="s">
        <v>156</v>
      </c>
      <c r="E95" s="194" t="s">
        <v>3</v>
      </c>
      <c r="F95" s="195" t="s">
        <v>1089</v>
      </c>
      <c r="G95" s="14"/>
      <c r="H95" s="196">
        <v>28.166</v>
      </c>
      <c r="I95" s="197"/>
      <c r="J95" s="14"/>
      <c r="K95" s="14"/>
      <c r="L95" s="193"/>
      <c r="M95" s="198"/>
      <c r="N95" s="199"/>
      <c r="O95" s="199"/>
      <c r="P95" s="199"/>
      <c r="Q95" s="199"/>
      <c r="R95" s="199"/>
      <c r="S95" s="199"/>
      <c r="T95" s="200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194" t="s">
        <v>156</v>
      </c>
      <c r="AU95" s="194" t="s">
        <v>79</v>
      </c>
      <c r="AV95" s="14" t="s">
        <v>79</v>
      </c>
      <c r="AW95" s="14" t="s">
        <v>31</v>
      </c>
      <c r="AX95" s="14" t="s">
        <v>77</v>
      </c>
      <c r="AY95" s="194" t="s">
        <v>146</v>
      </c>
    </row>
    <row r="96" spans="1:65" s="2" customFormat="1" ht="37.8" customHeight="1">
      <c r="A96" s="38"/>
      <c r="B96" s="165"/>
      <c r="C96" s="166" t="s">
        <v>79</v>
      </c>
      <c r="D96" s="166" t="s">
        <v>148</v>
      </c>
      <c r="E96" s="167" t="s">
        <v>250</v>
      </c>
      <c r="F96" s="168" t="s">
        <v>251</v>
      </c>
      <c r="G96" s="169" t="s">
        <v>202</v>
      </c>
      <c r="H96" s="170">
        <v>7.536</v>
      </c>
      <c r="I96" s="171"/>
      <c r="J96" s="172">
        <f>ROUND(I96*H96,2)</f>
        <v>0</v>
      </c>
      <c r="K96" s="173"/>
      <c r="L96" s="39"/>
      <c r="M96" s="174" t="s">
        <v>3</v>
      </c>
      <c r="N96" s="175" t="s">
        <v>40</v>
      </c>
      <c r="O96" s="72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178" t="s">
        <v>152</v>
      </c>
      <c r="AT96" s="178" t="s">
        <v>148</v>
      </c>
      <c r="AU96" s="178" t="s">
        <v>79</v>
      </c>
      <c r="AY96" s="19" t="s">
        <v>146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9" t="s">
        <v>77</v>
      </c>
      <c r="BK96" s="179">
        <f>ROUND(I96*H96,2)</f>
        <v>0</v>
      </c>
      <c r="BL96" s="19" t="s">
        <v>152</v>
      </c>
      <c r="BM96" s="178" t="s">
        <v>1090</v>
      </c>
    </row>
    <row r="97" spans="1:47" s="2" customFormat="1" ht="12">
      <c r="A97" s="38"/>
      <c r="B97" s="39"/>
      <c r="C97" s="38"/>
      <c r="D97" s="180" t="s">
        <v>154</v>
      </c>
      <c r="E97" s="38"/>
      <c r="F97" s="181" t="s">
        <v>1091</v>
      </c>
      <c r="G97" s="38"/>
      <c r="H97" s="38"/>
      <c r="I97" s="182"/>
      <c r="J97" s="38"/>
      <c r="K97" s="38"/>
      <c r="L97" s="39"/>
      <c r="M97" s="183"/>
      <c r="N97" s="184"/>
      <c r="O97" s="72"/>
      <c r="P97" s="72"/>
      <c r="Q97" s="72"/>
      <c r="R97" s="72"/>
      <c r="S97" s="72"/>
      <c r="T97" s="73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9" t="s">
        <v>154</v>
      </c>
      <c r="AU97" s="19" t="s">
        <v>79</v>
      </c>
    </row>
    <row r="98" spans="1:51" s="14" customFormat="1" ht="12">
      <c r="A98" s="14"/>
      <c r="B98" s="193"/>
      <c r="C98" s="14"/>
      <c r="D98" s="186" t="s">
        <v>156</v>
      </c>
      <c r="E98" s="194" t="s">
        <v>3</v>
      </c>
      <c r="F98" s="195" t="s">
        <v>1092</v>
      </c>
      <c r="G98" s="14"/>
      <c r="H98" s="196">
        <v>7.536</v>
      </c>
      <c r="I98" s="197"/>
      <c r="J98" s="14"/>
      <c r="K98" s="14"/>
      <c r="L98" s="193"/>
      <c r="M98" s="198"/>
      <c r="N98" s="199"/>
      <c r="O98" s="199"/>
      <c r="P98" s="199"/>
      <c r="Q98" s="199"/>
      <c r="R98" s="199"/>
      <c r="S98" s="199"/>
      <c r="T98" s="20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194" t="s">
        <v>156</v>
      </c>
      <c r="AU98" s="194" t="s">
        <v>79</v>
      </c>
      <c r="AV98" s="14" t="s">
        <v>79</v>
      </c>
      <c r="AW98" s="14" t="s">
        <v>31</v>
      </c>
      <c r="AX98" s="14" t="s">
        <v>77</v>
      </c>
      <c r="AY98" s="194" t="s">
        <v>146</v>
      </c>
    </row>
    <row r="99" spans="1:65" s="2" customFormat="1" ht="24.15" customHeight="1">
      <c r="A99" s="38"/>
      <c r="B99" s="165"/>
      <c r="C99" s="166" t="s">
        <v>168</v>
      </c>
      <c r="D99" s="166" t="s">
        <v>148</v>
      </c>
      <c r="E99" s="167" t="s">
        <v>255</v>
      </c>
      <c r="F99" s="168" t="s">
        <v>256</v>
      </c>
      <c r="G99" s="169" t="s">
        <v>257</v>
      </c>
      <c r="H99" s="170">
        <v>13.565</v>
      </c>
      <c r="I99" s="171"/>
      <c r="J99" s="172">
        <f>ROUND(I99*H99,2)</f>
        <v>0</v>
      </c>
      <c r="K99" s="173"/>
      <c r="L99" s="39"/>
      <c r="M99" s="174" t="s">
        <v>3</v>
      </c>
      <c r="N99" s="175" t="s">
        <v>40</v>
      </c>
      <c r="O99" s="72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178" t="s">
        <v>152</v>
      </c>
      <c r="AT99" s="178" t="s">
        <v>148</v>
      </c>
      <c r="AU99" s="178" t="s">
        <v>79</v>
      </c>
      <c r="AY99" s="19" t="s">
        <v>146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19" t="s">
        <v>77</v>
      </c>
      <c r="BK99" s="179">
        <f>ROUND(I99*H99,2)</f>
        <v>0</v>
      </c>
      <c r="BL99" s="19" t="s">
        <v>152</v>
      </c>
      <c r="BM99" s="178" t="s">
        <v>1093</v>
      </c>
    </row>
    <row r="100" spans="1:47" s="2" customFormat="1" ht="12">
      <c r="A100" s="38"/>
      <c r="B100" s="39"/>
      <c r="C100" s="38"/>
      <c r="D100" s="180" t="s">
        <v>154</v>
      </c>
      <c r="E100" s="38"/>
      <c r="F100" s="181" t="s">
        <v>1094</v>
      </c>
      <c r="G100" s="38"/>
      <c r="H100" s="38"/>
      <c r="I100" s="182"/>
      <c r="J100" s="38"/>
      <c r="K100" s="38"/>
      <c r="L100" s="39"/>
      <c r="M100" s="183"/>
      <c r="N100" s="184"/>
      <c r="O100" s="72"/>
      <c r="P100" s="72"/>
      <c r="Q100" s="72"/>
      <c r="R100" s="72"/>
      <c r="S100" s="72"/>
      <c r="T100" s="73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9" t="s">
        <v>154</v>
      </c>
      <c r="AU100" s="19" t="s">
        <v>79</v>
      </c>
    </row>
    <row r="101" spans="1:51" s="14" customFormat="1" ht="12">
      <c r="A101" s="14"/>
      <c r="B101" s="193"/>
      <c r="C101" s="14"/>
      <c r="D101" s="186" t="s">
        <v>156</v>
      </c>
      <c r="E101" s="194" t="s">
        <v>3</v>
      </c>
      <c r="F101" s="195" t="s">
        <v>1095</v>
      </c>
      <c r="G101" s="14"/>
      <c r="H101" s="196">
        <v>13.565</v>
      </c>
      <c r="I101" s="197"/>
      <c r="J101" s="14"/>
      <c r="K101" s="14"/>
      <c r="L101" s="193"/>
      <c r="M101" s="198"/>
      <c r="N101" s="199"/>
      <c r="O101" s="199"/>
      <c r="P101" s="199"/>
      <c r="Q101" s="199"/>
      <c r="R101" s="199"/>
      <c r="S101" s="199"/>
      <c r="T101" s="200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194" t="s">
        <v>156</v>
      </c>
      <c r="AU101" s="194" t="s">
        <v>79</v>
      </c>
      <c r="AV101" s="14" t="s">
        <v>79</v>
      </c>
      <c r="AW101" s="14" t="s">
        <v>31</v>
      </c>
      <c r="AX101" s="14" t="s">
        <v>77</v>
      </c>
      <c r="AY101" s="194" t="s">
        <v>146</v>
      </c>
    </row>
    <row r="102" spans="1:65" s="2" customFormat="1" ht="24.15" customHeight="1">
      <c r="A102" s="38"/>
      <c r="B102" s="165"/>
      <c r="C102" s="166" t="s">
        <v>152</v>
      </c>
      <c r="D102" s="166" t="s">
        <v>148</v>
      </c>
      <c r="E102" s="167" t="s">
        <v>261</v>
      </c>
      <c r="F102" s="168" t="s">
        <v>262</v>
      </c>
      <c r="G102" s="169" t="s">
        <v>202</v>
      </c>
      <c r="H102" s="170">
        <v>7.536</v>
      </c>
      <c r="I102" s="171"/>
      <c r="J102" s="172">
        <f>ROUND(I102*H102,2)</f>
        <v>0</v>
      </c>
      <c r="K102" s="173"/>
      <c r="L102" s="39"/>
      <c r="M102" s="174" t="s">
        <v>3</v>
      </c>
      <c r="N102" s="175" t="s">
        <v>40</v>
      </c>
      <c r="O102" s="72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78" t="s">
        <v>152</v>
      </c>
      <c r="AT102" s="178" t="s">
        <v>148</v>
      </c>
      <c r="AU102" s="178" t="s">
        <v>79</v>
      </c>
      <c r="AY102" s="19" t="s">
        <v>146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9" t="s">
        <v>77</v>
      </c>
      <c r="BK102" s="179">
        <f>ROUND(I102*H102,2)</f>
        <v>0</v>
      </c>
      <c r="BL102" s="19" t="s">
        <v>152</v>
      </c>
      <c r="BM102" s="178" t="s">
        <v>1096</v>
      </c>
    </row>
    <row r="103" spans="1:47" s="2" customFormat="1" ht="12">
      <c r="A103" s="38"/>
      <c r="B103" s="39"/>
      <c r="C103" s="38"/>
      <c r="D103" s="180" t="s">
        <v>154</v>
      </c>
      <c r="E103" s="38"/>
      <c r="F103" s="181" t="s">
        <v>1097</v>
      </c>
      <c r="G103" s="38"/>
      <c r="H103" s="38"/>
      <c r="I103" s="182"/>
      <c r="J103" s="38"/>
      <c r="K103" s="38"/>
      <c r="L103" s="39"/>
      <c r="M103" s="183"/>
      <c r="N103" s="184"/>
      <c r="O103" s="72"/>
      <c r="P103" s="72"/>
      <c r="Q103" s="72"/>
      <c r="R103" s="72"/>
      <c r="S103" s="72"/>
      <c r="T103" s="73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9" t="s">
        <v>154</v>
      </c>
      <c r="AU103" s="19" t="s">
        <v>79</v>
      </c>
    </row>
    <row r="104" spans="1:65" s="2" customFormat="1" ht="24.15" customHeight="1">
      <c r="A104" s="38"/>
      <c r="B104" s="165"/>
      <c r="C104" s="166" t="s">
        <v>181</v>
      </c>
      <c r="D104" s="166" t="s">
        <v>148</v>
      </c>
      <c r="E104" s="167" t="s">
        <v>266</v>
      </c>
      <c r="F104" s="168" t="s">
        <v>267</v>
      </c>
      <c r="G104" s="169" t="s">
        <v>202</v>
      </c>
      <c r="H104" s="170">
        <v>20.63</v>
      </c>
      <c r="I104" s="171"/>
      <c r="J104" s="172">
        <f>ROUND(I104*H104,2)</f>
        <v>0</v>
      </c>
      <c r="K104" s="173"/>
      <c r="L104" s="39"/>
      <c r="M104" s="174" t="s">
        <v>3</v>
      </c>
      <c r="N104" s="175" t="s">
        <v>40</v>
      </c>
      <c r="O104" s="72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78" t="s">
        <v>152</v>
      </c>
      <c r="AT104" s="178" t="s">
        <v>148</v>
      </c>
      <c r="AU104" s="178" t="s">
        <v>79</v>
      </c>
      <c r="AY104" s="19" t="s">
        <v>146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19" t="s">
        <v>77</v>
      </c>
      <c r="BK104" s="179">
        <f>ROUND(I104*H104,2)</f>
        <v>0</v>
      </c>
      <c r="BL104" s="19" t="s">
        <v>152</v>
      </c>
      <c r="BM104" s="178" t="s">
        <v>1098</v>
      </c>
    </row>
    <row r="105" spans="1:47" s="2" customFormat="1" ht="12">
      <c r="A105" s="38"/>
      <c r="B105" s="39"/>
      <c r="C105" s="38"/>
      <c r="D105" s="180" t="s">
        <v>154</v>
      </c>
      <c r="E105" s="38"/>
      <c r="F105" s="181" t="s">
        <v>1099</v>
      </c>
      <c r="G105" s="38"/>
      <c r="H105" s="38"/>
      <c r="I105" s="182"/>
      <c r="J105" s="38"/>
      <c r="K105" s="38"/>
      <c r="L105" s="39"/>
      <c r="M105" s="183"/>
      <c r="N105" s="184"/>
      <c r="O105" s="72"/>
      <c r="P105" s="72"/>
      <c r="Q105" s="72"/>
      <c r="R105" s="72"/>
      <c r="S105" s="72"/>
      <c r="T105" s="73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9" t="s">
        <v>154</v>
      </c>
      <c r="AU105" s="19" t="s">
        <v>79</v>
      </c>
    </row>
    <row r="106" spans="1:51" s="14" customFormat="1" ht="12">
      <c r="A106" s="14"/>
      <c r="B106" s="193"/>
      <c r="C106" s="14"/>
      <c r="D106" s="186" t="s">
        <v>156</v>
      </c>
      <c r="E106" s="194" t="s">
        <v>3</v>
      </c>
      <c r="F106" s="195" t="s">
        <v>1089</v>
      </c>
      <c r="G106" s="14"/>
      <c r="H106" s="196">
        <v>28.166</v>
      </c>
      <c r="I106" s="197"/>
      <c r="J106" s="14"/>
      <c r="K106" s="14"/>
      <c r="L106" s="193"/>
      <c r="M106" s="198"/>
      <c r="N106" s="199"/>
      <c r="O106" s="199"/>
      <c r="P106" s="199"/>
      <c r="Q106" s="199"/>
      <c r="R106" s="199"/>
      <c r="S106" s="199"/>
      <c r="T106" s="20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194" t="s">
        <v>156</v>
      </c>
      <c r="AU106" s="194" t="s">
        <v>79</v>
      </c>
      <c r="AV106" s="14" t="s">
        <v>79</v>
      </c>
      <c r="AW106" s="14" t="s">
        <v>31</v>
      </c>
      <c r="AX106" s="14" t="s">
        <v>69</v>
      </c>
      <c r="AY106" s="194" t="s">
        <v>146</v>
      </c>
    </row>
    <row r="107" spans="1:51" s="14" customFormat="1" ht="12">
      <c r="A107" s="14"/>
      <c r="B107" s="193"/>
      <c r="C107" s="14"/>
      <c r="D107" s="186" t="s">
        <v>156</v>
      </c>
      <c r="E107" s="194" t="s">
        <v>3</v>
      </c>
      <c r="F107" s="195" t="s">
        <v>1100</v>
      </c>
      <c r="G107" s="14"/>
      <c r="H107" s="196">
        <v>-1.601</v>
      </c>
      <c r="I107" s="197"/>
      <c r="J107" s="14"/>
      <c r="K107" s="14"/>
      <c r="L107" s="193"/>
      <c r="M107" s="198"/>
      <c r="N107" s="199"/>
      <c r="O107" s="199"/>
      <c r="P107" s="199"/>
      <c r="Q107" s="199"/>
      <c r="R107" s="199"/>
      <c r="S107" s="199"/>
      <c r="T107" s="20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194" t="s">
        <v>156</v>
      </c>
      <c r="AU107" s="194" t="s">
        <v>79</v>
      </c>
      <c r="AV107" s="14" t="s">
        <v>79</v>
      </c>
      <c r="AW107" s="14" t="s">
        <v>31</v>
      </c>
      <c r="AX107" s="14" t="s">
        <v>69</v>
      </c>
      <c r="AY107" s="194" t="s">
        <v>146</v>
      </c>
    </row>
    <row r="108" spans="1:51" s="14" customFormat="1" ht="12">
      <c r="A108" s="14"/>
      <c r="B108" s="193"/>
      <c r="C108" s="14"/>
      <c r="D108" s="186" t="s">
        <v>156</v>
      </c>
      <c r="E108" s="194" t="s">
        <v>3</v>
      </c>
      <c r="F108" s="195" t="s">
        <v>1101</v>
      </c>
      <c r="G108" s="14"/>
      <c r="H108" s="196">
        <v>-5.935</v>
      </c>
      <c r="I108" s="197"/>
      <c r="J108" s="14"/>
      <c r="K108" s="14"/>
      <c r="L108" s="193"/>
      <c r="M108" s="198"/>
      <c r="N108" s="199"/>
      <c r="O108" s="199"/>
      <c r="P108" s="199"/>
      <c r="Q108" s="199"/>
      <c r="R108" s="199"/>
      <c r="S108" s="199"/>
      <c r="T108" s="200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194" t="s">
        <v>156</v>
      </c>
      <c r="AU108" s="194" t="s">
        <v>79</v>
      </c>
      <c r="AV108" s="14" t="s">
        <v>79</v>
      </c>
      <c r="AW108" s="14" t="s">
        <v>31</v>
      </c>
      <c r="AX108" s="14" t="s">
        <v>69</v>
      </c>
      <c r="AY108" s="194" t="s">
        <v>146</v>
      </c>
    </row>
    <row r="109" spans="1:51" s="15" customFormat="1" ht="12">
      <c r="A109" s="15"/>
      <c r="B109" s="201"/>
      <c r="C109" s="15"/>
      <c r="D109" s="186" t="s">
        <v>156</v>
      </c>
      <c r="E109" s="202" t="s">
        <v>3</v>
      </c>
      <c r="F109" s="203" t="s">
        <v>161</v>
      </c>
      <c r="G109" s="15"/>
      <c r="H109" s="204">
        <v>20.630000000000003</v>
      </c>
      <c r="I109" s="205"/>
      <c r="J109" s="15"/>
      <c r="K109" s="15"/>
      <c r="L109" s="201"/>
      <c r="M109" s="206"/>
      <c r="N109" s="207"/>
      <c r="O109" s="207"/>
      <c r="P109" s="207"/>
      <c r="Q109" s="207"/>
      <c r="R109" s="207"/>
      <c r="S109" s="207"/>
      <c r="T109" s="208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02" t="s">
        <v>156</v>
      </c>
      <c r="AU109" s="202" t="s">
        <v>79</v>
      </c>
      <c r="AV109" s="15" t="s">
        <v>152</v>
      </c>
      <c r="AW109" s="15" t="s">
        <v>31</v>
      </c>
      <c r="AX109" s="15" t="s">
        <v>77</v>
      </c>
      <c r="AY109" s="202" t="s">
        <v>146</v>
      </c>
    </row>
    <row r="110" spans="1:63" s="12" customFormat="1" ht="22.8" customHeight="1">
      <c r="A110" s="12"/>
      <c r="B110" s="152"/>
      <c r="C110" s="12"/>
      <c r="D110" s="153" t="s">
        <v>68</v>
      </c>
      <c r="E110" s="163" t="s">
        <v>79</v>
      </c>
      <c r="F110" s="163" t="s">
        <v>327</v>
      </c>
      <c r="G110" s="12"/>
      <c r="H110" s="12"/>
      <c r="I110" s="155"/>
      <c r="J110" s="164">
        <f>BK110</f>
        <v>0</v>
      </c>
      <c r="K110" s="12"/>
      <c r="L110" s="152"/>
      <c r="M110" s="157"/>
      <c r="N110" s="158"/>
      <c r="O110" s="158"/>
      <c r="P110" s="159">
        <f>SUM(P111:P129)</f>
        <v>0</v>
      </c>
      <c r="Q110" s="158"/>
      <c r="R110" s="159">
        <f>SUM(R111:R129)</f>
        <v>27.56581589</v>
      </c>
      <c r="S110" s="158"/>
      <c r="T110" s="160">
        <f>SUM(T111:T129)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53" t="s">
        <v>77</v>
      </c>
      <c r="AT110" s="161" t="s">
        <v>68</v>
      </c>
      <c r="AU110" s="161" t="s">
        <v>77</v>
      </c>
      <c r="AY110" s="153" t="s">
        <v>146</v>
      </c>
      <c r="BK110" s="162">
        <f>SUM(BK111:BK129)</f>
        <v>0</v>
      </c>
    </row>
    <row r="111" spans="1:65" s="2" customFormat="1" ht="16.5" customHeight="1">
      <c r="A111" s="38"/>
      <c r="B111" s="165"/>
      <c r="C111" s="166" t="s">
        <v>187</v>
      </c>
      <c r="D111" s="166" t="s">
        <v>148</v>
      </c>
      <c r="E111" s="167" t="s">
        <v>1102</v>
      </c>
      <c r="F111" s="168" t="s">
        <v>1103</v>
      </c>
      <c r="G111" s="169" t="s">
        <v>202</v>
      </c>
      <c r="H111" s="170">
        <v>1.601</v>
      </c>
      <c r="I111" s="171"/>
      <c r="J111" s="172">
        <f>ROUND(I111*H111,2)</f>
        <v>0</v>
      </c>
      <c r="K111" s="173"/>
      <c r="L111" s="39"/>
      <c r="M111" s="174" t="s">
        <v>3</v>
      </c>
      <c r="N111" s="175" t="s">
        <v>40</v>
      </c>
      <c r="O111" s="72"/>
      <c r="P111" s="176">
        <f>O111*H111</f>
        <v>0</v>
      </c>
      <c r="Q111" s="176">
        <v>2.16</v>
      </c>
      <c r="R111" s="176">
        <f>Q111*H111</f>
        <v>3.4581600000000003</v>
      </c>
      <c r="S111" s="176">
        <v>0</v>
      </c>
      <c r="T111" s="177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178" t="s">
        <v>152</v>
      </c>
      <c r="AT111" s="178" t="s">
        <v>148</v>
      </c>
      <c r="AU111" s="178" t="s">
        <v>79</v>
      </c>
      <c r="AY111" s="19" t="s">
        <v>146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19" t="s">
        <v>77</v>
      </c>
      <c r="BK111" s="179">
        <f>ROUND(I111*H111,2)</f>
        <v>0</v>
      </c>
      <c r="BL111" s="19" t="s">
        <v>152</v>
      </c>
      <c r="BM111" s="178" t="s">
        <v>1104</v>
      </c>
    </row>
    <row r="112" spans="1:47" s="2" customFormat="1" ht="12">
      <c r="A112" s="38"/>
      <c r="B112" s="39"/>
      <c r="C112" s="38"/>
      <c r="D112" s="180" t="s">
        <v>154</v>
      </c>
      <c r="E112" s="38"/>
      <c r="F112" s="181" t="s">
        <v>1105</v>
      </c>
      <c r="G112" s="38"/>
      <c r="H112" s="38"/>
      <c r="I112" s="182"/>
      <c r="J112" s="38"/>
      <c r="K112" s="38"/>
      <c r="L112" s="39"/>
      <c r="M112" s="183"/>
      <c r="N112" s="184"/>
      <c r="O112" s="72"/>
      <c r="P112" s="72"/>
      <c r="Q112" s="72"/>
      <c r="R112" s="72"/>
      <c r="S112" s="72"/>
      <c r="T112" s="73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9" t="s">
        <v>154</v>
      </c>
      <c r="AU112" s="19" t="s">
        <v>79</v>
      </c>
    </row>
    <row r="113" spans="1:51" s="14" customFormat="1" ht="12">
      <c r="A113" s="14"/>
      <c r="B113" s="193"/>
      <c r="C113" s="14"/>
      <c r="D113" s="186" t="s">
        <v>156</v>
      </c>
      <c r="E113" s="194" t="s">
        <v>3</v>
      </c>
      <c r="F113" s="195" t="s">
        <v>1106</v>
      </c>
      <c r="G113" s="14"/>
      <c r="H113" s="196">
        <v>1.601</v>
      </c>
      <c r="I113" s="197"/>
      <c r="J113" s="14"/>
      <c r="K113" s="14"/>
      <c r="L113" s="193"/>
      <c r="M113" s="198"/>
      <c r="N113" s="199"/>
      <c r="O113" s="199"/>
      <c r="P113" s="199"/>
      <c r="Q113" s="199"/>
      <c r="R113" s="199"/>
      <c r="S113" s="199"/>
      <c r="T113" s="20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194" t="s">
        <v>156</v>
      </c>
      <c r="AU113" s="194" t="s">
        <v>79</v>
      </c>
      <c r="AV113" s="14" t="s">
        <v>79</v>
      </c>
      <c r="AW113" s="14" t="s">
        <v>31</v>
      </c>
      <c r="AX113" s="14" t="s">
        <v>77</v>
      </c>
      <c r="AY113" s="194" t="s">
        <v>146</v>
      </c>
    </row>
    <row r="114" spans="1:65" s="2" customFormat="1" ht="21.75" customHeight="1">
      <c r="A114" s="38"/>
      <c r="B114" s="165"/>
      <c r="C114" s="166" t="s">
        <v>199</v>
      </c>
      <c r="D114" s="166" t="s">
        <v>148</v>
      </c>
      <c r="E114" s="167" t="s">
        <v>1107</v>
      </c>
      <c r="F114" s="168" t="s">
        <v>1108</v>
      </c>
      <c r="G114" s="169" t="s">
        <v>202</v>
      </c>
      <c r="H114" s="170">
        <v>9.234</v>
      </c>
      <c r="I114" s="171"/>
      <c r="J114" s="172">
        <f>ROUND(I114*H114,2)</f>
        <v>0</v>
      </c>
      <c r="K114" s="173"/>
      <c r="L114" s="39"/>
      <c r="M114" s="174" t="s">
        <v>3</v>
      </c>
      <c r="N114" s="175" t="s">
        <v>40</v>
      </c>
      <c r="O114" s="72"/>
      <c r="P114" s="176">
        <f>O114*H114</f>
        <v>0</v>
      </c>
      <c r="Q114" s="176">
        <v>2.50187</v>
      </c>
      <c r="R114" s="176">
        <f>Q114*H114</f>
        <v>23.10226758</v>
      </c>
      <c r="S114" s="176">
        <v>0</v>
      </c>
      <c r="T114" s="177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78" t="s">
        <v>152</v>
      </c>
      <c r="AT114" s="178" t="s">
        <v>148</v>
      </c>
      <c r="AU114" s="178" t="s">
        <v>79</v>
      </c>
      <c r="AY114" s="19" t="s">
        <v>146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19" t="s">
        <v>77</v>
      </c>
      <c r="BK114" s="179">
        <f>ROUND(I114*H114,2)</f>
        <v>0</v>
      </c>
      <c r="BL114" s="19" t="s">
        <v>152</v>
      </c>
      <c r="BM114" s="178" t="s">
        <v>1109</v>
      </c>
    </row>
    <row r="115" spans="1:47" s="2" customFormat="1" ht="12">
      <c r="A115" s="38"/>
      <c r="B115" s="39"/>
      <c r="C115" s="38"/>
      <c r="D115" s="180" t="s">
        <v>154</v>
      </c>
      <c r="E115" s="38"/>
      <c r="F115" s="181" t="s">
        <v>1110</v>
      </c>
      <c r="G115" s="38"/>
      <c r="H115" s="38"/>
      <c r="I115" s="182"/>
      <c r="J115" s="38"/>
      <c r="K115" s="38"/>
      <c r="L115" s="39"/>
      <c r="M115" s="183"/>
      <c r="N115" s="184"/>
      <c r="O115" s="72"/>
      <c r="P115" s="72"/>
      <c r="Q115" s="72"/>
      <c r="R115" s="72"/>
      <c r="S115" s="72"/>
      <c r="T115" s="73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9" t="s">
        <v>154</v>
      </c>
      <c r="AU115" s="19" t="s">
        <v>79</v>
      </c>
    </row>
    <row r="116" spans="1:51" s="13" customFormat="1" ht="12">
      <c r="A116" s="13"/>
      <c r="B116" s="185"/>
      <c r="C116" s="13"/>
      <c r="D116" s="186" t="s">
        <v>156</v>
      </c>
      <c r="E116" s="187" t="s">
        <v>3</v>
      </c>
      <c r="F116" s="188" t="s">
        <v>1111</v>
      </c>
      <c r="G116" s="13"/>
      <c r="H116" s="187" t="s">
        <v>3</v>
      </c>
      <c r="I116" s="189"/>
      <c r="J116" s="13"/>
      <c r="K116" s="13"/>
      <c r="L116" s="185"/>
      <c r="M116" s="190"/>
      <c r="N116" s="191"/>
      <c r="O116" s="191"/>
      <c r="P116" s="191"/>
      <c r="Q116" s="191"/>
      <c r="R116" s="191"/>
      <c r="S116" s="191"/>
      <c r="T116" s="19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7" t="s">
        <v>156</v>
      </c>
      <c r="AU116" s="187" t="s">
        <v>79</v>
      </c>
      <c r="AV116" s="13" t="s">
        <v>77</v>
      </c>
      <c r="AW116" s="13" t="s">
        <v>31</v>
      </c>
      <c r="AX116" s="13" t="s">
        <v>69</v>
      </c>
      <c r="AY116" s="187" t="s">
        <v>146</v>
      </c>
    </row>
    <row r="117" spans="1:51" s="13" customFormat="1" ht="12">
      <c r="A117" s="13"/>
      <c r="B117" s="185"/>
      <c r="C117" s="13"/>
      <c r="D117" s="186" t="s">
        <v>156</v>
      </c>
      <c r="E117" s="187" t="s">
        <v>3</v>
      </c>
      <c r="F117" s="188" t="s">
        <v>1112</v>
      </c>
      <c r="G117" s="13"/>
      <c r="H117" s="187" t="s">
        <v>3</v>
      </c>
      <c r="I117" s="189"/>
      <c r="J117" s="13"/>
      <c r="K117" s="13"/>
      <c r="L117" s="185"/>
      <c r="M117" s="190"/>
      <c r="N117" s="191"/>
      <c r="O117" s="191"/>
      <c r="P117" s="191"/>
      <c r="Q117" s="191"/>
      <c r="R117" s="191"/>
      <c r="S117" s="191"/>
      <c r="T117" s="19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7" t="s">
        <v>156</v>
      </c>
      <c r="AU117" s="187" t="s">
        <v>79</v>
      </c>
      <c r="AV117" s="13" t="s">
        <v>77</v>
      </c>
      <c r="AW117" s="13" t="s">
        <v>31</v>
      </c>
      <c r="AX117" s="13" t="s">
        <v>69</v>
      </c>
      <c r="AY117" s="187" t="s">
        <v>146</v>
      </c>
    </row>
    <row r="118" spans="1:51" s="14" customFormat="1" ht="12">
      <c r="A118" s="14"/>
      <c r="B118" s="193"/>
      <c r="C118" s="14"/>
      <c r="D118" s="186" t="s">
        <v>156</v>
      </c>
      <c r="E118" s="194" t="s">
        <v>3</v>
      </c>
      <c r="F118" s="195" t="s">
        <v>1113</v>
      </c>
      <c r="G118" s="14"/>
      <c r="H118" s="196">
        <v>4.712</v>
      </c>
      <c r="I118" s="197"/>
      <c r="J118" s="14"/>
      <c r="K118" s="14"/>
      <c r="L118" s="193"/>
      <c r="M118" s="198"/>
      <c r="N118" s="199"/>
      <c r="O118" s="199"/>
      <c r="P118" s="199"/>
      <c r="Q118" s="199"/>
      <c r="R118" s="199"/>
      <c r="S118" s="199"/>
      <c r="T118" s="20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194" t="s">
        <v>156</v>
      </c>
      <c r="AU118" s="194" t="s">
        <v>79</v>
      </c>
      <c r="AV118" s="14" t="s">
        <v>79</v>
      </c>
      <c r="AW118" s="14" t="s">
        <v>31</v>
      </c>
      <c r="AX118" s="14" t="s">
        <v>69</v>
      </c>
      <c r="AY118" s="194" t="s">
        <v>146</v>
      </c>
    </row>
    <row r="119" spans="1:51" s="14" customFormat="1" ht="12">
      <c r="A119" s="14"/>
      <c r="B119" s="193"/>
      <c r="C119" s="14"/>
      <c r="D119" s="186" t="s">
        <v>156</v>
      </c>
      <c r="E119" s="194" t="s">
        <v>3</v>
      </c>
      <c r="F119" s="195" t="s">
        <v>1114</v>
      </c>
      <c r="G119" s="14"/>
      <c r="H119" s="196">
        <v>4.522</v>
      </c>
      <c r="I119" s="197"/>
      <c r="J119" s="14"/>
      <c r="K119" s="14"/>
      <c r="L119" s="193"/>
      <c r="M119" s="198"/>
      <c r="N119" s="199"/>
      <c r="O119" s="199"/>
      <c r="P119" s="199"/>
      <c r="Q119" s="199"/>
      <c r="R119" s="199"/>
      <c r="S119" s="199"/>
      <c r="T119" s="20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194" t="s">
        <v>156</v>
      </c>
      <c r="AU119" s="194" t="s">
        <v>79</v>
      </c>
      <c r="AV119" s="14" t="s">
        <v>79</v>
      </c>
      <c r="AW119" s="14" t="s">
        <v>31</v>
      </c>
      <c r="AX119" s="14" t="s">
        <v>69</v>
      </c>
      <c r="AY119" s="194" t="s">
        <v>146</v>
      </c>
    </row>
    <row r="120" spans="1:51" s="15" customFormat="1" ht="12">
      <c r="A120" s="15"/>
      <c r="B120" s="201"/>
      <c r="C120" s="15"/>
      <c r="D120" s="186" t="s">
        <v>156</v>
      </c>
      <c r="E120" s="202" t="s">
        <v>3</v>
      </c>
      <c r="F120" s="203" t="s">
        <v>161</v>
      </c>
      <c r="G120" s="15"/>
      <c r="H120" s="204">
        <v>9.234</v>
      </c>
      <c r="I120" s="205"/>
      <c r="J120" s="15"/>
      <c r="K120" s="15"/>
      <c r="L120" s="201"/>
      <c r="M120" s="206"/>
      <c r="N120" s="207"/>
      <c r="O120" s="207"/>
      <c r="P120" s="207"/>
      <c r="Q120" s="207"/>
      <c r="R120" s="207"/>
      <c r="S120" s="207"/>
      <c r="T120" s="208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02" t="s">
        <v>156</v>
      </c>
      <c r="AU120" s="202" t="s">
        <v>79</v>
      </c>
      <c r="AV120" s="15" t="s">
        <v>152</v>
      </c>
      <c r="AW120" s="15" t="s">
        <v>31</v>
      </c>
      <c r="AX120" s="15" t="s">
        <v>77</v>
      </c>
      <c r="AY120" s="202" t="s">
        <v>146</v>
      </c>
    </row>
    <row r="121" spans="1:65" s="2" customFormat="1" ht="16.5" customHeight="1">
      <c r="A121" s="38"/>
      <c r="B121" s="165"/>
      <c r="C121" s="166" t="s">
        <v>207</v>
      </c>
      <c r="D121" s="166" t="s">
        <v>148</v>
      </c>
      <c r="E121" s="167" t="s">
        <v>1115</v>
      </c>
      <c r="F121" s="168" t="s">
        <v>1116</v>
      </c>
      <c r="G121" s="169" t="s">
        <v>257</v>
      </c>
      <c r="H121" s="170">
        <v>0.738</v>
      </c>
      <c r="I121" s="171"/>
      <c r="J121" s="172">
        <f>ROUND(I121*H121,2)</f>
        <v>0</v>
      </c>
      <c r="K121" s="173"/>
      <c r="L121" s="39"/>
      <c r="M121" s="174" t="s">
        <v>3</v>
      </c>
      <c r="N121" s="175" t="s">
        <v>40</v>
      </c>
      <c r="O121" s="72"/>
      <c r="P121" s="176">
        <f>O121*H121</f>
        <v>0</v>
      </c>
      <c r="Q121" s="176">
        <v>1.06062</v>
      </c>
      <c r="R121" s="176">
        <f>Q121*H121</f>
        <v>0.7827375599999999</v>
      </c>
      <c r="S121" s="176">
        <v>0</v>
      </c>
      <c r="T121" s="17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78" t="s">
        <v>152</v>
      </c>
      <c r="AT121" s="178" t="s">
        <v>148</v>
      </c>
      <c r="AU121" s="178" t="s">
        <v>79</v>
      </c>
      <c r="AY121" s="19" t="s">
        <v>146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19" t="s">
        <v>77</v>
      </c>
      <c r="BK121" s="179">
        <f>ROUND(I121*H121,2)</f>
        <v>0</v>
      </c>
      <c r="BL121" s="19" t="s">
        <v>152</v>
      </c>
      <c r="BM121" s="178" t="s">
        <v>1117</v>
      </c>
    </row>
    <row r="122" spans="1:47" s="2" customFormat="1" ht="12">
      <c r="A122" s="38"/>
      <c r="B122" s="39"/>
      <c r="C122" s="38"/>
      <c r="D122" s="180" t="s">
        <v>154</v>
      </c>
      <c r="E122" s="38"/>
      <c r="F122" s="181" t="s">
        <v>1118</v>
      </c>
      <c r="G122" s="38"/>
      <c r="H122" s="38"/>
      <c r="I122" s="182"/>
      <c r="J122" s="38"/>
      <c r="K122" s="38"/>
      <c r="L122" s="39"/>
      <c r="M122" s="183"/>
      <c r="N122" s="184"/>
      <c r="O122" s="72"/>
      <c r="P122" s="72"/>
      <c r="Q122" s="72"/>
      <c r="R122" s="72"/>
      <c r="S122" s="72"/>
      <c r="T122" s="73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9" t="s">
        <v>154</v>
      </c>
      <c r="AU122" s="19" t="s">
        <v>79</v>
      </c>
    </row>
    <row r="123" spans="1:65" s="2" customFormat="1" ht="16.5" customHeight="1">
      <c r="A123" s="38"/>
      <c r="B123" s="165"/>
      <c r="C123" s="166" t="s">
        <v>214</v>
      </c>
      <c r="D123" s="166" t="s">
        <v>148</v>
      </c>
      <c r="E123" s="167" t="s">
        <v>1119</v>
      </c>
      <c r="F123" s="168" t="s">
        <v>1120</v>
      </c>
      <c r="G123" s="169" t="s">
        <v>257</v>
      </c>
      <c r="H123" s="170">
        <v>0.13</v>
      </c>
      <c r="I123" s="171"/>
      <c r="J123" s="172">
        <f>ROUND(I123*H123,2)</f>
        <v>0</v>
      </c>
      <c r="K123" s="173"/>
      <c r="L123" s="39"/>
      <c r="M123" s="174" t="s">
        <v>3</v>
      </c>
      <c r="N123" s="175" t="s">
        <v>40</v>
      </c>
      <c r="O123" s="72"/>
      <c r="P123" s="176">
        <f>O123*H123</f>
        <v>0</v>
      </c>
      <c r="Q123" s="176">
        <v>1.06277</v>
      </c>
      <c r="R123" s="176">
        <f>Q123*H123</f>
        <v>0.1381601</v>
      </c>
      <c r="S123" s="176">
        <v>0</v>
      </c>
      <c r="T123" s="17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78" t="s">
        <v>152</v>
      </c>
      <c r="AT123" s="178" t="s">
        <v>148</v>
      </c>
      <c r="AU123" s="178" t="s">
        <v>79</v>
      </c>
      <c r="AY123" s="19" t="s">
        <v>146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19" t="s">
        <v>77</v>
      </c>
      <c r="BK123" s="179">
        <f>ROUND(I123*H123,2)</f>
        <v>0</v>
      </c>
      <c r="BL123" s="19" t="s">
        <v>152</v>
      </c>
      <c r="BM123" s="178" t="s">
        <v>1121</v>
      </c>
    </row>
    <row r="124" spans="1:47" s="2" customFormat="1" ht="12">
      <c r="A124" s="38"/>
      <c r="B124" s="39"/>
      <c r="C124" s="38"/>
      <c r="D124" s="180" t="s">
        <v>154</v>
      </c>
      <c r="E124" s="38"/>
      <c r="F124" s="181" t="s">
        <v>1122</v>
      </c>
      <c r="G124" s="38"/>
      <c r="H124" s="38"/>
      <c r="I124" s="182"/>
      <c r="J124" s="38"/>
      <c r="K124" s="38"/>
      <c r="L124" s="39"/>
      <c r="M124" s="183"/>
      <c r="N124" s="184"/>
      <c r="O124" s="72"/>
      <c r="P124" s="72"/>
      <c r="Q124" s="72"/>
      <c r="R124" s="72"/>
      <c r="S124" s="72"/>
      <c r="T124" s="73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9" t="s">
        <v>154</v>
      </c>
      <c r="AU124" s="19" t="s">
        <v>79</v>
      </c>
    </row>
    <row r="125" spans="1:65" s="2" customFormat="1" ht="16.5" customHeight="1">
      <c r="A125" s="38"/>
      <c r="B125" s="165"/>
      <c r="C125" s="166" t="s">
        <v>222</v>
      </c>
      <c r="D125" s="166" t="s">
        <v>148</v>
      </c>
      <c r="E125" s="167" t="s">
        <v>1123</v>
      </c>
      <c r="F125" s="168" t="s">
        <v>1124</v>
      </c>
      <c r="G125" s="169" t="s">
        <v>151</v>
      </c>
      <c r="H125" s="170">
        <v>16.155</v>
      </c>
      <c r="I125" s="171"/>
      <c r="J125" s="172">
        <f>ROUND(I125*H125,2)</f>
        <v>0</v>
      </c>
      <c r="K125" s="173"/>
      <c r="L125" s="39"/>
      <c r="M125" s="174" t="s">
        <v>3</v>
      </c>
      <c r="N125" s="175" t="s">
        <v>40</v>
      </c>
      <c r="O125" s="72"/>
      <c r="P125" s="176">
        <f>O125*H125</f>
        <v>0</v>
      </c>
      <c r="Q125" s="176">
        <v>0.00523</v>
      </c>
      <c r="R125" s="176">
        <f>Q125*H125</f>
        <v>0.08449065000000001</v>
      </c>
      <c r="S125" s="176">
        <v>0</v>
      </c>
      <c r="T125" s="17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78" t="s">
        <v>152</v>
      </c>
      <c r="AT125" s="178" t="s">
        <v>148</v>
      </c>
      <c r="AU125" s="178" t="s">
        <v>79</v>
      </c>
      <c r="AY125" s="19" t="s">
        <v>146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9" t="s">
        <v>77</v>
      </c>
      <c r="BK125" s="179">
        <f>ROUND(I125*H125,2)</f>
        <v>0</v>
      </c>
      <c r="BL125" s="19" t="s">
        <v>152</v>
      </c>
      <c r="BM125" s="178" t="s">
        <v>1125</v>
      </c>
    </row>
    <row r="126" spans="1:47" s="2" customFormat="1" ht="12">
      <c r="A126" s="38"/>
      <c r="B126" s="39"/>
      <c r="C126" s="38"/>
      <c r="D126" s="180" t="s">
        <v>154</v>
      </c>
      <c r="E126" s="38"/>
      <c r="F126" s="181" t="s">
        <v>1126</v>
      </c>
      <c r="G126" s="38"/>
      <c r="H126" s="38"/>
      <c r="I126" s="182"/>
      <c r="J126" s="38"/>
      <c r="K126" s="38"/>
      <c r="L126" s="39"/>
      <c r="M126" s="183"/>
      <c r="N126" s="184"/>
      <c r="O126" s="72"/>
      <c r="P126" s="72"/>
      <c r="Q126" s="72"/>
      <c r="R126" s="72"/>
      <c r="S126" s="72"/>
      <c r="T126" s="73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9" t="s">
        <v>154</v>
      </c>
      <c r="AU126" s="19" t="s">
        <v>79</v>
      </c>
    </row>
    <row r="127" spans="1:51" s="14" customFormat="1" ht="12">
      <c r="A127" s="14"/>
      <c r="B127" s="193"/>
      <c r="C127" s="14"/>
      <c r="D127" s="186" t="s">
        <v>156</v>
      </c>
      <c r="E127" s="194" t="s">
        <v>3</v>
      </c>
      <c r="F127" s="195" t="s">
        <v>1127</v>
      </c>
      <c r="G127" s="14"/>
      <c r="H127" s="196">
        <v>16.155</v>
      </c>
      <c r="I127" s="197"/>
      <c r="J127" s="14"/>
      <c r="K127" s="14"/>
      <c r="L127" s="193"/>
      <c r="M127" s="198"/>
      <c r="N127" s="199"/>
      <c r="O127" s="199"/>
      <c r="P127" s="199"/>
      <c r="Q127" s="199"/>
      <c r="R127" s="199"/>
      <c r="S127" s="199"/>
      <c r="T127" s="20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194" t="s">
        <v>156</v>
      </c>
      <c r="AU127" s="194" t="s">
        <v>79</v>
      </c>
      <c r="AV127" s="14" t="s">
        <v>79</v>
      </c>
      <c r="AW127" s="14" t="s">
        <v>31</v>
      </c>
      <c r="AX127" s="14" t="s">
        <v>77</v>
      </c>
      <c r="AY127" s="194" t="s">
        <v>146</v>
      </c>
    </row>
    <row r="128" spans="1:65" s="2" customFormat="1" ht="16.5" customHeight="1">
      <c r="A128" s="38"/>
      <c r="B128" s="165"/>
      <c r="C128" s="166" t="s">
        <v>229</v>
      </c>
      <c r="D128" s="166" t="s">
        <v>148</v>
      </c>
      <c r="E128" s="167" t="s">
        <v>1128</v>
      </c>
      <c r="F128" s="168" t="s">
        <v>1129</v>
      </c>
      <c r="G128" s="169" t="s">
        <v>151</v>
      </c>
      <c r="H128" s="170">
        <v>16.155</v>
      </c>
      <c r="I128" s="171"/>
      <c r="J128" s="172">
        <f>ROUND(I128*H128,2)</f>
        <v>0</v>
      </c>
      <c r="K128" s="173"/>
      <c r="L128" s="39"/>
      <c r="M128" s="174" t="s">
        <v>3</v>
      </c>
      <c r="N128" s="175" t="s">
        <v>40</v>
      </c>
      <c r="O128" s="72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78" t="s">
        <v>152</v>
      </c>
      <c r="AT128" s="178" t="s">
        <v>148</v>
      </c>
      <c r="AU128" s="178" t="s">
        <v>79</v>
      </c>
      <c r="AY128" s="19" t="s">
        <v>146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9" t="s">
        <v>77</v>
      </c>
      <c r="BK128" s="179">
        <f>ROUND(I128*H128,2)</f>
        <v>0</v>
      </c>
      <c r="BL128" s="19" t="s">
        <v>152</v>
      </c>
      <c r="BM128" s="178" t="s">
        <v>1130</v>
      </c>
    </row>
    <row r="129" spans="1:47" s="2" customFormat="1" ht="12">
      <c r="A129" s="38"/>
      <c r="B129" s="39"/>
      <c r="C129" s="38"/>
      <c r="D129" s="180" t="s">
        <v>154</v>
      </c>
      <c r="E129" s="38"/>
      <c r="F129" s="181" t="s">
        <v>1131</v>
      </c>
      <c r="G129" s="38"/>
      <c r="H129" s="38"/>
      <c r="I129" s="182"/>
      <c r="J129" s="38"/>
      <c r="K129" s="38"/>
      <c r="L129" s="39"/>
      <c r="M129" s="183"/>
      <c r="N129" s="184"/>
      <c r="O129" s="72"/>
      <c r="P129" s="72"/>
      <c r="Q129" s="72"/>
      <c r="R129" s="72"/>
      <c r="S129" s="72"/>
      <c r="T129" s="73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9" t="s">
        <v>154</v>
      </c>
      <c r="AU129" s="19" t="s">
        <v>79</v>
      </c>
    </row>
    <row r="130" spans="1:63" s="12" customFormat="1" ht="22.8" customHeight="1">
      <c r="A130" s="12"/>
      <c r="B130" s="152"/>
      <c r="C130" s="12"/>
      <c r="D130" s="153" t="s">
        <v>68</v>
      </c>
      <c r="E130" s="163" t="s">
        <v>207</v>
      </c>
      <c r="F130" s="163" t="s">
        <v>539</v>
      </c>
      <c r="G130" s="12"/>
      <c r="H130" s="12"/>
      <c r="I130" s="155"/>
      <c r="J130" s="164">
        <f>BK130</f>
        <v>0</v>
      </c>
      <c r="K130" s="12"/>
      <c r="L130" s="152"/>
      <c r="M130" s="157"/>
      <c r="N130" s="158"/>
      <c r="O130" s="158"/>
      <c r="P130" s="159">
        <f>SUM(P131:P138)</f>
        <v>0</v>
      </c>
      <c r="Q130" s="158"/>
      <c r="R130" s="159">
        <f>SUM(R131:R138)</f>
        <v>0.24334</v>
      </c>
      <c r="S130" s="158"/>
      <c r="T130" s="160">
        <f>SUM(T131:T138)</f>
        <v>0.6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3" t="s">
        <v>77</v>
      </c>
      <c r="AT130" s="161" t="s">
        <v>68</v>
      </c>
      <c r="AU130" s="161" t="s">
        <v>77</v>
      </c>
      <c r="AY130" s="153" t="s">
        <v>146</v>
      </c>
      <c r="BK130" s="162">
        <f>SUM(BK131:BK138)</f>
        <v>0</v>
      </c>
    </row>
    <row r="131" spans="1:65" s="2" customFormat="1" ht="16.5" customHeight="1">
      <c r="A131" s="38"/>
      <c r="B131" s="165"/>
      <c r="C131" s="166" t="s">
        <v>238</v>
      </c>
      <c r="D131" s="166" t="s">
        <v>148</v>
      </c>
      <c r="E131" s="167" t="s">
        <v>634</v>
      </c>
      <c r="F131" s="168" t="s">
        <v>635</v>
      </c>
      <c r="G131" s="169" t="s">
        <v>543</v>
      </c>
      <c r="H131" s="170">
        <v>1</v>
      </c>
      <c r="I131" s="171"/>
      <c r="J131" s="172">
        <f>ROUND(I131*H131,2)</f>
        <v>0</v>
      </c>
      <c r="K131" s="173"/>
      <c r="L131" s="39"/>
      <c r="M131" s="174" t="s">
        <v>3</v>
      </c>
      <c r="N131" s="175" t="s">
        <v>40</v>
      </c>
      <c r="O131" s="72"/>
      <c r="P131" s="176">
        <f>O131*H131</f>
        <v>0</v>
      </c>
      <c r="Q131" s="176">
        <v>0.21734</v>
      </c>
      <c r="R131" s="176">
        <f>Q131*H131</f>
        <v>0.21734</v>
      </c>
      <c r="S131" s="176">
        <v>0</v>
      </c>
      <c r="T131" s="17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78" t="s">
        <v>152</v>
      </c>
      <c r="AT131" s="178" t="s">
        <v>148</v>
      </c>
      <c r="AU131" s="178" t="s">
        <v>79</v>
      </c>
      <c r="AY131" s="19" t="s">
        <v>146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9" t="s">
        <v>77</v>
      </c>
      <c r="BK131" s="179">
        <f>ROUND(I131*H131,2)</f>
        <v>0</v>
      </c>
      <c r="BL131" s="19" t="s">
        <v>152</v>
      </c>
      <c r="BM131" s="178" t="s">
        <v>1132</v>
      </c>
    </row>
    <row r="132" spans="1:47" s="2" customFormat="1" ht="12">
      <c r="A132" s="38"/>
      <c r="B132" s="39"/>
      <c r="C132" s="38"/>
      <c r="D132" s="180" t="s">
        <v>154</v>
      </c>
      <c r="E132" s="38"/>
      <c r="F132" s="181" t="s">
        <v>637</v>
      </c>
      <c r="G132" s="38"/>
      <c r="H132" s="38"/>
      <c r="I132" s="182"/>
      <c r="J132" s="38"/>
      <c r="K132" s="38"/>
      <c r="L132" s="39"/>
      <c r="M132" s="183"/>
      <c r="N132" s="184"/>
      <c r="O132" s="72"/>
      <c r="P132" s="72"/>
      <c r="Q132" s="72"/>
      <c r="R132" s="72"/>
      <c r="S132" s="72"/>
      <c r="T132" s="73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9" t="s">
        <v>154</v>
      </c>
      <c r="AU132" s="19" t="s">
        <v>79</v>
      </c>
    </row>
    <row r="133" spans="1:65" s="2" customFormat="1" ht="21.75" customHeight="1">
      <c r="A133" s="38"/>
      <c r="B133" s="165"/>
      <c r="C133" s="209" t="s">
        <v>244</v>
      </c>
      <c r="D133" s="209" t="s">
        <v>273</v>
      </c>
      <c r="E133" s="210" t="s">
        <v>1133</v>
      </c>
      <c r="F133" s="211" t="s">
        <v>1134</v>
      </c>
      <c r="G133" s="212" t="s">
        <v>543</v>
      </c>
      <c r="H133" s="213">
        <v>1</v>
      </c>
      <c r="I133" s="214"/>
      <c r="J133" s="215">
        <f>ROUND(I133*H133,2)</f>
        <v>0</v>
      </c>
      <c r="K133" s="216"/>
      <c r="L133" s="217"/>
      <c r="M133" s="218" t="s">
        <v>3</v>
      </c>
      <c r="N133" s="219" t="s">
        <v>40</v>
      </c>
      <c r="O133" s="72"/>
      <c r="P133" s="176">
        <f>O133*H133</f>
        <v>0</v>
      </c>
      <c r="Q133" s="176">
        <v>0.026</v>
      </c>
      <c r="R133" s="176">
        <f>Q133*H133</f>
        <v>0.026</v>
      </c>
      <c r="S133" s="176">
        <v>0</v>
      </c>
      <c r="T133" s="17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78" t="s">
        <v>207</v>
      </c>
      <c r="AT133" s="178" t="s">
        <v>273</v>
      </c>
      <c r="AU133" s="178" t="s">
        <v>79</v>
      </c>
      <c r="AY133" s="19" t="s">
        <v>146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9" t="s">
        <v>77</v>
      </c>
      <c r="BK133" s="179">
        <f>ROUND(I133*H133,2)</f>
        <v>0</v>
      </c>
      <c r="BL133" s="19" t="s">
        <v>152</v>
      </c>
      <c r="BM133" s="178" t="s">
        <v>1135</v>
      </c>
    </row>
    <row r="134" spans="1:51" s="14" customFormat="1" ht="12">
      <c r="A134" s="14"/>
      <c r="B134" s="193"/>
      <c r="C134" s="14"/>
      <c r="D134" s="186" t="s">
        <v>156</v>
      </c>
      <c r="E134" s="194" t="s">
        <v>3</v>
      </c>
      <c r="F134" s="195" t="s">
        <v>77</v>
      </c>
      <c r="G134" s="14"/>
      <c r="H134" s="196">
        <v>1</v>
      </c>
      <c r="I134" s="197"/>
      <c r="J134" s="14"/>
      <c r="K134" s="14"/>
      <c r="L134" s="193"/>
      <c r="M134" s="198"/>
      <c r="N134" s="199"/>
      <c r="O134" s="199"/>
      <c r="P134" s="199"/>
      <c r="Q134" s="199"/>
      <c r="R134" s="199"/>
      <c r="S134" s="199"/>
      <c r="T134" s="20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194" t="s">
        <v>156</v>
      </c>
      <c r="AU134" s="194" t="s">
        <v>79</v>
      </c>
      <c r="AV134" s="14" t="s">
        <v>79</v>
      </c>
      <c r="AW134" s="14" t="s">
        <v>31</v>
      </c>
      <c r="AX134" s="14" t="s">
        <v>77</v>
      </c>
      <c r="AY134" s="194" t="s">
        <v>146</v>
      </c>
    </row>
    <row r="135" spans="1:65" s="2" customFormat="1" ht="16.5" customHeight="1">
      <c r="A135" s="38"/>
      <c r="B135" s="165"/>
      <c r="C135" s="166" t="s">
        <v>249</v>
      </c>
      <c r="D135" s="166" t="s">
        <v>148</v>
      </c>
      <c r="E135" s="167" t="s">
        <v>655</v>
      </c>
      <c r="F135" s="168" t="s">
        <v>656</v>
      </c>
      <c r="G135" s="169" t="s">
        <v>543</v>
      </c>
      <c r="H135" s="170">
        <v>4</v>
      </c>
      <c r="I135" s="171"/>
      <c r="J135" s="172">
        <f>ROUND(I135*H135,2)</f>
        <v>0</v>
      </c>
      <c r="K135" s="173"/>
      <c r="L135" s="39"/>
      <c r="M135" s="174" t="s">
        <v>3</v>
      </c>
      <c r="N135" s="175" t="s">
        <v>40</v>
      </c>
      <c r="O135" s="72"/>
      <c r="P135" s="176">
        <f>O135*H135</f>
        <v>0</v>
      </c>
      <c r="Q135" s="176">
        <v>0</v>
      </c>
      <c r="R135" s="176">
        <f>Q135*H135</f>
        <v>0</v>
      </c>
      <c r="S135" s="176">
        <v>0.15</v>
      </c>
      <c r="T135" s="177">
        <f>S135*H135</f>
        <v>0.6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78" t="s">
        <v>152</v>
      </c>
      <c r="AT135" s="178" t="s">
        <v>148</v>
      </c>
      <c r="AU135" s="178" t="s">
        <v>79</v>
      </c>
      <c r="AY135" s="19" t="s">
        <v>146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9" t="s">
        <v>77</v>
      </c>
      <c r="BK135" s="179">
        <f>ROUND(I135*H135,2)</f>
        <v>0</v>
      </c>
      <c r="BL135" s="19" t="s">
        <v>152</v>
      </c>
      <c r="BM135" s="178" t="s">
        <v>1136</v>
      </c>
    </row>
    <row r="136" spans="1:47" s="2" customFormat="1" ht="12">
      <c r="A136" s="38"/>
      <c r="B136" s="39"/>
      <c r="C136" s="38"/>
      <c r="D136" s="180" t="s">
        <v>154</v>
      </c>
      <c r="E136" s="38"/>
      <c r="F136" s="181" t="s">
        <v>658</v>
      </c>
      <c r="G136" s="38"/>
      <c r="H136" s="38"/>
      <c r="I136" s="182"/>
      <c r="J136" s="38"/>
      <c r="K136" s="38"/>
      <c r="L136" s="39"/>
      <c r="M136" s="183"/>
      <c r="N136" s="184"/>
      <c r="O136" s="72"/>
      <c r="P136" s="72"/>
      <c r="Q136" s="72"/>
      <c r="R136" s="72"/>
      <c r="S136" s="72"/>
      <c r="T136" s="73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9" t="s">
        <v>154</v>
      </c>
      <c r="AU136" s="19" t="s">
        <v>79</v>
      </c>
    </row>
    <row r="137" spans="1:51" s="13" customFormat="1" ht="12">
      <c r="A137" s="13"/>
      <c r="B137" s="185"/>
      <c r="C137" s="13"/>
      <c r="D137" s="186" t="s">
        <v>156</v>
      </c>
      <c r="E137" s="187" t="s">
        <v>3</v>
      </c>
      <c r="F137" s="188" t="s">
        <v>659</v>
      </c>
      <c r="G137" s="13"/>
      <c r="H137" s="187" t="s">
        <v>3</v>
      </c>
      <c r="I137" s="189"/>
      <c r="J137" s="13"/>
      <c r="K137" s="13"/>
      <c r="L137" s="185"/>
      <c r="M137" s="190"/>
      <c r="N137" s="191"/>
      <c r="O137" s="191"/>
      <c r="P137" s="191"/>
      <c r="Q137" s="191"/>
      <c r="R137" s="191"/>
      <c r="S137" s="191"/>
      <c r="T137" s="19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7" t="s">
        <v>156</v>
      </c>
      <c r="AU137" s="187" t="s">
        <v>79</v>
      </c>
      <c r="AV137" s="13" t="s">
        <v>77</v>
      </c>
      <c r="AW137" s="13" t="s">
        <v>31</v>
      </c>
      <c r="AX137" s="13" t="s">
        <v>69</v>
      </c>
      <c r="AY137" s="187" t="s">
        <v>146</v>
      </c>
    </row>
    <row r="138" spans="1:51" s="14" customFormat="1" ht="12">
      <c r="A138" s="14"/>
      <c r="B138" s="193"/>
      <c r="C138" s="14"/>
      <c r="D138" s="186" t="s">
        <v>156</v>
      </c>
      <c r="E138" s="194" t="s">
        <v>3</v>
      </c>
      <c r="F138" s="195" t="s">
        <v>152</v>
      </c>
      <c r="G138" s="14"/>
      <c r="H138" s="196">
        <v>4</v>
      </c>
      <c r="I138" s="197"/>
      <c r="J138" s="14"/>
      <c r="K138" s="14"/>
      <c r="L138" s="193"/>
      <c r="M138" s="198"/>
      <c r="N138" s="199"/>
      <c r="O138" s="199"/>
      <c r="P138" s="199"/>
      <c r="Q138" s="199"/>
      <c r="R138" s="199"/>
      <c r="S138" s="199"/>
      <c r="T138" s="20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194" t="s">
        <v>156</v>
      </c>
      <c r="AU138" s="194" t="s">
        <v>79</v>
      </c>
      <c r="AV138" s="14" t="s">
        <v>79</v>
      </c>
      <c r="AW138" s="14" t="s">
        <v>31</v>
      </c>
      <c r="AX138" s="14" t="s">
        <v>77</v>
      </c>
      <c r="AY138" s="194" t="s">
        <v>146</v>
      </c>
    </row>
    <row r="139" spans="1:63" s="12" customFormat="1" ht="22.8" customHeight="1">
      <c r="A139" s="12"/>
      <c r="B139" s="152"/>
      <c r="C139" s="12"/>
      <c r="D139" s="153" t="s">
        <v>68</v>
      </c>
      <c r="E139" s="163" t="s">
        <v>1019</v>
      </c>
      <c r="F139" s="163" t="s">
        <v>1020</v>
      </c>
      <c r="G139" s="12"/>
      <c r="H139" s="12"/>
      <c r="I139" s="155"/>
      <c r="J139" s="164">
        <f>BK139</f>
        <v>0</v>
      </c>
      <c r="K139" s="12"/>
      <c r="L139" s="152"/>
      <c r="M139" s="157"/>
      <c r="N139" s="158"/>
      <c r="O139" s="158"/>
      <c r="P139" s="159">
        <f>SUM(P140:P146)</f>
        <v>0</v>
      </c>
      <c r="Q139" s="158"/>
      <c r="R139" s="159">
        <f>SUM(R140:R146)</f>
        <v>0</v>
      </c>
      <c r="S139" s="158"/>
      <c r="T139" s="160">
        <f>SUM(T140:T146)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53" t="s">
        <v>77</v>
      </c>
      <c r="AT139" s="161" t="s">
        <v>68</v>
      </c>
      <c r="AU139" s="161" t="s">
        <v>77</v>
      </c>
      <c r="AY139" s="153" t="s">
        <v>146</v>
      </c>
      <c r="BK139" s="162">
        <f>SUM(BK140:BK146)</f>
        <v>0</v>
      </c>
    </row>
    <row r="140" spans="1:65" s="2" customFormat="1" ht="24.15" customHeight="1">
      <c r="A140" s="38"/>
      <c r="B140" s="165"/>
      <c r="C140" s="166" t="s">
        <v>9</v>
      </c>
      <c r="D140" s="166" t="s">
        <v>148</v>
      </c>
      <c r="E140" s="167" t="s">
        <v>1022</v>
      </c>
      <c r="F140" s="168" t="s">
        <v>1023</v>
      </c>
      <c r="G140" s="169" t="s">
        <v>257</v>
      </c>
      <c r="H140" s="170">
        <v>0.6</v>
      </c>
      <c r="I140" s="171"/>
      <c r="J140" s="172">
        <f>ROUND(I140*H140,2)</f>
        <v>0</v>
      </c>
      <c r="K140" s="173"/>
      <c r="L140" s="39"/>
      <c r="M140" s="174" t="s">
        <v>3</v>
      </c>
      <c r="N140" s="175" t="s">
        <v>40</v>
      </c>
      <c r="O140" s="72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78" t="s">
        <v>152</v>
      </c>
      <c r="AT140" s="178" t="s">
        <v>148</v>
      </c>
      <c r="AU140" s="178" t="s">
        <v>79</v>
      </c>
      <c r="AY140" s="19" t="s">
        <v>146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9" t="s">
        <v>77</v>
      </c>
      <c r="BK140" s="179">
        <f>ROUND(I140*H140,2)</f>
        <v>0</v>
      </c>
      <c r="BL140" s="19" t="s">
        <v>152</v>
      </c>
      <c r="BM140" s="178" t="s">
        <v>1137</v>
      </c>
    </row>
    <row r="141" spans="1:47" s="2" customFormat="1" ht="12">
      <c r="A141" s="38"/>
      <c r="B141" s="39"/>
      <c r="C141" s="38"/>
      <c r="D141" s="180" t="s">
        <v>154</v>
      </c>
      <c r="E141" s="38"/>
      <c r="F141" s="181" t="s">
        <v>1025</v>
      </c>
      <c r="G141" s="38"/>
      <c r="H141" s="38"/>
      <c r="I141" s="182"/>
      <c r="J141" s="38"/>
      <c r="K141" s="38"/>
      <c r="L141" s="39"/>
      <c r="M141" s="183"/>
      <c r="N141" s="184"/>
      <c r="O141" s="72"/>
      <c r="P141" s="72"/>
      <c r="Q141" s="72"/>
      <c r="R141" s="72"/>
      <c r="S141" s="72"/>
      <c r="T141" s="73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9" t="s">
        <v>154</v>
      </c>
      <c r="AU141" s="19" t="s">
        <v>79</v>
      </c>
    </row>
    <row r="142" spans="1:65" s="2" customFormat="1" ht="24.15" customHeight="1">
      <c r="A142" s="38"/>
      <c r="B142" s="165"/>
      <c r="C142" s="166" t="s">
        <v>167</v>
      </c>
      <c r="D142" s="166" t="s">
        <v>148</v>
      </c>
      <c r="E142" s="167" t="s">
        <v>1028</v>
      </c>
      <c r="F142" s="168" t="s">
        <v>1029</v>
      </c>
      <c r="G142" s="169" t="s">
        <v>257</v>
      </c>
      <c r="H142" s="170">
        <v>0.6</v>
      </c>
      <c r="I142" s="171"/>
      <c r="J142" s="172">
        <f>ROUND(I142*H142,2)</f>
        <v>0</v>
      </c>
      <c r="K142" s="173"/>
      <c r="L142" s="39"/>
      <c r="M142" s="174" t="s">
        <v>3</v>
      </c>
      <c r="N142" s="175" t="s">
        <v>40</v>
      </c>
      <c r="O142" s="72"/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78" t="s">
        <v>152</v>
      </c>
      <c r="AT142" s="178" t="s">
        <v>148</v>
      </c>
      <c r="AU142" s="178" t="s">
        <v>79</v>
      </c>
      <c r="AY142" s="19" t="s">
        <v>146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9" t="s">
        <v>77</v>
      </c>
      <c r="BK142" s="179">
        <f>ROUND(I142*H142,2)</f>
        <v>0</v>
      </c>
      <c r="BL142" s="19" t="s">
        <v>152</v>
      </c>
      <c r="BM142" s="178" t="s">
        <v>1138</v>
      </c>
    </row>
    <row r="143" spans="1:47" s="2" customFormat="1" ht="12">
      <c r="A143" s="38"/>
      <c r="B143" s="39"/>
      <c r="C143" s="38"/>
      <c r="D143" s="180" t="s">
        <v>154</v>
      </c>
      <c r="E143" s="38"/>
      <c r="F143" s="181" t="s">
        <v>1031</v>
      </c>
      <c r="G143" s="38"/>
      <c r="H143" s="38"/>
      <c r="I143" s="182"/>
      <c r="J143" s="38"/>
      <c r="K143" s="38"/>
      <c r="L143" s="39"/>
      <c r="M143" s="183"/>
      <c r="N143" s="184"/>
      <c r="O143" s="72"/>
      <c r="P143" s="72"/>
      <c r="Q143" s="72"/>
      <c r="R143" s="72"/>
      <c r="S143" s="72"/>
      <c r="T143" s="73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9" t="s">
        <v>154</v>
      </c>
      <c r="AU143" s="19" t="s">
        <v>79</v>
      </c>
    </row>
    <row r="144" spans="1:65" s="2" customFormat="1" ht="24.15" customHeight="1">
      <c r="A144" s="38"/>
      <c r="B144" s="165"/>
      <c r="C144" s="166" t="s">
        <v>265</v>
      </c>
      <c r="D144" s="166" t="s">
        <v>148</v>
      </c>
      <c r="E144" s="167" t="s">
        <v>1033</v>
      </c>
      <c r="F144" s="168" t="s">
        <v>1034</v>
      </c>
      <c r="G144" s="169" t="s">
        <v>257</v>
      </c>
      <c r="H144" s="170">
        <v>5.4</v>
      </c>
      <c r="I144" s="171"/>
      <c r="J144" s="172">
        <f>ROUND(I144*H144,2)</f>
        <v>0</v>
      </c>
      <c r="K144" s="173"/>
      <c r="L144" s="39"/>
      <c r="M144" s="174" t="s">
        <v>3</v>
      </c>
      <c r="N144" s="175" t="s">
        <v>40</v>
      </c>
      <c r="O144" s="72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78" t="s">
        <v>152</v>
      </c>
      <c r="AT144" s="178" t="s">
        <v>148</v>
      </c>
      <c r="AU144" s="178" t="s">
        <v>79</v>
      </c>
      <c r="AY144" s="19" t="s">
        <v>146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9" t="s">
        <v>77</v>
      </c>
      <c r="BK144" s="179">
        <f>ROUND(I144*H144,2)</f>
        <v>0</v>
      </c>
      <c r="BL144" s="19" t="s">
        <v>152</v>
      </c>
      <c r="BM144" s="178" t="s">
        <v>1139</v>
      </c>
    </row>
    <row r="145" spans="1:47" s="2" customFormat="1" ht="12">
      <c r="A145" s="38"/>
      <c r="B145" s="39"/>
      <c r="C145" s="38"/>
      <c r="D145" s="180" t="s">
        <v>154</v>
      </c>
      <c r="E145" s="38"/>
      <c r="F145" s="181" t="s">
        <v>1036</v>
      </c>
      <c r="G145" s="38"/>
      <c r="H145" s="38"/>
      <c r="I145" s="182"/>
      <c r="J145" s="38"/>
      <c r="K145" s="38"/>
      <c r="L145" s="39"/>
      <c r="M145" s="183"/>
      <c r="N145" s="184"/>
      <c r="O145" s="72"/>
      <c r="P145" s="72"/>
      <c r="Q145" s="72"/>
      <c r="R145" s="72"/>
      <c r="S145" s="72"/>
      <c r="T145" s="73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9" t="s">
        <v>154</v>
      </c>
      <c r="AU145" s="19" t="s">
        <v>79</v>
      </c>
    </row>
    <row r="146" spans="1:51" s="14" customFormat="1" ht="12">
      <c r="A146" s="14"/>
      <c r="B146" s="193"/>
      <c r="C146" s="14"/>
      <c r="D146" s="186" t="s">
        <v>156</v>
      </c>
      <c r="E146" s="14"/>
      <c r="F146" s="195" t="s">
        <v>1140</v>
      </c>
      <c r="G146" s="14"/>
      <c r="H146" s="196">
        <v>5.4</v>
      </c>
      <c r="I146" s="197"/>
      <c r="J146" s="14"/>
      <c r="K146" s="14"/>
      <c r="L146" s="193"/>
      <c r="M146" s="198"/>
      <c r="N146" s="199"/>
      <c r="O146" s="199"/>
      <c r="P146" s="199"/>
      <c r="Q146" s="199"/>
      <c r="R146" s="199"/>
      <c r="S146" s="199"/>
      <c r="T146" s="20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194" t="s">
        <v>156</v>
      </c>
      <c r="AU146" s="194" t="s">
        <v>79</v>
      </c>
      <c r="AV146" s="14" t="s">
        <v>79</v>
      </c>
      <c r="AW146" s="14" t="s">
        <v>4</v>
      </c>
      <c r="AX146" s="14" t="s">
        <v>77</v>
      </c>
      <c r="AY146" s="194" t="s">
        <v>146</v>
      </c>
    </row>
    <row r="147" spans="1:63" s="12" customFormat="1" ht="22.8" customHeight="1">
      <c r="A147" s="12"/>
      <c r="B147" s="152"/>
      <c r="C147" s="12"/>
      <c r="D147" s="153" t="s">
        <v>68</v>
      </c>
      <c r="E147" s="163" t="s">
        <v>1049</v>
      </c>
      <c r="F147" s="163" t="s">
        <v>1050</v>
      </c>
      <c r="G147" s="12"/>
      <c r="H147" s="12"/>
      <c r="I147" s="155"/>
      <c r="J147" s="164">
        <f>BK147</f>
        <v>0</v>
      </c>
      <c r="K147" s="12"/>
      <c r="L147" s="152"/>
      <c r="M147" s="157"/>
      <c r="N147" s="158"/>
      <c r="O147" s="158"/>
      <c r="P147" s="159">
        <f>SUM(P148:P149)</f>
        <v>0</v>
      </c>
      <c r="Q147" s="158"/>
      <c r="R147" s="159">
        <f>SUM(R148:R149)</f>
        <v>0</v>
      </c>
      <c r="S147" s="158"/>
      <c r="T147" s="160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53" t="s">
        <v>77</v>
      </c>
      <c r="AT147" s="161" t="s">
        <v>68</v>
      </c>
      <c r="AU147" s="161" t="s">
        <v>77</v>
      </c>
      <c r="AY147" s="153" t="s">
        <v>146</v>
      </c>
      <c r="BK147" s="162">
        <f>SUM(BK148:BK149)</f>
        <v>0</v>
      </c>
    </row>
    <row r="148" spans="1:65" s="2" customFormat="1" ht="24.15" customHeight="1">
      <c r="A148" s="38"/>
      <c r="B148" s="165"/>
      <c r="C148" s="166" t="s">
        <v>272</v>
      </c>
      <c r="D148" s="166" t="s">
        <v>148</v>
      </c>
      <c r="E148" s="167" t="s">
        <v>1141</v>
      </c>
      <c r="F148" s="168" t="s">
        <v>1142</v>
      </c>
      <c r="G148" s="169" t="s">
        <v>257</v>
      </c>
      <c r="H148" s="170">
        <v>27.809</v>
      </c>
      <c r="I148" s="171"/>
      <c r="J148" s="172">
        <f>ROUND(I148*H148,2)</f>
        <v>0</v>
      </c>
      <c r="K148" s="173"/>
      <c r="L148" s="39"/>
      <c r="M148" s="174" t="s">
        <v>3</v>
      </c>
      <c r="N148" s="175" t="s">
        <v>40</v>
      </c>
      <c r="O148" s="72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78" t="s">
        <v>152</v>
      </c>
      <c r="AT148" s="178" t="s">
        <v>148</v>
      </c>
      <c r="AU148" s="178" t="s">
        <v>79</v>
      </c>
      <c r="AY148" s="19" t="s">
        <v>146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9" t="s">
        <v>77</v>
      </c>
      <c r="BK148" s="179">
        <f>ROUND(I148*H148,2)</f>
        <v>0</v>
      </c>
      <c r="BL148" s="19" t="s">
        <v>152</v>
      </c>
      <c r="BM148" s="178" t="s">
        <v>1143</v>
      </c>
    </row>
    <row r="149" spans="1:47" s="2" customFormat="1" ht="12">
      <c r="A149" s="38"/>
      <c r="B149" s="39"/>
      <c r="C149" s="38"/>
      <c r="D149" s="180" t="s">
        <v>154</v>
      </c>
      <c r="E149" s="38"/>
      <c r="F149" s="181" t="s">
        <v>1144</v>
      </c>
      <c r="G149" s="38"/>
      <c r="H149" s="38"/>
      <c r="I149" s="182"/>
      <c r="J149" s="38"/>
      <c r="K149" s="38"/>
      <c r="L149" s="39"/>
      <c r="M149" s="183"/>
      <c r="N149" s="184"/>
      <c r="O149" s="72"/>
      <c r="P149" s="72"/>
      <c r="Q149" s="72"/>
      <c r="R149" s="72"/>
      <c r="S149" s="72"/>
      <c r="T149" s="73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9" t="s">
        <v>154</v>
      </c>
      <c r="AU149" s="19" t="s">
        <v>79</v>
      </c>
    </row>
    <row r="150" spans="1:63" s="12" customFormat="1" ht="25.9" customHeight="1">
      <c r="A150" s="12"/>
      <c r="B150" s="152"/>
      <c r="C150" s="12"/>
      <c r="D150" s="153" t="s">
        <v>68</v>
      </c>
      <c r="E150" s="154" t="s">
        <v>1056</v>
      </c>
      <c r="F150" s="154" t="s">
        <v>1057</v>
      </c>
      <c r="G150" s="12"/>
      <c r="H150" s="12"/>
      <c r="I150" s="155"/>
      <c r="J150" s="156">
        <f>BK150</f>
        <v>0</v>
      </c>
      <c r="K150" s="12"/>
      <c r="L150" s="152"/>
      <c r="M150" s="157"/>
      <c r="N150" s="158"/>
      <c r="O150" s="158"/>
      <c r="P150" s="159">
        <f>P151</f>
        <v>0</v>
      </c>
      <c r="Q150" s="158"/>
      <c r="R150" s="159">
        <f>R151</f>
        <v>0.1536512</v>
      </c>
      <c r="S150" s="158"/>
      <c r="T150" s="160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53" t="s">
        <v>79</v>
      </c>
      <c r="AT150" s="161" t="s">
        <v>68</v>
      </c>
      <c r="AU150" s="161" t="s">
        <v>69</v>
      </c>
      <c r="AY150" s="153" t="s">
        <v>146</v>
      </c>
      <c r="BK150" s="162">
        <f>BK151</f>
        <v>0</v>
      </c>
    </row>
    <row r="151" spans="1:63" s="12" customFormat="1" ht="22.8" customHeight="1">
      <c r="A151" s="12"/>
      <c r="B151" s="152"/>
      <c r="C151" s="12"/>
      <c r="D151" s="153" t="s">
        <v>68</v>
      </c>
      <c r="E151" s="163" t="s">
        <v>1145</v>
      </c>
      <c r="F151" s="163" t="s">
        <v>1146</v>
      </c>
      <c r="G151" s="12"/>
      <c r="H151" s="12"/>
      <c r="I151" s="155"/>
      <c r="J151" s="164">
        <f>BK151</f>
        <v>0</v>
      </c>
      <c r="K151" s="12"/>
      <c r="L151" s="152"/>
      <c r="M151" s="157"/>
      <c r="N151" s="158"/>
      <c r="O151" s="158"/>
      <c r="P151" s="159">
        <f>SUM(P152:P170)</f>
        <v>0</v>
      </c>
      <c r="Q151" s="158"/>
      <c r="R151" s="159">
        <f>SUM(R152:R170)</f>
        <v>0.1536512</v>
      </c>
      <c r="S151" s="158"/>
      <c r="T151" s="160">
        <f>SUM(T152:T170)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53" t="s">
        <v>79</v>
      </c>
      <c r="AT151" s="161" t="s">
        <v>68</v>
      </c>
      <c r="AU151" s="161" t="s">
        <v>77</v>
      </c>
      <c r="AY151" s="153" t="s">
        <v>146</v>
      </c>
      <c r="BK151" s="162">
        <f>SUM(BK152:BK170)</f>
        <v>0</v>
      </c>
    </row>
    <row r="152" spans="1:65" s="2" customFormat="1" ht="21.75" customHeight="1">
      <c r="A152" s="38"/>
      <c r="B152" s="165"/>
      <c r="C152" s="166" t="s">
        <v>278</v>
      </c>
      <c r="D152" s="166" t="s">
        <v>148</v>
      </c>
      <c r="E152" s="167" t="s">
        <v>1147</v>
      </c>
      <c r="F152" s="168" t="s">
        <v>1148</v>
      </c>
      <c r="G152" s="169" t="s">
        <v>151</v>
      </c>
      <c r="H152" s="170">
        <v>11.54</v>
      </c>
      <c r="I152" s="171"/>
      <c r="J152" s="172">
        <f>ROUND(I152*H152,2)</f>
        <v>0</v>
      </c>
      <c r="K152" s="173"/>
      <c r="L152" s="39"/>
      <c r="M152" s="174" t="s">
        <v>3</v>
      </c>
      <c r="N152" s="175" t="s">
        <v>40</v>
      </c>
      <c r="O152" s="72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78" t="s">
        <v>167</v>
      </c>
      <c r="AT152" s="178" t="s">
        <v>148</v>
      </c>
      <c r="AU152" s="178" t="s">
        <v>79</v>
      </c>
      <c r="AY152" s="19" t="s">
        <v>146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9" t="s">
        <v>77</v>
      </c>
      <c r="BK152" s="179">
        <f>ROUND(I152*H152,2)</f>
        <v>0</v>
      </c>
      <c r="BL152" s="19" t="s">
        <v>167</v>
      </c>
      <c r="BM152" s="178" t="s">
        <v>1149</v>
      </c>
    </row>
    <row r="153" spans="1:47" s="2" customFormat="1" ht="12">
      <c r="A153" s="38"/>
      <c r="B153" s="39"/>
      <c r="C153" s="38"/>
      <c r="D153" s="180" t="s">
        <v>154</v>
      </c>
      <c r="E153" s="38"/>
      <c r="F153" s="181" t="s">
        <v>1150</v>
      </c>
      <c r="G153" s="38"/>
      <c r="H153" s="38"/>
      <c r="I153" s="182"/>
      <c r="J153" s="38"/>
      <c r="K153" s="38"/>
      <c r="L153" s="39"/>
      <c r="M153" s="183"/>
      <c r="N153" s="184"/>
      <c r="O153" s="72"/>
      <c r="P153" s="72"/>
      <c r="Q153" s="72"/>
      <c r="R153" s="72"/>
      <c r="S153" s="72"/>
      <c r="T153" s="73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9" t="s">
        <v>154</v>
      </c>
      <c r="AU153" s="19" t="s">
        <v>79</v>
      </c>
    </row>
    <row r="154" spans="1:51" s="14" customFormat="1" ht="12">
      <c r="A154" s="14"/>
      <c r="B154" s="193"/>
      <c r="C154" s="14"/>
      <c r="D154" s="186" t="s">
        <v>156</v>
      </c>
      <c r="E154" s="194" t="s">
        <v>3</v>
      </c>
      <c r="F154" s="195" t="s">
        <v>1151</v>
      </c>
      <c r="G154" s="14"/>
      <c r="H154" s="196">
        <v>11.54</v>
      </c>
      <c r="I154" s="197"/>
      <c r="J154" s="14"/>
      <c r="K154" s="14"/>
      <c r="L154" s="193"/>
      <c r="M154" s="198"/>
      <c r="N154" s="199"/>
      <c r="O154" s="199"/>
      <c r="P154" s="199"/>
      <c r="Q154" s="199"/>
      <c r="R154" s="199"/>
      <c r="S154" s="199"/>
      <c r="T154" s="20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194" t="s">
        <v>156</v>
      </c>
      <c r="AU154" s="194" t="s">
        <v>79</v>
      </c>
      <c r="AV154" s="14" t="s">
        <v>79</v>
      </c>
      <c r="AW154" s="14" t="s">
        <v>31</v>
      </c>
      <c r="AX154" s="14" t="s">
        <v>77</v>
      </c>
      <c r="AY154" s="194" t="s">
        <v>146</v>
      </c>
    </row>
    <row r="155" spans="1:65" s="2" customFormat="1" ht="16.5" customHeight="1">
      <c r="A155" s="38"/>
      <c r="B155" s="165"/>
      <c r="C155" s="209" t="s">
        <v>287</v>
      </c>
      <c r="D155" s="209" t="s">
        <v>273</v>
      </c>
      <c r="E155" s="210" t="s">
        <v>1152</v>
      </c>
      <c r="F155" s="211" t="s">
        <v>1153</v>
      </c>
      <c r="G155" s="212" t="s">
        <v>257</v>
      </c>
      <c r="H155" s="213">
        <v>0.004</v>
      </c>
      <c r="I155" s="214"/>
      <c r="J155" s="215">
        <f>ROUND(I155*H155,2)</f>
        <v>0</v>
      </c>
      <c r="K155" s="216"/>
      <c r="L155" s="217"/>
      <c r="M155" s="218" t="s">
        <v>3</v>
      </c>
      <c r="N155" s="219" t="s">
        <v>40</v>
      </c>
      <c r="O155" s="72"/>
      <c r="P155" s="176">
        <f>O155*H155</f>
        <v>0</v>
      </c>
      <c r="Q155" s="176">
        <v>1</v>
      </c>
      <c r="R155" s="176">
        <f>Q155*H155</f>
        <v>0.004</v>
      </c>
      <c r="S155" s="176">
        <v>0</v>
      </c>
      <c r="T155" s="17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78" t="s">
        <v>380</v>
      </c>
      <c r="AT155" s="178" t="s">
        <v>273</v>
      </c>
      <c r="AU155" s="178" t="s">
        <v>79</v>
      </c>
      <c r="AY155" s="19" t="s">
        <v>146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9" t="s">
        <v>77</v>
      </c>
      <c r="BK155" s="179">
        <f>ROUND(I155*H155,2)</f>
        <v>0</v>
      </c>
      <c r="BL155" s="19" t="s">
        <v>167</v>
      </c>
      <c r="BM155" s="178" t="s">
        <v>1154</v>
      </c>
    </row>
    <row r="156" spans="1:51" s="14" customFormat="1" ht="12">
      <c r="A156" s="14"/>
      <c r="B156" s="193"/>
      <c r="C156" s="14"/>
      <c r="D156" s="186" t="s">
        <v>156</v>
      </c>
      <c r="E156" s="14"/>
      <c r="F156" s="195" t="s">
        <v>1155</v>
      </c>
      <c r="G156" s="14"/>
      <c r="H156" s="196">
        <v>0.004</v>
      </c>
      <c r="I156" s="197"/>
      <c r="J156" s="14"/>
      <c r="K156" s="14"/>
      <c r="L156" s="193"/>
      <c r="M156" s="198"/>
      <c r="N156" s="199"/>
      <c r="O156" s="199"/>
      <c r="P156" s="199"/>
      <c r="Q156" s="199"/>
      <c r="R156" s="199"/>
      <c r="S156" s="199"/>
      <c r="T156" s="20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194" t="s">
        <v>156</v>
      </c>
      <c r="AU156" s="194" t="s">
        <v>79</v>
      </c>
      <c r="AV156" s="14" t="s">
        <v>79</v>
      </c>
      <c r="AW156" s="14" t="s">
        <v>4</v>
      </c>
      <c r="AX156" s="14" t="s">
        <v>77</v>
      </c>
      <c r="AY156" s="194" t="s">
        <v>146</v>
      </c>
    </row>
    <row r="157" spans="1:65" s="2" customFormat="1" ht="21.75" customHeight="1">
      <c r="A157" s="38"/>
      <c r="B157" s="165"/>
      <c r="C157" s="166" t="s">
        <v>8</v>
      </c>
      <c r="D157" s="166" t="s">
        <v>148</v>
      </c>
      <c r="E157" s="167" t="s">
        <v>1156</v>
      </c>
      <c r="F157" s="168" t="s">
        <v>1157</v>
      </c>
      <c r="G157" s="169" t="s">
        <v>151</v>
      </c>
      <c r="H157" s="170">
        <v>23.079</v>
      </c>
      <c r="I157" s="171"/>
      <c r="J157" s="172">
        <f>ROUND(I157*H157,2)</f>
        <v>0</v>
      </c>
      <c r="K157" s="173"/>
      <c r="L157" s="39"/>
      <c r="M157" s="174" t="s">
        <v>3</v>
      </c>
      <c r="N157" s="175" t="s">
        <v>40</v>
      </c>
      <c r="O157" s="72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78" t="s">
        <v>167</v>
      </c>
      <c r="AT157" s="178" t="s">
        <v>148</v>
      </c>
      <c r="AU157" s="178" t="s">
        <v>79</v>
      </c>
      <c r="AY157" s="19" t="s">
        <v>146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9" t="s">
        <v>77</v>
      </c>
      <c r="BK157" s="179">
        <f>ROUND(I157*H157,2)</f>
        <v>0</v>
      </c>
      <c r="BL157" s="19" t="s">
        <v>167</v>
      </c>
      <c r="BM157" s="178" t="s">
        <v>1158</v>
      </c>
    </row>
    <row r="158" spans="1:47" s="2" customFormat="1" ht="12">
      <c r="A158" s="38"/>
      <c r="B158" s="39"/>
      <c r="C158" s="38"/>
      <c r="D158" s="180" t="s">
        <v>154</v>
      </c>
      <c r="E158" s="38"/>
      <c r="F158" s="181" t="s">
        <v>1159</v>
      </c>
      <c r="G158" s="38"/>
      <c r="H158" s="38"/>
      <c r="I158" s="182"/>
      <c r="J158" s="38"/>
      <c r="K158" s="38"/>
      <c r="L158" s="39"/>
      <c r="M158" s="183"/>
      <c r="N158" s="184"/>
      <c r="O158" s="72"/>
      <c r="P158" s="72"/>
      <c r="Q158" s="72"/>
      <c r="R158" s="72"/>
      <c r="S158" s="72"/>
      <c r="T158" s="73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9" t="s">
        <v>154</v>
      </c>
      <c r="AU158" s="19" t="s">
        <v>79</v>
      </c>
    </row>
    <row r="159" spans="1:51" s="14" customFormat="1" ht="12">
      <c r="A159" s="14"/>
      <c r="B159" s="193"/>
      <c r="C159" s="14"/>
      <c r="D159" s="186" t="s">
        <v>156</v>
      </c>
      <c r="E159" s="194" t="s">
        <v>3</v>
      </c>
      <c r="F159" s="195" t="s">
        <v>1160</v>
      </c>
      <c r="G159" s="14"/>
      <c r="H159" s="196">
        <v>23.079</v>
      </c>
      <c r="I159" s="197"/>
      <c r="J159" s="14"/>
      <c r="K159" s="14"/>
      <c r="L159" s="193"/>
      <c r="M159" s="198"/>
      <c r="N159" s="199"/>
      <c r="O159" s="199"/>
      <c r="P159" s="199"/>
      <c r="Q159" s="199"/>
      <c r="R159" s="199"/>
      <c r="S159" s="199"/>
      <c r="T159" s="20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194" t="s">
        <v>156</v>
      </c>
      <c r="AU159" s="194" t="s">
        <v>79</v>
      </c>
      <c r="AV159" s="14" t="s">
        <v>79</v>
      </c>
      <c r="AW159" s="14" t="s">
        <v>31</v>
      </c>
      <c r="AX159" s="14" t="s">
        <v>77</v>
      </c>
      <c r="AY159" s="194" t="s">
        <v>146</v>
      </c>
    </row>
    <row r="160" spans="1:65" s="2" customFormat="1" ht="16.5" customHeight="1">
      <c r="A160" s="38"/>
      <c r="B160" s="165"/>
      <c r="C160" s="209" t="s">
        <v>296</v>
      </c>
      <c r="D160" s="209" t="s">
        <v>273</v>
      </c>
      <c r="E160" s="210" t="s">
        <v>1161</v>
      </c>
      <c r="F160" s="211" t="s">
        <v>1162</v>
      </c>
      <c r="G160" s="212" t="s">
        <v>257</v>
      </c>
      <c r="H160" s="213">
        <v>0.009</v>
      </c>
      <c r="I160" s="214"/>
      <c r="J160" s="215">
        <f>ROUND(I160*H160,2)</f>
        <v>0</v>
      </c>
      <c r="K160" s="216"/>
      <c r="L160" s="217"/>
      <c r="M160" s="218" t="s">
        <v>3</v>
      </c>
      <c r="N160" s="219" t="s">
        <v>40</v>
      </c>
      <c r="O160" s="72"/>
      <c r="P160" s="176">
        <f>O160*H160</f>
        <v>0</v>
      </c>
      <c r="Q160" s="176">
        <v>1</v>
      </c>
      <c r="R160" s="176">
        <f>Q160*H160</f>
        <v>0.009</v>
      </c>
      <c r="S160" s="176">
        <v>0</v>
      </c>
      <c r="T160" s="17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78" t="s">
        <v>380</v>
      </c>
      <c r="AT160" s="178" t="s">
        <v>273</v>
      </c>
      <c r="AU160" s="178" t="s">
        <v>79</v>
      </c>
      <c r="AY160" s="19" t="s">
        <v>146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9" t="s">
        <v>77</v>
      </c>
      <c r="BK160" s="179">
        <f>ROUND(I160*H160,2)</f>
        <v>0</v>
      </c>
      <c r="BL160" s="19" t="s">
        <v>167</v>
      </c>
      <c r="BM160" s="178" t="s">
        <v>1163</v>
      </c>
    </row>
    <row r="161" spans="1:51" s="14" customFormat="1" ht="12">
      <c r="A161" s="14"/>
      <c r="B161" s="193"/>
      <c r="C161" s="14"/>
      <c r="D161" s="186" t="s">
        <v>156</v>
      </c>
      <c r="E161" s="14"/>
      <c r="F161" s="195" t="s">
        <v>1164</v>
      </c>
      <c r="G161" s="14"/>
      <c r="H161" s="196">
        <v>0.009</v>
      </c>
      <c r="I161" s="197"/>
      <c r="J161" s="14"/>
      <c r="K161" s="14"/>
      <c r="L161" s="193"/>
      <c r="M161" s="198"/>
      <c r="N161" s="199"/>
      <c r="O161" s="199"/>
      <c r="P161" s="199"/>
      <c r="Q161" s="199"/>
      <c r="R161" s="199"/>
      <c r="S161" s="199"/>
      <c r="T161" s="20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194" t="s">
        <v>156</v>
      </c>
      <c r="AU161" s="194" t="s">
        <v>79</v>
      </c>
      <c r="AV161" s="14" t="s">
        <v>79</v>
      </c>
      <c r="AW161" s="14" t="s">
        <v>4</v>
      </c>
      <c r="AX161" s="14" t="s">
        <v>77</v>
      </c>
      <c r="AY161" s="194" t="s">
        <v>146</v>
      </c>
    </row>
    <row r="162" spans="1:65" s="2" customFormat="1" ht="21.75" customHeight="1">
      <c r="A162" s="38"/>
      <c r="B162" s="165"/>
      <c r="C162" s="166" t="s">
        <v>303</v>
      </c>
      <c r="D162" s="166" t="s">
        <v>148</v>
      </c>
      <c r="E162" s="167" t="s">
        <v>1165</v>
      </c>
      <c r="F162" s="168" t="s">
        <v>1166</v>
      </c>
      <c r="G162" s="169" t="s">
        <v>151</v>
      </c>
      <c r="H162" s="170">
        <v>23.464</v>
      </c>
      <c r="I162" s="171"/>
      <c r="J162" s="172">
        <f>ROUND(I162*H162,2)</f>
        <v>0</v>
      </c>
      <c r="K162" s="173"/>
      <c r="L162" s="39"/>
      <c r="M162" s="174" t="s">
        <v>3</v>
      </c>
      <c r="N162" s="175" t="s">
        <v>40</v>
      </c>
      <c r="O162" s="72"/>
      <c r="P162" s="176">
        <f>O162*H162</f>
        <v>0</v>
      </c>
      <c r="Q162" s="176">
        <v>0.0004</v>
      </c>
      <c r="R162" s="176">
        <f>Q162*H162</f>
        <v>0.0093856</v>
      </c>
      <c r="S162" s="176">
        <v>0</v>
      </c>
      <c r="T162" s="17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78" t="s">
        <v>167</v>
      </c>
      <c r="AT162" s="178" t="s">
        <v>148</v>
      </c>
      <c r="AU162" s="178" t="s">
        <v>79</v>
      </c>
      <c r="AY162" s="19" t="s">
        <v>146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9" t="s">
        <v>77</v>
      </c>
      <c r="BK162" s="179">
        <f>ROUND(I162*H162,2)</f>
        <v>0</v>
      </c>
      <c r="BL162" s="19" t="s">
        <v>167</v>
      </c>
      <c r="BM162" s="178" t="s">
        <v>1167</v>
      </c>
    </row>
    <row r="163" spans="1:47" s="2" customFormat="1" ht="12">
      <c r="A163" s="38"/>
      <c r="B163" s="39"/>
      <c r="C163" s="38"/>
      <c r="D163" s="180" t="s">
        <v>154</v>
      </c>
      <c r="E163" s="38"/>
      <c r="F163" s="181" t="s">
        <v>1168</v>
      </c>
      <c r="G163" s="38"/>
      <c r="H163" s="38"/>
      <c r="I163" s="182"/>
      <c r="J163" s="38"/>
      <c r="K163" s="38"/>
      <c r="L163" s="39"/>
      <c r="M163" s="183"/>
      <c r="N163" s="184"/>
      <c r="O163" s="72"/>
      <c r="P163" s="72"/>
      <c r="Q163" s="72"/>
      <c r="R163" s="72"/>
      <c r="S163" s="72"/>
      <c r="T163" s="73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9" t="s">
        <v>154</v>
      </c>
      <c r="AU163" s="19" t="s">
        <v>79</v>
      </c>
    </row>
    <row r="164" spans="1:51" s="14" customFormat="1" ht="12">
      <c r="A164" s="14"/>
      <c r="B164" s="193"/>
      <c r="C164" s="14"/>
      <c r="D164" s="186" t="s">
        <v>156</v>
      </c>
      <c r="E164" s="194" t="s">
        <v>3</v>
      </c>
      <c r="F164" s="195" t="s">
        <v>1169</v>
      </c>
      <c r="G164" s="14"/>
      <c r="H164" s="196">
        <v>18.848</v>
      </c>
      <c r="I164" s="197"/>
      <c r="J164" s="14"/>
      <c r="K164" s="14"/>
      <c r="L164" s="193"/>
      <c r="M164" s="198"/>
      <c r="N164" s="199"/>
      <c r="O164" s="199"/>
      <c r="P164" s="199"/>
      <c r="Q164" s="199"/>
      <c r="R164" s="199"/>
      <c r="S164" s="199"/>
      <c r="T164" s="20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194" t="s">
        <v>156</v>
      </c>
      <c r="AU164" s="194" t="s">
        <v>79</v>
      </c>
      <c r="AV164" s="14" t="s">
        <v>79</v>
      </c>
      <c r="AW164" s="14" t="s">
        <v>31</v>
      </c>
      <c r="AX164" s="14" t="s">
        <v>69</v>
      </c>
      <c r="AY164" s="194" t="s">
        <v>146</v>
      </c>
    </row>
    <row r="165" spans="1:51" s="14" customFormat="1" ht="12">
      <c r="A165" s="14"/>
      <c r="B165" s="193"/>
      <c r="C165" s="14"/>
      <c r="D165" s="186" t="s">
        <v>156</v>
      </c>
      <c r="E165" s="194" t="s">
        <v>3</v>
      </c>
      <c r="F165" s="195" t="s">
        <v>1170</v>
      </c>
      <c r="G165" s="14"/>
      <c r="H165" s="196">
        <v>4.616</v>
      </c>
      <c r="I165" s="197"/>
      <c r="J165" s="14"/>
      <c r="K165" s="14"/>
      <c r="L165" s="193"/>
      <c r="M165" s="198"/>
      <c r="N165" s="199"/>
      <c r="O165" s="199"/>
      <c r="P165" s="199"/>
      <c r="Q165" s="199"/>
      <c r="R165" s="199"/>
      <c r="S165" s="199"/>
      <c r="T165" s="20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194" t="s">
        <v>156</v>
      </c>
      <c r="AU165" s="194" t="s">
        <v>79</v>
      </c>
      <c r="AV165" s="14" t="s">
        <v>79</v>
      </c>
      <c r="AW165" s="14" t="s">
        <v>31</v>
      </c>
      <c r="AX165" s="14" t="s">
        <v>69</v>
      </c>
      <c r="AY165" s="194" t="s">
        <v>146</v>
      </c>
    </row>
    <row r="166" spans="1:51" s="15" customFormat="1" ht="12">
      <c r="A166" s="15"/>
      <c r="B166" s="201"/>
      <c r="C166" s="15"/>
      <c r="D166" s="186" t="s">
        <v>156</v>
      </c>
      <c r="E166" s="202" t="s">
        <v>3</v>
      </c>
      <c r="F166" s="203" t="s">
        <v>161</v>
      </c>
      <c r="G166" s="15"/>
      <c r="H166" s="204">
        <v>23.464</v>
      </c>
      <c r="I166" s="205"/>
      <c r="J166" s="15"/>
      <c r="K166" s="15"/>
      <c r="L166" s="201"/>
      <c r="M166" s="206"/>
      <c r="N166" s="207"/>
      <c r="O166" s="207"/>
      <c r="P166" s="207"/>
      <c r="Q166" s="207"/>
      <c r="R166" s="207"/>
      <c r="S166" s="207"/>
      <c r="T166" s="208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02" t="s">
        <v>156</v>
      </c>
      <c r="AU166" s="202" t="s">
        <v>79</v>
      </c>
      <c r="AV166" s="15" t="s">
        <v>152</v>
      </c>
      <c r="AW166" s="15" t="s">
        <v>31</v>
      </c>
      <c r="AX166" s="15" t="s">
        <v>77</v>
      </c>
      <c r="AY166" s="202" t="s">
        <v>146</v>
      </c>
    </row>
    <row r="167" spans="1:65" s="2" customFormat="1" ht="24.15" customHeight="1">
      <c r="A167" s="38"/>
      <c r="B167" s="165"/>
      <c r="C167" s="209" t="s">
        <v>308</v>
      </c>
      <c r="D167" s="209" t="s">
        <v>273</v>
      </c>
      <c r="E167" s="210" t="s">
        <v>1171</v>
      </c>
      <c r="F167" s="211" t="s">
        <v>1172</v>
      </c>
      <c r="G167" s="212" t="s">
        <v>151</v>
      </c>
      <c r="H167" s="213">
        <v>27.347</v>
      </c>
      <c r="I167" s="214"/>
      <c r="J167" s="215">
        <f>ROUND(I167*H167,2)</f>
        <v>0</v>
      </c>
      <c r="K167" s="216"/>
      <c r="L167" s="217"/>
      <c r="M167" s="218" t="s">
        <v>3</v>
      </c>
      <c r="N167" s="219" t="s">
        <v>40</v>
      </c>
      <c r="O167" s="72"/>
      <c r="P167" s="176">
        <f>O167*H167</f>
        <v>0</v>
      </c>
      <c r="Q167" s="176">
        <v>0.0048</v>
      </c>
      <c r="R167" s="176">
        <f>Q167*H167</f>
        <v>0.13126559999999998</v>
      </c>
      <c r="S167" s="176">
        <v>0</v>
      </c>
      <c r="T167" s="17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78" t="s">
        <v>380</v>
      </c>
      <c r="AT167" s="178" t="s">
        <v>273</v>
      </c>
      <c r="AU167" s="178" t="s">
        <v>79</v>
      </c>
      <c r="AY167" s="19" t="s">
        <v>146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9" t="s">
        <v>77</v>
      </c>
      <c r="BK167" s="179">
        <f>ROUND(I167*H167,2)</f>
        <v>0</v>
      </c>
      <c r="BL167" s="19" t="s">
        <v>167</v>
      </c>
      <c r="BM167" s="178" t="s">
        <v>1173</v>
      </c>
    </row>
    <row r="168" spans="1:51" s="14" customFormat="1" ht="12">
      <c r="A168" s="14"/>
      <c r="B168" s="193"/>
      <c r="C168" s="14"/>
      <c r="D168" s="186" t="s">
        <v>156</v>
      </c>
      <c r="E168" s="14"/>
      <c r="F168" s="195" t="s">
        <v>1174</v>
      </c>
      <c r="G168" s="14"/>
      <c r="H168" s="196">
        <v>27.347</v>
      </c>
      <c r="I168" s="197"/>
      <c r="J168" s="14"/>
      <c r="K168" s="14"/>
      <c r="L168" s="193"/>
      <c r="M168" s="198"/>
      <c r="N168" s="199"/>
      <c r="O168" s="199"/>
      <c r="P168" s="199"/>
      <c r="Q168" s="199"/>
      <c r="R168" s="199"/>
      <c r="S168" s="199"/>
      <c r="T168" s="20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194" t="s">
        <v>156</v>
      </c>
      <c r="AU168" s="194" t="s">
        <v>79</v>
      </c>
      <c r="AV168" s="14" t="s">
        <v>79</v>
      </c>
      <c r="AW168" s="14" t="s">
        <v>4</v>
      </c>
      <c r="AX168" s="14" t="s">
        <v>77</v>
      </c>
      <c r="AY168" s="194" t="s">
        <v>146</v>
      </c>
    </row>
    <row r="169" spans="1:65" s="2" customFormat="1" ht="24.15" customHeight="1">
      <c r="A169" s="38"/>
      <c r="B169" s="165"/>
      <c r="C169" s="166" t="s">
        <v>328</v>
      </c>
      <c r="D169" s="166" t="s">
        <v>148</v>
      </c>
      <c r="E169" s="167" t="s">
        <v>1175</v>
      </c>
      <c r="F169" s="168" t="s">
        <v>1176</v>
      </c>
      <c r="G169" s="169" t="s">
        <v>257</v>
      </c>
      <c r="H169" s="170">
        <v>0.154</v>
      </c>
      <c r="I169" s="171"/>
      <c r="J169" s="172">
        <f>ROUND(I169*H169,2)</f>
        <v>0</v>
      </c>
      <c r="K169" s="173"/>
      <c r="L169" s="39"/>
      <c r="M169" s="174" t="s">
        <v>3</v>
      </c>
      <c r="N169" s="175" t="s">
        <v>40</v>
      </c>
      <c r="O169" s="72"/>
      <c r="P169" s="176">
        <f>O169*H169</f>
        <v>0</v>
      </c>
      <c r="Q169" s="176">
        <v>0</v>
      </c>
      <c r="R169" s="176">
        <f>Q169*H169</f>
        <v>0</v>
      </c>
      <c r="S169" s="176">
        <v>0</v>
      </c>
      <c r="T169" s="17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78" t="s">
        <v>167</v>
      </c>
      <c r="AT169" s="178" t="s">
        <v>148</v>
      </c>
      <c r="AU169" s="178" t="s">
        <v>79</v>
      </c>
      <c r="AY169" s="19" t="s">
        <v>146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9" t="s">
        <v>77</v>
      </c>
      <c r="BK169" s="179">
        <f>ROUND(I169*H169,2)</f>
        <v>0</v>
      </c>
      <c r="BL169" s="19" t="s">
        <v>167</v>
      </c>
      <c r="BM169" s="178" t="s">
        <v>1177</v>
      </c>
    </row>
    <row r="170" spans="1:47" s="2" customFormat="1" ht="12">
      <c r="A170" s="38"/>
      <c r="B170" s="39"/>
      <c r="C170" s="38"/>
      <c r="D170" s="180" t="s">
        <v>154</v>
      </c>
      <c r="E170" s="38"/>
      <c r="F170" s="181" t="s">
        <v>1178</v>
      </c>
      <c r="G170" s="38"/>
      <c r="H170" s="38"/>
      <c r="I170" s="182"/>
      <c r="J170" s="38"/>
      <c r="K170" s="38"/>
      <c r="L170" s="39"/>
      <c r="M170" s="183"/>
      <c r="N170" s="184"/>
      <c r="O170" s="72"/>
      <c r="P170" s="72"/>
      <c r="Q170" s="72"/>
      <c r="R170" s="72"/>
      <c r="S170" s="72"/>
      <c r="T170" s="73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9" t="s">
        <v>154</v>
      </c>
      <c r="AU170" s="19" t="s">
        <v>79</v>
      </c>
    </row>
    <row r="171" spans="1:63" s="12" customFormat="1" ht="25.9" customHeight="1">
      <c r="A171" s="12"/>
      <c r="B171" s="152"/>
      <c r="C171" s="12"/>
      <c r="D171" s="153" t="s">
        <v>68</v>
      </c>
      <c r="E171" s="154" t="s">
        <v>110</v>
      </c>
      <c r="F171" s="154" t="s">
        <v>1179</v>
      </c>
      <c r="G171" s="12"/>
      <c r="H171" s="12"/>
      <c r="I171" s="155"/>
      <c r="J171" s="156">
        <f>BK171</f>
        <v>0</v>
      </c>
      <c r="K171" s="12"/>
      <c r="L171" s="152"/>
      <c r="M171" s="157"/>
      <c r="N171" s="158"/>
      <c r="O171" s="158"/>
      <c r="P171" s="159">
        <f>P172</f>
        <v>0</v>
      </c>
      <c r="Q171" s="158"/>
      <c r="R171" s="159">
        <f>R172</f>
        <v>0</v>
      </c>
      <c r="S171" s="158"/>
      <c r="T171" s="160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53" t="s">
        <v>181</v>
      </c>
      <c r="AT171" s="161" t="s">
        <v>68</v>
      </c>
      <c r="AU171" s="161" t="s">
        <v>69</v>
      </c>
      <c r="AY171" s="153" t="s">
        <v>146</v>
      </c>
      <c r="BK171" s="162">
        <f>BK172</f>
        <v>0</v>
      </c>
    </row>
    <row r="172" spans="1:63" s="12" customFormat="1" ht="22.8" customHeight="1">
      <c r="A172" s="12"/>
      <c r="B172" s="152"/>
      <c r="C172" s="12"/>
      <c r="D172" s="153" t="s">
        <v>68</v>
      </c>
      <c r="E172" s="163" t="s">
        <v>1180</v>
      </c>
      <c r="F172" s="163" t="s">
        <v>1181</v>
      </c>
      <c r="G172" s="12"/>
      <c r="H172" s="12"/>
      <c r="I172" s="155"/>
      <c r="J172" s="164">
        <f>BK172</f>
        <v>0</v>
      </c>
      <c r="K172" s="12"/>
      <c r="L172" s="152"/>
      <c r="M172" s="157"/>
      <c r="N172" s="158"/>
      <c r="O172" s="158"/>
      <c r="P172" s="159">
        <f>SUM(P173:P177)</f>
        <v>0</v>
      </c>
      <c r="Q172" s="158"/>
      <c r="R172" s="159">
        <f>SUM(R173:R177)</f>
        <v>0</v>
      </c>
      <c r="S172" s="158"/>
      <c r="T172" s="160">
        <f>SUM(T173:T177)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53" t="s">
        <v>181</v>
      </c>
      <c r="AT172" s="161" t="s">
        <v>68</v>
      </c>
      <c r="AU172" s="161" t="s">
        <v>77</v>
      </c>
      <c r="AY172" s="153" t="s">
        <v>146</v>
      </c>
      <c r="BK172" s="162">
        <f>SUM(BK173:BK177)</f>
        <v>0</v>
      </c>
    </row>
    <row r="173" spans="1:65" s="2" customFormat="1" ht="16.5" customHeight="1">
      <c r="A173" s="38"/>
      <c r="B173" s="165"/>
      <c r="C173" s="166" t="s">
        <v>337</v>
      </c>
      <c r="D173" s="166" t="s">
        <v>148</v>
      </c>
      <c r="E173" s="167" t="s">
        <v>1182</v>
      </c>
      <c r="F173" s="168" t="s">
        <v>1183</v>
      </c>
      <c r="G173" s="169" t="s">
        <v>1184</v>
      </c>
      <c r="H173" s="170">
        <v>1</v>
      </c>
      <c r="I173" s="171"/>
      <c r="J173" s="172">
        <f>ROUND(I173*H173,2)</f>
        <v>0</v>
      </c>
      <c r="K173" s="173"/>
      <c r="L173" s="39"/>
      <c r="M173" s="174" t="s">
        <v>3</v>
      </c>
      <c r="N173" s="175" t="s">
        <v>40</v>
      </c>
      <c r="O173" s="72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78" t="s">
        <v>1185</v>
      </c>
      <c r="AT173" s="178" t="s">
        <v>148</v>
      </c>
      <c r="AU173" s="178" t="s">
        <v>79</v>
      </c>
      <c r="AY173" s="19" t="s">
        <v>146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9" t="s">
        <v>77</v>
      </c>
      <c r="BK173" s="179">
        <f>ROUND(I173*H173,2)</f>
        <v>0</v>
      </c>
      <c r="BL173" s="19" t="s">
        <v>1185</v>
      </c>
      <c r="BM173" s="178" t="s">
        <v>1186</v>
      </c>
    </row>
    <row r="174" spans="1:47" s="2" customFormat="1" ht="12">
      <c r="A174" s="38"/>
      <c r="B174" s="39"/>
      <c r="C174" s="38"/>
      <c r="D174" s="180" t="s">
        <v>154</v>
      </c>
      <c r="E174" s="38"/>
      <c r="F174" s="181" t="s">
        <v>1187</v>
      </c>
      <c r="G174" s="38"/>
      <c r="H174" s="38"/>
      <c r="I174" s="182"/>
      <c r="J174" s="38"/>
      <c r="K174" s="38"/>
      <c r="L174" s="39"/>
      <c r="M174" s="183"/>
      <c r="N174" s="184"/>
      <c r="O174" s="72"/>
      <c r="P174" s="72"/>
      <c r="Q174" s="72"/>
      <c r="R174" s="72"/>
      <c r="S174" s="72"/>
      <c r="T174" s="73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9" t="s">
        <v>154</v>
      </c>
      <c r="AU174" s="19" t="s">
        <v>79</v>
      </c>
    </row>
    <row r="175" spans="1:51" s="13" customFormat="1" ht="12">
      <c r="A175" s="13"/>
      <c r="B175" s="185"/>
      <c r="C175" s="13"/>
      <c r="D175" s="186" t="s">
        <v>156</v>
      </c>
      <c r="E175" s="187" t="s">
        <v>3</v>
      </c>
      <c r="F175" s="188" t="s">
        <v>1188</v>
      </c>
      <c r="G175" s="13"/>
      <c r="H175" s="187" t="s">
        <v>3</v>
      </c>
      <c r="I175" s="189"/>
      <c r="J175" s="13"/>
      <c r="K175" s="13"/>
      <c r="L175" s="185"/>
      <c r="M175" s="190"/>
      <c r="N175" s="191"/>
      <c r="O175" s="191"/>
      <c r="P175" s="191"/>
      <c r="Q175" s="191"/>
      <c r="R175" s="191"/>
      <c r="S175" s="191"/>
      <c r="T175" s="19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7" t="s">
        <v>156</v>
      </c>
      <c r="AU175" s="187" t="s">
        <v>79</v>
      </c>
      <c r="AV175" s="13" t="s">
        <v>77</v>
      </c>
      <c r="AW175" s="13" t="s">
        <v>31</v>
      </c>
      <c r="AX175" s="13" t="s">
        <v>69</v>
      </c>
      <c r="AY175" s="187" t="s">
        <v>146</v>
      </c>
    </row>
    <row r="176" spans="1:51" s="13" customFormat="1" ht="12">
      <c r="A176" s="13"/>
      <c r="B176" s="185"/>
      <c r="C176" s="13"/>
      <c r="D176" s="186" t="s">
        <v>156</v>
      </c>
      <c r="E176" s="187" t="s">
        <v>3</v>
      </c>
      <c r="F176" s="188" t="s">
        <v>1189</v>
      </c>
      <c r="G176" s="13"/>
      <c r="H176" s="187" t="s">
        <v>3</v>
      </c>
      <c r="I176" s="189"/>
      <c r="J176" s="13"/>
      <c r="K176" s="13"/>
      <c r="L176" s="185"/>
      <c r="M176" s="190"/>
      <c r="N176" s="191"/>
      <c r="O176" s="191"/>
      <c r="P176" s="191"/>
      <c r="Q176" s="191"/>
      <c r="R176" s="191"/>
      <c r="S176" s="191"/>
      <c r="T176" s="19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7" t="s">
        <v>156</v>
      </c>
      <c r="AU176" s="187" t="s">
        <v>79</v>
      </c>
      <c r="AV176" s="13" t="s">
        <v>77</v>
      </c>
      <c r="AW176" s="13" t="s">
        <v>31</v>
      </c>
      <c r="AX176" s="13" t="s">
        <v>69</v>
      </c>
      <c r="AY176" s="187" t="s">
        <v>146</v>
      </c>
    </row>
    <row r="177" spans="1:51" s="14" customFormat="1" ht="12">
      <c r="A177" s="14"/>
      <c r="B177" s="193"/>
      <c r="C177" s="14"/>
      <c r="D177" s="186" t="s">
        <v>156</v>
      </c>
      <c r="E177" s="194" t="s">
        <v>3</v>
      </c>
      <c r="F177" s="195" t="s">
        <v>77</v>
      </c>
      <c r="G177" s="14"/>
      <c r="H177" s="196">
        <v>1</v>
      </c>
      <c r="I177" s="197"/>
      <c r="J177" s="14"/>
      <c r="K177" s="14"/>
      <c r="L177" s="193"/>
      <c r="M177" s="224"/>
      <c r="N177" s="225"/>
      <c r="O177" s="225"/>
      <c r="P177" s="225"/>
      <c r="Q177" s="225"/>
      <c r="R177" s="225"/>
      <c r="S177" s="225"/>
      <c r="T177" s="22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194" t="s">
        <v>156</v>
      </c>
      <c r="AU177" s="194" t="s">
        <v>79</v>
      </c>
      <c r="AV177" s="14" t="s">
        <v>79</v>
      </c>
      <c r="AW177" s="14" t="s">
        <v>31</v>
      </c>
      <c r="AX177" s="14" t="s">
        <v>77</v>
      </c>
      <c r="AY177" s="194" t="s">
        <v>146</v>
      </c>
    </row>
    <row r="178" spans="1:31" s="2" customFormat="1" ht="6.95" customHeight="1">
      <c r="A178" s="38"/>
      <c r="B178" s="55"/>
      <c r="C178" s="56"/>
      <c r="D178" s="56"/>
      <c r="E178" s="56"/>
      <c r="F178" s="56"/>
      <c r="G178" s="56"/>
      <c r="H178" s="56"/>
      <c r="I178" s="56"/>
      <c r="J178" s="56"/>
      <c r="K178" s="56"/>
      <c r="L178" s="39"/>
      <c r="M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</row>
  </sheetData>
  <autoFilter ref="C88:K177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3_01/132212221"/>
    <hyperlink ref="F97" r:id="rId2" display="https://podminky.urs.cz/item/CS_URS_2023_01/162751117"/>
    <hyperlink ref="F100" r:id="rId3" display="https://podminky.urs.cz/item/CS_URS_2023_01/171201231"/>
    <hyperlink ref="F103" r:id="rId4" display="https://podminky.urs.cz/item/CS_URS_2023_01/171251201"/>
    <hyperlink ref="F105" r:id="rId5" display="https://podminky.urs.cz/item/CS_URS_2023_01/174111101"/>
    <hyperlink ref="F112" r:id="rId6" display="https://podminky.urs.cz/item/CS_URS_2023_01/271922211"/>
    <hyperlink ref="F115" r:id="rId7" display="https://podminky.urs.cz/item/CS_URS_2023_01/273321611"/>
    <hyperlink ref="F122" r:id="rId8" display="https://podminky.urs.cz/item/CS_URS_2023_01/273361821"/>
    <hyperlink ref="F124" r:id="rId9" display="https://podminky.urs.cz/item/CS_URS_2023_01/273362021"/>
    <hyperlink ref="F126" r:id="rId10" display="https://podminky.urs.cz/item/CS_URS_2023_01/274352221"/>
    <hyperlink ref="F129" r:id="rId11" display="https://podminky.urs.cz/item/CS_URS_2023_01/274352222"/>
    <hyperlink ref="F132" r:id="rId12" display="https://podminky.urs.cz/item/CS_URS_2023_01/899104112"/>
    <hyperlink ref="F136" r:id="rId13" display="https://podminky.urs.cz/item/CS_URS_2022_02/899103211"/>
    <hyperlink ref="F141" r:id="rId14" display="https://podminky.urs.cz/item/CS_URS_2022_02/997013871"/>
    <hyperlink ref="F143" r:id="rId15" display="https://podminky.urs.cz/item/CS_URS_2022_02/997221561"/>
    <hyperlink ref="F145" r:id="rId16" display="https://podminky.urs.cz/item/CS_URS_2022_02/997221569"/>
    <hyperlink ref="F149" r:id="rId17" display="https://podminky.urs.cz/item/CS_URS_2023_01/998271301"/>
    <hyperlink ref="F153" r:id="rId18" display="https://podminky.urs.cz/item/CS_URS_2023_01/711112001"/>
    <hyperlink ref="F158" r:id="rId19" display="https://podminky.urs.cz/item/CS_URS_2023_01/711112002"/>
    <hyperlink ref="F163" r:id="rId20" display="https://podminky.urs.cz/item/CS_URS_2023_01/711441559"/>
    <hyperlink ref="F170" r:id="rId21" display="https://podminky.urs.cz/item/CS_URS_2023_01/998711101"/>
    <hyperlink ref="F174" r:id="rId22" display="https://podminky.urs.cz/item/CS_URS_2023_01/01151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  <c r="AZ2" s="227" t="s">
        <v>1190</v>
      </c>
      <c r="BA2" s="227" t="s">
        <v>1191</v>
      </c>
      <c r="BB2" s="227" t="s">
        <v>202</v>
      </c>
      <c r="BC2" s="227" t="s">
        <v>1192</v>
      </c>
      <c r="BD2" s="227" t="s">
        <v>79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79</v>
      </c>
      <c r="AZ3" s="227" t="s">
        <v>1193</v>
      </c>
      <c r="BA3" s="227" t="s">
        <v>1194</v>
      </c>
      <c r="BB3" s="227" t="s">
        <v>202</v>
      </c>
      <c r="BC3" s="227" t="s">
        <v>1195</v>
      </c>
      <c r="BD3" s="227" t="s">
        <v>79</v>
      </c>
    </row>
    <row r="4" spans="2:56" s="1" customFormat="1" ht="24.95" customHeight="1">
      <c r="B4" s="22"/>
      <c r="D4" s="23" t="s">
        <v>113</v>
      </c>
      <c r="L4" s="22"/>
      <c r="M4" s="114" t="s">
        <v>11</v>
      </c>
      <c r="AT4" s="19" t="s">
        <v>4</v>
      </c>
      <c r="AZ4" s="227" t="s">
        <v>1196</v>
      </c>
      <c r="BA4" s="227" t="s">
        <v>1197</v>
      </c>
      <c r="BB4" s="227" t="s">
        <v>202</v>
      </c>
      <c r="BC4" s="227" t="s">
        <v>1198</v>
      </c>
      <c r="BD4" s="227" t="s">
        <v>79</v>
      </c>
    </row>
    <row r="5" spans="2:56" s="1" customFormat="1" ht="6.95" customHeight="1">
      <c r="B5" s="22"/>
      <c r="L5" s="22"/>
      <c r="AZ5" s="227" t="s">
        <v>1199</v>
      </c>
      <c r="BA5" s="227" t="s">
        <v>1200</v>
      </c>
      <c r="BB5" s="227" t="s">
        <v>190</v>
      </c>
      <c r="BC5" s="227" t="s">
        <v>1201</v>
      </c>
      <c r="BD5" s="227" t="s">
        <v>79</v>
      </c>
    </row>
    <row r="6" spans="2:56" s="1" customFormat="1" ht="12" customHeight="1">
      <c r="B6" s="22"/>
      <c r="D6" s="32" t="s">
        <v>17</v>
      </c>
      <c r="L6" s="22"/>
      <c r="AZ6" s="227" t="s">
        <v>1202</v>
      </c>
      <c r="BA6" s="227" t="s">
        <v>1203</v>
      </c>
      <c r="BB6" s="227" t="s">
        <v>202</v>
      </c>
      <c r="BC6" s="227" t="s">
        <v>1204</v>
      </c>
      <c r="BD6" s="227" t="s">
        <v>79</v>
      </c>
    </row>
    <row r="7" spans="2:56" s="1" customFormat="1" ht="16.5" customHeight="1">
      <c r="B7" s="22"/>
      <c r="E7" s="115" t="str">
        <f>'Rekapitulace stavby'!K6</f>
        <v>Revitalizace vnitrobloku Bayerova - Botanická</v>
      </c>
      <c r="F7" s="32"/>
      <c r="G7" s="32"/>
      <c r="H7" s="32"/>
      <c r="L7" s="22"/>
      <c r="AZ7" s="227" t="s">
        <v>1205</v>
      </c>
      <c r="BA7" s="227" t="s">
        <v>1206</v>
      </c>
      <c r="BB7" s="227" t="s">
        <v>3</v>
      </c>
      <c r="BC7" s="227" t="s">
        <v>1207</v>
      </c>
      <c r="BD7" s="227" t="s">
        <v>79</v>
      </c>
    </row>
    <row r="8" spans="1:31" s="2" customFormat="1" ht="12" customHeight="1">
      <c r="A8" s="38"/>
      <c r="B8" s="39"/>
      <c r="C8" s="38"/>
      <c r="D8" s="32" t="s">
        <v>114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1208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8. 8. 2022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tr">
        <f>IF('Rekapitulace stavby'!AN10="","",'Rekapitulace stavby'!AN10)</f>
        <v/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27</v>
      </c>
      <c r="J15" s="27" t="str">
        <f>IF('Rekapitulace stavby'!AN11="","",'Rekapitulace stavby'!AN11)</f>
        <v/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26</v>
      </c>
      <c r="J20" s="27" t="str">
        <f>IF('Rekapitulace stavby'!AN16="","",'Rekapitulace stavby'!AN16)</f>
        <v/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27</v>
      </c>
      <c r="J21" s="27" t="str">
        <f>IF('Rekapitulace stavby'!AN17="","",'Rekapitulace stavby'!AN17)</f>
        <v/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32</v>
      </c>
      <c r="E23" s="38"/>
      <c r="F23" s="38"/>
      <c r="G23" s="38"/>
      <c r="H23" s="38"/>
      <c r="I23" s="32" t="s">
        <v>26</v>
      </c>
      <c r="J23" s="27" t="str">
        <f>IF('Rekapitulace stavby'!AN19="","",'Rekapitulace stavby'!AN19)</f>
        <v/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33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35</v>
      </c>
      <c r="E30" s="38"/>
      <c r="F30" s="38"/>
      <c r="G30" s="38"/>
      <c r="H30" s="38"/>
      <c r="I30" s="38"/>
      <c r="J30" s="90">
        <f>ROUND(J84,2)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37</v>
      </c>
      <c r="G32" s="38"/>
      <c r="H32" s="38"/>
      <c r="I32" s="43" t="s">
        <v>36</v>
      </c>
      <c r="J32" s="43" t="s">
        <v>38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39</v>
      </c>
      <c r="E33" s="32" t="s">
        <v>40</v>
      </c>
      <c r="F33" s="122">
        <f>ROUND((SUM(BE84:BE190)),2)</f>
        <v>0</v>
      </c>
      <c r="G33" s="38"/>
      <c r="H33" s="38"/>
      <c r="I33" s="123">
        <v>0.21</v>
      </c>
      <c r="J33" s="122">
        <f>ROUND(((SUM(BE84:BE190))*I33),2)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41</v>
      </c>
      <c r="F34" s="122">
        <f>ROUND((SUM(BF84:BF190)),2)</f>
        <v>0</v>
      </c>
      <c r="G34" s="38"/>
      <c r="H34" s="38"/>
      <c r="I34" s="123">
        <v>0.15</v>
      </c>
      <c r="J34" s="122">
        <f>ROUND(((SUM(BF84:BF190))*I34),2)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42</v>
      </c>
      <c r="F35" s="122">
        <f>ROUND((SUM(BG84:BG190)),2)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43</v>
      </c>
      <c r="F36" s="122">
        <f>ROUND((SUM(BH84:BH190)),2)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44</v>
      </c>
      <c r="F37" s="122">
        <f>ROUND((SUM(BI84:BI190)),2)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45</v>
      </c>
      <c r="E39" s="76"/>
      <c r="F39" s="76"/>
      <c r="G39" s="126" t="s">
        <v>46</v>
      </c>
      <c r="H39" s="127" t="s">
        <v>47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116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Revitalizace vnitrobloku Bayerova - Botanická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114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SO 301.2 - Vodovod do vnitrobloku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 xml:space="preserve"> </v>
      </c>
      <c r="G52" s="38"/>
      <c r="H52" s="38"/>
      <c r="I52" s="32" t="s">
        <v>23</v>
      </c>
      <c r="J52" s="64" t="str">
        <f>IF(J12="","",J12)</f>
        <v>8. 8. 2022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 xml:space="preserve"> </v>
      </c>
      <c r="G54" s="38"/>
      <c r="H54" s="38"/>
      <c r="I54" s="32" t="s">
        <v>30</v>
      </c>
      <c r="J54" s="36" t="str">
        <f>E21</f>
        <v xml:space="preserve"> 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38"/>
      <c r="E55" s="38"/>
      <c r="F55" s="27" t="str">
        <f>IF(E18="","",E18)</f>
        <v>Vyplň údaj</v>
      </c>
      <c r="G55" s="38"/>
      <c r="H55" s="38"/>
      <c r="I55" s="32" t="s">
        <v>32</v>
      </c>
      <c r="J55" s="36" t="str">
        <f>E24</f>
        <v xml:space="preserve"> 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117</v>
      </c>
      <c r="D57" s="124"/>
      <c r="E57" s="124"/>
      <c r="F57" s="124"/>
      <c r="G57" s="124"/>
      <c r="H57" s="124"/>
      <c r="I57" s="124"/>
      <c r="J57" s="131" t="s">
        <v>118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67</v>
      </c>
      <c r="D59" s="38"/>
      <c r="E59" s="38"/>
      <c r="F59" s="38"/>
      <c r="G59" s="38"/>
      <c r="H59" s="38"/>
      <c r="I59" s="38"/>
      <c r="J59" s="90">
        <f>J84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119</v>
      </c>
    </row>
    <row r="60" spans="1:31" s="9" customFormat="1" ht="24.95" customHeight="1">
      <c r="A60" s="9"/>
      <c r="B60" s="133"/>
      <c r="C60" s="9"/>
      <c r="D60" s="134" t="s">
        <v>120</v>
      </c>
      <c r="E60" s="135"/>
      <c r="F60" s="135"/>
      <c r="G60" s="135"/>
      <c r="H60" s="135"/>
      <c r="I60" s="135"/>
      <c r="J60" s="136">
        <f>J85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121</v>
      </c>
      <c r="E61" s="139"/>
      <c r="F61" s="139"/>
      <c r="G61" s="139"/>
      <c r="H61" s="139"/>
      <c r="I61" s="139"/>
      <c r="J61" s="140">
        <f>J86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7"/>
      <c r="C62" s="10"/>
      <c r="D62" s="138" t="s">
        <v>123</v>
      </c>
      <c r="E62" s="139"/>
      <c r="F62" s="139"/>
      <c r="G62" s="139"/>
      <c r="H62" s="139"/>
      <c r="I62" s="139"/>
      <c r="J62" s="140">
        <f>J120</f>
        <v>0</v>
      </c>
      <c r="K62" s="10"/>
      <c r="L62" s="13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7"/>
      <c r="C63" s="10"/>
      <c r="D63" s="138" t="s">
        <v>125</v>
      </c>
      <c r="E63" s="139"/>
      <c r="F63" s="139"/>
      <c r="G63" s="139"/>
      <c r="H63" s="139"/>
      <c r="I63" s="139"/>
      <c r="J63" s="140">
        <f>J134</f>
        <v>0</v>
      </c>
      <c r="K63" s="10"/>
      <c r="L63" s="13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7"/>
      <c r="C64" s="10"/>
      <c r="D64" s="138" t="s">
        <v>128</v>
      </c>
      <c r="E64" s="139"/>
      <c r="F64" s="139"/>
      <c r="G64" s="139"/>
      <c r="H64" s="139"/>
      <c r="I64" s="139"/>
      <c r="J64" s="140">
        <f>J188</f>
        <v>0</v>
      </c>
      <c r="K64" s="10"/>
      <c r="L64" s="13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38"/>
      <c r="D65" s="38"/>
      <c r="E65" s="38"/>
      <c r="F65" s="38"/>
      <c r="G65" s="38"/>
      <c r="H65" s="38"/>
      <c r="I65" s="38"/>
      <c r="J65" s="38"/>
      <c r="K65" s="38"/>
      <c r="L65" s="116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116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11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131</v>
      </c>
      <c r="D71" s="38"/>
      <c r="E71" s="38"/>
      <c r="F71" s="38"/>
      <c r="G71" s="38"/>
      <c r="H71" s="38"/>
      <c r="I71" s="38"/>
      <c r="J71" s="38"/>
      <c r="K71" s="38"/>
      <c r="L71" s="11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38"/>
      <c r="D72" s="38"/>
      <c r="E72" s="38"/>
      <c r="F72" s="38"/>
      <c r="G72" s="38"/>
      <c r="H72" s="38"/>
      <c r="I72" s="38"/>
      <c r="J72" s="38"/>
      <c r="K72" s="38"/>
      <c r="L72" s="11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17</v>
      </c>
      <c r="D73" s="38"/>
      <c r="E73" s="38"/>
      <c r="F73" s="38"/>
      <c r="G73" s="38"/>
      <c r="H73" s="38"/>
      <c r="I73" s="38"/>
      <c r="J73" s="38"/>
      <c r="K73" s="38"/>
      <c r="L73" s="116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38"/>
      <c r="D74" s="38"/>
      <c r="E74" s="115" t="str">
        <f>E7</f>
        <v>Revitalizace vnitrobloku Bayerova - Botanická</v>
      </c>
      <c r="F74" s="32"/>
      <c r="G74" s="32"/>
      <c r="H74" s="32"/>
      <c r="I74" s="38"/>
      <c r="J74" s="38"/>
      <c r="K74" s="38"/>
      <c r="L74" s="116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114</v>
      </c>
      <c r="D75" s="38"/>
      <c r="E75" s="38"/>
      <c r="F75" s="38"/>
      <c r="G75" s="38"/>
      <c r="H75" s="38"/>
      <c r="I75" s="38"/>
      <c r="J75" s="38"/>
      <c r="K75" s="3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38"/>
      <c r="D76" s="38"/>
      <c r="E76" s="62" t="str">
        <f>E9</f>
        <v>SO 301.2 - Vodovod do vnitrobloku</v>
      </c>
      <c r="F76" s="38"/>
      <c r="G76" s="38"/>
      <c r="H76" s="38"/>
      <c r="I76" s="38"/>
      <c r="J76" s="38"/>
      <c r="K76" s="3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38"/>
      <c r="E78" s="38"/>
      <c r="F78" s="27" t="str">
        <f>F12</f>
        <v xml:space="preserve"> </v>
      </c>
      <c r="G78" s="38"/>
      <c r="H78" s="38"/>
      <c r="I78" s="32" t="s">
        <v>23</v>
      </c>
      <c r="J78" s="64" t="str">
        <f>IF(J12="","",J12)</f>
        <v>8. 8. 2022</v>
      </c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38"/>
      <c r="E80" s="38"/>
      <c r="F80" s="27" t="str">
        <f>E15</f>
        <v xml:space="preserve"> </v>
      </c>
      <c r="G80" s="38"/>
      <c r="H80" s="38"/>
      <c r="I80" s="32" t="s">
        <v>30</v>
      </c>
      <c r="J80" s="36" t="str">
        <f>E21</f>
        <v xml:space="preserve"> </v>
      </c>
      <c r="K80" s="38"/>
      <c r="L80" s="116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28</v>
      </c>
      <c r="D81" s="38"/>
      <c r="E81" s="38"/>
      <c r="F81" s="27" t="str">
        <f>IF(E18="","",E18)</f>
        <v>Vyplň údaj</v>
      </c>
      <c r="G81" s="38"/>
      <c r="H81" s="38"/>
      <c r="I81" s="32" t="s">
        <v>32</v>
      </c>
      <c r="J81" s="36" t="str">
        <f>E24</f>
        <v xml:space="preserve"> </v>
      </c>
      <c r="K81" s="38"/>
      <c r="L81" s="116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41"/>
      <c r="B83" s="142"/>
      <c r="C83" s="143" t="s">
        <v>132</v>
      </c>
      <c r="D83" s="144" t="s">
        <v>54</v>
      </c>
      <c r="E83" s="144" t="s">
        <v>50</v>
      </c>
      <c r="F83" s="144" t="s">
        <v>51</v>
      </c>
      <c r="G83" s="144" t="s">
        <v>133</v>
      </c>
      <c r="H83" s="144" t="s">
        <v>134</v>
      </c>
      <c r="I83" s="144" t="s">
        <v>135</v>
      </c>
      <c r="J83" s="145" t="s">
        <v>118</v>
      </c>
      <c r="K83" s="146" t="s">
        <v>136</v>
      </c>
      <c r="L83" s="147"/>
      <c r="M83" s="80" t="s">
        <v>3</v>
      </c>
      <c r="N83" s="81" t="s">
        <v>39</v>
      </c>
      <c r="O83" s="81" t="s">
        <v>137</v>
      </c>
      <c r="P83" s="81" t="s">
        <v>138</v>
      </c>
      <c r="Q83" s="81" t="s">
        <v>139</v>
      </c>
      <c r="R83" s="81" t="s">
        <v>140</v>
      </c>
      <c r="S83" s="81" t="s">
        <v>141</v>
      </c>
      <c r="T83" s="82" t="s">
        <v>142</v>
      </c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</row>
    <row r="84" spans="1:63" s="2" customFormat="1" ht="22.8" customHeight="1">
      <c r="A84" s="38"/>
      <c r="B84" s="39"/>
      <c r="C84" s="87" t="s">
        <v>143</v>
      </c>
      <c r="D84" s="38"/>
      <c r="E84" s="38"/>
      <c r="F84" s="38"/>
      <c r="G84" s="38"/>
      <c r="H84" s="38"/>
      <c r="I84" s="38"/>
      <c r="J84" s="148">
        <f>BK84</f>
        <v>0</v>
      </c>
      <c r="K84" s="38"/>
      <c r="L84" s="39"/>
      <c r="M84" s="83"/>
      <c r="N84" s="68"/>
      <c r="O84" s="84"/>
      <c r="P84" s="149">
        <f>P85</f>
        <v>0</v>
      </c>
      <c r="Q84" s="84"/>
      <c r="R84" s="149">
        <f>R85</f>
        <v>2.57155604</v>
      </c>
      <c r="S84" s="84"/>
      <c r="T84" s="150">
        <f>T85</f>
        <v>0.0586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9" t="s">
        <v>68</v>
      </c>
      <c r="AU84" s="19" t="s">
        <v>119</v>
      </c>
      <c r="BK84" s="151">
        <f>BK85</f>
        <v>0</v>
      </c>
    </row>
    <row r="85" spans="1:63" s="12" customFormat="1" ht="25.9" customHeight="1">
      <c r="A85" s="12"/>
      <c r="B85" s="152"/>
      <c r="C85" s="12"/>
      <c r="D85" s="153" t="s">
        <v>68</v>
      </c>
      <c r="E85" s="154" t="s">
        <v>144</v>
      </c>
      <c r="F85" s="154" t="s">
        <v>145</v>
      </c>
      <c r="G85" s="12"/>
      <c r="H85" s="12"/>
      <c r="I85" s="155"/>
      <c r="J85" s="156">
        <f>BK85</f>
        <v>0</v>
      </c>
      <c r="K85" s="12"/>
      <c r="L85" s="152"/>
      <c r="M85" s="157"/>
      <c r="N85" s="158"/>
      <c r="O85" s="158"/>
      <c r="P85" s="159">
        <f>P86+P120+P134+P188</f>
        <v>0</v>
      </c>
      <c r="Q85" s="158"/>
      <c r="R85" s="159">
        <f>R86+R120+R134+R188</f>
        <v>2.57155604</v>
      </c>
      <c r="S85" s="158"/>
      <c r="T85" s="160">
        <f>T86+T120+T134+T188</f>
        <v>0.0586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53" t="s">
        <v>77</v>
      </c>
      <c r="AT85" s="161" t="s">
        <v>68</v>
      </c>
      <c r="AU85" s="161" t="s">
        <v>69</v>
      </c>
      <c r="AY85" s="153" t="s">
        <v>146</v>
      </c>
      <c r="BK85" s="162">
        <f>BK86+BK120+BK134+BK188</f>
        <v>0</v>
      </c>
    </row>
    <row r="86" spans="1:63" s="12" customFormat="1" ht="22.8" customHeight="1">
      <c r="A86" s="12"/>
      <c r="B86" s="152"/>
      <c r="C86" s="12"/>
      <c r="D86" s="153" t="s">
        <v>68</v>
      </c>
      <c r="E86" s="163" t="s">
        <v>77</v>
      </c>
      <c r="F86" s="163" t="s">
        <v>147</v>
      </c>
      <c r="G86" s="12"/>
      <c r="H86" s="12"/>
      <c r="I86" s="155"/>
      <c r="J86" s="164">
        <f>BK86</f>
        <v>0</v>
      </c>
      <c r="K86" s="12"/>
      <c r="L86" s="152"/>
      <c r="M86" s="157"/>
      <c r="N86" s="158"/>
      <c r="O86" s="158"/>
      <c r="P86" s="159">
        <f>SUM(P87:P119)</f>
        <v>0</v>
      </c>
      <c r="Q86" s="158"/>
      <c r="R86" s="159">
        <f>SUM(R87:R119)</f>
        <v>0.18900224</v>
      </c>
      <c r="S86" s="158"/>
      <c r="T86" s="160">
        <f>SUM(T87:T119)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53" t="s">
        <v>77</v>
      </c>
      <c r="AT86" s="161" t="s">
        <v>68</v>
      </c>
      <c r="AU86" s="161" t="s">
        <v>77</v>
      </c>
      <c r="AY86" s="153" t="s">
        <v>146</v>
      </c>
      <c r="BK86" s="162">
        <f>SUM(BK87:BK119)</f>
        <v>0</v>
      </c>
    </row>
    <row r="87" spans="1:65" s="2" customFormat="1" ht="16.5" customHeight="1">
      <c r="A87" s="38"/>
      <c r="B87" s="165"/>
      <c r="C87" s="166" t="s">
        <v>77</v>
      </c>
      <c r="D87" s="166" t="s">
        <v>148</v>
      </c>
      <c r="E87" s="167" t="s">
        <v>1209</v>
      </c>
      <c r="F87" s="168" t="s">
        <v>1210</v>
      </c>
      <c r="G87" s="169" t="s">
        <v>1211</v>
      </c>
      <c r="H87" s="170">
        <v>110</v>
      </c>
      <c r="I87" s="171"/>
      <c r="J87" s="172">
        <f>ROUND(I87*H87,2)</f>
        <v>0</v>
      </c>
      <c r="K87" s="173"/>
      <c r="L87" s="39"/>
      <c r="M87" s="174" t="s">
        <v>3</v>
      </c>
      <c r="N87" s="175" t="s">
        <v>40</v>
      </c>
      <c r="O87" s="72"/>
      <c r="P87" s="176">
        <f>O87*H87</f>
        <v>0</v>
      </c>
      <c r="Q87" s="176">
        <v>0</v>
      </c>
      <c r="R87" s="176">
        <f>Q87*H87</f>
        <v>0</v>
      </c>
      <c r="S87" s="176">
        <v>0</v>
      </c>
      <c r="T87" s="177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178" t="s">
        <v>152</v>
      </c>
      <c r="AT87" s="178" t="s">
        <v>148</v>
      </c>
      <c r="AU87" s="178" t="s">
        <v>79</v>
      </c>
      <c r="AY87" s="19" t="s">
        <v>146</v>
      </c>
      <c r="BE87" s="179">
        <f>IF(N87="základní",J87,0)</f>
        <v>0</v>
      </c>
      <c r="BF87" s="179">
        <f>IF(N87="snížená",J87,0)</f>
        <v>0</v>
      </c>
      <c r="BG87" s="179">
        <f>IF(N87="zákl. přenesená",J87,0)</f>
        <v>0</v>
      </c>
      <c r="BH87" s="179">
        <f>IF(N87="sníž. přenesená",J87,0)</f>
        <v>0</v>
      </c>
      <c r="BI87" s="179">
        <f>IF(N87="nulová",J87,0)</f>
        <v>0</v>
      </c>
      <c r="BJ87" s="19" t="s">
        <v>77</v>
      </c>
      <c r="BK87" s="179">
        <f>ROUND(I87*H87,2)</f>
        <v>0</v>
      </c>
      <c r="BL87" s="19" t="s">
        <v>152</v>
      </c>
      <c r="BM87" s="178" t="s">
        <v>1212</v>
      </c>
    </row>
    <row r="88" spans="1:65" s="2" customFormat="1" ht="24.15" customHeight="1">
      <c r="A88" s="38"/>
      <c r="B88" s="165"/>
      <c r="C88" s="166" t="s">
        <v>79</v>
      </c>
      <c r="D88" s="166" t="s">
        <v>148</v>
      </c>
      <c r="E88" s="167" t="s">
        <v>1213</v>
      </c>
      <c r="F88" s="168" t="s">
        <v>1214</v>
      </c>
      <c r="G88" s="169" t="s">
        <v>202</v>
      </c>
      <c r="H88" s="170">
        <v>53.837</v>
      </c>
      <c r="I88" s="171"/>
      <c r="J88" s="172">
        <f>ROUND(I88*H88,2)</f>
        <v>0</v>
      </c>
      <c r="K88" s="173"/>
      <c r="L88" s="39"/>
      <c r="M88" s="174" t="s">
        <v>3</v>
      </c>
      <c r="N88" s="175" t="s">
        <v>40</v>
      </c>
      <c r="O88" s="72"/>
      <c r="P88" s="176">
        <f>O88*H88</f>
        <v>0</v>
      </c>
      <c r="Q88" s="176">
        <v>0</v>
      </c>
      <c r="R88" s="176">
        <f>Q88*H88</f>
        <v>0</v>
      </c>
      <c r="S88" s="176">
        <v>0</v>
      </c>
      <c r="T88" s="177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178" t="s">
        <v>152</v>
      </c>
      <c r="AT88" s="178" t="s">
        <v>148</v>
      </c>
      <c r="AU88" s="178" t="s">
        <v>79</v>
      </c>
      <c r="AY88" s="19" t="s">
        <v>146</v>
      </c>
      <c r="BE88" s="179">
        <f>IF(N88="základní",J88,0)</f>
        <v>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19" t="s">
        <v>77</v>
      </c>
      <c r="BK88" s="179">
        <f>ROUND(I88*H88,2)</f>
        <v>0</v>
      </c>
      <c r="BL88" s="19" t="s">
        <v>152</v>
      </c>
      <c r="BM88" s="178" t="s">
        <v>1215</v>
      </c>
    </row>
    <row r="89" spans="1:47" s="2" customFormat="1" ht="12">
      <c r="A89" s="38"/>
      <c r="B89" s="39"/>
      <c r="C89" s="38"/>
      <c r="D89" s="180" t="s">
        <v>154</v>
      </c>
      <c r="E89" s="38"/>
      <c r="F89" s="181" t="s">
        <v>1216</v>
      </c>
      <c r="G89" s="38"/>
      <c r="H89" s="38"/>
      <c r="I89" s="182"/>
      <c r="J89" s="38"/>
      <c r="K89" s="38"/>
      <c r="L89" s="39"/>
      <c r="M89" s="183"/>
      <c r="N89" s="184"/>
      <c r="O89" s="72"/>
      <c r="P89" s="72"/>
      <c r="Q89" s="72"/>
      <c r="R89" s="72"/>
      <c r="S89" s="72"/>
      <c r="T89" s="73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9" t="s">
        <v>154</v>
      </c>
      <c r="AU89" s="19" t="s">
        <v>79</v>
      </c>
    </row>
    <row r="90" spans="1:51" s="14" customFormat="1" ht="12">
      <c r="A90" s="14"/>
      <c r="B90" s="193"/>
      <c r="C90" s="14"/>
      <c r="D90" s="186" t="s">
        <v>156</v>
      </c>
      <c r="E90" s="194" t="s">
        <v>1202</v>
      </c>
      <c r="F90" s="195" t="s">
        <v>1217</v>
      </c>
      <c r="G90" s="14"/>
      <c r="H90" s="196">
        <v>53.837</v>
      </c>
      <c r="I90" s="197"/>
      <c r="J90" s="14"/>
      <c r="K90" s="14"/>
      <c r="L90" s="193"/>
      <c r="M90" s="198"/>
      <c r="N90" s="199"/>
      <c r="O90" s="199"/>
      <c r="P90" s="199"/>
      <c r="Q90" s="199"/>
      <c r="R90" s="199"/>
      <c r="S90" s="199"/>
      <c r="T90" s="200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194" t="s">
        <v>156</v>
      </c>
      <c r="AU90" s="194" t="s">
        <v>79</v>
      </c>
      <c r="AV90" s="14" t="s">
        <v>79</v>
      </c>
      <c r="AW90" s="14" t="s">
        <v>31</v>
      </c>
      <c r="AX90" s="14" t="s">
        <v>77</v>
      </c>
      <c r="AY90" s="194" t="s">
        <v>146</v>
      </c>
    </row>
    <row r="91" spans="1:65" s="2" customFormat="1" ht="16.5" customHeight="1">
      <c r="A91" s="38"/>
      <c r="B91" s="165"/>
      <c r="C91" s="166" t="s">
        <v>168</v>
      </c>
      <c r="D91" s="166" t="s">
        <v>148</v>
      </c>
      <c r="E91" s="167" t="s">
        <v>1218</v>
      </c>
      <c r="F91" s="168" t="s">
        <v>1219</v>
      </c>
      <c r="G91" s="169" t="s">
        <v>151</v>
      </c>
      <c r="H91" s="170">
        <v>94.976</v>
      </c>
      <c r="I91" s="171"/>
      <c r="J91" s="172">
        <f>ROUND(I91*H91,2)</f>
        <v>0</v>
      </c>
      <c r="K91" s="173"/>
      <c r="L91" s="39"/>
      <c r="M91" s="174" t="s">
        <v>3</v>
      </c>
      <c r="N91" s="175" t="s">
        <v>40</v>
      </c>
      <c r="O91" s="72"/>
      <c r="P91" s="176">
        <f>O91*H91</f>
        <v>0</v>
      </c>
      <c r="Q91" s="176">
        <v>0.00199</v>
      </c>
      <c r="R91" s="176">
        <f>Q91*H91</f>
        <v>0.18900224</v>
      </c>
      <c r="S91" s="176">
        <v>0</v>
      </c>
      <c r="T91" s="177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178" t="s">
        <v>152</v>
      </c>
      <c r="AT91" s="178" t="s">
        <v>148</v>
      </c>
      <c r="AU91" s="178" t="s">
        <v>79</v>
      </c>
      <c r="AY91" s="19" t="s">
        <v>146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19" t="s">
        <v>77</v>
      </c>
      <c r="BK91" s="179">
        <f>ROUND(I91*H91,2)</f>
        <v>0</v>
      </c>
      <c r="BL91" s="19" t="s">
        <v>152</v>
      </c>
      <c r="BM91" s="178" t="s">
        <v>1220</v>
      </c>
    </row>
    <row r="92" spans="1:47" s="2" customFormat="1" ht="12">
      <c r="A92" s="38"/>
      <c r="B92" s="39"/>
      <c r="C92" s="38"/>
      <c r="D92" s="180" t="s">
        <v>154</v>
      </c>
      <c r="E92" s="38"/>
      <c r="F92" s="181" t="s">
        <v>1221</v>
      </c>
      <c r="G92" s="38"/>
      <c r="H92" s="38"/>
      <c r="I92" s="182"/>
      <c r="J92" s="38"/>
      <c r="K92" s="38"/>
      <c r="L92" s="39"/>
      <c r="M92" s="183"/>
      <c r="N92" s="184"/>
      <c r="O92" s="72"/>
      <c r="P92" s="72"/>
      <c r="Q92" s="72"/>
      <c r="R92" s="72"/>
      <c r="S92" s="72"/>
      <c r="T92" s="73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9" t="s">
        <v>154</v>
      </c>
      <c r="AU92" s="19" t="s">
        <v>79</v>
      </c>
    </row>
    <row r="93" spans="1:51" s="14" customFormat="1" ht="12">
      <c r="A93" s="14"/>
      <c r="B93" s="193"/>
      <c r="C93" s="14"/>
      <c r="D93" s="186" t="s">
        <v>156</v>
      </c>
      <c r="E93" s="194" t="s">
        <v>1205</v>
      </c>
      <c r="F93" s="195" t="s">
        <v>1222</v>
      </c>
      <c r="G93" s="14"/>
      <c r="H93" s="196">
        <v>94.976</v>
      </c>
      <c r="I93" s="197"/>
      <c r="J93" s="14"/>
      <c r="K93" s="14"/>
      <c r="L93" s="193"/>
      <c r="M93" s="198"/>
      <c r="N93" s="199"/>
      <c r="O93" s="199"/>
      <c r="P93" s="199"/>
      <c r="Q93" s="199"/>
      <c r="R93" s="199"/>
      <c r="S93" s="199"/>
      <c r="T93" s="200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194" t="s">
        <v>156</v>
      </c>
      <c r="AU93" s="194" t="s">
        <v>79</v>
      </c>
      <c r="AV93" s="14" t="s">
        <v>79</v>
      </c>
      <c r="AW93" s="14" t="s">
        <v>31</v>
      </c>
      <c r="AX93" s="14" t="s">
        <v>77</v>
      </c>
      <c r="AY93" s="194" t="s">
        <v>146</v>
      </c>
    </row>
    <row r="94" spans="1:65" s="2" customFormat="1" ht="24.15" customHeight="1">
      <c r="A94" s="38"/>
      <c r="B94" s="165"/>
      <c r="C94" s="166" t="s">
        <v>152</v>
      </c>
      <c r="D94" s="166" t="s">
        <v>148</v>
      </c>
      <c r="E94" s="167" t="s">
        <v>1223</v>
      </c>
      <c r="F94" s="168" t="s">
        <v>1224</v>
      </c>
      <c r="G94" s="169" t="s">
        <v>151</v>
      </c>
      <c r="H94" s="170">
        <v>94.976</v>
      </c>
      <c r="I94" s="171"/>
      <c r="J94" s="172">
        <f>ROUND(I94*H94,2)</f>
        <v>0</v>
      </c>
      <c r="K94" s="173"/>
      <c r="L94" s="39"/>
      <c r="M94" s="174" t="s">
        <v>3</v>
      </c>
      <c r="N94" s="175" t="s">
        <v>40</v>
      </c>
      <c r="O94" s="72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178" t="s">
        <v>152</v>
      </c>
      <c r="AT94" s="178" t="s">
        <v>148</v>
      </c>
      <c r="AU94" s="178" t="s">
        <v>79</v>
      </c>
      <c r="AY94" s="19" t="s">
        <v>146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19" t="s">
        <v>77</v>
      </c>
      <c r="BK94" s="179">
        <f>ROUND(I94*H94,2)</f>
        <v>0</v>
      </c>
      <c r="BL94" s="19" t="s">
        <v>152</v>
      </c>
      <c r="BM94" s="178" t="s">
        <v>1225</v>
      </c>
    </row>
    <row r="95" spans="1:47" s="2" customFormat="1" ht="12">
      <c r="A95" s="38"/>
      <c r="B95" s="39"/>
      <c r="C95" s="38"/>
      <c r="D95" s="180" t="s">
        <v>154</v>
      </c>
      <c r="E95" s="38"/>
      <c r="F95" s="181" t="s">
        <v>1226</v>
      </c>
      <c r="G95" s="38"/>
      <c r="H95" s="38"/>
      <c r="I95" s="182"/>
      <c r="J95" s="38"/>
      <c r="K95" s="38"/>
      <c r="L95" s="39"/>
      <c r="M95" s="183"/>
      <c r="N95" s="184"/>
      <c r="O95" s="72"/>
      <c r="P95" s="72"/>
      <c r="Q95" s="72"/>
      <c r="R95" s="72"/>
      <c r="S95" s="72"/>
      <c r="T95" s="73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9" t="s">
        <v>154</v>
      </c>
      <c r="AU95" s="19" t="s">
        <v>79</v>
      </c>
    </row>
    <row r="96" spans="1:51" s="14" customFormat="1" ht="12">
      <c r="A96" s="14"/>
      <c r="B96" s="193"/>
      <c r="C96" s="14"/>
      <c r="D96" s="186" t="s">
        <v>156</v>
      </c>
      <c r="E96" s="194" t="s">
        <v>3</v>
      </c>
      <c r="F96" s="195" t="s">
        <v>1205</v>
      </c>
      <c r="G96" s="14"/>
      <c r="H96" s="196">
        <v>94.976</v>
      </c>
      <c r="I96" s="197"/>
      <c r="J96" s="14"/>
      <c r="K96" s="14"/>
      <c r="L96" s="193"/>
      <c r="M96" s="198"/>
      <c r="N96" s="199"/>
      <c r="O96" s="199"/>
      <c r="P96" s="199"/>
      <c r="Q96" s="199"/>
      <c r="R96" s="199"/>
      <c r="S96" s="199"/>
      <c r="T96" s="20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194" t="s">
        <v>156</v>
      </c>
      <c r="AU96" s="194" t="s">
        <v>79</v>
      </c>
      <c r="AV96" s="14" t="s">
        <v>79</v>
      </c>
      <c r="AW96" s="14" t="s">
        <v>31</v>
      </c>
      <c r="AX96" s="14" t="s">
        <v>77</v>
      </c>
      <c r="AY96" s="194" t="s">
        <v>146</v>
      </c>
    </row>
    <row r="97" spans="1:65" s="2" customFormat="1" ht="37.8" customHeight="1">
      <c r="A97" s="38"/>
      <c r="B97" s="165"/>
      <c r="C97" s="166" t="s">
        <v>181</v>
      </c>
      <c r="D97" s="166" t="s">
        <v>148</v>
      </c>
      <c r="E97" s="167" t="s">
        <v>250</v>
      </c>
      <c r="F97" s="168" t="s">
        <v>251</v>
      </c>
      <c r="G97" s="169" t="s">
        <v>202</v>
      </c>
      <c r="H97" s="170">
        <v>53.837</v>
      </c>
      <c r="I97" s="171"/>
      <c r="J97" s="172">
        <f>ROUND(I97*H97,2)</f>
        <v>0</v>
      </c>
      <c r="K97" s="173"/>
      <c r="L97" s="39"/>
      <c r="M97" s="174" t="s">
        <v>3</v>
      </c>
      <c r="N97" s="175" t="s">
        <v>40</v>
      </c>
      <c r="O97" s="72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78" t="s">
        <v>152</v>
      </c>
      <c r="AT97" s="178" t="s">
        <v>148</v>
      </c>
      <c r="AU97" s="178" t="s">
        <v>79</v>
      </c>
      <c r="AY97" s="19" t="s">
        <v>146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9" t="s">
        <v>77</v>
      </c>
      <c r="BK97" s="179">
        <f>ROUND(I97*H97,2)</f>
        <v>0</v>
      </c>
      <c r="BL97" s="19" t="s">
        <v>152</v>
      </c>
      <c r="BM97" s="178" t="s">
        <v>1227</v>
      </c>
    </row>
    <row r="98" spans="1:47" s="2" customFormat="1" ht="12">
      <c r="A98" s="38"/>
      <c r="B98" s="39"/>
      <c r="C98" s="38"/>
      <c r="D98" s="180" t="s">
        <v>154</v>
      </c>
      <c r="E98" s="38"/>
      <c r="F98" s="181" t="s">
        <v>1228</v>
      </c>
      <c r="G98" s="38"/>
      <c r="H98" s="38"/>
      <c r="I98" s="182"/>
      <c r="J98" s="38"/>
      <c r="K98" s="38"/>
      <c r="L98" s="39"/>
      <c r="M98" s="183"/>
      <c r="N98" s="184"/>
      <c r="O98" s="72"/>
      <c r="P98" s="72"/>
      <c r="Q98" s="72"/>
      <c r="R98" s="72"/>
      <c r="S98" s="72"/>
      <c r="T98" s="73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9" t="s">
        <v>154</v>
      </c>
      <c r="AU98" s="19" t="s">
        <v>79</v>
      </c>
    </row>
    <row r="99" spans="1:51" s="14" customFormat="1" ht="12">
      <c r="A99" s="14"/>
      <c r="B99" s="193"/>
      <c r="C99" s="14"/>
      <c r="D99" s="186" t="s">
        <v>156</v>
      </c>
      <c r="E99" s="194" t="s">
        <v>3</v>
      </c>
      <c r="F99" s="195" t="s">
        <v>1202</v>
      </c>
      <c r="G99" s="14"/>
      <c r="H99" s="196">
        <v>53.837</v>
      </c>
      <c r="I99" s="197"/>
      <c r="J99" s="14"/>
      <c r="K99" s="14"/>
      <c r="L99" s="193"/>
      <c r="M99" s="198"/>
      <c r="N99" s="199"/>
      <c r="O99" s="199"/>
      <c r="P99" s="199"/>
      <c r="Q99" s="199"/>
      <c r="R99" s="199"/>
      <c r="S99" s="199"/>
      <c r="T99" s="200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194" t="s">
        <v>156</v>
      </c>
      <c r="AU99" s="194" t="s">
        <v>79</v>
      </c>
      <c r="AV99" s="14" t="s">
        <v>79</v>
      </c>
      <c r="AW99" s="14" t="s">
        <v>31</v>
      </c>
      <c r="AX99" s="14" t="s">
        <v>77</v>
      </c>
      <c r="AY99" s="194" t="s">
        <v>146</v>
      </c>
    </row>
    <row r="100" spans="1:65" s="2" customFormat="1" ht="24.15" customHeight="1">
      <c r="A100" s="38"/>
      <c r="B100" s="165"/>
      <c r="C100" s="166" t="s">
        <v>187</v>
      </c>
      <c r="D100" s="166" t="s">
        <v>148</v>
      </c>
      <c r="E100" s="167" t="s">
        <v>255</v>
      </c>
      <c r="F100" s="168" t="s">
        <v>256</v>
      </c>
      <c r="G100" s="169" t="s">
        <v>257</v>
      </c>
      <c r="H100" s="170">
        <v>86.139</v>
      </c>
      <c r="I100" s="171"/>
      <c r="J100" s="172">
        <f>ROUND(I100*H100,2)</f>
        <v>0</v>
      </c>
      <c r="K100" s="173"/>
      <c r="L100" s="39"/>
      <c r="M100" s="174" t="s">
        <v>3</v>
      </c>
      <c r="N100" s="175" t="s">
        <v>40</v>
      </c>
      <c r="O100" s="72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78" t="s">
        <v>152</v>
      </c>
      <c r="AT100" s="178" t="s">
        <v>148</v>
      </c>
      <c r="AU100" s="178" t="s">
        <v>79</v>
      </c>
      <c r="AY100" s="19" t="s">
        <v>146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9" t="s">
        <v>77</v>
      </c>
      <c r="BK100" s="179">
        <f>ROUND(I100*H100,2)</f>
        <v>0</v>
      </c>
      <c r="BL100" s="19" t="s">
        <v>152</v>
      </c>
      <c r="BM100" s="178" t="s">
        <v>1229</v>
      </c>
    </row>
    <row r="101" spans="1:47" s="2" customFormat="1" ht="12">
      <c r="A101" s="38"/>
      <c r="B101" s="39"/>
      <c r="C101" s="38"/>
      <c r="D101" s="180" t="s">
        <v>154</v>
      </c>
      <c r="E101" s="38"/>
      <c r="F101" s="181" t="s">
        <v>1230</v>
      </c>
      <c r="G101" s="38"/>
      <c r="H101" s="38"/>
      <c r="I101" s="182"/>
      <c r="J101" s="38"/>
      <c r="K101" s="38"/>
      <c r="L101" s="39"/>
      <c r="M101" s="183"/>
      <c r="N101" s="184"/>
      <c r="O101" s="72"/>
      <c r="P101" s="72"/>
      <c r="Q101" s="72"/>
      <c r="R101" s="72"/>
      <c r="S101" s="72"/>
      <c r="T101" s="73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9" t="s">
        <v>154</v>
      </c>
      <c r="AU101" s="19" t="s">
        <v>79</v>
      </c>
    </row>
    <row r="102" spans="1:51" s="14" customFormat="1" ht="12">
      <c r="A102" s="14"/>
      <c r="B102" s="193"/>
      <c r="C102" s="14"/>
      <c r="D102" s="186" t="s">
        <v>156</v>
      </c>
      <c r="E102" s="194" t="s">
        <v>3</v>
      </c>
      <c r="F102" s="195" t="s">
        <v>1231</v>
      </c>
      <c r="G102" s="14"/>
      <c r="H102" s="196">
        <v>86.139</v>
      </c>
      <c r="I102" s="197"/>
      <c r="J102" s="14"/>
      <c r="K102" s="14"/>
      <c r="L102" s="193"/>
      <c r="M102" s="198"/>
      <c r="N102" s="199"/>
      <c r="O102" s="199"/>
      <c r="P102" s="199"/>
      <c r="Q102" s="199"/>
      <c r="R102" s="199"/>
      <c r="S102" s="199"/>
      <c r="T102" s="200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194" t="s">
        <v>156</v>
      </c>
      <c r="AU102" s="194" t="s">
        <v>79</v>
      </c>
      <c r="AV102" s="14" t="s">
        <v>79</v>
      </c>
      <c r="AW102" s="14" t="s">
        <v>31</v>
      </c>
      <c r="AX102" s="14" t="s">
        <v>77</v>
      </c>
      <c r="AY102" s="194" t="s">
        <v>146</v>
      </c>
    </row>
    <row r="103" spans="1:65" s="2" customFormat="1" ht="24.15" customHeight="1">
      <c r="A103" s="38"/>
      <c r="B103" s="165"/>
      <c r="C103" s="166" t="s">
        <v>199</v>
      </c>
      <c r="D103" s="166" t="s">
        <v>148</v>
      </c>
      <c r="E103" s="167" t="s">
        <v>261</v>
      </c>
      <c r="F103" s="168" t="s">
        <v>262</v>
      </c>
      <c r="G103" s="169" t="s">
        <v>202</v>
      </c>
      <c r="H103" s="170">
        <v>53.837</v>
      </c>
      <c r="I103" s="171"/>
      <c r="J103" s="172">
        <f>ROUND(I103*H103,2)</f>
        <v>0</v>
      </c>
      <c r="K103" s="173"/>
      <c r="L103" s="39"/>
      <c r="M103" s="174" t="s">
        <v>3</v>
      </c>
      <c r="N103" s="175" t="s">
        <v>40</v>
      </c>
      <c r="O103" s="72"/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78" t="s">
        <v>152</v>
      </c>
      <c r="AT103" s="178" t="s">
        <v>148</v>
      </c>
      <c r="AU103" s="178" t="s">
        <v>79</v>
      </c>
      <c r="AY103" s="19" t="s">
        <v>146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19" t="s">
        <v>77</v>
      </c>
      <c r="BK103" s="179">
        <f>ROUND(I103*H103,2)</f>
        <v>0</v>
      </c>
      <c r="BL103" s="19" t="s">
        <v>152</v>
      </c>
      <c r="BM103" s="178" t="s">
        <v>1232</v>
      </c>
    </row>
    <row r="104" spans="1:47" s="2" customFormat="1" ht="12">
      <c r="A104" s="38"/>
      <c r="B104" s="39"/>
      <c r="C104" s="38"/>
      <c r="D104" s="180" t="s">
        <v>154</v>
      </c>
      <c r="E104" s="38"/>
      <c r="F104" s="181" t="s">
        <v>1233</v>
      </c>
      <c r="G104" s="38"/>
      <c r="H104" s="38"/>
      <c r="I104" s="182"/>
      <c r="J104" s="38"/>
      <c r="K104" s="38"/>
      <c r="L104" s="39"/>
      <c r="M104" s="183"/>
      <c r="N104" s="184"/>
      <c r="O104" s="72"/>
      <c r="P104" s="72"/>
      <c r="Q104" s="72"/>
      <c r="R104" s="72"/>
      <c r="S104" s="72"/>
      <c r="T104" s="73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9" t="s">
        <v>154</v>
      </c>
      <c r="AU104" s="19" t="s">
        <v>79</v>
      </c>
    </row>
    <row r="105" spans="1:51" s="14" customFormat="1" ht="12">
      <c r="A105" s="14"/>
      <c r="B105" s="193"/>
      <c r="C105" s="14"/>
      <c r="D105" s="186" t="s">
        <v>156</v>
      </c>
      <c r="E105" s="194" t="s">
        <v>3</v>
      </c>
      <c r="F105" s="195" t="s">
        <v>1202</v>
      </c>
      <c r="G105" s="14"/>
      <c r="H105" s="196">
        <v>53.837</v>
      </c>
      <c r="I105" s="197"/>
      <c r="J105" s="14"/>
      <c r="K105" s="14"/>
      <c r="L105" s="193"/>
      <c r="M105" s="198"/>
      <c r="N105" s="199"/>
      <c r="O105" s="199"/>
      <c r="P105" s="199"/>
      <c r="Q105" s="199"/>
      <c r="R105" s="199"/>
      <c r="S105" s="199"/>
      <c r="T105" s="20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194" t="s">
        <v>156</v>
      </c>
      <c r="AU105" s="194" t="s">
        <v>79</v>
      </c>
      <c r="AV105" s="14" t="s">
        <v>79</v>
      </c>
      <c r="AW105" s="14" t="s">
        <v>31</v>
      </c>
      <c r="AX105" s="14" t="s">
        <v>77</v>
      </c>
      <c r="AY105" s="194" t="s">
        <v>146</v>
      </c>
    </row>
    <row r="106" spans="1:65" s="2" customFormat="1" ht="24.15" customHeight="1">
      <c r="A106" s="38"/>
      <c r="B106" s="165"/>
      <c r="C106" s="166" t="s">
        <v>207</v>
      </c>
      <c r="D106" s="166" t="s">
        <v>148</v>
      </c>
      <c r="E106" s="167" t="s">
        <v>279</v>
      </c>
      <c r="F106" s="168" t="s">
        <v>280</v>
      </c>
      <c r="G106" s="169" t="s">
        <v>202</v>
      </c>
      <c r="H106" s="170">
        <v>36.021</v>
      </c>
      <c r="I106" s="171"/>
      <c r="J106" s="172">
        <f>ROUND(I106*H106,2)</f>
        <v>0</v>
      </c>
      <c r="K106" s="173"/>
      <c r="L106" s="39"/>
      <c r="M106" s="174" t="s">
        <v>3</v>
      </c>
      <c r="N106" s="175" t="s">
        <v>40</v>
      </c>
      <c r="O106" s="72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78" t="s">
        <v>152</v>
      </c>
      <c r="AT106" s="178" t="s">
        <v>148</v>
      </c>
      <c r="AU106" s="178" t="s">
        <v>79</v>
      </c>
      <c r="AY106" s="19" t="s">
        <v>146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9" t="s">
        <v>77</v>
      </c>
      <c r="BK106" s="179">
        <f>ROUND(I106*H106,2)</f>
        <v>0</v>
      </c>
      <c r="BL106" s="19" t="s">
        <v>152</v>
      </c>
      <c r="BM106" s="178" t="s">
        <v>1234</v>
      </c>
    </row>
    <row r="107" spans="1:47" s="2" customFormat="1" ht="12">
      <c r="A107" s="38"/>
      <c r="B107" s="39"/>
      <c r="C107" s="38"/>
      <c r="D107" s="180" t="s">
        <v>154</v>
      </c>
      <c r="E107" s="38"/>
      <c r="F107" s="181" t="s">
        <v>1235</v>
      </c>
      <c r="G107" s="38"/>
      <c r="H107" s="38"/>
      <c r="I107" s="182"/>
      <c r="J107" s="38"/>
      <c r="K107" s="38"/>
      <c r="L107" s="39"/>
      <c r="M107" s="183"/>
      <c r="N107" s="184"/>
      <c r="O107" s="72"/>
      <c r="P107" s="72"/>
      <c r="Q107" s="72"/>
      <c r="R107" s="72"/>
      <c r="S107" s="72"/>
      <c r="T107" s="73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9" t="s">
        <v>154</v>
      </c>
      <c r="AU107" s="19" t="s">
        <v>79</v>
      </c>
    </row>
    <row r="108" spans="1:51" s="14" customFormat="1" ht="12">
      <c r="A108" s="14"/>
      <c r="B108" s="193"/>
      <c r="C108" s="14"/>
      <c r="D108" s="186" t="s">
        <v>156</v>
      </c>
      <c r="E108" s="194" t="s">
        <v>3</v>
      </c>
      <c r="F108" s="195" t="s">
        <v>1202</v>
      </c>
      <c r="G108" s="14"/>
      <c r="H108" s="196">
        <v>53.837</v>
      </c>
      <c r="I108" s="197"/>
      <c r="J108" s="14"/>
      <c r="K108" s="14"/>
      <c r="L108" s="193"/>
      <c r="M108" s="198"/>
      <c r="N108" s="199"/>
      <c r="O108" s="199"/>
      <c r="P108" s="199"/>
      <c r="Q108" s="199"/>
      <c r="R108" s="199"/>
      <c r="S108" s="199"/>
      <c r="T108" s="200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194" t="s">
        <v>156</v>
      </c>
      <c r="AU108" s="194" t="s">
        <v>79</v>
      </c>
      <c r="AV108" s="14" t="s">
        <v>79</v>
      </c>
      <c r="AW108" s="14" t="s">
        <v>31</v>
      </c>
      <c r="AX108" s="14" t="s">
        <v>69</v>
      </c>
      <c r="AY108" s="194" t="s">
        <v>146</v>
      </c>
    </row>
    <row r="109" spans="1:51" s="14" customFormat="1" ht="12">
      <c r="A109" s="14"/>
      <c r="B109" s="193"/>
      <c r="C109" s="14"/>
      <c r="D109" s="186" t="s">
        <v>156</v>
      </c>
      <c r="E109" s="194" t="s">
        <v>3</v>
      </c>
      <c r="F109" s="195" t="s">
        <v>1236</v>
      </c>
      <c r="G109" s="14"/>
      <c r="H109" s="196">
        <v>-3.475</v>
      </c>
      <c r="I109" s="197"/>
      <c r="J109" s="14"/>
      <c r="K109" s="14"/>
      <c r="L109" s="193"/>
      <c r="M109" s="198"/>
      <c r="N109" s="199"/>
      <c r="O109" s="199"/>
      <c r="P109" s="199"/>
      <c r="Q109" s="199"/>
      <c r="R109" s="199"/>
      <c r="S109" s="199"/>
      <c r="T109" s="20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194" t="s">
        <v>156</v>
      </c>
      <c r="AU109" s="194" t="s">
        <v>79</v>
      </c>
      <c r="AV109" s="14" t="s">
        <v>79</v>
      </c>
      <c r="AW109" s="14" t="s">
        <v>31</v>
      </c>
      <c r="AX109" s="14" t="s">
        <v>69</v>
      </c>
      <c r="AY109" s="194" t="s">
        <v>146</v>
      </c>
    </row>
    <row r="110" spans="1:51" s="14" customFormat="1" ht="12">
      <c r="A110" s="14"/>
      <c r="B110" s="193"/>
      <c r="C110" s="14"/>
      <c r="D110" s="186" t="s">
        <v>156</v>
      </c>
      <c r="E110" s="194" t="s">
        <v>3</v>
      </c>
      <c r="F110" s="195" t="s">
        <v>1237</v>
      </c>
      <c r="G110" s="14"/>
      <c r="H110" s="196">
        <v>-14.341</v>
      </c>
      <c r="I110" s="197"/>
      <c r="J110" s="14"/>
      <c r="K110" s="14"/>
      <c r="L110" s="193"/>
      <c r="M110" s="198"/>
      <c r="N110" s="199"/>
      <c r="O110" s="199"/>
      <c r="P110" s="199"/>
      <c r="Q110" s="199"/>
      <c r="R110" s="199"/>
      <c r="S110" s="199"/>
      <c r="T110" s="20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194" t="s">
        <v>156</v>
      </c>
      <c r="AU110" s="194" t="s">
        <v>79</v>
      </c>
      <c r="AV110" s="14" t="s">
        <v>79</v>
      </c>
      <c r="AW110" s="14" t="s">
        <v>31</v>
      </c>
      <c r="AX110" s="14" t="s">
        <v>69</v>
      </c>
      <c r="AY110" s="194" t="s">
        <v>146</v>
      </c>
    </row>
    <row r="111" spans="1:51" s="15" customFormat="1" ht="12">
      <c r="A111" s="15"/>
      <c r="B111" s="201"/>
      <c r="C111" s="15"/>
      <c r="D111" s="186" t="s">
        <v>156</v>
      </c>
      <c r="E111" s="202" t="s">
        <v>1196</v>
      </c>
      <c r="F111" s="203" t="s">
        <v>161</v>
      </c>
      <c r="G111" s="15"/>
      <c r="H111" s="204">
        <v>36.021</v>
      </c>
      <c r="I111" s="205"/>
      <c r="J111" s="15"/>
      <c r="K111" s="15"/>
      <c r="L111" s="201"/>
      <c r="M111" s="206"/>
      <c r="N111" s="207"/>
      <c r="O111" s="207"/>
      <c r="P111" s="207"/>
      <c r="Q111" s="207"/>
      <c r="R111" s="207"/>
      <c r="S111" s="207"/>
      <c r="T111" s="208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02" t="s">
        <v>156</v>
      </c>
      <c r="AU111" s="202" t="s">
        <v>79</v>
      </c>
      <c r="AV111" s="15" t="s">
        <v>152</v>
      </c>
      <c r="AW111" s="15" t="s">
        <v>31</v>
      </c>
      <c r="AX111" s="15" t="s">
        <v>77</v>
      </c>
      <c r="AY111" s="202" t="s">
        <v>146</v>
      </c>
    </row>
    <row r="112" spans="1:65" s="2" customFormat="1" ht="16.5" customHeight="1">
      <c r="A112" s="38"/>
      <c r="B112" s="165"/>
      <c r="C112" s="209" t="s">
        <v>214</v>
      </c>
      <c r="D112" s="209" t="s">
        <v>273</v>
      </c>
      <c r="E112" s="210" t="s">
        <v>292</v>
      </c>
      <c r="F112" s="211" t="s">
        <v>293</v>
      </c>
      <c r="G112" s="212" t="s">
        <v>257</v>
      </c>
      <c r="H112" s="213">
        <v>64.838</v>
      </c>
      <c r="I112" s="214"/>
      <c r="J112" s="215">
        <f>ROUND(I112*H112,2)</f>
        <v>0</v>
      </c>
      <c r="K112" s="216"/>
      <c r="L112" s="217"/>
      <c r="M112" s="218" t="s">
        <v>3</v>
      </c>
      <c r="N112" s="219" t="s">
        <v>40</v>
      </c>
      <c r="O112" s="72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78" t="s">
        <v>207</v>
      </c>
      <c r="AT112" s="178" t="s">
        <v>273</v>
      </c>
      <c r="AU112" s="178" t="s">
        <v>79</v>
      </c>
      <c r="AY112" s="19" t="s">
        <v>146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9" t="s">
        <v>77</v>
      </c>
      <c r="BK112" s="179">
        <f>ROUND(I112*H112,2)</f>
        <v>0</v>
      </c>
      <c r="BL112" s="19" t="s">
        <v>152</v>
      </c>
      <c r="BM112" s="178" t="s">
        <v>1238</v>
      </c>
    </row>
    <row r="113" spans="1:51" s="14" customFormat="1" ht="12">
      <c r="A113" s="14"/>
      <c r="B113" s="193"/>
      <c r="C113" s="14"/>
      <c r="D113" s="186" t="s">
        <v>156</v>
      </c>
      <c r="E113" s="194" t="s">
        <v>3</v>
      </c>
      <c r="F113" s="195" t="s">
        <v>1239</v>
      </c>
      <c r="G113" s="14"/>
      <c r="H113" s="196">
        <v>64.838</v>
      </c>
      <c r="I113" s="197"/>
      <c r="J113" s="14"/>
      <c r="K113" s="14"/>
      <c r="L113" s="193"/>
      <c r="M113" s="198"/>
      <c r="N113" s="199"/>
      <c r="O113" s="199"/>
      <c r="P113" s="199"/>
      <c r="Q113" s="199"/>
      <c r="R113" s="199"/>
      <c r="S113" s="199"/>
      <c r="T113" s="20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194" t="s">
        <v>156</v>
      </c>
      <c r="AU113" s="194" t="s">
        <v>79</v>
      </c>
      <c r="AV113" s="14" t="s">
        <v>79</v>
      </c>
      <c r="AW113" s="14" t="s">
        <v>31</v>
      </c>
      <c r="AX113" s="14" t="s">
        <v>77</v>
      </c>
      <c r="AY113" s="194" t="s">
        <v>146</v>
      </c>
    </row>
    <row r="114" spans="1:65" s="2" customFormat="1" ht="33" customHeight="1">
      <c r="A114" s="38"/>
      <c r="B114" s="165"/>
      <c r="C114" s="166" t="s">
        <v>222</v>
      </c>
      <c r="D114" s="166" t="s">
        <v>148</v>
      </c>
      <c r="E114" s="167" t="s">
        <v>1240</v>
      </c>
      <c r="F114" s="168" t="s">
        <v>1241</v>
      </c>
      <c r="G114" s="169" t="s">
        <v>202</v>
      </c>
      <c r="H114" s="170">
        <v>14.246</v>
      </c>
      <c r="I114" s="171"/>
      <c r="J114" s="172">
        <f>ROUND(I114*H114,2)</f>
        <v>0</v>
      </c>
      <c r="K114" s="173"/>
      <c r="L114" s="39"/>
      <c r="M114" s="174" t="s">
        <v>3</v>
      </c>
      <c r="N114" s="175" t="s">
        <v>40</v>
      </c>
      <c r="O114" s="72"/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78" t="s">
        <v>152</v>
      </c>
      <c r="AT114" s="178" t="s">
        <v>148</v>
      </c>
      <c r="AU114" s="178" t="s">
        <v>79</v>
      </c>
      <c r="AY114" s="19" t="s">
        <v>146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19" t="s">
        <v>77</v>
      </c>
      <c r="BK114" s="179">
        <f>ROUND(I114*H114,2)</f>
        <v>0</v>
      </c>
      <c r="BL114" s="19" t="s">
        <v>152</v>
      </c>
      <c r="BM114" s="178" t="s">
        <v>1242</v>
      </c>
    </row>
    <row r="115" spans="1:51" s="14" customFormat="1" ht="12">
      <c r="A115" s="14"/>
      <c r="B115" s="193"/>
      <c r="C115" s="14"/>
      <c r="D115" s="186" t="s">
        <v>156</v>
      </c>
      <c r="E115" s="194" t="s">
        <v>3</v>
      </c>
      <c r="F115" s="195" t="s">
        <v>1243</v>
      </c>
      <c r="G115" s="14"/>
      <c r="H115" s="196">
        <v>14.246</v>
      </c>
      <c r="I115" s="197"/>
      <c r="J115" s="14"/>
      <c r="K115" s="14"/>
      <c r="L115" s="193"/>
      <c r="M115" s="198"/>
      <c r="N115" s="199"/>
      <c r="O115" s="199"/>
      <c r="P115" s="199"/>
      <c r="Q115" s="199"/>
      <c r="R115" s="199"/>
      <c r="S115" s="199"/>
      <c r="T115" s="20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194" t="s">
        <v>156</v>
      </c>
      <c r="AU115" s="194" t="s">
        <v>79</v>
      </c>
      <c r="AV115" s="14" t="s">
        <v>79</v>
      </c>
      <c r="AW115" s="14" t="s">
        <v>31</v>
      </c>
      <c r="AX115" s="14" t="s">
        <v>69</v>
      </c>
      <c r="AY115" s="194" t="s">
        <v>146</v>
      </c>
    </row>
    <row r="116" spans="1:51" s="15" customFormat="1" ht="12">
      <c r="A116" s="15"/>
      <c r="B116" s="201"/>
      <c r="C116" s="15"/>
      <c r="D116" s="186" t="s">
        <v>156</v>
      </c>
      <c r="E116" s="202" t="s">
        <v>1193</v>
      </c>
      <c r="F116" s="203" t="s">
        <v>161</v>
      </c>
      <c r="G116" s="15"/>
      <c r="H116" s="204">
        <v>14.246</v>
      </c>
      <c r="I116" s="205"/>
      <c r="J116" s="15"/>
      <c r="K116" s="15"/>
      <c r="L116" s="201"/>
      <c r="M116" s="206"/>
      <c r="N116" s="207"/>
      <c r="O116" s="207"/>
      <c r="P116" s="207"/>
      <c r="Q116" s="207"/>
      <c r="R116" s="207"/>
      <c r="S116" s="207"/>
      <c r="T116" s="208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02" t="s">
        <v>156</v>
      </c>
      <c r="AU116" s="202" t="s">
        <v>79</v>
      </c>
      <c r="AV116" s="15" t="s">
        <v>152</v>
      </c>
      <c r="AW116" s="15" t="s">
        <v>31</v>
      </c>
      <c r="AX116" s="15" t="s">
        <v>77</v>
      </c>
      <c r="AY116" s="202" t="s">
        <v>146</v>
      </c>
    </row>
    <row r="117" spans="1:65" s="2" customFormat="1" ht="16.5" customHeight="1">
      <c r="A117" s="38"/>
      <c r="B117" s="165"/>
      <c r="C117" s="209" t="s">
        <v>229</v>
      </c>
      <c r="D117" s="209" t="s">
        <v>273</v>
      </c>
      <c r="E117" s="210" t="s">
        <v>274</v>
      </c>
      <c r="F117" s="211" t="s">
        <v>275</v>
      </c>
      <c r="G117" s="212" t="s">
        <v>257</v>
      </c>
      <c r="H117" s="213">
        <v>25.643</v>
      </c>
      <c r="I117" s="214"/>
      <c r="J117" s="215">
        <f>ROUND(I117*H117,2)</f>
        <v>0</v>
      </c>
      <c r="K117" s="216"/>
      <c r="L117" s="217"/>
      <c r="M117" s="218" t="s">
        <v>3</v>
      </c>
      <c r="N117" s="219" t="s">
        <v>40</v>
      </c>
      <c r="O117" s="72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78" t="s">
        <v>207</v>
      </c>
      <c r="AT117" s="178" t="s">
        <v>273</v>
      </c>
      <c r="AU117" s="178" t="s">
        <v>79</v>
      </c>
      <c r="AY117" s="19" t="s">
        <v>146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19" t="s">
        <v>77</v>
      </c>
      <c r="BK117" s="179">
        <f>ROUND(I117*H117,2)</f>
        <v>0</v>
      </c>
      <c r="BL117" s="19" t="s">
        <v>152</v>
      </c>
      <c r="BM117" s="178" t="s">
        <v>1244</v>
      </c>
    </row>
    <row r="118" spans="1:51" s="14" customFormat="1" ht="12">
      <c r="A118" s="14"/>
      <c r="B118" s="193"/>
      <c r="C118" s="14"/>
      <c r="D118" s="186" t="s">
        <v>156</v>
      </c>
      <c r="E118" s="194" t="s">
        <v>3</v>
      </c>
      <c r="F118" s="195" t="s">
        <v>1245</v>
      </c>
      <c r="G118" s="14"/>
      <c r="H118" s="196">
        <v>25.643</v>
      </c>
      <c r="I118" s="197"/>
      <c r="J118" s="14"/>
      <c r="K118" s="14"/>
      <c r="L118" s="193"/>
      <c r="M118" s="198"/>
      <c r="N118" s="199"/>
      <c r="O118" s="199"/>
      <c r="P118" s="199"/>
      <c r="Q118" s="199"/>
      <c r="R118" s="199"/>
      <c r="S118" s="199"/>
      <c r="T118" s="20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194" t="s">
        <v>156</v>
      </c>
      <c r="AU118" s="194" t="s">
        <v>79</v>
      </c>
      <c r="AV118" s="14" t="s">
        <v>79</v>
      </c>
      <c r="AW118" s="14" t="s">
        <v>31</v>
      </c>
      <c r="AX118" s="14" t="s">
        <v>69</v>
      </c>
      <c r="AY118" s="194" t="s">
        <v>146</v>
      </c>
    </row>
    <row r="119" spans="1:51" s="15" customFormat="1" ht="12">
      <c r="A119" s="15"/>
      <c r="B119" s="201"/>
      <c r="C119" s="15"/>
      <c r="D119" s="186" t="s">
        <v>156</v>
      </c>
      <c r="E119" s="202" t="s">
        <v>3</v>
      </c>
      <c r="F119" s="203" t="s">
        <v>161</v>
      </c>
      <c r="G119" s="15"/>
      <c r="H119" s="204">
        <v>25.643</v>
      </c>
      <c r="I119" s="205"/>
      <c r="J119" s="15"/>
      <c r="K119" s="15"/>
      <c r="L119" s="201"/>
      <c r="M119" s="206"/>
      <c r="N119" s="207"/>
      <c r="O119" s="207"/>
      <c r="P119" s="207"/>
      <c r="Q119" s="207"/>
      <c r="R119" s="207"/>
      <c r="S119" s="207"/>
      <c r="T119" s="208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02" t="s">
        <v>156</v>
      </c>
      <c r="AU119" s="202" t="s">
        <v>79</v>
      </c>
      <c r="AV119" s="15" t="s">
        <v>152</v>
      </c>
      <c r="AW119" s="15" t="s">
        <v>31</v>
      </c>
      <c r="AX119" s="15" t="s">
        <v>77</v>
      </c>
      <c r="AY119" s="202" t="s">
        <v>146</v>
      </c>
    </row>
    <row r="120" spans="1:63" s="12" customFormat="1" ht="22.8" customHeight="1">
      <c r="A120" s="12"/>
      <c r="B120" s="152"/>
      <c r="C120" s="12"/>
      <c r="D120" s="153" t="s">
        <v>68</v>
      </c>
      <c r="E120" s="163" t="s">
        <v>152</v>
      </c>
      <c r="F120" s="163" t="s">
        <v>379</v>
      </c>
      <c r="G120" s="12"/>
      <c r="H120" s="12"/>
      <c r="I120" s="155"/>
      <c r="J120" s="164">
        <f>BK120</f>
        <v>0</v>
      </c>
      <c r="K120" s="12"/>
      <c r="L120" s="152"/>
      <c r="M120" s="157"/>
      <c r="N120" s="158"/>
      <c r="O120" s="158"/>
      <c r="P120" s="159">
        <f>SUM(P121:P133)</f>
        <v>0</v>
      </c>
      <c r="Q120" s="158"/>
      <c r="R120" s="159">
        <f>SUM(R121:R133)</f>
        <v>0.0099045</v>
      </c>
      <c r="S120" s="158"/>
      <c r="T120" s="160">
        <f>SUM(T121:T133)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3" t="s">
        <v>77</v>
      </c>
      <c r="AT120" s="161" t="s">
        <v>68</v>
      </c>
      <c r="AU120" s="161" t="s">
        <v>77</v>
      </c>
      <c r="AY120" s="153" t="s">
        <v>146</v>
      </c>
      <c r="BK120" s="162">
        <f>SUM(BK121:BK133)</f>
        <v>0</v>
      </c>
    </row>
    <row r="121" spans="1:65" s="2" customFormat="1" ht="21.75" customHeight="1">
      <c r="A121" s="38"/>
      <c r="B121" s="165"/>
      <c r="C121" s="166" t="s">
        <v>238</v>
      </c>
      <c r="D121" s="166" t="s">
        <v>148</v>
      </c>
      <c r="E121" s="167" t="s">
        <v>1246</v>
      </c>
      <c r="F121" s="168" t="s">
        <v>1247</v>
      </c>
      <c r="G121" s="169" t="s">
        <v>202</v>
      </c>
      <c r="H121" s="170">
        <v>3.475</v>
      </c>
      <c r="I121" s="171"/>
      <c r="J121" s="172">
        <f>ROUND(I121*H121,2)</f>
        <v>0</v>
      </c>
      <c r="K121" s="173"/>
      <c r="L121" s="39"/>
      <c r="M121" s="174" t="s">
        <v>3</v>
      </c>
      <c r="N121" s="175" t="s">
        <v>40</v>
      </c>
      <c r="O121" s="72"/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78" t="s">
        <v>152</v>
      </c>
      <c r="AT121" s="178" t="s">
        <v>148</v>
      </c>
      <c r="AU121" s="178" t="s">
        <v>79</v>
      </c>
      <c r="AY121" s="19" t="s">
        <v>146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19" t="s">
        <v>77</v>
      </c>
      <c r="BK121" s="179">
        <f>ROUND(I121*H121,2)</f>
        <v>0</v>
      </c>
      <c r="BL121" s="19" t="s">
        <v>152</v>
      </c>
      <c r="BM121" s="178" t="s">
        <v>1248</v>
      </c>
    </row>
    <row r="122" spans="1:51" s="14" customFormat="1" ht="12">
      <c r="A122" s="14"/>
      <c r="B122" s="193"/>
      <c r="C122" s="14"/>
      <c r="D122" s="186" t="s">
        <v>156</v>
      </c>
      <c r="E122" s="194" t="s">
        <v>3</v>
      </c>
      <c r="F122" s="195" t="s">
        <v>1249</v>
      </c>
      <c r="G122" s="14"/>
      <c r="H122" s="196">
        <v>3.475</v>
      </c>
      <c r="I122" s="197"/>
      <c r="J122" s="14"/>
      <c r="K122" s="14"/>
      <c r="L122" s="193"/>
      <c r="M122" s="198"/>
      <c r="N122" s="199"/>
      <c r="O122" s="199"/>
      <c r="P122" s="199"/>
      <c r="Q122" s="199"/>
      <c r="R122" s="199"/>
      <c r="S122" s="199"/>
      <c r="T122" s="20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194" t="s">
        <v>156</v>
      </c>
      <c r="AU122" s="194" t="s">
        <v>79</v>
      </c>
      <c r="AV122" s="14" t="s">
        <v>79</v>
      </c>
      <c r="AW122" s="14" t="s">
        <v>31</v>
      </c>
      <c r="AX122" s="14" t="s">
        <v>69</v>
      </c>
      <c r="AY122" s="194" t="s">
        <v>146</v>
      </c>
    </row>
    <row r="123" spans="1:51" s="15" customFormat="1" ht="12">
      <c r="A123" s="15"/>
      <c r="B123" s="201"/>
      <c r="C123" s="15"/>
      <c r="D123" s="186" t="s">
        <v>156</v>
      </c>
      <c r="E123" s="202" t="s">
        <v>1190</v>
      </c>
      <c r="F123" s="203" t="s">
        <v>161</v>
      </c>
      <c r="G123" s="15"/>
      <c r="H123" s="204">
        <v>3.475</v>
      </c>
      <c r="I123" s="205"/>
      <c r="J123" s="15"/>
      <c r="K123" s="15"/>
      <c r="L123" s="201"/>
      <c r="M123" s="206"/>
      <c r="N123" s="207"/>
      <c r="O123" s="207"/>
      <c r="P123" s="207"/>
      <c r="Q123" s="207"/>
      <c r="R123" s="207"/>
      <c r="S123" s="207"/>
      <c r="T123" s="208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02" t="s">
        <v>156</v>
      </c>
      <c r="AU123" s="202" t="s">
        <v>79</v>
      </c>
      <c r="AV123" s="15" t="s">
        <v>152</v>
      </c>
      <c r="AW123" s="15" t="s">
        <v>31</v>
      </c>
      <c r="AX123" s="15" t="s">
        <v>77</v>
      </c>
      <c r="AY123" s="202" t="s">
        <v>146</v>
      </c>
    </row>
    <row r="124" spans="1:65" s="2" customFormat="1" ht="21.75" customHeight="1">
      <c r="A124" s="38"/>
      <c r="B124" s="165"/>
      <c r="C124" s="166" t="s">
        <v>244</v>
      </c>
      <c r="D124" s="166" t="s">
        <v>148</v>
      </c>
      <c r="E124" s="167" t="s">
        <v>1250</v>
      </c>
      <c r="F124" s="168" t="s">
        <v>1251</v>
      </c>
      <c r="G124" s="169" t="s">
        <v>202</v>
      </c>
      <c r="H124" s="170">
        <v>0.148</v>
      </c>
      <c r="I124" s="171"/>
      <c r="J124" s="172">
        <f>ROUND(I124*H124,2)</f>
        <v>0</v>
      </c>
      <c r="K124" s="173"/>
      <c r="L124" s="39"/>
      <c r="M124" s="174" t="s">
        <v>3</v>
      </c>
      <c r="N124" s="175" t="s">
        <v>40</v>
      </c>
      <c r="O124" s="72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78" t="s">
        <v>152</v>
      </c>
      <c r="AT124" s="178" t="s">
        <v>148</v>
      </c>
      <c r="AU124" s="178" t="s">
        <v>79</v>
      </c>
      <c r="AY124" s="19" t="s">
        <v>146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19" t="s">
        <v>77</v>
      </c>
      <c r="BK124" s="179">
        <f>ROUND(I124*H124,2)</f>
        <v>0</v>
      </c>
      <c r="BL124" s="19" t="s">
        <v>152</v>
      </c>
      <c r="BM124" s="178" t="s">
        <v>1252</v>
      </c>
    </row>
    <row r="125" spans="1:47" s="2" customFormat="1" ht="12">
      <c r="A125" s="38"/>
      <c r="B125" s="39"/>
      <c r="C125" s="38"/>
      <c r="D125" s="180" t="s">
        <v>154</v>
      </c>
      <c r="E125" s="38"/>
      <c r="F125" s="181" t="s">
        <v>1253</v>
      </c>
      <c r="G125" s="38"/>
      <c r="H125" s="38"/>
      <c r="I125" s="182"/>
      <c r="J125" s="38"/>
      <c r="K125" s="38"/>
      <c r="L125" s="39"/>
      <c r="M125" s="183"/>
      <c r="N125" s="184"/>
      <c r="O125" s="72"/>
      <c r="P125" s="72"/>
      <c r="Q125" s="72"/>
      <c r="R125" s="72"/>
      <c r="S125" s="72"/>
      <c r="T125" s="73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9" t="s">
        <v>154</v>
      </c>
      <c r="AU125" s="19" t="s">
        <v>79</v>
      </c>
    </row>
    <row r="126" spans="1:51" s="14" customFormat="1" ht="12">
      <c r="A126" s="14"/>
      <c r="B126" s="193"/>
      <c r="C126" s="14"/>
      <c r="D126" s="186" t="s">
        <v>156</v>
      </c>
      <c r="E126" s="194" t="s">
        <v>3</v>
      </c>
      <c r="F126" s="195" t="s">
        <v>1254</v>
      </c>
      <c r="G126" s="14"/>
      <c r="H126" s="196">
        <v>0.042</v>
      </c>
      <c r="I126" s="197"/>
      <c r="J126" s="14"/>
      <c r="K126" s="14"/>
      <c r="L126" s="193"/>
      <c r="M126" s="198"/>
      <c r="N126" s="199"/>
      <c r="O126" s="199"/>
      <c r="P126" s="199"/>
      <c r="Q126" s="199"/>
      <c r="R126" s="199"/>
      <c r="S126" s="199"/>
      <c r="T126" s="20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194" t="s">
        <v>156</v>
      </c>
      <c r="AU126" s="194" t="s">
        <v>79</v>
      </c>
      <c r="AV126" s="14" t="s">
        <v>79</v>
      </c>
      <c r="AW126" s="14" t="s">
        <v>31</v>
      </c>
      <c r="AX126" s="14" t="s">
        <v>69</v>
      </c>
      <c r="AY126" s="194" t="s">
        <v>146</v>
      </c>
    </row>
    <row r="127" spans="1:51" s="14" customFormat="1" ht="12">
      <c r="A127" s="14"/>
      <c r="B127" s="193"/>
      <c r="C127" s="14"/>
      <c r="D127" s="186" t="s">
        <v>156</v>
      </c>
      <c r="E127" s="194" t="s">
        <v>3</v>
      </c>
      <c r="F127" s="195" t="s">
        <v>1255</v>
      </c>
      <c r="G127" s="14"/>
      <c r="H127" s="196">
        <v>0.106</v>
      </c>
      <c r="I127" s="197"/>
      <c r="J127" s="14"/>
      <c r="K127" s="14"/>
      <c r="L127" s="193"/>
      <c r="M127" s="198"/>
      <c r="N127" s="199"/>
      <c r="O127" s="199"/>
      <c r="P127" s="199"/>
      <c r="Q127" s="199"/>
      <c r="R127" s="199"/>
      <c r="S127" s="199"/>
      <c r="T127" s="20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194" t="s">
        <v>156</v>
      </c>
      <c r="AU127" s="194" t="s">
        <v>79</v>
      </c>
      <c r="AV127" s="14" t="s">
        <v>79</v>
      </c>
      <c r="AW127" s="14" t="s">
        <v>31</v>
      </c>
      <c r="AX127" s="14" t="s">
        <v>69</v>
      </c>
      <c r="AY127" s="194" t="s">
        <v>146</v>
      </c>
    </row>
    <row r="128" spans="1:51" s="15" customFormat="1" ht="12">
      <c r="A128" s="15"/>
      <c r="B128" s="201"/>
      <c r="C128" s="15"/>
      <c r="D128" s="186" t="s">
        <v>156</v>
      </c>
      <c r="E128" s="202" t="s">
        <v>3</v>
      </c>
      <c r="F128" s="203" t="s">
        <v>161</v>
      </c>
      <c r="G128" s="15"/>
      <c r="H128" s="204">
        <v>0.148</v>
      </c>
      <c r="I128" s="205"/>
      <c r="J128" s="15"/>
      <c r="K128" s="15"/>
      <c r="L128" s="201"/>
      <c r="M128" s="206"/>
      <c r="N128" s="207"/>
      <c r="O128" s="207"/>
      <c r="P128" s="207"/>
      <c r="Q128" s="207"/>
      <c r="R128" s="207"/>
      <c r="S128" s="207"/>
      <c r="T128" s="208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02" t="s">
        <v>156</v>
      </c>
      <c r="AU128" s="202" t="s">
        <v>79</v>
      </c>
      <c r="AV128" s="15" t="s">
        <v>152</v>
      </c>
      <c r="AW128" s="15" t="s">
        <v>31</v>
      </c>
      <c r="AX128" s="15" t="s">
        <v>77</v>
      </c>
      <c r="AY128" s="202" t="s">
        <v>146</v>
      </c>
    </row>
    <row r="129" spans="1:65" s="2" customFormat="1" ht="16.5" customHeight="1">
      <c r="A129" s="38"/>
      <c r="B129" s="165"/>
      <c r="C129" s="166" t="s">
        <v>249</v>
      </c>
      <c r="D129" s="166" t="s">
        <v>148</v>
      </c>
      <c r="E129" s="167" t="s">
        <v>1256</v>
      </c>
      <c r="F129" s="168" t="s">
        <v>1257</v>
      </c>
      <c r="G129" s="169" t="s">
        <v>151</v>
      </c>
      <c r="H129" s="170">
        <v>1.55</v>
      </c>
      <c r="I129" s="171"/>
      <c r="J129" s="172">
        <f>ROUND(I129*H129,2)</f>
        <v>0</v>
      </c>
      <c r="K129" s="173"/>
      <c r="L129" s="39"/>
      <c r="M129" s="174" t="s">
        <v>3</v>
      </c>
      <c r="N129" s="175" t="s">
        <v>40</v>
      </c>
      <c r="O129" s="72"/>
      <c r="P129" s="176">
        <f>O129*H129</f>
        <v>0</v>
      </c>
      <c r="Q129" s="176">
        <v>0.00639</v>
      </c>
      <c r="R129" s="176">
        <f>Q129*H129</f>
        <v>0.0099045</v>
      </c>
      <c r="S129" s="176">
        <v>0</v>
      </c>
      <c r="T129" s="17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78" t="s">
        <v>152</v>
      </c>
      <c r="AT129" s="178" t="s">
        <v>148</v>
      </c>
      <c r="AU129" s="178" t="s">
        <v>79</v>
      </c>
      <c r="AY129" s="19" t="s">
        <v>146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9" t="s">
        <v>77</v>
      </c>
      <c r="BK129" s="179">
        <f>ROUND(I129*H129,2)</f>
        <v>0</v>
      </c>
      <c r="BL129" s="19" t="s">
        <v>152</v>
      </c>
      <c r="BM129" s="178" t="s">
        <v>1258</v>
      </c>
    </row>
    <row r="130" spans="1:47" s="2" customFormat="1" ht="12">
      <c r="A130" s="38"/>
      <c r="B130" s="39"/>
      <c r="C130" s="38"/>
      <c r="D130" s="180" t="s">
        <v>154</v>
      </c>
      <c r="E130" s="38"/>
      <c r="F130" s="181" t="s">
        <v>1259</v>
      </c>
      <c r="G130" s="38"/>
      <c r="H130" s="38"/>
      <c r="I130" s="182"/>
      <c r="J130" s="38"/>
      <c r="K130" s="38"/>
      <c r="L130" s="39"/>
      <c r="M130" s="183"/>
      <c r="N130" s="184"/>
      <c r="O130" s="72"/>
      <c r="P130" s="72"/>
      <c r="Q130" s="72"/>
      <c r="R130" s="72"/>
      <c r="S130" s="72"/>
      <c r="T130" s="73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9" t="s">
        <v>154</v>
      </c>
      <c r="AU130" s="19" t="s">
        <v>79</v>
      </c>
    </row>
    <row r="131" spans="1:51" s="14" customFormat="1" ht="12">
      <c r="A131" s="14"/>
      <c r="B131" s="193"/>
      <c r="C131" s="14"/>
      <c r="D131" s="186" t="s">
        <v>156</v>
      </c>
      <c r="E131" s="194" t="s">
        <v>3</v>
      </c>
      <c r="F131" s="195" t="s">
        <v>1260</v>
      </c>
      <c r="G131" s="14"/>
      <c r="H131" s="196">
        <v>0.62</v>
      </c>
      <c r="I131" s="197"/>
      <c r="J131" s="14"/>
      <c r="K131" s="14"/>
      <c r="L131" s="193"/>
      <c r="M131" s="198"/>
      <c r="N131" s="199"/>
      <c r="O131" s="199"/>
      <c r="P131" s="199"/>
      <c r="Q131" s="199"/>
      <c r="R131" s="199"/>
      <c r="S131" s="199"/>
      <c r="T131" s="20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194" t="s">
        <v>156</v>
      </c>
      <c r="AU131" s="194" t="s">
        <v>79</v>
      </c>
      <c r="AV131" s="14" t="s">
        <v>79</v>
      </c>
      <c r="AW131" s="14" t="s">
        <v>31</v>
      </c>
      <c r="AX131" s="14" t="s">
        <v>69</v>
      </c>
      <c r="AY131" s="194" t="s">
        <v>146</v>
      </c>
    </row>
    <row r="132" spans="1:51" s="14" customFormat="1" ht="12">
      <c r="A132" s="14"/>
      <c r="B132" s="193"/>
      <c r="C132" s="14"/>
      <c r="D132" s="186" t="s">
        <v>156</v>
      </c>
      <c r="E132" s="194" t="s">
        <v>3</v>
      </c>
      <c r="F132" s="195" t="s">
        <v>1261</v>
      </c>
      <c r="G132" s="14"/>
      <c r="H132" s="196">
        <v>0.93</v>
      </c>
      <c r="I132" s="197"/>
      <c r="J132" s="14"/>
      <c r="K132" s="14"/>
      <c r="L132" s="193"/>
      <c r="M132" s="198"/>
      <c r="N132" s="199"/>
      <c r="O132" s="199"/>
      <c r="P132" s="199"/>
      <c r="Q132" s="199"/>
      <c r="R132" s="199"/>
      <c r="S132" s="199"/>
      <c r="T132" s="20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194" t="s">
        <v>156</v>
      </c>
      <c r="AU132" s="194" t="s">
        <v>79</v>
      </c>
      <c r="AV132" s="14" t="s">
        <v>79</v>
      </c>
      <c r="AW132" s="14" t="s">
        <v>31</v>
      </c>
      <c r="AX132" s="14" t="s">
        <v>69</v>
      </c>
      <c r="AY132" s="194" t="s">
        <v>146</v>
      </c>
    </row>
    <row r="133" spans="1:51" s="15" customFormat="1" ht="12">
      <c r="A133" s="15"/>
      <c r="B133" s="201"/>
      <c r="C133" s="15"/>
      <c r="D133" s="186" t="s">
        <v>156</v>
      </c>
      <c r="E133" s="202" t="s">
        <v>3</v>
      </c>
      <c r="F133" s="203" t="s">
        <v>161</v>
      </c>
      <c r="G133" s="15"/>
      <c r="H133" s="204">
        <v>1.55</v>
      </c>
      <c r="I133" s="205"/>
      <c r="J133" s="15"/>
      <c r="K133" s="15"/>
      <c r="L133" s="201"/>
      <c r="M133" s="206"/>
      <c r="N133" s="207"/>
      <c r="O133" s="207"/>
      <c r="P133" s="207"/>
      <c r="Q133" s="207"/>
      <c r="R133" s="207"/>
      <c r="S133" s="207"/>
      <c r="T133" s="208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02" t="s">
        <v>156</v>
      </c>
      <c r="AU133" s="202" t="s">
        <v>79</v>
      </c>
      <c r="AV133" s="15" t="s">
        <v>152</v>
      </c>
      <c r="AW133" s="15" t="s">
        <v>31</v>
      </c>
      <c r="AX133" s="15" t="s">
        <v>77</v>
      </c>
      <c r="AY133" s="202" t="s">
        <v>146</v>
      </c>
    </row>
    <row r="134" spans="1:63" s="12" customFormat="1" ht="22.8" customHeight="1">
      <c r="A134" s="12"/>
      <c r="B134" s="152"/>
      <c r="C134" s="12"/>
      <c r="D134" s="153" t="s">
        <v>68</v>
      </c>
      <c r="E134" s="163" t="s">
        <v>207</v>
      </c>
      <c r="F134" s="163" t="s">
        <v>539</v>
      </c>
      <c r="G134" s="12"/>
      <c r="H134" s="12"/>
      <c r="I134" s="155"/>
      <c r="J134" s="164">
        <f>BK134</f>
        <v>0</v>
      </c>
      <c r="K134" s="12"/>
      <c r="L134" s="152"/>
      <c r="M134" s="157"/>
      <c r="N134" s="158"/>
      <c r="O134" s="158"/>
      <c r="P134" s="159">
        <f>SUM(P135:P187)</f>
        <v>0</v>
      </c>
      <c r="Q134" s="158"/>
      <c r="R134" s="159">
        <f>SUM(R135:R187)</f>
        <v>2.3726493</v>
      </c>
      <c r="S134" s="158"/>
      <c r="T134" s="160">
        <f>SUM(T135:T187)</f>
        <v>0.0586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3" t="s">
        <v>77</v>
      </c>
      <c r="AT134" s="161" t="s">
        <v>68</v>
      </c>
      <c r="AU134" s="161" t="s">
        <v>77</v>
      </c>
      <c r="AY134" s="153" t="s">
        <v>146</v>
      </c>
      <c r="BK134" s="162">
        <f>SUM(BK135:BK187)</f>
        <v>0</v>
      </c>
    </row>
    <row r="135" spans="1:65" s="2" customFormat="1" ht="16.5" customHeight="1">
      <c r="A135" s="38"/>
      <c r="B135" s="165"/>
      <c r="C135" s="166" t="s">
        <v>9</v>
      </c>
      <c r="D135" s="166" t="s">
        <v>148</v>
      </c>
      <c r="E135" s="167" t="s">
        <v>1262</v>
      </c>
      <c r="F135" s="168" t="s">
        <v>1263</v>
      </c>
      <c r="G135" s="169" t="s">
        <v>543</v>
      </c>
      <c r="H135" s="170">
        <v>2</v>
      </c>
      <c r="I135" s="171"/>
      <c r="J135" s="172">
        <f>ROUND(I135*H135,2)</f>
        <v>0</v>
      </c>
      <c r="K135" s="173"/>
      <c r="L135" s="39"/>
      <c r="M135" s="174" t="s">
        <v>3</v>
      </c>
      <c r="N135" s="175" t="s">
        <v>40</v>
      </c>
      <c r="O135" s="72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78" t="s">
        <v>152</v>
      </c>
      <c r="AT135" s="178" t="s">
        <v>148</v>
      </c>
      <c r="AU135" s="178" t="s">
        <v>79</v>
      </c>
      <c r="AY135" s="19" t="s">
        <v>146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9" t="s">
        <v>77</v>
      </c>
      <c r="BK135" s="179">
        <f>ROUND(I135*H135,2)</f>
        <v>0</v>
      </c>
      <c r="BL135" s="19" t="s">
        <v>152</v>
      </c>
      <c r="BM135" s="178" t="s">
        <v>1264</v>
      </c>
    </row>
    <row r="136" spans="1:47" s="2" customFormat="1" ht="12">
      <c r="A136" s="38"/>
      <c r="B136" s="39"/>
      <c r="C136" s="38"/>
      <c r="D136" s="180" t="s">
        <v>154</v>
      </c>
      <c r="E136" s="38"/>
      <c r="F136" s="181" t="s">
        <v>1265</v>
      </c>
      <c r="G136" s="38"/>
      <c r="H136" s="38"/>
      <c r="I136" s="182"/>
      <c r="J136" s="38"/>
      <c r="K136" s="38"/>
      <c r="L136" s="39"/>
      <c r="M136" s="183"/>
      <c r="N136" s="184"/>
      <c r="O136" s="72"/>
      <c r="P136" s="72"/>
      <c r="Q136" s="72"/>
      <c r="R136" s="72"/>
      <c r="S136" s="72"/>
      <c r="T136" s="73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9" t="s">
        <v>154</v>
      </c>
      <c r="AU136" s="19" t="s">
        <v>79</v>
      </c>
    </row>
    <row r="137" spans="1:65" s="2" customFormat="1" ht="21.75" customHeight="1">
      <c r="A137" s="38"/>
      <c r="B137" s="165"/>
      <c r="C137" s="166" t="s">
        <v>167</v>
      </c>
      <c r="D137" s="166" t="s">
        <v>148</v>
      </c>
      <c r="E137" s="167" t="s">
        <v>1266</v>
      </c>
      <c r="F137" s="168" t="s">
        <v>1267</v>
      </c>
      <c r="G137" s="169" t="s">
        <v>190</v>
      </c>
      <c r="H137" s="170">
        <v>29.68</v>
      </c>
      <c r="I137" s="171"/>
      <c r="J137" s="172">
        <f>ROUND(I137*H137,2)</f>
        <v>0</v>
      </c>
      <c r="K137" s="173"/>
      <c r="L137" s="39"/>
      <c r="M137" s="174" t="s">
        <v>3</v>
      </c>
      <c r="N137" s="175" t="s">
        <v>40</v>
      </c>
      <c r="O137" s="72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78" t="s">
        <v>152</v>
      </c>
      <c r="AT137" s="178" t="s">
        <v>148</v>
      </c>
      <c r="AU137" s="178" t="s">
        <v>79</v>
      </c>
      <c r="AY137" s="19" t="s">
        <v>146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9" t="s">
        <v>77</v>
      </c>
      <c r="BK137" s="179">
        <f>ROUND(I137*H137,2)</f>
        <v>0</v>
      </c>
      <c r="BL137" s="19" t="s">
        <v>152</v>
      </c>
      <c r="BM137" s="178" t="s">
        <v>1268</v>
      </c>
    </row>
    <row r="138" spans="1:51" s="14" customFormat="1" ht="12">
      <c r="A138" s="14"/>
      <c r="B138" s="193"/>
      <c r="C138" s="14"/>
      <c r="D138" s="186" t="s">
        <v>156</v>
      </c>
      <c r="E138" s="194" t="s">
        <v>1199</v>
      </c>
      <c r="F138" s="195" t="s">
        <v>1269</v>
      </c>
      <c r="G138" s="14"/>
      <c r="H138" s="196">
        <v>29.68</v>
      </c>
      <c r="I138" s="197"/>
      <c r="J138" s="14"/>
      <c r="K138" s="14"/>
      <c r="L138" s="193"/>
      <c r="M138" s="198"/>
      <c r="N138" s="199"/>
      <c r="O138" s="199"/>
      <c r="P138" s="199"/>
      <c r="Q138" s="199"/>
      <c r="R138" s="199"/>
      <c r="S138" s="199"/>
      <c r="T138" s="20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194" t="s">
        <v>156</v>
      </c>
      <c r="AU138" s="194" t="s">
        <v>79</v>
      </c>
      <c r="AV138" s="14" t="s">
        <v>79</v>
      </c>
      <c r="AW138" s="14" t="s">
        <v>31</v>
      </c>
      <c r="AX138" s="14" t="s">
        <v>77</v>
      </c>
      <c r="AY138" s="194" t="s">
        <v>146</v>
      </c>
    </row>
    <row r="139" spans="1:65" s="2" customFormat="1" ht="16.5" customHeight="1">
      <c r="A139" s="38"/>
      <c r="B139" s="165"/>
      <c r="C139" s="209" t="s">
        <v>265</v>
      </c>
      <c r="D139" s="209" t="s">
        <v>273</v>
      </c>
      <c r="E139" s="210" t="s">
        <v>1270</v>
      </c>
      <c r="F139" s="211" t="s">
        <v>1271</v>
      </c>
      <c r="G139" s="212" t="s">
        <v>190</v>
      </c>
      <c r="H139" s="213">
        <v>29.977</v>
      </c>
      <c r="I139" s="214"/>
      <c r="J139" s="215">
        <f>ROUND(I139*H139,2)</f>
        <v>0</v>
      </c>
      <c r="K139" s="216"/>
      <c r="L139" s="217"/>
      <c r="M139" s="218" t="s">
        <v>3</v>
      </c>
      <c r="N139" s="219" t="s">
        <v>40</v>
      </c>
      <c r="O139" s="72"/>
      <c r="P139" s="176">
        <f>O139*H139</f>
        <v>0</v>
      </c>
      <c r="Q139" s="176">
        <v>0.0177</v>
      </c>
      <c r="R139" s="176">
        <f>Q139*H139</f>
        <v>0.5305929</v>
      </c>
      <c r="S139" s="176">
        <v>0</v>
      </c>
      <c r="T139" s="17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78" t="s">
        <v>207</v>
      </c>
      <c r="AT139" s="178" t="s">
        <v>273</v>
      </c>
      <c r="AU139" s="178" t="s">
        <v>79</v>
      </c>
      <c r="AY139" s="19" t="s">
        <v>146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9" t="s">
        <v>77</v>
      </c>
      <c r="BK139" s="179">
        <f>ROUND(I139*H139,2)</f>
        <v>0</v>
      </c>
      <c r="BL139" s="19" t="s">
        <v>152</v>
      </c>
      <c r="BM139" s="178" t="s">
        <v>1272</v>
      </c>
    </row>
    <row r="140" spans="1:51" s="14" customFormat="1" ht="12">
      <c r="A140" s="14"/>
      <c r="B140" s="193"/>
      <c r="C140" s="14"/>
      <c r="D140" s="186" t="s">
        <v>156</v>
      </c>
      <c r="E140" s="194" t="s">
        <v>3</v>
      </c>
      <c r="F140" s="195" t="s">
        <v>1199</v>
      </c>
      <c r="G140" s="14"/>
      <c r="H140" s="196">
        <v>29.68</v>
      </c>
      <c r="I140" s="197"/>
      <c r="J140" s="14"/>
      <c r="K140" s="14"/>
      <c r="L140" s="193"/>
      <c r="M140" s="198"/>
      <c r="N140" s="199"/>
      <c r="O140" s="199"/>
      <c r="P140" s="199"/>
      <c r="Q140" s="199"/>
      <c r="R140" s="199"/>
      <c r="S140" s="199"/>
      <c r="T140" s="20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194" t="s">
        <v>156</v>
      </c>
      <c r="AU140" s="194" t="s">
        <v>79</v>
      </c>
      <c r="AV140" s="14" t="s">
        <v>79</v>
      </c>
      <c r="AW140" s="14" t="s">
        <v>31</v>
      </c>
      <c r="AX140" s="14" t="s">
        <v>77</v>
      </c>
      <c r="AY140" s="194" t="s">
        <v>146</v>
      </c>
    </row>
    <row r="141" spans="1:51" s="14" customFormat="1" ht="12">
      <c r="A141" s="14"/>
      <c r="B141" s="193"/>
      <c r="C141" s="14"/>
      <c r="D141" s="186" t="s">
        <v>156</v>
      </c>
      <c r="E141" s="14"/>
      <c r="F141" s="195" t="s">
        <v>1273</v>
      </c>
      <c r="G141" s="14"/>
      <c r="H141" s="196">
        <v>29.977</v>
      </c>
      <c r="I141" s="197"/>
      <c r="J141" s="14"/>
      <c r="K141" s="14"/>
      <c r="L141" s="193"/>
      <c r="M141" s="198"/>
      <c r="N141" s="199"/>
      <c r="O141" s="199"/>
      <c r="P141" s="199"/>
      <c r="Q141" s="199"/>
      <c r="R141" s="199"/>
      <c r="S141" s="199"/>
      <c r="T141" s="20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194" t="s">
        <v>156</v>
      </c>
      <c r="AU141" s="194" t="s">
        <v>79</v>
      </c>
      <c r="AV141" s="14" t="s">
        <v>79</v>
      </c>
      <c r="AW141" s="14" t="s">
        <v>4</v>
      </c>
      <c r="AX141" s="14" t="s">
        <v>77</v>
      </c>
      <c r="AY141" s="194" t="s">
        <v>146</v>
      </c>
    </row>
    <row r="142" spans="1:65" s="2" customFormat="1" ht="24.15" customHeight="1">
      <c r="A142" s="38"/>
      <c r="B142" s="165"/>
      <c r="C142" s="166" t="s">
        <v>272</v>
      </c>
      <c r="D142" s="166" t="s">
        <v>148</v>
      </c>
      <c r="E142" s="167" t="s">
        <v>1274</v>
      </c>
      <c r="F142" s="168" t="s">
        <v>1275</v>
      </c>
      <c r="G142" s="169" t="s">
        <v>543</v>
      </c>
      <c r="H142" s="170">
        <v>3</v>
      </c>
      <c r="I142" s="171"/>
      <c r="J142" s="172">
        <f>ROUND(I142*H142,2)</f>
        <v>0</v>
      </c>
      <c r="K142" s="173"/>
      <c r="L142" s="39"/>
      <c r="M142" s="174" t="s">
        <v>3</v>
      </c>
      <c r="N142" s="175" t="s">
        <v>40</v>
      </c>
      <c r="O142" s="72"/>
      <c r="P142" s="176">
        <f>O142*H142</f>
        <v>0</v>
      </c>
      <c r="Q142" s="176">
        <v>0</v>
      </c>
      <c r="R142" s="176">
        <f>Q142*H142</f>
        <v>0</v>
      </c>
      <c r="S142" s="176">
        <v>0.008</v>
      </c>
      <c r="T142" s="177">
        <f>S142*H142</f>
        <v>0.024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78" t="s">
        <v>152</v>
      </c>
      <c r="AT142" s="178" t="s">
        <v>148</v>
      </c>
      <c r="AU142" s="178" t="s">
        <v>79</v>
      </c>
      <c r="AY142" s="19" t="s">
        <v>146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9" t="s">
        <v>77</v>
      </c>
      <c r="BK142" s="179">
        <f>ROUND(I142*H142,2)</f>
        <v>0</v>
      </c>
      <c r="BL142" s="19" t="s">
        <v>152</v>
      </c>
      <c r="BM142" s="178" t="s">
        <v>1276</v>
      </c>
    </row>
    <row r="143" spans="1:47" s="2" customFormat="1" ht="12">
      <c r="A143" s="38"/>
      <c r="B143" s="39"/>
      <c r="C143" s="38"/>
      <c r="D143" s="180" t="s">
        <v>154</v>
      </c>
      <c r="E143" s="38"/>
      <c r="F143" s="181" t="s">
        <v>1277</v>
      </c>
      <c r="G143" s="38"/>
      <c r="H143" s="38"/>
      <c r="I143" s="182"/>
      <c r="J143" s="38"/>
      <c r="K143" s="38"/>
      <c r="L143" s="39"/>
      <c r="M143" s="183"/>
      <c r="N143" s="184"/>
      <c r="O143" s="72"/>
      <c r="P143" s="72"/>
      <c r="Q143" s="72"/>
      <c r="R143" s="72"/>
      <c r="S143" s="72"/>
      <c r="T143" s="73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9" t="s">
        <v>154</v>
      </c>
      <c r="AU143" s="19" t="s">
        <v>79</v>
      </c>
    </row>
    <row r="144" spans="1:65" s="2" customFormat="1" ht="16.5" customHeight="1">
      <c r="A144" s="38"/>
      <c r="B144" s="165"/>
      <c r="C144" s="209" t="s">
        <v>278</v>
      </c>
      <c r="D144" s="209" t="s">
        <v>273</v>
      </c>
      <c r="E144" s="210" t="s">
        <v>1278</v>
      </c>
      <c r="F144" s="211" t="s">
        <v>1279</v>
      </c>
      <c r="G144" s="212" t="s">
        <v>543</v>
      </c>
      <c r="H144" s="213">
        <v>1</v>
      </c>
      <c r="I144" s="214"/>
      <c r="J144" s="215">
        <f>ROUND(I144*H144,2)</f>
        <v>0</v>
      </c>
      <c r="K144" s="216"/>
      <c r="L144" s="217"/>
      <c r="M144" s="218" t="s">
        <v>3</v>
      </c>
      <c r="N144" s="219" t="s">
        <v>40</v>
      </c>
      <c r="O144" s="72"/>
      <c r="P144" s="176">
        <f>O144*H144</f>
        <v>0</v>
      </c>
      <c r="Q144" s="176">
        <v>0.0069</v>
      </c>
      <c r="R144" s="176">
        <f>Q144*H144</f>
        <v>0.0069</v>
      </c>
      <c r="S144" s="176">
        <v>0</v>
      </c>
      <c r="T144" s="17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78" t="s">
        <v>207</v>
      </c>
      <c r="AT144" s="178" t="s">
        <v>273</v>
      </c>
      <c r="AU144" s="178" t="s">
        <v>79</v>
      </c>
      <c r="AY144" s="19" t="s">
        <v>146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9" t="s">
        <v>77</v>
      </c>
      <c r="BK144" s="179">
        <f>ROUND(I144*H144,2)</f>
        <v>0</v>
      </c>
      <c r="BL144" s="19" t="s">
        <v>152</v>
      </c>
      <c r="BM144" s="178" t="s">
        <v>1280</v>
      </c>
    </row>
    <row r="145" spans="1:65" s="2" customFormat="1" ht="16.5" customHeight="1">
      <c r="A145" s="38"/>
      <c r="B145" s="165"/>
      <c r="C145" s="209" t="s">
        <v>287</v>
      </c>
      <c r="D145" s="209" t="s">
        <v>273</v>
      </c>
      <c r="E145" s="210" t="s">
        <v>1281</v>
      </c>
      <c r="F145" s="211" t="s">
        <v>1282</v>
      </c>
      <c r="G145" s="212" t="s">
        <v>543</v>
      </c>
      <c r="H145" s="213">
        <v>2</v>
      </c>
      <c r="I145" s="214"/>
      <c r="J145" s="215">
        <f>ROUND(I145*H145,2)</f>
        <v>0</v>
      </c>
      <c r="K145" s="216"/>
      <c r="L145" s="217"/>
      <c r="M145" s="218" t="s">
        <v>3</v>
      </c>
      <c r="N145" s="219" t="s">
        <v>40</v>
      </c>
      <c r="O145" s="72"/>
      <c r="P145" s="176">
        <f>O145*H145</f>
        <v>0</v>
      </c>
      <c r="Q145" s="176">
        <v>0.0068</v>
      </c>
      <c r="R145" s="176">
        <f>Q145*H145</f>
        <v>0.0136</v>
      </c>
      <c r="S145" s="176">
        <v>0</v>
      </c>
      <c r="T145" s="17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78" t="s">
        <v>207</v>
      </c>
      <c r="AT145" s="178" t="s">
        <v>273</v>
      </c>
      <c r="AU145" s="178" t="s">
        <v>79</v>
      </c>
      <c r="AY145" s="19" t="s">
        <v>146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9" t="s">
        <v>77</v>
      </c>
      <c r="BK145" s="179">
        <f>ROUND(I145*H145,2)</f>
        <v>0</v>
      </c>
      <c r="BL145" s="19" t="s">
        <v>152</v>
      </c>
      <c r="BM145" s="178" t="s">
        <v>1283</v>
      </c>
    </row>
    <row r="146" spans="1:65" s="2" customFormat="1" ht="24.15" customHeight="1">
      <c r="A146" s="38"/>
      <c r="B146" s="165"/>
      <c r="C146" s="166" t="s">
        <v>8</v>
      </c>
      <c r="D146" s="166" t="s">
        <v>148</v>
      </c>
      <c r="E146" s="167" t="s">
        <v>1284</v>
      </c>
      <c r="F146" s="168" t="s">
        <v>1285</v>
      </c>
      <c r="G146" s="169" t="s">
        <v>543</v>
      </c>
      <c r="H146" s="170">
        <v>3</v>
      </c>
      <c r="I146" s="171"/>
      <c r="J146" s="172">
        <f>ROUND(I146*H146,2)</f>
        <v>0</v>
      </c>
      <c r="K146" s="173"/>
      <c r="L146" s="39"/>
      <c r="M146" s="174" t="s">
        <v>3</v>
      </c>
      <c r="N146" s="175" t="s">
        <v>40</v>
      </c>
      <c r="O146" s="72"/>
      <c r="P146" s="176">
        <f>O146*H146</f>
        <v>0</v>
      </c>
      <c r="Q146" s="176">
        <v>0.00167</v>
      </c>
      <c r="R146" s="176">
        <f>Q146*H146</f>
        <v>0.0050100000000000006</v>
      </c>
      <c r="S146" s="176">
        <v>0</v>
      </c>
      <c r="T146" s="17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78" t="s">
        <v>152</v>
      </c>
      <c r="AT146" s="178" t="s">
        <v>148</v>
      </c>
      <c r="AU146" s="178" t="s">
        <v>79</v>
      </c>
      <c r="AY146" s="19" t="s">
        <v>146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19" t="s">
        <v>77</v>
      </c>
      <c r="BK146" s="179">
        <f>ROUND(I146*H146,2)</f>
        <v>0</v>
      </c>
      <c r="BL146" s="19" t="s">
        <v>152</v>
      </c>
      <c r="BM146" s="178" t="s">
        <v>1286</v>
      </c>
    </row>
    <row r="147" spans="1:47" s="2" customFormat="1" ht="12">
      <c r="A147" s="38"/>
      <c r="B147" s="39"/>
      <c r="C147" s="38"/>
      <c r="D147" s="180" t="s">
        <v>154</v>
      </c>
      <c r="E147" s="38"/>
      <c r="F147" s="181" t="s">
        <v>1287</v>
      </c>
      <c r="G147" s="38"/>
      <c r="H147" s="38"/>
      <c r="I147" s="182"/>
      <c r="J147" s="38"/>
      <c r="K147" s="38"/>
      <c r="L147" s="39"/>
      <c r="M147" s="183"/>
      <c r="N147" s="184"/>
      <c r="O147" s="72"/>
      <c r="P147" s="72"/>
      <c r="Q147" s="72"/>
      <c r="R147" s="72"/>
      <c r="S147" s="72"/>
      <c r="T147" s="73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9" t="s">
        <v>154</v>
      </c>
      <c r="AU147" s="19" t="s">
        <v>79</v>
      </c>
    </row>
    <row r="148" spans="1:51" s="14" customFormat="1" ht="12">
      <c r="A148" s="14"/>
      <c r="B148" s="193"/>
      <c r="C148" s="14"/>
      <c r="D148" s="186" t="s">
        <v>156</v>
      </c>
      <c r="E148" s="194" t="s">
        <v>3</v>
      </c>
      <c r="F148" s="195" t="s">
        <v>1288</v>
      </c>
      <c r="G148" s="14"/>
      <c r="H148" s="196">
        <v>1</v>
      </c>
      <c r="I148" s="197"/>
      <c r="J148" s="14"/>
      <c r="K148" s="14"/>
      <c r="L148" s="193"/>
      <c r="M148" s="198"/>
      <c r="N148" s="199"/>
      <c r="O148" s="199"/>
      <c r="P148" s="199"/>
      <c r="Q148" s="199"/>
      <c r="R148" s="199"/>
      <c r="S148" s="199"/>
      <c r="T148" s="20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194" t="s">
        <v>156</v>
      </c>
      <c r="AU148" s="194" t="s">
        <v>79</v>
      </c>
      <c r="AV148" s="14" t="s">
        <v>79</v>
      </c>
      <c r="AW148" s="14" t="s">
        <v>31</v>
      </c>
      <c r="AX148" s="14" t="s">
        <v>69</v>
      </c>
      <c r="AY148" s="194" t="s">
        <v>146</v>
      </c>
    </row>
    <row r="149" spans="1:51" s="14" customFormat="1" ht="12">
      <c r="A149" s="14"/>
      <c r="B149" s="193"/>
      <c r="C149" s="14"/>
      <c r="D149" s="186" t="s">
        <v>156</v>
      </c>
      <c r="E149" s="194" t="s">
        <v>3</v>
      </c>
      <c r="F149" s="195" t="s">
        <v>1289</v>
      </c>
      <c r="G149" s="14"/>
      <c r="H149" s="196">
        <v>1</v>
      </c>
      <c r="I149" s="197"/>
      <c r="J149" s="14"/>
      <c r="K149" s="14"/>
      <c r="L149" s="193"/>
      <c r="M149" s="198"/>
      <c r="N149" s="199"/>
      <c r="O149" s="199"/>
      <c r="P149" s="199"/>
      <c r="Q149" s="199"/>
      <c r="R149" s="199"/>
      <c r="S149" s="199"/>
      <c r="T149" s="20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194" t="s">
        <v>156</v>
      </c>
      <c r="AU149" s="194" t="s">
        <v>79</v>
      </c>
      <c r="AV149" s="14" t="s">
        <v>79</v>
      </c>
      <c r="AW149" s="14" t="s">
        <v>31</v>
      </c>
      <c r="AX149" s="14" t="s">
        <v>69</v>
      </c>
      <c r="AY149" s="194" t="s">
        <v>146</v>
      </c>
    </row>
    <row r="150" spans="1:51" s="14" customFormat="1" ht="12">
      <c r="A150" s="14"/>
      <c r="B150" s="193"/>
      <c r="C150" s="14"/>
      <c r="D150" s="186" t="s">
        <v>156</v>
      </c>
      <c r="E150" s="194" t="s">
        <v>3</v>
      </c>
      <c r="F150" s="195" t="s">
        <v>1290</v>
      </c>
      <c r="G150" s="14"/>
      <c r="H150" s="196">
        <v>1</v>
      </c>
      <c r="I150" s="197"/>
      <c r="J150" s="14"/>
      <c r="K150" s="14"/>
      <c r="L150" s="193"/>
      <c r="M150" s="198"/>
      <c r="N150" s="199"/>
      <c r="O150" s="199"/>
      <c r="P150" s="199"/>
      <c r="Q150" s="199"/>
      <c r="R150" s="199"/>
      <c r="S150" s="199"/>
      <c r="T150" s="20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194" t="s">
        <v>156</v>
      </c>
      <c r="AU150" s="194" t="s">
        <v>79</v>
      </c>
      <c r="AV150" s="14" t="s">
        <v>79</v>
      </c>
      <c r="AW150" s="14" t="s">
        <v>31</v>
      </c>
      <c r="AX150" s="14" t="s">
        <v>69</v>
      </c>
      <c r="AY150" s="194" t="s">
        <v>146</v>
      </c>
    </row>
    <row r="151" spans="1:51" s="15" customFormat="1" ht="12">
      <c r="A151" s="15"/>
      <c r="B151" s="201"/>
      <c r="C151" s="15"/>
      <c r="D151" s="186" t="s">
        <v>156</v>
      </c>
      <c r="E151" s="202" t="s">
        <v>3</v>
      </c>
      <c r="F151" s="203" t="s">
        <v>161</v>
      </c>
      <c r="G151" s="15"/>
      <c r="H151" s="204">
        <v>3</v>
      </c>
      <c r="I151" s="205"/>
      <c r="J151" s="15"/>
      <c r="K151" s="15"/>
      <c r="L151" s="201"/>
      <c r="M151" s="206"/>
      <c r="N151" s="207"/>
      <c r="O151" s="207"/>
      <c r="P151" s="207"/>
      <c r="Q151" s="207"/>
      <c r="R151" s="207"/>
      <c r="S151" s="207"/>
      <c r="T151" s="208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02" t="s">
        <v>156</v>
      </c>
      <c r="AU151" s="202" t="s">
        <v>79</v>
      </c>
      <c r="AV151" s="15" t="s">
        <v>152</v>
      </c>
      <c r="AW151" s="15" t="s">
        <v>31</v>
      </c>
      <c r="AX151" s="15" t="s">
        <v>77</v>
      </c>
      <c r="AY151" s="202" t="s">
        <v>146</v>
      </c>
    </row>
    <row r="152" spans="1:65" s="2" customFormat="1" ht="16.5" customHeight="1">
      <c r="A152" s="38"/>
      <c r="B152" s="165"/>
      <c r="C152" s="209" t="s">
        <v>296</v>
      </c>
      <c r="D152" s="209" t="s">
        <v>273</v>
      </c>
      <c r="E152" s="210" t="s">
        <v>1291</v>
      </c>
      <c r="F152" s="211" t="s">
        <v>1292</v>
      </c>
      <c r="G152" s="212" t="s">
        <v>543</v>
      </c>
      <c r="H152" s="213">
        <v>1.01</v>
      </c>
      <c r="I152" s="214"/>
      <c r="J152" s="215">
        <f>ROUND(I152*H152,2)</f>
        <v>0</v>
      </c>
      <c r="K152" s="216"/>
      <c r="L152" s="217"/>
      <c r="M152" s="218" t="s">
        <v>3</v>
      </c>
      <c r="N152" s="219" t="s">
        <v>40</v>
      </c>
      <c r="O152" s="72"/>
      <c r="P152" s="176">
        <f>O152*H152</f>
        <v>0</v>
      </c>
      <c r="Q152" s="176">
        <v>0.0122</v>
      </c>
      <c r="R152" s="176">
        <f>Q152*H152</f>
        <v>0.012322000000000001</v>
      </c>
      <c r="S152" s="176">
        <v>0</v>
      </c>
      <c r="T152" s="17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78" t="s">
        <v>207</v>
      </c>
      <c r="AT152" s="178" t="s">
        <v>273</v>
      </c>
      <c r="AU152" s="178" t="s">
        <v>79</v>
      </c>
      <c r="AY152" s="19" t="s">
        <v>146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9" t="s">
        <v>77</v>
      </c>
      <c r="BK152" s="179">
        <f>ROUND(I152*H152,2)</f>
        <v>0</v>
      </c>
      <c r="BL152" s="19" t="s">
        <v>152</v>
      </c>
      <c r="BM152" s="178" t="s">
        <v>1293</v>
      </c>
    </row>
    <row r="153" spans="1:51" s="14" customFormat="1" ht="12">
      <c r="A153" s="14"/>
      <c r="B153" s="193"/>
      <c r="C153" s="14"/>
      <c r="D153" s="186" t="s">
        <v>156</v>
      </c>
      <c r="E153" s="14"/>
      <c r="F153" s="195" t="s">
        <v>1294</v>
      </c>
      <c r="G153" s="14"/>
      <c r="H153" s="196">
        <v>1.01</v>
      </c>
      <c r="I153" s="197"/>
      <c r="J153" s="14"/>
      <c r="K153" s="14"/>
      <c r="L153" s="193"/>
      <c r="M153" s="198"/>
      <c r="N153" s="199"/>
      <c r="O153" s="199"/>
      <c r="P153" s="199"/>
      <c r="Q153" s="199"/>
      <c r="R153" s="199"/>
      <c r="S153" s="199"/>
      <c r="T153" s="20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194" t="s">
        <v>156</v>
      </c>
      <c r="AU153" s="194" t="s">
        <v>79</v>
      </c>
      <c r="AV153" s="14" t="s">
        <v>79</v>
      </c>
      <c r="AW153" s="14" t="s">
        <v>4</v>
      </c>
      <c r="AX153" s="14" t="s">
        <v>77</v>
      </c>
      <c r="AY153" s="194" t="s">
        <v>146</v>
      </c>
    </row>
    <row r="154" spans="1:65" s="2" customFormat="1" ht="16.5" customHeight="1">
      <c r="A154" s="38"/>
      <c r="B154" s="165"/>
      <c r="C154" s="209" t="s">
        <v>303</v>
      </c>
      <c r="D154" s="209" t="s">
        <v>273</v>
      </c>
      <c r="E154" s="210" t="s">
        <v>1295</v>
      </c>
      <c r="F154" s="211" t="s">
        <v>1296</v>
      </c>
      <c r="G154" s="212" t="s">
        <v>543</v>
      </c>
      <c r="H154" s="213">
        <v>1.01</v>
      </c>
      <c r="I154" s="214"/>
      <c r="J154" s="215">
        <f>ROUND(I154*H154,2)</f>
        <v>0</v>
      </c>
      <c r="K154" s="216"/>
      <c r="L154" s="217"/>
      <c r="M154" s="218" t="s">
        <v>3</v>
      </c>
      <c r="N154" s="219" t="s">
        <v>40</v>
      </c>
      <c r="O154" s="72"/>
      <c r="P154" s="176">
        <f>O154*H154</f>
        <v>0</v>
      </c>
      <c r="Q154" s="176">
        <v>0.0096</v>
      </c>
      <c r="R154" s="176">
        <f>Q154*H154</f>
        <v>0.009696</v>
      </c>
      <c r="S154" s="176">
        <v>0</v>
      </c>
      <c r="T154" s="17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78" t="s">
        <v>207</v>
      </c>
      <c r="AT154" s="178" t="s">
        <v>273</v>
      </c>
      <c r="AU154" s="178" t="s">
        <v>79</v>
      </c>
      <c r="AY154" s="19" t="s">
        <v>146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19" t="s">
        <v>77</v>
      </c>
      <c r="BK154" s="179">
        <f>ROUND(I154*H154,2)</f>
        <v>0</v>
      </c>
      <c r="BL154" s="19" t="s">
        <v>152</v>
      </c>
      <c r="BM154" s="178" t="s">
        <v>1297</v>
      </c>
    </row>
    <row r="155" spans="1:51" s="14" customFormat="1" ht="12">
      <c r="A155" s="14"/>
      <c r="B155" s="193"/>
      <c r="C155" s="14"/>
      <c r="D155" s="186" t="s">
        <v>156</v>
      </c>
      <c r="E155" s="14"/>
      <c r="F155" s="195" t="s">
        <v>1294</v>
      </c>
      <c r="G155" s="14"/>
      <c r="H155" s="196">
        <v>1.01</v>
      </c>
      <c r="I155" s="197"/>
      <c r="J155" s="14"/>
      <c r="K155" s="14"/>
      <c r="L155" s="193"/>
      <c r="M155" s="198"/>
      <c r="N155" s="199"/>
      <c r="O155" s="199"/>
      <c r="P155" s="199"/>
      <c r="Q155" s="199"/>
      <c r="R155" s="199"/>
      <c r="S155" s="199"/>
      <c r="T155" s="20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194" t="s">
        <v>156</v>
      </c>
      <c r="AU155" s="194" t="s">
        <v>79</v>
      </c>
      <c r="AV155" s="14" t="s">
        <v>79</v>
      </c>
      <c r="AW155" s="14" t="s">
        <v>4</v>
      </c>
      <c r="AX155" s="14" t="s">
        <v>77</v>
      </c>
      <c r="AY155" s="194" t="s">
        <v>146</v>
      </c>
    </row>
    <row r="156" spans="1:65" s="2" customFormat="1" ht="16.5" customHeight="1">
      <c r="A156" s="38"/>
      <c r="B156" s="165"/>
      <c r="C156" s="209" t="s">
        <v>308</v>
      </c>
      <c r="D156" s="209" t="s">
        <v>273</v>
      </c>
      <c r="E156" s="210" t="s">
        <v>1298</v>
      </c>
      <c r="F156" s="211" t="s">
        <v>1299</v>
      </c>
      <c r="G156" s="212" t="s">
        <v>543</v>
      </c>
      <c r="H156" s="213">
        <v>1</v>
      </c>
      <c r="I156" s="214"/>
      <c r="J156" s="215">
        <f>ROUND(I156*H156,2)</f>
        <v>0</v>
      </c>
      <c r="K156" s="216"/>
      <c r="L156" s="217"/>
      <c r="M156" s="218" t="s">
        <v>3</v>
      </c>
      <c r="N156" s="219" t="s">
        <v>40</v>
      </c>
      <c r="O156" s="72"/>
      <c r="P156" s="176">
        <f>O156*H156</f>
        <v>0</v>
      </c>
      <c r="Q156" s="176">
        <v>0.012</v>
      </c>
      <c r="R156" s="176">
        <f>Q156*H156</f>
        <v>0.012</v>
      </c>
      <c r="S156" s="176">
        <v>0</v>
      </c>
      <c r="T156" s="17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78" t="s">
        <v>207</v>
      </c>
      <c r="AT156" s="178" t="s">
        <v>273</v>
      </c>
      <c r="AU156" s="178" t="s">
        <v>79</v>
      </c>
      <c r="AY156" s="19" t="s">
        <v>146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9" t="s">
        <v>77</v>
      </c>
      <c r="BK156" s="179">
        <f>ROUND(I156*H156,2)</f>
        <v>0</v>
      </c>
      <c r="BL156" s="19" t="s">
        <v>152</v>
      </c>
      <c r="BM156" s="178" t="s">
        <v>1300</v>
      </c>
    </row>
    <row r="157" spans="1:65" s="2" customFormat="1" ht="24.15" customHeight="1">
      <c r="A157" s="38"/>
      <c r="B157" s="165"/>
      <c r="C157" s="166" t="s">
        <v>328</v>
      </c>
      <c r="D157" s="166" t="s">
        <v>148</v>
      </c>
      <c r="E157" s="167" t="s">
        <v>1301</v>
      </c>
      <c r="F157" s="168" t="s">
        <v>1302</v>
      </c>
      <c r="G157" s="169" t="s">
        <v>543</v>
      </c>
      <c r="H157" s="170">
        <v>1</v>
      </c>
      <c r="I157" s="171"/>
      <c r="J157" s="172">
        <f>ROUND(I157*H157,2)</f>
        <v>0</v>
      </c>
      <c r="K157" s="173"/>
      <c r="L157" s="39"/>
      <c r="M157" s="174" t="s">
        <v>3</v>
      </c>
      <c r="N157" s="175" t="s">
        <v>40</v>
      </c>
      <c r="O157" s="72"/>
      <c r="P157" s="176">
        <f>O157*H157</f>
        <v>0</v>
      </c>
      <c r="Q157" s="176">
        <v>0.00162</v>
      </c>
      <c r="R157" s="176">
        <f>Q157*H157</f>
        <v>0.00162</v>
      </c>
      <c r="S157" s="176">
        <v>0</v>
      </c>
      <c r="T157" s="17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78" t="s">
        <v>152</v>
      </c>
      <c r="AT157" s="178" t="s">
        <v>148</v>
      </c>
      <c r="AU157" s="178" t="s">
        <v>79</v>
      </c>
      <c r="AY157" s="19" t="s">
        <v>146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9" t="s">
        <v>77</v>
      </c>
      <c r="BK157" s="179">
        <f>ROUND(I157*H157,2)</f>
        <v>0</v>
      </c>
      <c r="BL157" s="19" t="s">
        <v>152</v>
      </c>
      <c r="BM157" s="178" t="s">
        <v>1303</v>
      </c>
    </row>
    <row r="158" spans="1:47" s="2" customFormat="1" ht="12">
      <c r="A158" s="38"/>
      <c r="B158" s="39"/>
      <c r="C158" s="38"/>
      <c r="D158" s="180" t="s">
        <v>154</v>
      </c>
      <c r="E158" s="38"/>
      <c r="F158" s="181" t="s">
        <v>1304</v>
      </c>
      <c r="G158" s="38"/>
      <c r="H158" s="38"/>
      <c r="I158" s="182"/>
      <c r="J158" s="38"/>
      <c r="K158" s="38"/>
      <c r="L158" s="39"/>
      <c r="M158" s="183"/>
      <c r="N158" s="184"/>
      <c r="O158" s="72"/>
      <c r="P158" s="72"/>
      <c r="Q158" s="72"/>
      <c r="R158" s="72"/>
      <c r="S158" s="72"/>
      <c r="T158" s="73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9" t="s">
        <v>154</v>
      </c>
      <c r="AU158" s="19" t="s">
        <v>79</v>
      </c>
    </row>
    <row r="159" spans="1:65" s="2" customFormat="1" ht="24.15" customHeight="1">
      <c r="A159" s="38"/>
      <c r="B159" s="165"/>
      <c r="C159" s="166" t="s">
        <v>337</v>
      </c>
      <c r="D159" s="166" t="s">
        <v>148</v>
      </c>
      <c r="E159" s="167" t="s">
        <v>1305</v>
      </c>
      <c r="F159" s="168" t="s">
        <v>1306</v>
      </c>
      <c r="G159" s="169" t="s">
        <v>543</v>
      </c>
      <c r="H159" s="170">
        <v>1</v>
      </c>
      <c r="I159" s="171"/>
      <c r="J159" s="172">
        <f>ROUND(I159*H159,2)</f>
        <v>0</v>
      </c>
      <c r="K159" s="173"/>
      <c r="L159" s="39"/>
      <c r="M159" s="174" t="s">
        <v>3</v>
      </c>
      <c r="N159" s="175" t="s">
        <v>40</v>
      </c>
      <c r="O159" s="72"/>
      <c r="P159" s="176">
        <f>O159*H159</f>
        <v>0</v>
      </c>
      <c r="Q159" s="176">
        <v>0</v>
      </c>
      <c r="R159" s="176">
        <f>Q159*H159</f>
        <v>0</v>
      </c>
      <c r="S159" s="176">
        <v>0.0173</v>
      </c>
      <c r="T159" s="177">
        <f>S159*H159</f>
        <v>0.0173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78" t="s">
        <v>152</v>
      </c>
      <c r="AT159" s="178" t="s">
        <v>148</v>
      </c>
      <c r="AU159" s="178" t="s">
        <v>79</v>
      </c>
      <c r="AY159" s="19" t="s">
        <v>146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19" t="s">
        <v>77</v>
      </c>
      <c r="BK159" s="179">
        <f>ROUND(I159*H159,2)</f>
        <v>0</v>
      </c>
      <c r="BL159" s="19" t="s">
        <v>152</v>
      </c>
      <c r="BM159" s="178" t="s">
        <v>1307</v>
      </c>
    </row>
    <row r="160" spans="1:47" s="2" customFormat="1" ht="12">
      <c r="A160" s="38"/>
      <c r="B160" s="39"/>
      <c r="C160" s="38"/>
      <c r="D160" s="180" t="s">
        <v>154</v>
      </c>
      <c r="E160" s="38"/>
      <c r="F160" s="181" t="s">
        <v>1308</v>
      </c>
      <c r="G160" s="38"/>
      <c r="H160" s="38"/>
      <c r="I160" s="182"/>
      <c r="J160" s="38"/>
      <c r="K160" s="38"/>
      <c r="L160" s="39"/>
      <c r="M160" s="183"/>
      <c r="N160" s="184"/>
      <c r="O160" s="72"/>
      <c r="P160" s="72"/>
      <c r="Q160" s="72"/>
      <c r="R160" s="72"/>
      <c r="S160" s="72"/>
      <c r="T160" s="73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9" t="s">
        <v>154</v>
      </c>
      <c r="AU160" s="19" t="s">
        <v>79</v>
      </c>
    </row>
    <row r="161" spans="1:65" s="2" customFormat="1" ht="24.15" customHeight="1">
      <c r="A161" s="38"/>
      <c r="B161" s="165"/>
      <c r="C161" s="166" t="s">
        <v>344</v>
      </c>
      <c r="D161" s="166" t="s">
        <v>148</v>
      </c>
      <c r="E161" s="167" t="s">
        <v>1309</v>
      </c>
      <c r="F161" s="168" t="s">
        <v>1306</v>
      </c>
      <c r="G161" s="169" t="s">
        <v>1184</v>
      </c>
      <c r="H161" s="170">
        <v>1</v>
      </c>
      <c r="I161" s="171"/>
      <c r="J161" s="172">
        <f>ROUND(I161*H161,2)</f>
        <v>0</v>
      </c>
      <c r="K161" s="173"/>
      <c r="L161" s="39"/>
      <c r="M161" s="174" t="s">
        <v>3</v>
      </c>
      <c r="N161" s="175" t="s">
        <v>40</v>
      </c>
      <c r="O161" s="72"/>
      <c r="P161" s="176">
        <f>O161*H161</f>
        <v>0</v>
      </c>
      <c r="Q161" s="176">
        <v>0</v>
      </c>
      <c r="R161" s="176">
        <f>Q161*H161</f>
        <v>0</v>
      </c>
      <c r="S161" s="176">
        <v>0.0173</v>
      </c>
      <c r="T161" s="177">
        <f>S161*H161</f>
        <v>0.0173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78" t="s">
        <v>152</v>
      </c>
      <c r="AT161" s="178" t="s">
        <v>148</v>
      </c>
      <c r="AU161" s="178" t="s">
        <v>79</v>
      </c>
      <c r="AY161" s="19" t="s">
        <v>146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9" t="s">
        <v>77</v>
      </c>
      <c r="BK161" s="179">
        <f>ROUND(I161*H161,2)</f>
        <v>0</v>
      </c>
      <c r="BL161" s="19" t="s">
        <v>152</v>
      </c>
      <c r="BM161" s="178" t="s">
        <v>1310</v>
      </c>
    </row>
    <row r="162" spans="1:65" s="2" customFormat="1" ht="16.5" customHeight="1">
      <c r="A162" s="38"/>
      <c r="B162" s="165"/>
      <c r="C162" s="166" t="s">
        <v>380</v>
      </c>
      <c r="D162" s="166" t="s">
        <v>148</v>
      </c>
      <c r="E162" s="167" t="s">
        <v>1311</v>
      </c>
      <c r="F162" s="168" t="s">
        <v>1312</v>
      </c>
      <c r="G162" s="169" t="s">
        <v>543</v>
      </c>
      <c r="H162" s="170">
        <v>1</v>
      </c>
      <c r="I162" s="171"/>
      <c r="J162" s="172">
        <f>ROUND(I162*H162,2)</f>
        <v>0</v>
      </c>
      <c r="K162" s="173"/>
      <c r="L162" s="39"/>
      <c r="M162" s="174" t="s">
        <v>3</v>
      </c>
      <c r="N162" s="175" t="s">
        <v>40</v>
      </c>
      <c r="O162" s="72"/>
      <c r="P162" s="176">
        <f>O162*H162</f>
        <v>0</v>
      </c>
      <c r="Q162" s="176">
        <v>0.00136</v>
      </c>
      <c r="R162" s="176">
        <f>Q162*H162</f>
        <v>0.00136</v>
      </c>
      <c r="S162" s="176">
        <v>0</v>
      </c>
      <c r="T162" s="17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78" t="s">
        <v>152</v>
      </c>
      <c r="AT162" s="178" t="s">
        <v>148</v>
      </c>
      <c r="AU162" s="178" t="s">
        <v>79</v>
      </c>
      <c r="AY162" s="19" t="s">
        <v>146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9" t="s">
        <v>77</v>
      </c>
      <c r="BK162" s="179">
        <f>ROUND(I162*H162,2)</f>
        <v>0</v>
      </c>
      <c r="BL162" s="19" t="s">
        <v>152</v>
      </c>
      <c r="BM162" s="178" t="s">
        <v>1313</v>
      </c>
    </row>
    <row r="163" spans="1:47" s="2" customFormat="1" ht="12">
      <c r="A163" s="38"/>
      <c r="B163" s="39"/>
      <c r="C163" s="38"/>
      <c r="D163" s="180" t="s">
        <v>154</v>
      </c>
      <c r="E163" s="38"/>
      <c r="F163" s="181" t="s">
        <v>1314</v>
      </c>
      <c r="G163" s="38"/>
      <c r="H163" s="38"/>
      <c r="I163" s="182"/>
      <c r="J163" s="38"/>
      <c r="K163" s="38"/>
      <c r="L163" s="39"/>
      <c r="M163" s="183"/>
      <c r="N163" s="184"/>
      <c r="O163" s="72"/>
      <c r="P163" s="72"/>
      <c r="Q163" s="72"/>
      <c r="R163" s="72"/>
      <c r="S163" s="72"/>
      <c r="T163" s="73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9" t="s">
        <v>154</v>
      </c>
      <c r="AU163" s="19" t="s">
        <v>79</v>
      </c>
    </row>
    <row r="164" spans="1:51" s="14" customFormat="1" ht="12">
      <c r="A164" s="14"/>
      <c r="B164" s="193"/>
      <c r="C164" s="14"/>
      <c r="D164" s="186" t="s">
        <v>156</v>
      </c>
      <c r="E164" s="194" t="s">
        <v>3</v>
      </c>
      <c r="F164" s="195" t="s">
        <v>77</v>
      </c>
      <c r="G164" s="14"/>
      <c r="H164" s="196">
        <v>1</v>
      </c>
      <c r="I164" s="197"/>
      <c r="J164" s="14"/>
      <c r="K164" s="14"/>
      <c r="L164" s="193"/>
      <c r="M164" s="198"/>
      <c r="N164" s="199"/>
      <c r="O164" s="199"/>
      <c r="P164" s="199"/>
      <c r="Q164" s="199"/>
      <c r="R164" s="199"/>
      <c r="S164" s="199"/>
      <c r="T164" s="20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194" t="s">
        <v>156</v>
      </c>
      <c r="AU164" s="194" t="s">
        <v>79</v>
      </c>
      <c r="AV164" s="14" t="s">
        <v>79</v>
      </c>
      <c r="AW164" s="14" t="s">
        <v>31</v>
      </c>
      <c r="AX164" s="14" t="s">
        <v>77</v>
      </c>
      <c r="AY164" s="194" t="s">
        <v>146</v>
      </c>
    </row>
    <row r="165" spans="1:65" s="2" customFormat="1" ht="16.5" customHeight="1">
      <c r="A165" s="38"/>
      <c r="B165" s="165"/>
      <c r="C165" s="166" t="s">
        <v>351</v>
      </c>
      <c r="D165" s="166" t="s">
        <v>148</v>
      </c>
      <c r="E165" s="167" t="s">
        <v>1315</v>
      </c>
      <c r="F165" s="168" t="s">
        <v>1316</v>
      </c>
      <c r="G165" s="169" t="s">
        <v>190</v>
      </c>
      <c r="H165" s="170">
        <v>29.68</v>
      </c>
      <c r="I165" s="171"/>
      <c r="J165" s="172">
        <f>ROUND(I165*H165,2)</f>
        <v>0</v>
      </c>
      <c r="K165" s="173"/>
      <c r="L165" s="39"/>
      <c r="M165" s="174" t="s">
        <v>3</v>
      </c>
      <c r="N165" s="175" t="s">
        <v>40</v>
      </c>
      <c r="O165" s="72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78" t="s">
        <v>152</v>
      </c>
      <c r="AT165" s="178" t="s">
        <v>148</v>
      </c>
      <c r="AU165" s="178" t="s">
        <v>79</v>
      </c>
      <c r="AY165" s="19" t="s">
        <v>146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9" t="s">
        <v>77</v>
      </c>
      <c r="BK165" s="179">
        <f>ROUND(I165*H165,2)</f>
        <v>0</v>
      </c>
      <c r="BL165" s="19" t="s">
        <v>152</v>
      </c>
      <c r="BM165" s="178" t="s">
        <v>1317</v>
      </c>
    </row>
    <row r="166" spans="1:47" s="2" customFormat="1" ht="12">
      <c r="A166" s="38"/>
      <c r="B166" s="39"/>
      <c r="C166" s="38"/>
      <c r="D166" s="180" t="s">
        <v>154</v>
      </c>
      <c r="E166" s="38"/>
      <c r="F166" s="181" t="s">
        <v>1318</v>
      </c>
      <c r="G166" s="38"/>
      <c r="H166" s="38"/>
      <c r="I166" s="182"/>
      <c r="J166" s="38"/>
      <c r="K166" s="38"/>
      <c r="L166" s="39"/>
      <c r="M166" s="183"/>
      <c r="N166" s="184"/>
      <c r="O166" s="72"/>
      <c r="P166" s="72"/>
      <c r="Q166" s="72"/>
      <c r="R166" s="72"/>
      <c r="S166" s="72"/>
      <c r="T166" s="73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9" t="s">
        <v>154</v>
      </c>
      <c r="AU166" s="19" t="s">
        <v>79</v>
      </c>
    </row>
    <row r="167" spans="1:51" s="14" customFormat="1" ht="12">
      <c r="A167" s="14"/>
      <c r="B167" s="193"/>
      <c r="C167" s="14"/>
      <c r="D167" s="186" t="s">
        <v>156</v>
      </c>
      <c r="E167" s="194" t="s">
        <v>3</v>
      </c>
      <c r="F167" s="195" t="s">
        <v>1199</v>
      </c>
      <c r="G167" s="14"/>
      <c r="H167" s="196">
        <v>29.68</v>
      </c>
      <c r="I167" s="197"/>
      <c r="J167" s="14"/>
      <c r="K167" s="14"/>
      <c r="L167" s="193"/>
      <c r="M167" s="198"/>
      <c r="N167" s="199"/>
      <c r="O167" s="199"/>
      <c r="P167" s="199"/>
      <c r="Q167" s="199"/>
      <c r="R167" s="199"/>
      <c r="S167" s="199"/>
      <c r="T167" s="20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194" t="s">
        <v>156</v>
      </c>
      <c r="AU167" s="194" t="s">
        <v>79</v>
      </c>
      <c r="AV167" s="14" t="s">
        <v>79</v>
      </c>
      <c r="AW167" s="14" t="s">
        <v>31</v>
      </c>
      <c r="AX167" s="14" t="s">
        <v>77</v>
      </c>
      <c r="AY167" s="194" t="s">
        <v>146</v>
      </c>
    </row>
    <row r="168" spans="1:65" s="2" customFormat="1" ht="16.5" customHeight="1">
      <c r="A168" s="38"/>
      <c r="B168" s="165"/>
      <c r="C168" s="166" t="s">
        <v>409</v>
      </c>
      <c r="D168" s="166" t="s">
        <v>148</v>
      </c>
      <c r="E168" s="167" t="s">
        <v>1319</v>
      </c>
      <c r="F168" s="168" t="s">
        <v>1320</v>
      </c>
      <c r="G168" s="169" t="s">
        <v>190</v>
      </c>
      <c r="H168" s="170">
        <v>29.68</v>
      </c>
      <c r="I168" s="171"/>
      <c r="J168" s="172">
        <f>ROUND(I168*H168,2)</f>
        <v>0</v>
      </c>
      <c r="K168" s="173"/>
      <c r="L168" s="39"/>
      <c r="M168" s="174" t="s">
        <v>3</v>
      </c>
      <c r="N168" s="175" t="s">
        <v>40</v>
      </c>
      <c r="O168" s="72"/>
      <c r="P168" s="176">
        <f>O168*H168</f>
        <v>0</v>
      </c>
      <c r="Q168" s="176">
        <v>0</v>
      </c>
      <c r="R168" s="176">
        <f>Q168*H168</f>
        <v>0</v>
      </c>
      <c r="S168" s="176">
        <v>0</v>
      </c>
      <c r="T168" s="17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78" t="s">
        <v>152</v>
      </c>
      <c r="AT168" s="178" t="s">
        <v>148</v>
      </c>
      <c r="AU168" s="178" t="s">
        <v>79</v>
      </c>
      <c r="AY168" s="19" t="s">
        <v>146</v>
      </c>
      <c r="BE168" s="179">
        <f>IF(N168="základní",J168,0)</f>
        <v>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19" t="s">
        <v>77</v>
      </c>
      <c r="BK168" s="179">
        <f>ROUND(I168*H168,2)</f>
        <v>0</v>
      </c>
      <c r="BL168" s="19" t="s">
        <v>152</v>
      </c>
      <c r="BM168" s="178" t="s">
        <v>1321</v>
      </c>
    </row>
    <row r="169" spans="1:47" s="2" customFormat="1" ht="12">
      <c r="A169" s="38"/>
      <c r="B169" s="39"/>
      <c r="C169" s="38"/>
      <c r="D169" s="180" t="s">
        <v>154</v>
      </c>
      <c r="E169" s="38"/>
      <c r="F169" s="181" t="s">
        <v>1322</v>
      </c>
      <c r="G169" s="38"/>
      <c r="H169" s="38"/>
      <c r="I169" s="182"/>
      <c r="J169" s="38"/>
      <c r="K169" s="38"/>
      <c r="L169" s="39"/>
      <c r="M169" s="183"/>
      <c r="N169" s="184"/>
      <c r="O169" s="72"/>
      <c r="P169" s="72"/>
      <c r="Q169" s="72"/>
      <c r="R169" s="72"/>
      <c r="S169" s="72"/>
      <c r="T169" s="73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9" t="s">
        <v>154</v>
      </c>
      <c r="AU169" s="19" t="s">
        <v>79</v>
      </c>
    </row>
    <row r="170" spans="1:51" s="14" customFormat="1" ht="12">
      <c r="A170" s="14"/>
      <c r="B170" s="193"/>
      <c r="C170" s="14"/>
      <c r="D170" s="186" t="s">
        <v>156</v>
      </c>
      <c r="E170" s="194" t="s">
        <v>3</v>
      </c>
      <c r="F170" s="195" t="s">
        <v>1199</v>
      </c>
      <c r="G170" s="14"/>
      <c r="H170" s="196">
        <v>29.68</v>
      </c>
      <c r="I170" s="197"/>
      <c r="J170" s="14"/>
      <c r="K170" s="14"/>
      <c r="L170" s="193"/>
      <c r="M170" s="198"/>
      <c r="N170" s="199"/>
      <c r="O170" s="199"/>
      <c r="P170" s="199"/>
      <c r="Q170" s="199"/>
      <c r="R170" s="199"/>
      <c r="S170" s="199"/>
      <c r="T170" s="20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194" t="s">
        <v>156</v>
      </c>
      <c r="AU170" s="194" t="s">
        <v>79</v>
      </c>
      <c r="AV170" s="14" t="s">
        <v>79</v>
      </c>
      <c r="AW170" s="14" t="s">
        <v>31</v>
      </c>
      <c r="AX170" s="14" t="s">
        <v>77</v>
      </c>
      <c r="AY170" s="194" t="s">
        <v>146</v>
      </c>
    </row>
    <row r="171" spans="1:65" s="2" customFormat="1" ht="16.5" customHeight="1">
      <c r="A171" s="38"/>
      <c r="B171" s="165"/>
      <c r="C171" s="166" t="s">
        <v>414</v>
      </c>
      <c r="D171" s="166" t="s">
        <v>148</v>
      </c>
      <c r="E171" s="167" t="s">
        <v>1323</v>
      </c>
      <c r="F171" s="168" t="s">
        <v>1324</v>
      </c>
      <c r="G171" s="169" t="s">
        <v>543</v>
      </c>
      <c r="H171" s="170">
        <v>2</v>
      </c>
      <c r="I171" s="171"/>
      <c r="J171" s="172">
        <f>ROUND(I171*H171,2)</f>
        <v>0</v>
      </c>
      <c r="K171" s="173"/>
      <c r="L171" s="39"/>
      <c r="M171" s="174" t="s">
        <v>3</v>
      </c>
      <c r="N171" s="175" t="s">
        <v>40</v>
      </c>
      <c r="O171" s="72"/>
      <c r="P171" s="176">
        <f>O171*H171</f>
        <v>0</v>
      </c>
      <c r="Q171" s="176">
        <v>0.45937</v>
      </c>
      <c r="R171" s="176">
        <f>Q171*H171</f>
        <v>0.91874</v>
      </c>
      <c r="S171" s="176">
        <v>0</v>
      </c>
      <c r="T171" s="17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78" t="s">
        <v>152</v>
      </c>
      <c r="AT171" s="178" t="s">
        <v>148</v>
      </c>
      <c r="AU171" s="178" t="s">
        <v>79</v>
      </c>
      <c r="AY171" s="19" t="s">
        <v>146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19" t="s">
        <v>77</v>
      </c>
      <c r="BK171" s="179">
        <f>ROUND(I171*H171,2)</f>
        <v>0</v>
      </c>
      <c r="BL171" s="19" t="s">
        <v>152</v>
      </c>
      <c r="BM171" s="178" t="s">
        <v>1325</v>
      </c>
    </row>
    <row r="172" spans="1:47" s="2" customFormat="1" ht="12">
      <c r="A172" s="38"/>
      <c r="B172" s="39"/>
      <c r="C172" s="38"/>
      <c r="D172" s="180" t="s">
        <v>154</v>
      </c>
      <c r="E172" s="38"/>
      <c r="F172" s="181" t="s">
        <v>1326</v>
      </c>
      <c r="G172" s="38"/>
      <c r="H172" s="38"/>
      <c r="I172" s="182"/>
      <c r="J172" s="38"/>
      <c r="K172" s="38"/>
      <c r="L172" s="39"/>
      <c r="M172" s="183"/>
      <c r="N172" s="184"/>
      <c r="O172" s="72"/>
      <c r="P172" s="72"/>
      <c r="Q172" s="72"/>
      <c r="R172" s="72"/>
      <c r="S172" s="72"/>
      <c r="T172" s="73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9" t="s">
        <v>154</v>
      </c>
      <c r="AU172" s="19" t="s">
        <v>79</v>
      </c>
    </row>
    <row r="173" spans="1:51" s="14" customFormat="1" ht="12">
      <c r="A173" s="14"/>
      <c r="B173" s="193"/>
      <c r="C173" s="14"/>
      <c r="D173" s="186" t="s">
        <v>156</v>
      </c>
      <c r="E173" s="194" t="s">
        <v>3</v>
      </c>
      <c r="F173" s="195" t="s">
        <v>79</v>
      </c>
      <c r="G173" s="14"/>
      <c r="H173" s="196">
        <v>2</v>
      </c>
      <c r="I173" s="197"/>
      <c r="J173" s="14"/>
      <c r="K173" s="14"/>
      <c r="L173" s="193"/>
      <c r="M173" s="198"/>
      <c r="N173" s="199"/>
      <c r="O173" s="199"/>
      <c r="P173" s="199"/>
      <c r="Q173" s="199"/>
      <c r="R173" s="199"/>
      <c r="S173" s="199"/>
      <c r="T173" s="20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194" t="s">
        <v>156</v>
      </c>
      <c r="AU173" s="194" t="s">
        <v>79</v>
      </c>
      <c r="AV173" s="14" t="s">
        <v>79</v>
      </c>
      <c r="AW173" s="14" t="s">
        <v>31</v>
      </c>
      <c r="AX173" s="14" t="s">
        <v>77</v>
      </c>
      <c r="AY173" s="194" t="s">
        <v>146</v>
      </c>
    </row>
    <row r="174" spans="1:65" s="2" customFormat="1" ht="16.5" customHeight="1">
      <c r="A174" s="38"/>
      <c r="B174" s="165"/>
      <c r="C174" s="166" t="s">
        <v>388</v>
      </c>
      <c r="D174" s="166" t="s">
        <v>148</v>
      </c>
      <c r="E174" s="167" t="s">
        <v>1327</v>
      </c>
      <c r="F174" s="168" t="s">
        <v>1328</v>
      </c>
      <c r="G174" s="169" t="s">
        <v>543</v>
      </c>
      <c r="H174" s="170">
        <v>1</v>
      </c>
      <c r="I174" s="171"/>
      <c r="J174" s="172">
        <f>ROUND(I174*H174,2)</f>
        <v>0</v>
      </c>
      <c r="K174" s="173"/>
      <c r="L174" s="39"/>
      <c r="M174" s="174" t="s">
        <v>3</v>
      </c>
      <c r="N174" s="175" t="s">
        <v>40</v>
      </c>
      <c r="O174" s="72"/>
      <c r="P174" s="176">
        <f>O174*H174</f>
        <v>0</v>
      </c>
      <c r="Q174" s="176">
        <v>0.12303</v>
      </c>
      <c r="R174" s="176">
        <f>Q174*H174</f>
        <v>0.12303</v>
      </c>
      <c r="S174" s="176">
        <v>0</v>
      </c>
      <c r="T174" s="17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78" t="s">
        <v>152</v>
      </c>
      <c r="AT174" s="178" t="s">
        <v>148</v>
      </c>
      <c r="AU174" s="178" t="s">
        <v>79</v>
      </c>
      <c r="AY174" s="19" t="s">
        <v>146</v>
      </c>
      <c r="BE174" s="179">
        <f>IF(N174="základní",J174,0)</f>
        <v>0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19" t="s">
        <v>77</v>
      </c>
      <c r="BK174" s="179">
        <f>ROUND(I174*H174,2)</f>
        <v>0</v>
      </c>
      <c r="BL174" s="19" t="s">
        <v>152</v>
      </c>
      <c r="BM174" s="178" t="s">
        <v>1329</v>
      </c>
    </row>
    <row r="175" spans="1:47" s="2" customFormat="1" ht="12">
      <c r="A175" s="38"/>
      <c r="B175" s="39"/>
      <c r="C175" s="38"/>
      <c r="D175" s="180" t="s">
        <v>154</v>
      </c>
      <c r="E175" s="38"/>
      <c r="F175" s="181" t="s">
        <v>1330</v>
      </c>
      <c r="G175" s="38"/>
      <c r="H175" s="38"/>
      <c r="I175" s="182"/>
      <c r="J175" s="38"/>
      <c r="K175" s="38"/>
      <c r="L175" s="39"/>
      <c r="M175" s="183"/>
      <c r="N175" s="184"/>
      <c r="O175" s="72"/>
      <c r="P175" s="72"/>
      <c r="Q175" s="72"/>
      <c r="R175" s="72"/>
      <c r="S175" s="72"/>
      <c r="T175" s="73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9" t="s">
        <v>154</v>
      </c>
      <c r="AU175" s="19" t="s">
        <v>79</v>
      </c>
    </row>
    <row r="176" spans="1:51" s="14" customFormat="1" ht="12">
      <c r="A176" s="14"/>
      <c r="B176" s="193"/>
      <c r="C176" s="14"/>
      <c r="D176" s="186" t="s">
        <v>156</v>
      </c>
      <c r="E176" s="194" t="s">
        <v>3</v>
      </c>
      <c r="F176" s="195" t="s">
        <v>77</v>
      </c>
      <c r="G176" s="14"/>
      <c r="H176" s="196">
        <v>1</v>
      </c>
      <c r="I176" s="197"/>
      <c r="J176" s="14"/>
      <c r="K176" s="14"/>
      <c r="L176" s="193"/>
      <c r="M176" s="198"/>
      <c r="N176" s="199"/>
      <c r="O176" s="199"/>
      <c r="P176" s="199"/>
      <c r="Q176" s="199"/>
      <c r="R176" s="199"/>
      <c r="S176" s="199"/>
      <c r="T176" s="20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194" t="s">
        <v>156</v>
      </c>
      <c r="AU176" s="194" t="s">
        <v>79</v>
      </c>
      <c r="AV176" s="14" t="s">
        <v>79</v>
      </c>
      <c r="AW176" s="14" t="s">
        <v>31</v>
      </c>
      <c r="AX176" s="14" t="s">
        <v>77</v>
      </c>
      <c r="AY176" s="194" t="s">
        <v>146</v>
      </c>
    </row>
    <row r="177" spans="1:65" s="2" customFormat="1" ht="16.5" customHeight="1">
      <c r="A177" s="38"/>
      <c r="B177" s="165"/>
      <c r="C177" s="209" t="s">
        <v>396</v>
      </c>
      <c r="D177" s="209" t="s">
        <v>273</v>
      </c>
      <c r="E177" s="210" t="s">
        <v>1331</v>
      </c>
      <c r="F177" s="211" t="s">
        <v>1332</v>
      </c>
      <c r="G177" s="212" t="s">
        <v>543</v>
      </c>
      <c r="H177" s="213">
        <v>1</v>
      </c>
      <c r="I177" s="214"/>
      <c r="J177" s="215">
        <f>ROUND(I177*H177,2)</f>
        <v>0</v>
      </c>
      <c r="K177" s="216"/>
      <c r="L177" s="217"/>
      <c r="M177" s="218" t="s">
        <v>3</v>
      </c>
      <c r="N177" s="219" t="s">
        <v>40</v>
      </c>
      <c r="O177" s="72"/>
      <c r="P177" s="176">
        <f>O177*H177</f>
        <v>0</v>
      </c>
      <c r="Q177" s="176">
        <v>0.0133</v>
      </c>
      <c r="R177" s="176">
        <f>Q177*H177</f>
        <v>0.0133</v>
      </c>
      <c r="S177" s="176">
        <v>0</v>
      </c>
      <c r="T177" s="17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78" t="s">
        <v>207</v>
      </c>
      <c r="AT177" s="178" t="s">
        <v>273</v>
      </c>
      <c r="AU177" s="178" t="s">
        <v>79</v>
      </c>
      <c r="AY177" s="19" t="s">
        <v>146</v>
      </c>
      <c r="BE177" s="179">
        <f>IF(N177="základní",J177,0)</f>
        <v>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19" t="s">
        <v>77</v>
      </c>
      <c r="BK177" s="179">
        <f>ROUND(I177*H177,2)</f>
        <v>0</v>
      </c>
      <c r="BL177" s="19" t="s">
        <v>152</v>
      </c>
      <c r="BM177" s="178" t="s">
        <v>1333</v>
      </c>
    </row>
    <row r="178" spans="1:65" s="2" customFormat="1" ht="16.5" customHeight="1">
      <c r="A178" s="38"/>
      <c r="B178" s="165"/>
      <c r="C178" s="209" t="s">
        <v>402</v>
      </c>
      <c r="D178" s="209" t="s">
        <v>273</v>
      </c>
      <c r="E178" s="210" t="s">
        <v>1334</v>
      </c>
      <c r="F178" s="211" t="s">
        <v>1335</v>
      </c>
      <c r="G178" s="212" t="s">
        <v>543</v>
      </c>
      <c r="H178" s="213">
        <v>1</v>
      </c>
      <c r="I178" s="214"/>
      <c r="J178" s="215">
        <f>ROUND(I178*H178,2)</f>
        <v>0</v>
      </c>
      <c r="K178" s="216"/>
      <c r="L178" s="217"/>
      <c r="M178" s="218" t="s">
        <v>3</v>
      </c>
      <c r="N178" s="219" t="s">
        <v>40</v>
      </c>
      <c r="O178" s="72"/>
      <c r="P178" s="176">
        <f>O178*H178</f>
        <v>0</v>
      </c>
      <c r="Q178" s="176">
        <v>0.0035</v>
      </c>
      <c r="R178" s="176">
        <f>Q178*H178</f>
        <v>0.0035</v>
      </c>
      <c r="S178" s="176">
        <v>0</v>
      </c>
      <c r="T178" s="17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78" t="s">
        <v>207</v>
      </c>
      <c r="AT178" s="178" t="s">
        <v>273</v>
      </c>
      <c r="AU178" s="178" t="s">
        <v>79</v>
      </c>
      <c r="AY178" s="19" t="s">
        <v>146</v>
      </c>
      <c r="BE178" s="179">
        <f>IF(N178="základní",J178,0)</f>
        <v>0</v>
      </c>
      <c r="BF178" s="179">
        <f>IF(N178="snížená",J178,0)</f>
        <v>0</v>
      </c>
      <c r="BG178" s="179">
        <f>IF(N178="zákl. přenesená",J178,0)</f>
        <v>0</v>
      </c>
      <c r="BH178" s="179">
        <f>IF(N178="sníž. přenesená",J178,0)</f>
        <v>0</v>
      </c>
      <c r="BI178" s="179">
        <f>IF(N178="nulová",J178,0)</f>
        <v>0</v>
      </c>
      <c r="BJ178" s="19" t="s">
        <v>77</v>
      </c>
      <c r="BK178" s="179">
        <f>ROUND(I178*H178,2)</f>
        <v>0</v>
      </c>
      <c r="BL178" s="19" t="s">
        <v>152</v>
      </c>
      <c r="BM178" s="178" t="s">
        <v>1336</v>
      </c>
    </row>
    <row r="179" spans="1:65" s="2" customFormat="1" ht="16.5" customHeight="1">
      <c r="A179" s="38"/>
      <c r="B179" s="165"/>
      <c r="C179" s="166" t="s">
        <v>360</v>
      </c>
      <c r="D179" s="166" t="s">
        <v>148</v>
      </c>
      <c r="E179" s="167" t="s">
        <v>1337</v>
      </c>
      <c r="F179" s="168" t="s">
        <v>1338</v>
      </c>
      <c r="G179" s="169" t="s">
        <v>543</v>
      </c>
      <c r="H179" s="170">
        <v>1</v>
      </c>
      <c r="I179" s="171"/>
      <c r="J179" s="172">
        <f>ROUND(I179*H179,2)</f>
        <v>0</v>
      </c>
      <c r="K179" s="173"/>
      <c r="L179" s="39"/>
      <c r="M179" s="174" t="s">
        <v>3</v>
      </c>
      <c r="N179" s="175" t="s">
        <v>40</v>
      </c>
      <c r="O179" s="72"/>
      <c r="P179" s="176">
        <f>O179*H179</f>
        <v>0</v>
      </c>
      <c r="Q179" s="176">
        <v>0.32906</v>
      </c>
      <c r="R179" s="176">
        <f>Q179*H179</f>
        <v>0.32906</v>
      </c>
      <c r="S179" s="176">
        <v>0</v>
      </c>
      <c r="T179" s="17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78" t="s">
        <v>152</v>
      </c>
      <c r="AT179" s="178" t="s">
        <v>148</v>
      </c>
      <c r="AU179" s="178" t="s">
        <v>79</v>
      </c>
      <c r="AY179" s="19" t="s">
        <v>146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19" t="s">
        <v>77</v>
      </c>
      <c r="BK179" s="179">
        <f>ROUND(I179*H179,2)</f>
        <v>0</v>
      </c>
      <c r="BL179" s="19" t="s">
        <v>152</v>
      </c>
      <c r="BM179" s="178" t="s">
        <v>1339</v>
      </c>
    </row>
    <row r="180" spans="1:47" s="2" customFormat="1" ht="12">
      <c r="A180" s="38"/>
      <c r="B180" s="39"/>
      <c r="C180" s="38"/>
      <c r="D180" s="180" t="s">
        <v>154</v>
      </c>
      <c r="E180" s="38"/>
      <c r="F180" s="181" t="s">
        <v>1340</v>
      </c>
      <c r="G180" s="38"/>
      <c r="H180" s="38"/>
      <c r="I180" s="182"/>
      <c r="J180" s="38"/>
      <c r="K180" s="38"/>
      <c r="L180" s="39"/>
      <c r="M180" s="183"/>
      <c r="N180" s="184"/>
      <c r="O180" s="72"/>
      <c r="P180" s="72"/>
      <c r="Q180" s="72"/>
      <c r="R180" s="72"/>
      <c r="S180" s="72"/>
      <c r="T180" s="73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9" t="s">
        <v>154</v>
      </c>
      <c r="AU180" s="19" t="s">
        <v>79</v>
      </c>
    </row>
    <row r="181" spans="1:65" s="2" customFormat="1" ht="16.5" customHeight="1">
      <c r="A181" s="38"/>
      <c r="B181" s="165"/>
      <c r="C181" s="209" t="s">
        <v>365</v>
      </c>
      <c r="D181" s="209" t="s">
        <v>273</v>
      </c>
      <c r="E181" s="210" t="s">
        <v>1341</v>
      </c>
      <c r="F181" s="211" t="s">
        <v>1342</v>
      </c>
      <c r="G181" s="212" t="s">
        <v>543</v>
      </c>
      <c r="H181" s="213">
        <v>1</v>
      </c>
      <c r="I181" s="214"/>
      <c r="J181" s="215">
        <f>ROUND(I181*H181,2)</f>
        <v>0</v>
      </c>
      <c r="K181" s="216"/>
      <c r="L181" s="217"/>
      <c r="M181" s="218" t="s">
        <v>3</v>
      </c>
      <c r="N181" s="219" t="s">
        <v>40</v>
      </c>
      <c r="O181" s="72"/>
      <c r="P181" s="176">
        <f>O181*H181</f>
        <v>0</v>
      </c>
      <c r="Q181" s="176">
        <v>0.0295</v>
      </c>
      <c r="R181" s="176">
        <f>Q181*H181</f>
        <v>0.0295</v>
      </c>
      <c r="S181" s="176">
        <v>0</v>
      </c>
      <c r="T181" s="17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78" t="s">
        <v>207</v>
      </c>
      <c r="AT181" s="178" t="s">
        <v>273</v>
      </c>
      <c r="AU181" s="178" t="s">
        <v>79</v>
      </c>
      <c r="AY181" s="19" t="s">
        <v>146</v>
      </c>
      <c r="BE181" s="179">
        <f>IF(N181="základní",J181,0)</f>
        <v>0</v>
      </c>
      <c r="BF181" s="179">
        <f>IF(N181="snížená",J181,0)</f>
        <v>0</v>
      </c>
      <c r="BG181" s="179">
        <f>IF(N181="zákl. přenesená",J181,0)</f>
        <v>0</v>
      </c>
      <c r="BH181" s="179">
        <f>IF(N181="sníž. přenesená",J181,0)</f>
        <v>0</v>
      </c>
      <c r="BI181" s="179">
        <f>IF(N181="nulová",J181,0)</f>
        <v>0</v>
      </c>
      <c r="BJ181" s="19" t="s">
        <v>77</v>
      </c>
      <c r="BK181" s="179">
        <f>ROUND(I181*H181,2)</f>
        <v>0</v>
      </c>
      <c r="BL181" s="19" t="s">
        <v>152</v>
      </c>
      <c r="BM181" s="178" t="s">
        <v>1343</v>
      </c>
    </row>
    <row r="182" spans="1:65" s="2" customFormat="1" ht="16.5" customHeight="1">
      <c r="A182" s="38"/>
      <c r="B182" s="165"/>
      <c r="C182" s="166" t="s">
        <v>419</v>
      </c>
      <c r="D182" s="166" t="s">
        <v>148</v>
      </c>
      <c r="E182" s="167" t="s">
        <v>1337</v>
      </c>
      <c r="F182" s="168" t="s">
        <v>1338</v>
      </c>
      <c r="G182" s="169" t="s">
        <v>543</v>
      </c>
      <c r="H182" s="170">
        <v>1</v>
      </c>
      <c r="I182" s="171"/>
      <c r="J182" s="172">
        <f>ROUND(I182*H182,2)</f>
        <v>0</v>
      </c>
      <c r="K182" s="173"/>
      <c r="L182" s="39"/>
      <c r="M182" s="174" t="s">
        <v>3</v>
      </c>
      <c r="N182" s="175" t="s">
        <v>40</v>
      </c>
      <c r="O182" s="72"/>
      <c r="P182" s="176">
        <f>O182*H182</f>
        <v>0</v>
      </c>
      <c r="Q182" s="176">
        <v>0.32906</v>
      </c>
      <c r="R182" s="176">
        <f>Q182*H182</f>
        <v>0.32906</v>
      </c>
      <c r="S182" s="176">
        <v>0</v>
      </c>
      <c r="T182" s="17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78" t="s">
        <v>152</v>
      </c>
      <c r="AT182" s="178" t="s">
        <v>148</v>
      </c>
      <c r="AU182" s="178" t="s">
        <v>79</v>
      </c>
      <c r="AY182" s="19" t="s">
        <v>146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9" t="s">
        <v>77</v>
      </c>
      <c r="BK182" s="179">
        <f>ROUND(I182*H182,2)</f>
        <v>0</v>
      </c>
      <c r="BL182" s="19" t="s">
        <v>152</v>
      </c>
      <c r="BM182" s="178" t="s">
        <v>1344</v>
      </c>
    </row>
    <row r="183" spans="1:47" s="2" customFormat="1" ht="12">
      <c r="A183" s="38"/>
      <c r="B183" s="39"/>
      <c r="C183" s="38"/>
      <c r="D183" s="180" t="s">
        <v>154</v>
      </c>
      <c r="E183" s="38"/>
      <c r="F183" s="181" t="s">
        <v>1340</v>
      </c>
      <c r="G183" s="38"/>
      <c r="H183" s="38"/>
      <c r="I183" s="182"/>
      <c r="J183" s="38"/>
      <c r="K183" s="38"/>
      <c r="L183" s="39"/>
      <c r="M183" s="183"/>
      <c r="N183" s="184"/>
      <c r="O183" s="72"/>
      <c r="P183" s="72"/>
      <c r="Q183" s="72"/>
      <c r="R183" s="72"/>
      <c r="S183" s="72"/>
      <c r="T183" s="73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9" t="s">
        <v>154</v>
      </c>
      <c r="AU183" s="19" t="s">
        <v>79</v>
      </c>
    </row>
    <row r="184" spans="1:51" s="14" customFormat="1" ht="12">
      <c r="A184" s="14"/>
      <c r="B184" s="193"/>
      <c r="C184" s="14"/>
      <c r="D184" s="186" t="s">
        <v>156</v>
      </c>
      <c r="E184" s="194" t="s">
        <v>3</v>
      </c>
      <c r="F184" s="195" t="s">
        <v>77</v>
      </c>
      <c r="G184" s="14"/>
      <c r="H184" s="196">
        <v>1</v>
      </c>
      <c r="I184" s="197"/>
      <c r="J184" s="14"/>
      <c r="K184" s="14"/>
      <c r="L184" s="193"/>
      <c r="M184" s="198"/>
      <c r="N184" s="199"/>
      <c r="O184" s="199"/>
      <c r="P184" s="199"/>
      <c r="Q184" s="199"/>
      <c r="R184" s="199"/>
      <c r="S184" s="199"/>
      <c r="T184" s="20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194" t="s">
        <v>156</v>
      </c>
      <c r="AU184" s="194" t="s">
        <v>79</v>
      </c>
      <c r="AV184" s="14" t="s">
        <v>79</v>
      </c>
      <c r="AW184" s="14" t="s">
        <v>31</v>
      </c>
      <c r="AX184" s="14" t="s">
        <v>77</v>
      </c>
      <c r="AY184" s="194" t="s">
        <v>146</v>
      </c>
    </row>
    <row r="185" spans="1:65" s="2" customFormat="1" ht="16.5" customHeight="1">
      <c r="A185" s="38"/>
      <c r="B185" s="165"/>
      <c r="C185" s="209" t="s">
        <v>424</v>
      </c>
      <c r="D185" s="209" t="s">
        <v>273</v>
      </c>
      <c r="E185" s="210" t="s">
        <v>1341</v>
      </c>
      <c r="F185" s="211" t="s">
        <v>1342</v>
      </c>
      <c r="G185" s="212" t="s">
        <v>543</v>
      </c>
      <c r="H185" s="213">
        <v>1</v>
      </c>
      <c r="I185" s="214"/>
      <c r="J185" s="215">
        <f>ROUND(I185*H185,2)</f>
        <v>0</v>
      </c>
      <c r="K185" s="216"/>
      <c r="L185" s="217"/>
      <c r="M185" s="218" t="s">
        <v>3</v>
      </c>
      <c r="N185" s="219" t="s">
        <v>40</v>
      </c>
      <c r="O185" s="72"/>
      <c r="P185" s="176">
        <f>O185*H185</f>
        <v>0</v>
      </c>
      <c r="Q185" s="176">
        <v>0.0295</v>
      </c>
      <c r="R185" s="176">
        <f>Q185*H185</f>
        <v>0.0295</v>
      </c>
      <c r="S185" s="176">
        <v>0</v>
      </c>
      <c r="T185" s="17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78" t="s">
        <v>207</v>
      </c>
      <c r="AT185" s="178" t="s">
        <v>273</v>
      </c>
      <c r="AU185" s="178" t="s">
        <v>79</v>
      </c>
      <c r="AY185" s="19" t="s">
        <v>146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19" t="s">
        <v>77</v>
      </c>
      <c r="BK185" s="179">
        <f>ROUND(I185*H185,2)</f>
        <v>0</v>
      </c>
      <c r="BL185" s="19" t="s">
        <v>152</v>
      </c>
      <c r="BM185" s="178" t="s">
        <v>1345</v>
      </c>
    </row>
    <row r="186" spans="1:65" s="2" customFormat="1" ht="16.5" customHeight="1">
      <c r="A186" s="38"/>
      <c r="B186" s="165"/>
      <c r="C186" s="166" t="s">
        <v>372</v>
      </c>
      <c r="D186" s="166" t="s">
        <v>148</v>
      </c>
      <c r="E186" s="167" t="s">
        <v>1346</v>
      </c>
      <c r="F186" s="168" t="s">
        <v>1347</v>
      </c>
      <c r="G186" s="169" t="s">
        <v>190</v>
      </c>
      <c r="H186" s="170">
        <v>29.68</v>
      </c>
      <c r="I186" s="171"/>
      <c r="J186" s="172">
        <f>ROUND(I186*H186,2)</f>
        <v>0</v>
      </c>
      <c r="K186" s="173"/>
      <c r="L186" s="39"/>
      <c r="M186" s="174" t="s">
        <v>3</v>
      </c>
      <c r="N186" s="175" t="s">
        <v>40</v>
      </c>
      <c r="O186" s="72"/>
      <c r="P186" s="176">
        <f>O186*H186</f>
        <v>0</v>
      </c>
      <c r="Q186" s="176">
        <v>0.00013</v>
      </c>
      <c r="R186" s="176">
        <f>Q186*H186</f>
        <v>0.0038583999999999997</v>
      </c>
      <c r="S186" s="176">
        <v>0</v>
      </c>
      <c r="T186" s="17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78" t="s">
        <v>152</v>
      </c>
      <c r="AT186" s="178" t="s">
        <v>148</v>
      </c>
      <c r="AU186" s="178" t="s">
        <v>79</v>
      </c>
      <c r="AY186" s="19" t="s">
        <v>146</v>
      </c>
      <c r="BE186" s="179">
        <f>IF(N186="základní",J186,0)</f>
        <v>0</v>
      </c>
      <c r="BF186" s="179">
        <f>IF(N186="snížená",J186,0)</f>
        <v>0</v>
      </c>
      <c r="BG186" s="179">
        <f>IF(N186="zákl. přenesená",J186,0)</f>
        <v>0</v>
      </c>
      <c r="BH186" s="179">
        <f>IF(N186="sníž. přenesená",J186,0)</f>
        <v>0</v>
      </c>
      <c r="BI186" s="179">
        <f>IF(N186="nulová",J186,0)</f>
        <v>0</v>
      </c>
      <c r="BJ186" s="19" t="s">
        <v>77</v>
      </c>
      <c r="BK186" s="179">
        <f>ROUND(I186*H186,2)</f>
        <v>0</v>
      </c>
      <c r="BL186" s="19" t="s">
        <v>152</v>
      </c>
      <c r="BM186" s="178" t="s">
        <v>1348</v>
      </c>
    </row>
    <row r="187" spans="1:51" s="14" customFormat="1" ht="12">
      <c r="A187" s="14"/>
      <c r="B187" s="193"/>
      <c r="C187" s="14"/>
      <c r="D187" s="186" t="s">
        <v>156</v>
      </c>
      <c r="E187" s="194" t="s">
        <v>3</v>
      </c>
      <c r="F187" s="195" t="s">
        <v>1199</v>
      </c>
      <c r="G187" s="14"/>
      <c r="H187" s="196">
        <v>29.68</v>
      </c>
      <c r="I187" s="197"/>
      <c r="J187" s="14"/>
      <c r="K187" s="14"/>
      <c r="L187" s="193"/>
      <c r="M187" s="198"/>
      <c r="N187" s="199"/>
      <c r="O187" s="199"/>
      <c r="P187" s="199"/>
      <c r="Q187" s="199"/>
      <c r="R187" s="199"/>
      <c r="S187" s="199"/>
      <c r="T187" s="20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194" t="s">
        <v>156</v>
      </c>
      <c r="AU187" s="194" t="s">
        <v>79</v>
      </c>
      <c r="AV187" s="14" t="s">
        <v>79</v>
      </c>
      <c r="AW187" s="14" t="s">
        <v>31</v>
      </c>
      <c r="AX187" s="14" t="s">
        <v>77</v>
      </c>
      <c r="AY187" s="194" t="s">
        <v>146</v>
      </c>
    </row>
    <row r="188" spans="1:63" s="12" customFormat="1" ht="22.8" customHeight="1">
      <c r="A188" s="12"/>
      <c r="B188" s="152"/>
      <c r="C188" s="12"/>
      <c r="D188" s="153" t="s">
        <v>68</v>
      </c>
      <c r="E188" s="163" t="s">
        <v>1049</v>
      </c>
      <c r="F188" s="163" t="s">
        <v>1050</v>
      </c>
      <c r="G188" s="12"/>
      <c r="H188" s="12"/>
      <c r="I188" s="155"/>
      <c r="J188" s="164">
        <f>BK188</f>
        <v>0</v>
      </c>
      <c r="K188" s="12"/>
      <c r="L188" s="152"/>
      <c r="M188" s="157"/>
      <c r="N188" s="158"/>
      <c r="O188" s="158"/>
      <c r="P188" s="159">
        <f>SUM(P189:P190)</f>
        <v>0</v>
      </c>
      <c r="Q188" s="158"/>
      <c r="R188" s="159">
        <f>SUM(R189:R190)</f>
        <v>0</v>
      </c>
      <c r="S188" s="158"/>
      <c r="T188" s="160">
        <f>SUM(T189:T190)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53" t="s">
        <v>77</v>
      </c>
      <c r="AT188" s="161" t="s">
        <v>68</v>
      </c>
      <c r="AU188" s="161" t="s">
        <v>77</v>
      </c>
      <c r="AY188" s="153" t="s">
        <v>146</v>
      </c>
      <c r="BK188" s="162">
        <f>SUM(BK189:BK190)</f>
        <v>0</v>
      </c>
    </row>
    <row r="189" spans="1:65" s="2" customFormat="1" ht="24.15" customHeight="1">
      <c r="A189" s="38"/>
      <c r="B189" s="165"/>
      <c r="C189" s="166" t="s">
        <v>430</v>
      </c>
      <c r="D189" s="166" t="s">
        <v>148</v>
      </c>
      <c r="E189" s="167" t="s">
        <v>1349</v>
      </c>
      <c r="F189" s="168" t="s">
        <v>1350</v>
      </c>
      <c r="G189" s="169" t="s">
        <v>257</v>
      </c>
      <c r="H189" s="170">
        <v>2.572</v>
      </c>
      <c r="I189" s="171"/>
      <c r="J189" s="172">
        <f>ROUND(I189*H189,2)</f>
        <v>0</v>
      </c>
      <c r="K189" s="173"/>
      <c r="L189" s="39"/>
      <c r="M189" s="174" t="s">
        <v>3</v>
      </c>
      <c r="N189" s="175" t="s">
        <v>40</v>
      </c>
      <c r="O189" s="72"/>
      <c r="P189" s="176">
        <f>O189*H189</f>
        <v>0</v>
      </c>
      <c r="Q189" s="176">
        <v>0</v>
      </c>
      <c r="R189" s="176">
        <f>Q189*H189</f>
        <v>0</v>
      </c>
      <c r="S189" s="176">
        <v>0</v>
      </c>
      <c r="T189" s="17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78" t="s">
        <v>152</v>
      </c>
      <c r="AT189" s="178" t="s">
        <v>148</v>
      </c>
      <c r="AU189" s="178" t="s">
        <v>79</v>
      </c>
      <c r="AY189" s="19" t="s">
        <v>146</v>
      </c>
      <c r="BE189" s="179">
        <f>IF(N189="základní",J189,0)</f>
        <v>0</v>
      </c>
      <c r="BF189" s="179">
        <f>IF(N189="snížená",J189,0)</f>
        <v>0</v>
      </c>
      <c r="BG189" s="179">
        <f>IF(N189="zákl. přenesená",J189,0)</f>
        <v>0</v>
      </c>
      <c r="BH189" s="179">
        <f>IF(N189="sníž. přenesená",J189,0)</f>
        <v>0</v>
      </c>
      <c r="BI189" s="179">
        <f>IF(N189="nulová",J189,0)</f>
        <v>0</v>
      </c>
      <c r="BJ189" s="19" t="s">
        <v>77</v>
      </c>
      <c r="BK189" s="179">
        <f>ROUND(I189*H189,2)</f>
        <v>0</v>
      </c>
      <c r="BL189" s="19" t="s">
        <v>152</v>
      </c>
      <c r="BM189" s="178" t="s">
        <v>1351</v>
      </c>
    </row>
    <row r="190" spans="1:47" s="2" customFormat="1" ht="12">
      <c r="A190" s="38"/>
      <c r="B190" s="39"/>
      <c r="C190" s="38"/>
      <c r="D190" s="180" t="s">
        <v>154</v>
      </c>
      <c r="E190" s="38"/>
      <c r="F190" s="181" t="s">
        <v>1352</v>
      </c>
      <c r="G190" s="38"/>
      <c r="H190" s="38"/>
      <c r="I190" s="182"/>
      <c r="J190" s="38"/>
      <c r="K190" s="38"/>
      <c r="L190" s="39"/>
      <c r="M190" s="220"/>
      <c r="N190" s="221"/>
      <c r="O190" s="222"/>
      <c r="P190" s="222"/>
      <c r="Q190" s="222"/>
      <c r="R190" s="222"/>
      <c r="S190" s="222"/>
      <c r="T190" s="223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9" t="s">
        <v>154</v>
      </c>
      <c r="AU190" s="19" t="s">
        <v>79</v>
      </c>
    </row>
    <row r="191" spans="1:31" s="2" customFormat="1" ht="6.95" customHeight="1">
      <c r="A191" s="38"/>
      <c r="B191" s="55"/>
      <c r="C191" s="56"/>
      <c r="D191" s="56"/>
      <c r="E191" s="56"/>
      <c r="F191" s="56"/>
      <c r="G191" s="56"/>
      <c r="H191" s="56"/>
      <c r="I191" s="56"/>
      <c r="J191" s="56"/>
      <c r="K191" s="56"/>
      <c r="L191" s="39"/>
      <c r="M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</row>
  </sheetData>
  <autoFilter ref="C83:K19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2_01/132254203"/>
    <hyperlink ref="F92" r:id="rId2" display="https://podminky.urs.cz/item/CS_URS_2022_01/151201101"/>
    <hyperlink ref="F95" r:id="rId3" display="https://podminky.urs.cz/item/CS_URS_2022_01/151201111"/>
    <hyperlink ref="F98" r:id="rId4" display="https://podminky.urs.cz/item/CS_URS_2021_02/162751117"/>
    <hyperlink ref="F101" r:id="rId5" display="https://podminky.urs.cz/item/CS_URS_2021_02/171201231"/>
    <hyperlink ref="F104" r:id="rId6" display="https://podminky.urs.cz/item/CS_URS_2021_02/171251201"/>
    <hyperlink ref="F107" r:id="rId7" display="https://podminky.urs.cz/item/CS_URS_2021_02/174151101"/>
    <hyperlink ref="F125" r:id="rId8" display="https://podminky.urs.cz/item/CS_URS_2021_02/452313131"/>
    <hyperlink ref="F130" r:id="rId9" display="https://podminky.urs.cz/item/CS_URS_2021_02/452353101"/>
    <hyperlink ref="F136" r:id="rId10" display="https://podminky.urs.cz/item/CS_URS_2022_01/850245121"/>
    <hyperlink ref="F143" r:id="rId11" display="https://podminky.urs.cz/item/CS_URS_2022_01/857241131"/>
    <hyperlink ref="F147" r:id="rId12" display="https://podminky.urs.cz/item/CS_URS_2021_02/857242122"/>
    <hyperlink ref="F158" r:id="rId13" display="https://podminky.urs.cz/item/CS_URS_2021_02/891241112"/>
    <hyperlink ref="F160" r:id="rId14" display="https://podminky.urs.cz/item/CS_URS_2022_01/891241811"/>
    <hyperlink ref="F163" r:id="rId15" display="https://podminky.urs.cz/item/CS_URS_2021_02/891247112"/>
    <hyperlink ref="F166" r:id="rId16" display="https://podminky.urs.cz/item/CS_URS_2022_01/892241111"/>
    <hyperlink ref="F169" r:id="rId17" display="https://podminky.urs.cz/item/CS_URS_2021_02/892273122"/>
    <hyperlink ref="F172" r:id="rId18" display="https://podminky.urs.cz/item/CS_URS_2021_02/892372111"/>
    <hyperlink ref="F175" r:id="rId19" display="https://podminky.urs.cz/item/CS_URS_2021_02/899401112"/>
    <hyperlink ref="F180" r:id="rId20" display="https://podminky.urs.cz/item/CS_URS_2021_02/899401113"/>
    <hyperlink ref="F183" r:id="rId21" display="https://podminky.urs.cz/item/CS_URS_2021_02/899401113"/>
    <hyperlink ref="F190" r:id="rId22" display="https://podminky.urs.cz/item/CS_URS_2021_02/998273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  <c r="AZ2" s="227" t="s">
        <v>1190</v>
      </c>
      <c r="BA2" s="227" t="s">
        <v>1191</v>
      </c>
      <c r="BB2" s="227" t="s">
        <v>202</v>
      </c>
      <c r="BC2" s="227" t="s">
        <v>1353</v>
      </c>
      <c r="BD2" s="227" t="s">
        <v>79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79</v>
      </c>
      <c r="AZ3" s="227" t="s">
        <v>1193</v>
      </c>
      <c r="BA3" s="227" t="s">
        <v>1194</v>
      </c>
      <c r="BB3" s="227" t="s">
        <v>202</v>
      </c>
      <c r="BC3" s="227" t="s">
        <v>1354</v>
      </c>
      <c r="BD3" s="227" t="s">
        <v>79</v>
      </c>
    </row>
    <row r="4" spans="2:56" s="1" customFormat="1" ht="24.95" customHeight="1">
      <c r="B4" s="22"/>
      <c r="D4" s="23" t="s">
        <v>113</v>
      </c>
      <c r="L4" s="22"/>
      <c r="M4" s="114" t="s">
        <v>11</v>
      </c>
      <c r="AT4" s="19" t="s">
        <v>4</v>
      </c>
      <c r="AZ4" s="227" t="s">
        <v>1196</v>
      </c>
      <c r="BA4" s="227" t="s">
        <v>1197</v>
      </c>
      <c r="BB4" s="227" t="s">
        <v>202</v>
      </c>
      <c r="BC4" s="227" t="s">
        <v>1355</v>
      </c>
      <c r="BD4" s="227" t="s">
        <v>79</v>
      </c>
    </row>
    <row r="5" spans="2:56" s="1" customFormat="1" ht="6.95" customHeight="1">
      <c r="B5" s="22"/>
      <c r="L5" s="22"/>
      <c r="AZ5" s="227" t="s">
        <v>1356</v>
      </c>
      <c r="BA5" s="227" t="s">
        <v>1357</v>
      </c>
      <c r="BB5" s="227" t="s">
        <v>190</v>
      </c>
      <c r="BC5" s="227" t="s">
        <v>1358</v>
      </c>
      <c r="BD5" s="227" t="s">
        <v>79</v>
      </c>
    </row>
    <row r="6" spans="2:56" s="1" customFormat="1" ht="12" customHeight="1">
      <c r="B6" s="22"/>
      <c r="D6" s="32" t="s">
        <v>17</v>
      </c>
      <c r="L6" s="22"/>
      <c r="AZ6" s="227" t="s">
        <v>1199</v>
      </c>
      <c r="BA6" s="227" t="s">
        <v>1359</v>
      </c>
      <c r="BB6" s="227" t="s">
        <v>202</v>
      </c>
      <c r="BC6" s="227" t="s">
        <v>1360</v>
      </c>
      <c r="BD6" s="227" t="s">
        <v>79</v>
      </c>
    </row>
    <row r="7" spans="2:56" s="1" customFormat="1" ht="16.5" customHeight="1">
      <c r="B7" s="22"/>
      <c r="E7" s="115" t="str">
        <f>'Rekapitulace stavby'!K6</f>
        <v>Revitalizace vnitrobloku Bayerova - Botanická</v>
      </c>
      <c r="F7" s="32"/>
      <c r="G7" s="32"/>
      <c r="H7" s="32"/>
      <c r="L7" s="22"/>
      <c r="AZ7" s="227" t="s">
        <v>1205</v>
      </c>
      <c r="BA7" s="227" t="s">
        <v>1361</v>
      </c>
      <c r="BB7" s="227" t="s">
        <v>151</v>
      </c>
      <c r="BC7" s="227" t="s">
        <v>1362</v>
      </c>
      <c r="BD7" s="227" t="s">
        <v>79</v>
      </c>
    </row>
    <row r="8" spans="1:31" s="2" customFormat="1" ht="12" customHeight="1">
      <c r="A8" s="38"/>
      <c r="B8" s="39"/>
      <c r="C8" s="38"/>
      <c r="D8" s="32" t="s">
        <v>114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1363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8. 8. 2022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tr">
        <f>IF('Rekapitulace stavby'!AN10="","",'Rekapitulace stavby'!AN10)</f>
        <v/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27</v>
      </c>
      <c r="J15" s="27" t="str">
        <f>IF('Rekapitulace stavby'!AN11="","",'Rekapitulace stavby'!AN11)</f>
        <v/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26</v>
      </c>
      <c r="J20" s="27" t="str">
        <f>IF('Rekapitulace stavby'!AN16="","",'Rekapitulace stavby'!AN16)</f>
        <v/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27</v>
      </c>
      <c r="J21" s="27" t="str">
        <f>IF('Rekapitulace stavby'!AN17="","",'Rekapitulace stavby'!AN17)</f>
        <v/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32</v>
      </c>
      <c r="E23" s="38"/>
      <c r="F23" s="38"/>
      <c r="G23" s="38"/>
      <c r="H23" s="38"/>
      <c r="I23" s="32" t="s">
        <v>26</v>
      </c>
      <c r="J23" s="27" t="str">
        <f>IF('Rekapitulace stavby'!AN19="","",'Rekapitulace stavby'!AN19)</f>
        <v/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33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35</v>
      </c>
      <c r="E30" s="38"/>
      <c r="F30" s="38"/>
      <c r="G30" s="38"/>
      <c r="H30" s="38"/>
      <c r="I30" s="38"/>
      <c r="J30" s="90">
        <f>ROUND(J86,2)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37</v>
      </c>
      <c r="G32" s="38"/>
      <c r="H32" s="38"/>
      <c r="I32" s="43" t="s">
        <v>36</v>
      </c>
      <c r="J32" s="43" t="s">
        <v>38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39</v>
      </c>
      <c r="E33" s="32" t="s">
        <v>40</v>
      </c>
      <c r="F33" s="122">
        <f>ROUND((SUM(BE86:BE189)),2)</f>
        <v>0</v>
      </c>
      <c r="G33" s="38"/>
      <c r="H33" s="38"/>
      <c r="I33" s="123">
        <v>0.21</v>
      </c>
      <c r="J33" s="122">
        <f>ROUND(((SUM(BE86:BE189))*I33),2)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41</v>
      </c>
      <c r="F34" s="122">
        <f>ROUND((SUM(BF86:BF189)),2)</f>
        <v>0</v>
      </c>
      <c r="G34" s="38"/>
      <c r="H34" s="38"/>
      <c r="I34" s="123">
        <v>0.15</v>
      </c>
      <c r="J34" s="122">
        <f>ROUND(((SUM(BF86:BF189))*I34),2)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42</v>
      </c>
      <c r="F35" s="122">
        <f>ROUND((SUM(BG86:BG189)),2)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43</v>
      </c>
      <c r="F36" s="122">
        <f>ROUND((SUM(BH86:BH189)),2)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44</v>
      </c>
      <c r="F37" s="122">
        <f>ROUND((SUM(BI86:BI189)),2)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45</v>
      </c>
      <c r="E39" s="76"/>
      <c r="F39" s="76"/>
      <c r="G39" s="126" t="s">
        <v>46</v>
      </c>
      <c r="H39" s="127" t="s">
        <v>47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116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Revitalizace vnitrobloku Bayerova - Botanická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114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SO 302 - Vodovodní přípojka a rozvod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 xml:space="preserve"> </v>
      </c>
      <c r="G52" s="38"/>
      <c r="H52" s="38"/>
      <c r="I52" s="32" t="s">
        <v>23</v>
      </c>
      <c r="J52" s="64" t="str">
        <f>IF(J12="","",J12)</f>
        <v>8. 8. 2022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 xml:space="preserve"> </v>
      </c>
      <c r="G54" s="38"/>
      <c r="H54" s="38"/>
      <c r="I54" s="32" t="s">
        <v>30</v>
      </c>
      <c r="J54" s="36" t="str">
        <f>E21</f>
        <v xml:space="preserve"> 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38"/>
      <c r="E55" s="38"/>
      <c r="F55" s="27" t="str">
        <f>IF(E18="","",E18)</f>
        <v>Vyplň údaj</v>
      </c>
      <c r="G55" s="38"/>
      <c r="H55" s="38"/>
      <c r="I55" s="32" t="s">
        <v>32</v>
      </c>
      <c r="J55" s="36" t="str">
        <f>E24</f>
        <v xml:space="preserve"> 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117</v>
      </c>
      <c r="D57" s="124"/>
      <c r="E57" s="124"/>
      <c r="F57" s="124"/>
      <c r="G57" s="124"/>
      <c r="H57" s="124"/>
      <c r="I57" s="124"/>
      <c r="J57" s="131" t="s">
        <v>118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67</v>
      </c>
      <c r="D59" s="38"/>
      <c r="E59" s="38"/>
      <c r="F59" s="38"/>
      <c r="G59" s="38"/>
      <c r="H59" s="38"/>
      <c r="I59" s="38"/>
      <c r="J59" s="90">
        <f>J86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119</v>
      </c>
    </row>
    <row r="60" spans="1:31" s="9" customFormat="1" ht="24.95" customHeight="1">
      <c r="A60" s="9"/>
      <c r="B60" s="133"/>
      <c r="C60" s="9"/>
      <c r="D60" s="134" t="s">
        <v>120</v>
      </c>
      <c r="E60" s="135"/>
      <c r="F60" s="135"/>
      <c r="G60" s="135"/>
      <c r="H60" s="135"/>
      <c r="I60" s="135"/>
      <c r="J60" s="136">
        <f>J87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121</v>
      </c>
      <c r="E61" s="139"/>
      <c r="F61" s="139"/>
      <c r="G61" s="139"/>
      <c r="H61" s="139"/>
      <c r="I61" s="139"/>
      <c r="J61" s="140">
        <f>J88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7"/>
      <c r="C62" s="10"/>
      <c r="D62" s="138" t="s">
        <v>123</v>
      </c>
      <c r="E62" s="139"/>
      <c r="F62" s="139"/>
      <c r="G62" s="139"/>
      <c r="H62" s="139"/>
      <c r="I62" s="139"/>
      <c r="J62" s="140">
        <f>J132</f>
        <v>0</v>
      </c>
      <c r="K62" s="10"/>
      <c r="L62" s="13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7"/>
      <c r="C63" s="10"/>
      <c r="D63" s="138" t="s">
        <v>125</v>
      </c>
      <c r="E63" s="139"/>
      <c r="F63" s="139"/>
      <c r="G63" s="139"/>
      <c r="H63" s="139"/>
      <c r="I63" s="139"/>
      <c r="J63" s="140">
        <f>J142</f>
        <v>0</v>
      </c>
      <c r="K63" s="10"/>
      <c r="L63" s="13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7"/>
      <c r="C64" s="10"/>
      <c r="D64" s="138" t="s">
        <v>128</v>
      </c>
      <c r="E64" s="139"/>
      <c r="F64" s="139"/>
      <c r="G64" s="139"/>
      <c r="H64" s="139"/>
      <c r="I64" s="139"/>
      <c r="J64" s="140">
        <f>J174</f>
        <v>0</v>
      </c>
      <c r="K64" s="10"/>
      <c r="L64" s="13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33"/>
      <c r="C65" s="9"/>
      <c r="D65" s="134" t="s">
        <v>129</v>
      </c>
      <c r="E65" s="135"/>
      <c r="F65" s="135"/>
      <c r="G65" s="135"/>
      <c r="H65" s="135"/>
      <c r="I65" s="135"/>
      <c r="J65" s="136">
        <f>J177</f>
        <v>0</v>
      </c>
      <c r="K65" s="9"/>
      <c r="L65" s="13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37"/>
      <c r="C66" s="10"/>
      <c r="D66" s="138" t="s">
        <v>1364</v>
      </c>
      <c r="E66" s="139"/>
      <c r="F66" s="139"/>
      <c r="G66" s="139"/>
      <c r="H66" s="139"/>
      <c r="I66" s="139"/>
      <c r="J66" s="140">
        <f>J178</f>
        <v>0</v>
      </c>
      <c r="K66" s="10"/>
      <c r="L66" s="13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38"/>
      <c r="D67" s="38"/>
      <c r="E67" s="38"/>
      <c r="F67" s="38"/>
      <c r="G67" s="38"/>
      <c r="H67" s="38"/>
      <c r="I67" s="38"/>
      <c r="J67" s="38"/>
      <c r="K67" s="38"/>
      <c r="L67" s="116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116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11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131</v>
      </c>
      <c r="D73" s="38"/>
      <c r="E73" s="38"/>
      <c r="F73" s="38"/>
      <c r="G73" s="38"/>
      <c r="H73" s="38"/>
      <c r="I73" s="38"/>
      <c r="J73" s="38"/>
      <c r="K73" s="38"/>
      <c r="L73" s="116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38"/>
      <c r="D74" s="38"/>
      <c r="E74" s="38"/>
      <c r="F74" s="38"/>
      <c r="G74" s="38"/>
      <c r="H74" s="38"/>
      <c r="I74" s="38"/>
      <c r="J74" s="38"/>
      <c r="K74" s="38"/>
      <c r="L74" s="116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17</v>
      </c>
      <c r="D75" s="38"/>
      <c r="E75" s="38"/>
      <c r="F75" s="38"/>
      <c r="G75" s="38"/>
      <c r="H75" s="38"/>
      <c r="I75" s="38"/>
      <c r="J75" s="38"/>
      <c r="K75" s="3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38"/>
      <c r="D76" s="38"/>
      <c r="E76" s="115" t="str">
        <f>E7</f>
        <v>Revitalizace vnitrobloku Bayerova - Botanická</v>
      </c>
      <c r="F76" s="32"/>
      <c r="G76" s="32"/>
      <c r="H76" s="32"/>
      <c r="I76" s="38"/>
      <c r="J76" s="38"/>
      <c r="K76" s="3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114</v>
      </c>
      <c r="D77" s="38"/>
      <c r="E77" s="38"/>
      <c r="F77" s="38"/>
      <c r="G77" s="38"/>
      <c r="H77" s="38"/>
      <c r="I77" s="38"/>
      <c r="J77" s="38"/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38"/>
      <c r="D78" s="38"/>
      <c r="E78" s="62" t="str">
        <f>E9</f>
        <v>SO 302 - Vodovodní přípojka a rozvod</v>
      </c>
      <c r="F78" s="38"/>
      <c r="G78" s="38"/>
      <c r="H78" s="38"/>
      <c r="I78" s="38"/>
      <c r="J78" s="38"/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21</v>
      </c>
      <c r="D80" s="38"/>
      <c r="E80" s="38"/>
      <c r="F80" s="27" t="str">
        <f>F12</f>
        <v xml:space="preserve"> </v>
      </c>
      <c r="G80" s="38"/>
      <c r="H80" s="38"/>
      <c r="I80" s="32" t="s">
        <v>23</v>
      </c>
      <c r="J80" s="64" t="str">
        <f>IF(J12="","",J12)</f>
        <v>8. 8. 2022</v>
      </c>
      <c r="K80" s="38"/>
      <c r="L80" s="116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38"/>
      <c r="D81" s="38"/>
      <c r="E81" s="38"/>
      <c r="F81" s="38"/>
      <c r="G81" s="38"/>
      <c r="H81" s="38"/>
      <c r="I81" s="38"/>
      <c r="J81" s="38"/>
      <c r="K81" s="38"/>
      <c r="L81" s="116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25</v>
      </c>
      <c r="D82" s="38"/>
      <c r="E82" s="38"/>
      <c r="F82" s="27" t="str">
        <f>E15</f>
        <v xml:space="preserve"> </v>
      </c>
      <c r="G82" s="38"/>
      <c r="H82" s="38"/>
      <c r="I82" s="32" t="s">
        <v>30</v>
      </c>
      <c r="J82" s="36" t="str">
        <f>E21</f>
        <v xml:space="preserve"> </v>
      </c>
      <c r="K82" s="38"/>
      <c r="L82" s="116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28</v>
      </c>
      <c r="D83" s="38"/>
      <c r="E83" s="38"/>
      <c r="F83" s="27" t="str">
        <f>IF(E18="","",E18)</f>
        <v>Vyplň údaj</v>
      </c>
      <c r="G83" s="38"/>
      <c r="H83" s="38"/>
      <c r="I83" s="32" t="s">
        <v>32</v>
      </c>
      <c r="J83" s="36" t="str">
        <f>E24</f>
        <v xml:space="preserve"> </v>
      </c>
      <c r="K83" s="38"/>
      <c r="L83" s="116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38"/>
      <c r="D84" s="38"/>
      <c r="E84" s="38"/>
      <c r="F84" s="38"/>
      <c r="G84" s="38"/>
      <c r="H84" s="38"/>
      <c r="I84" s="38"/>
      <c r="J84" s="38"/>
      <c r="K84" s="38"/>
      <c r="L84" s="116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1" customFormat="1" ht="29.25" customHeight="1">
      <c r="A85" s="141"/>
      <c r="B85" s="142"/>
      <c r="C85" s="143" t="s">
        <v>132</v>
      </c>
      <c r="D85" s="144" t="s">
        <v>54</v>
      </c>
      <c r="E85" s="144" t="s">
        <v>50</v>
      </c>
      <c r="F85" s="144" t="s">
        <v>51</v>
      </c>
      <c r="G85" s="144" t="s">
        <v>133</v>
      </c>
      <c r="H85" s="144" t="s">
        <v>134</v>
      </c>
      <c r="I85" s="144" t="s">
        <v>135</v>
      </c>
      <c r="J85" s="145" t="s">
        <v>118</v>
      </c>
      <c r="K85" s="146" t="s">
        <v>136</v>
      </c>
      <c r="L85" s="147"/>
      <c r="M85" s="80" t="s">
        <v>3</v>
      </c>
      <c r="N85" s="81" t="s">
        <v>39</v>
      </c>
      <c r="O85" s="81" t="s">
        <v>137</v>
      </c>
      <c r="P85" s="81" t="s">
        <v>138</v>
      </c>
      <c r="Q85" s="81" t="s">
        <v>139</v>
      </c>
      <c r="R85" s="81" t="s">
        <v>140</v>
      </c>
      <c r="S85" s="81" t="s">
        <v>141</v>
      </c>
      <c r="T85" s="82" t="s">
        <v>142</v>
      </c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</row>
    <row r="86" spans="1:63" s="2" customFormat="1" ht="22.8" customHeight="1">
      <c r="A86" s="38"/>
      <c r="B86" s="39"/>
      <c r="C86" s="87" t="s">
        <v>143</v>
      </c>
      <c r="D86" s="38"/>
      <c r="E86" s="38"/>
      <c r="F86" s="38"/>
      <c r="G86" s="38"/>
      <c r="H86" s="38"/>
      <c r="I86" s="38"/>
      <c r="J86" s="148">
        <f>BK86</f>
        <v>0</v>
      </c>
      <c r="K86" s="38"/>
      <c r="L86" s="39"/>
      <c r="M86" s="83"/>
      <c r="N86" s="68"/>
      <c r="O86" s="84"/>
      <c r="P86" s="149">
        <f>P87+P177</f>
        <v>0</v>
      </c>
      <c r="Q86" s="84"/>
      <c r="R86" s="149">
        <f>R87+R177</f>
        <v>21.366501239999998</v>
      </c>
      <c r="S86" s="84"/>
      <c r="T86" s="150">
        <f>T87+T177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9" t="s">
        <v>68</v>
      </c>
      <c r="AU86" s="19" t="s">
        <v>119</v>
      </c>
      <c r="BK86" s="151">
        <f>BK87+BK177</f>
        <v>0</v>
      </c>
    </row>
    <row r="87" spans="1:63" s="12" customFormat="1" ht="25.9" customHeight="1">
      <c r="A87" s="12"/>
      <c r="B87" s="152"/>
      <c r="C87" s="12"/>
      <c r="D87" s="153" t="s">
        <v>68</v>
      </c>
      <c r="E87" s="154" t="s">
        <v>144</v>
      </c>
      <c r="F87" s="154" t="s">
        <v>145</v>
      </c>
      <c r="G87" s="12"/>
      <c r="H87" s="12"/>
      <c r="I87" s="155"/>
      <c r="J87" s="156">
        <f>BK87</f>
        <v>0</v>
      </c>
      <c r="K87" s="12"/>
      <c r="L87" s="152"/>
      <c r="M87" s="157"/>
      <c r="N87" s="158"/>
      <c r="O87" s="158"/>
      <c r="P87" s="159">
        <f>P88+P132+P142+P174</f>
        <v>0</v>
      </c>
      <c r="Q87" s="158"/>
      <c r="R87" s="159">
        <f>R88+R132+R142+R174</f>
        <v>21.36264124</v>
      </c>
      <c r="S87" s="158"/>
      <c r="T87" s="160">
        <f>T88+T132+T142+T174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3" t="s">
        <v>77</v>
      </c>
      <c r="AT87" s="161" t="s">
        <v>68</v>
      </c>
      <c r="AU87" s="161" t="s">
        <v>69</v>
      </c>
      <c r="AY87" s="153" t="s">
        <v>146</v>
      </c>
      <c r="BK87" s="162">
        <f>BK88+BK132+BK142+BK174</f>
        <v>0</v>
      </c>
    </row>
    <row r="88" spans="1:63" s="12" customFormat="1" ht="22.8" customHeight="1">
      <c r="A88" s="12"/>
      <c r="B88" s="152"/>
      <c r="C88" s="12"/>
      <c r="D88" s="153" t="s">
        <v>68</v>
      </c>
      <c r="E88" s="163" t="s">
        <v>77</v>
      </c>
      <c r="F88" s="163" t="s">
        <v>147</v>
      </c>
      <c r="G88" s="12"/>
      <c r="H88" s="12"/>
      <c r="I88" s="155"/>
      <c r="J88" s="164">
        <f>BK88</f>
        <v>0</v>
      </c>
      <c r="K88" s="12"/>
      <c r="L88" s="152"/>
      <c r="M88" s="157"/>
      <c r="N88" s="158"/>
      <c r="O88" s="158"/>
      <c r="P88" s="159">
        <f>SUM(P89:P131)</f>
        <v>0</v>
      </c>
      <c r="Q88" s="158"/>
      <c r="R88" s="159">
        <f>SUM(R89:R131)</f>
        <v>0.46698932000000004</v>
      </c>
      <c r="S88" s="158"/>
      <c r="T88" s="160">
        <f>SUM(T89:T131)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3" t="s">
        <v>77</v>
      </c>
      <c r="AT88" s="161" t="s">
        <v>68</v>
      </c>
      <c r="AU88" s="161" t="s">
        <v>77</v>
      </c>
      <c r="AY88" s="153" t="s">
        <v>146</v>
      </c>
      <c r="BK88" s="162">
        <f>SUM(BK89:BK131)</f>
        <v>0</v>
      </c>
    </row>
    <row r="89" spans="1:65" s="2" customFormat="1" ht="16.5" customHeight="1">
      <c r="A89" s="38"/>
      <c r="B89" s="165"/>
      <c r="C89" s="166" t="s">
        <v>77</v>
      </c>
      <c r="D89" s="166" t="s">
        <v>148</v>
      </c>
      <c r="E89" s="167" t="s">
        <v>1209</v>
      </c>
      <c r="F89" s="168" t="s">
        <v>1210</v>
      </c>
      <c r="G89" s="169" t="s">
        <v>1211</v>
      </c>
      <c r="H89" s="170">
        <v>50</v>
      </c>
      <c r="I89" s="171"/>
      <c r="J89" s="172">
        <f>ROUND(I89*H89,2)</f>
        <v>0</v>
      </c>
      <c r="K89" s="173"/>
      <c r="L89" s="39"/>
      <c r="M89" s="174" t="s">
        <v>3</v>
      </c>
      <c r="N89" s="175" t="s">
        <v>40</v>
      </c>
      <c r="O89" s="72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178" t="s">
        <v>152</v>
      </c>
      <c r="AT89" s="178" t="s">
        <v>148</v>
      </c>
      <c r="AU89" s="178" t="s">
        <v>79</v>
      </c>
      <c r="AY89" s="19" t="s">
        <v>146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9" t="s">
        <v>77</v>
      </c>
      <c r="BK89" s="179">
        <f>ROUND(I89*H89,2)</f>
        <v>0</v>
      </c>
      <c r="BL89" s="19" t="s">
        <v>152</v>
      </c>
      <c r="BM89" s="178" t="s">
        <v>1365</v>
      </c>
    </row>
    <row r="90" spans="1:65" s="2" customFormat="1" ht="24.15" customHeight="1">
      <c r="A90" s="38"/>
      <c r="B90" s="165"/>
      <c r="C90" s="166" t="s">
        <v>79</v>
      </c>
      <c r="D90" s="166" t="s">
        <v>148</v>
      </c>
      <c r="E90" s="167" t="s">
        <v>1366</v>
      </c>
      <c r="F90" s="168" t="s">
        <v>1367</v>
      </c>
      <c r="G90" s="169" t="s">
        <v>202</v>
      </c>
      <c r="H90" s="170">
        <v>100.224</v>
      </c>
      <c r="I90" s="171"/>
      <c r="J90" s="172">
        <f>ROUND(I90*H90,2)</f>
        <v>0</v>
      </c>
      <c r="K90" s="173"/>
      <c r="L90" s="39"/>
      <c r="M90" s="174" t="s">
        <v>3</v>
      </c>
      <c r="N90" s="175" t="s">
        <v>40</v>
      </c>
      <c r="O90" s="72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178" t="s">
        <v>152</v>
      </c>
      <c r="AT90" s="178" t="s">
        <v>148</v>
      </c>
      <c r="AU90" s="178" t="s">
        <v>79</v>
      </c>
      <c r="AY90" s="19" t="s">
        <v>146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9" t="s">
        <v>77</v>
      </c>
      <c r="BK90" s="179">
        <f>ROUND(I90*H90,2)</f>
        <v>0</v>
      </c>
      <c r="BL90" s="19" t="s">
        <v>152</v>
      </c>
      <c r="BM90" s="178" t="s">
        <v>1368</v>
      </c>
    </row>
    <row r="91" spans="1:47" s="2" customFormat="1" ht="12">
      <c r="A91" s="38"/>
      <c r="B91" s="39"/>
      <c r="C91" s="38"/>
      <c r="D91" s="180" t="s">
        <v>154</v>
      </c>
      <c r="E91" s="38"/>
      <c r="F91" s="181" t="s">
        <v>1369</v>
      </c>
      <c r="G91" s="38"/>
      <c r="H91" s="38"/>
      <c r="I91" s="182"/>
      <c r="J91" s="38"/>
      <c r="K91" s="38"/>
      <c r="L91" s="39"/>
      <c r="M91" s="183"/>
      <c r="N91" s="184"/>
      <c r="O91" s="72"/>
      <c r="P91" s="72"/>
      <c r="Q91" s="72"/>
      <c r="R91" s="72"/>
      <c r="S91" s="72"/>
      <c r="T91" s="73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9" t="s">
        <v>154</v>
      </c>
      <c r="AU91" s="19" t="s">
        <v>79</v>
      </c>
    </row>
    <row r="92" spans="1:51" s="14" customFormat="1" ht="12">
      <c r="A92" s="14"/>
      <c r="B92" s="193"/>
      <c r="C92" s="14"/>
      <c r="D92" s="186" t="s">
        <v>156</v>
      </c>
      <c r="E92" s="194" t="s">
        <v>3</v>
      </c>
      <c r="F92" s="195" t="s">
        <v>1370</v>
      </c>
      <c r="G92" s="14"/>
      <c r="H92" s="196">
        <v>18.618</v>
      </c>
      <c r="I92" s="197"/>
      <c r="J92" s="14"/>
      <c r="K92" s="14"/>
      <c r="L92" s="193"/>
      <c r="M92" s="198"/>
      <c r="N92" s="199"/>
      <c r="O92" s="199"/>
      <c r="P92" s="199"/>
      <c r="Q92" s="199"/>
      <c r="R92" s="199"/>
      <c r="S92" s="199"/>
      <c r="T92" s="200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194" t="s">
        <v>156</v>
      </c>
      <c r="AU92" s="194" t="s">
        <v>79</v>
      </c>
      <c r="AV92" s="14" t="s">
        <v>79</v>
      </c>
      <c r="AW92" s="14" t="s">
        <v>31</v>
      </c>
      <c r="AX92" s="14" t="s">
        <v>69</v>
      </c>
      <c r="AY92" s="194" t="s">
        <v>146</v>
      </c>
    </row>
    <row r="93" spans="1:51" s="14" customFormat="1" ht="12">
      <c r="A93" s="14"/>
      <c r="B93" s="193"/>
      <c r="C93" s="14"/>
      <c r="D93" s="186" t="s">
        <v>156</v>
      </c>
      <c r="E93" s="194" t="s">
        <v>3</v>
      </c>
      <c r="F93" s="195" t="s">
        <v>1371</v>
      </c>
      <c r="G93" s="14"/>
      <c r="H93" s="196">
        <v>81.606</v>
      </c>
      <c r="I93" s="197"/>
      <c r="J93" s="14"/>
      <c r="K93" s="14"/>
      <c r="L93" s="193"/>
      <c r="M93" s="198"/>
      <c r="N93" s="199"/>
      <c r="O93" s="199"/>
      <c r="P93" s="199"/>
      <c r="Q93" s="199"/>
      <c r="R93" s="199"/>
      <c r="S93" s="199"/>
      <c r="T93" s="200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194" t="s">
        <v>156</v>
      </c>
      <c r="AU93" s="194" t="s">
        <v>79</v>
      </c>
      <c r="AV93" s="14" t="s">
        <v>79</v>
      </c>
      <c r="AW93" s="14" t="s">
        <v>31</v>
      </c>
      <c r="AX93" s="14" t="s">
        <v>69</v>
      </c>
      <c r="AY93" s="194" t="s">
        <v>146</v>
      </c>
    </row>
    <row r="94" spans="1:51" s="15" customFormat="1" ht="12">
      <c r="A94" s="15"/>
      <c r="B94" s="201"/>
      <c r="C94" s="15"/>
      <c r="D94" s="186" t="s">
        <v>156</v>
      </c>
      <c r="E94" s="202" t="s">
        <v>1199</v>
      </c>
      <c r="F94" s="203" t="s">
        <v>161</v>
      </c>
      <c r="G94" s="15"/>
      <c r="H94" s="204">
        <v>100.224</v>
      </c>
      <c r="I94" s="205"/>
      <c r="J94" s="15"/>
      <c r="K94" s="15"/>
      <c r="L94" s="201"/>
      <c r="M94" s="206"/>
      <c r="N94" s="207"/>
      <c r="O94" s="207"/>
      <c r="P94" s="207"/>
      <c r="Q94" s="207"/>
      <c r="R94" s="207"/>
      <c r="S94" s="207"/>
      <c r="T94" s="208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02" t="s">
        <v>156</v>
      </c>
      <c r="AU94" s="202" t="s">
        <v>79</v>
      </c>
      <c r="AV94" s="15" t="s">
        <v>152</v>
      </c>
      <c r="AW94" s="15" t="s">
        <v>31</v>
      </c>
      <c r="AX94" s="15" t="s">
        <v>77</v>
      </c>
      <c r="AY94" s="202" t="s">
        <v>146</v>
      </c>
    </row>
    <row r="95" spans="1:65" s="2" customFormat="1" ht="16.5" customHeight="1">
      <c r="A95" s="38"/>
      <c r="B95" s="165"/>
      <c r="C95" s="166" t="s">
        <v>168</v>
      </c>
      <c r="D95" s="166" t="s">
        <v>148</v>
      </c>
      <c r="E95" s="167" t="s">
        <v>1372</v>
      </c>
      <c r="F95" s="168" t="s">
        <v>1373</v>
      </c>
      <c r="G95" s="169" t="s">
        <v>202</v>
      </c>
      <c r="H95" s="170">
        <v>25.23</v>
      </c>
      <c r="I95" s="171"/>
      <c r="J95" s="172">
        <f>ROUND(I95*H95,2)</f>
        <v>0</v>
      </c>
      <c r="K95" s="173"/>
      <c r="L95" s="39"/>
      <c r="M95" s="174" t="s">
        <v>3</v>
      </c>
      <c r="N95" s="175" t="s">
        <v>40</v>
      </c>
      <c r="O95" s="72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178" t="s">
        <v>152</v>
      </c>
      <c r="AT95" s="178" t="s">
        <v>148</v>
      </c>
      <c r="AU95" s="178" t="s">
        <v>79</v>
      </c>
      <c r="AY95" s="19" t="s">
        <v>146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19" t="s">
        <v>77</v>
      </c>
      <c r="BK95" s="179">
        <f>ROUND(I95*H95,2)</f>
        <v>0</v>
      </c>
      <c r="BL95" s="19" t="s">
        <v>152</v>
      </c>
      <c r="BM95" s="178" t="s">
        <v>1374</v>
      </c>
    </row>
    <row r="96" spans="1:51" s="14" customFormat="1" ht="12">
      <c r="A96" s="14"/>
      <c r="B96" s="193"/>
      <c r="C96" s="14"/>
      <c r="D96" s="186" t="s">
        <v>156</v>
      </c>
      <c r="E96" s="194" t="s">
        <v>3</v>
      </c>
      <c r="F96" s="195" t="s">
        <v>1375</v>
      </c>
      <c r="G96" s="14"/>
      <c r="H96" s="196">
        <v>25.23</v>
      </c>
      <c r="I96" s="197"/>
      <c r="J96" s="14"/>
      <c r="K96" s="14"/>
      <c r="L96" s="193"/>
      <c r="M96" s="198"/>
      <c r="N96" s="199"/>
      <c r="O96" s="199"/>
      <c r="P96" s="199"/>
      <c r="Q96" s="199"/>
      <c r="R96" s="199"/>
      <c r="S96" s="199"/>
      <c r="T96" s="20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194" t="s">
        <v>156</v>
      </c>
      <c r="AU96" s="194" t="s">
        <v>79</v>
      </c>
      <c r="AV96" s="14" t="s">
        <v>79</v>
      </c>
      <c r="AW96" s="14" t="s">
        <v>31</v>
      </c>
      <c r="AX96" s="14" t="s">
        <v>69</v>
      </c>
      <c r="AY96" s="194" t="s">
        <v>146</v>
      </c>
    </row>
    <row r="97" spans="1:51" s="15" customFormat="1" ht="12">
      <c r="A97" s="15"/>
      <c r="B97" s="201"/>
      <c r="C97" s="15"/>
      <c r="D97" s="186" t="s">
        <v>156</v>
      </c>
      <c r="E97" s="202" t="s">
        <v>1376</v>
      </c>
      <c r="F97" s="203" t="s">
        <v>161</v>
      </c>
      <c r="G97" s="15"/>
      <c r="H97" s="204">
        <v>25.23</v>
      </c>
      <c r="I97" s="205"/>
      <c r="J97" s="15"/>
      <c r="K97" s="15"/>
      <c r="L97" s="201"/>
      <c r="M97" s="206"/>
      <c r="N97" s="207"/>
      <c r="O97" s="207"/>
      <c r="P97" s="207"/>
      <c r="Q97" s="207"/>
      <c r="R97" s="207"/>
      <c r="S97" s="207"/>
      <c r="T97" s="208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02" t="s">
        <v>156</v>
      </c>
      <c r="AU97" s="202" t="s">
        <v>79</v>
      </c>
      <c r="AV97" s="15" t="s">
        <v>152</v>
      </c>
      <c r="AW97" s="15" t="s">
        <v>31</v>
      </c>
      <c r="AX97" s="15" t="s">
        <v>77</v>
      </c>
      <c r="AY97" s="202" t="s">
        <v>146</v>
      </c>
    </row>
    <row r="98" spans="1:65" s="2" customFormat="1" ht="16.5" customHeight="1">
      <c r="A98" s="38"/>
      <c r="B98" s="165"/>
      <c r="C98" s="166" t="s">
        <v>152</v>
      </c>
      <c r="D98" s="166" t="s">
        <v>148</v>
      </c>
      <c r="E98" s="167" t="s">
        <v>1218</v>
      </c>
      <c r="F98" s="168" t="s">
        <v>1219</v>
      </c>
      <c r="G98" s="169" t="s">
        <v>151</v>
      </c>
      <c r="H98" s="170">
        <v>234.668</v>
      </c>
      <c r="I98" s="171"/>
      <c r="J98" s="172">
        <f>ROUND(I98*H98,2)</f>
        <v>0</v>
      </c>
      <c r="K98" s="173"/>
      <c r="L98" s="39"/>
      <c r="M98" s="174" t="s">
        <v>3</v>
      </c>
      <c r="N98" s="175" t="s">
        <v>40</v>
      </c>
      <c r="O98" s="72"/>
      <c r="P98" s="176">
        <f>O98*H98</f>
        <v>0</v>
      </c>
      <c r="Q98" s="176">
        <v>0.00199</v>
      </c>
      <c r="R98" s="176">
        <f>Q98*H98</f>
        <v>0.46698932000000004</v>
      </c>
      <c r="S98" s="176">
        <v>0</v>
      </c>
      <c r="T98" s="177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78" t="s">
        <v>152</v>
      </c>
      <c r="AT98" s="178" t="s">
        <v>148</v>
      </c>
      <c r="AU98" s="178" t="s">
        <v>79</v>
      </c>
      <c r="AY98" s="19" t="s">
        <v>146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19" t="s">
        <v>77</v>
      </c>
      <c r="BK98" s="179">
        <f>ROUND(I98*H98,2)</f>
        <v>0</v>
      </c>
      <c r="BL98" s="19" t="s">
        <v>152</v>
      </c>
      <c r="BM98" s="178" t="s">
        <v>1377</v>
      </c>
    </row>
    <row r="99" spans="1:47" s="2" customFormat="1" ht="12">
      <c r="A99" s="38"/>
      <c r="B99" s="39"/>
      <c r="C99" s="38"/>
      <c r="D99" s="180" t="s">
        <v>154</v>
      </c>
      <c r="E99" s="38"/>
      <c r="F99" s="181" t="s">
        <v>1221</v>
      </c>
      <c r="G99" s="38"/>
      <c r="H99" s="38"/>
      <c r="I99" s="182"/>
      <c r="J99" s="38"/>
      <c r="K99" s="38"/>
      <c r="L99" s="39"/>
      <c r="M99" s="183"/>
      <c r="N99" s="184"/>
      <c r="O99" s="72"/>
      <c r="P99" s="72"/>
      <c r="Q99" s="72"/>
      <c r="R99" s="72"/>
      <c r="S99" s="72"/>
      <c r="T99" s="73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9" t="s">
        <v>154</v>
      </c>
      <c r="AU99" s="19" t="s">
        <v>79</v>
      </c>
    </row>
    <row r="100" spans="1:51" s="14" customFormat="1" ht="12">
      <c r="A100" s="14"/>
      <c r="B100" s="193"/>
      <c r="C100" s="14"/>
      <c r="D100" s="186" t="s">
        <v>156</v>
      </c>
      <c r="E100" s="194" t="s">
        <v>3</v>
      </c>
      <c r="F100" s="195" t="s">
        <v>1378</v>
      </c>
      <c r="G100" s="14"/>
      <c r="H100" s="196">
        <v>37.236</v>
      </c>
      <c r="I100" s="197"/>
      <c r="J100" s="14"/>
      <c r="K100" s="14"/>
      <c r="L100" s="193"/>
      <c r="M100" s="198"/>
      <c r="N100" s="199"/>
      <c r="O100" s="199"/>
      <c r="P100" s="199"/>
      <c r="Q100" s="199"/>
      <c r="R100" s="199"/>
      <c r="S100" s="199"/>
      <c r="T100" s="20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194" t="s">
        <v>156</v>
      </c>
      <c r="AU100" s="194" t="s">
        <v>79</v>
      </c>
      <c r="AV100" s="14" t="s">
        <v>79</v>
      </c>
      <c r="AW100" s="14" t="s">
        <v>31</v>
      </c>
      <c r="AX100" s="14" t="s">
        <v>69</v>
      </c>
      <c r="AY100" s="194" t="s">
        <v>146</v>
      </c>
    </row>
    <row r="101" spans="1:51" s="14" customFormat="1" ht="12">
      <c r="A101" s="14"/>
      <c r="B101" s="193"/>
      <c r="C101" s="14"/>
      <c r="D101" s="186" t="s">
        <v>156</v>
      </c>
      <c r="E101" s="194" t="s">
        <v>3</v>
      </c>
      <c r="F101" s="195" t="s">
        <v>1379</v>
      </c>
      <c r="G101" s="14"/>
      <c r="H101" s="196">
        <v>163.212</v>
      </c>
      <c r="I101" s="197"/>
      <c r="J101" s="14"/>
      <c r="K101" s="14"/>
      <c r="L101" s="193"/>
      <c r="M101" s="198"/>
      <c r="N101" s="199"/>
      <c r="O101" s="199"/>
      <c r="P101" s="199"/>
      <c r="Q101" s="199"/>
      <c r="R101" s="199"/>
      <c r="S101" s="199"/>
      <c r="T101" s="200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194" t="s">
        <v>156</v>
      </c>
      <c r="AU101" s="194" t="s">
        <v>79</v>
      </c>
      <c r="AV101" s="14" t="s">
        <v>79</v>
      </c>
      <c r="AW101" s="14" t="s">
        <v>31</v>
      </c>
      <c r="AX101" s="14" t="s">
        <v>69</v>
      </c>
      <c r="AY101" s="194" t="s">
        <v>146</v>
      </c>
    </row>
    <row r="102" spans="1:51" s="14" customFormat="1" ht="12">
      <c r="A102" s="14"/>
      <c r="B102" s="193"/>
      <c r="C102" s="14"/>
      <c r="D102" s="186" t="s">
        <v>156</v>
      </c>
      <c r="E102" s="194" t="s">
        <v>3</v>
      </c>
      <c r="F102" s="195" t="s">
        <v>1380</v>
      </c>
      <c r="G102" s="14"/>
      <c r="H102" s="196">
        <v>34.22</v>
      </c>
      <c r="I102" s="197"/>
      <c r="J102" s="14"/>
      <c r="K102" s="14"/>
      <c r="L102" s="193"/>
      <c r="M102" s="198"/>
      <c r="N102" s="199"/>
      <c r="O102" s="199"/>
      <c r="P102" s="199"/>
      <c r="Q102" s="199"/>
      <c r="R102" s="199"/>
      <c r="S102" s="199"/>
      <c r="T102" s="200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194" t="s">
        <v>156</v>
      </c>
      <c r="AU102" s="194" t="s">
        <v>79</v>
      </c>
      <c r="AV102" s="14" t="s">
        <v>79</v>
      </c>
      <c r="AW102" s="14" t="s">
        <v>31</v>
      </c>
      <c r="AX102" s="14" t="s">
        <v>69</v>
      </c>
      <c r="AY102" s="194" t="s">
        <v>146</v>
      </c>
    </row>
    <row r="103" spans="1:51" s="15" customFormat="1" ht="12">
      <c r="A103" s="15"/>
      <c r="B103" s="201"/>
      <c r="C103" s="15"/>
      <c r="D103" s="186" t="s">
        <v>156</v>
      </c>
      <c r="E103" s="202" t="s">
        <v>1205</v>
      </c>
      <c r="F103" s="203" t="s">
        <v>161</v>
      </c>
      <c r="G103" s="15"/>
      <c r="H103" s="204">
        <v>234.668</v>
      </c>
      <c r="I103" s="205"/>
      <c r="J103" s="15"/>
      <c r="K103" s="15"/>
      <c r="L103" s="201"/>
      <c r="M103" s="206"/>
      <c r="N103" s="207"/>
      <c r="O103" s="207"/>
      <c r="P103" s="207"/>
      <c r="Q103" s="207"/>
      <c r="R103" s="207"/>
      <c r="S103" s="207"/>
      <c r="T103" s="208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02" t="s">
        <v>156</v>
      </c>
      <c r="AU103" s="202" t="s">
        <v>79</v>
      </c>
      <c r="AV103" s="15" t="s">
        <v>152</v>
      </c>
      <c r="AW103" s="15" t="s">
        <v>31</v>
      </c>
      <c r="AX103" s="15" t="s">
        <v>77</v>
      </c>
      <c r="AY103" s="202" t="s">
        <v>146</v>
      </c>
    </row>
    <row r="104" spans="1:65" s="2" customFormat="1" ht="24.15" customHeight="1">
      <c r="A104" s="38"/>
      <c r="B104" s="165"/>
      <c r="C104" s="166" t="s">
        <v>181</v>
      </c>
      <c r="D104" s="166" t="s">
        <v>148</v>
      </c>
      <c r="E104" s="167" t="s">
        <v>1223</v>
      </c>
      <c r="F104" s="168" t="s">
        <v>1224</v>
      </c>
      <c r="G104" s="169" t="s">
        <v>151</v>
      </c>
      <c r="H104" s="170">
        <v>234.668</v>
      </c>
      <c r="I104" s="171"/>
      <c r="J104" s="172">
        <f>ROUND(I104*H104,2)</f>
        <v>0</v>
      </c>
      <c r="K104" s="173"/>
      <c r="L104" s="39"/>
      <c r="M104" s="174" t="s">
        <v>3</v>
      </c>
      <c r="N104" s="175" t="s">
        <v>40</v>
      </c>
      <c r="O104" s="72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78" t="s">
        <v>152</v>
      </c>
      <c r="AT104" s="178" t="s">
        <v>148</v>
      </c>
      <c r="AU104" s="178" t="s">
        <v>79</v>
      </c>
      <c r="AY104" s="19" t="s">
        <v>146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19" t="s">
        <v>77</v>
      </c>
      <c r="BK104" s="179">
        <f>ROUND(I104*H104,2)</f>
        <v>0</v>
      </c>
      <c r="BL104" s="19" t="s">
        <v>152</v>
      </c>
      <c r="BM104" s="178" t="s">
        <v>1381</v>
      </c>
    </row>
    <row r="105" spans="1:47" s="2" customFormat="1" ht="12">
      <c r="A105" s="38"/>
      <c r="B105" s="39"/>
      <c r="C105" s="38"/>
      <c r="D105" s="180" t="s">
        <v>154</v>
      </c>
      <c r="E105" s="38"/>
      <c r="F105" s="181" t="s">
        <v>1226</v>
      </c>
      <c r="G105" s="38"/>
      <c r="H105" s="38"/>
      <c r="I105" s="182"/>
      <c r="J105" s="38"/>
      <c r="K105" s="38"/>
      <c r="L105" s="39"/>
      <c r="M105" s="183"/>
      <c r="N105" s="184"/>
      <c r="O105" s="72"/>
      <c r="P105" s="72"/>
      <c r="Q105" s="72"/>
      <c r="R105" s="72"/>
      <c r="S105" s="72"/>
      <c r="T105" s="73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9" t="s">
        <v>154</v>
      </c>
      <c r="AU105" s="19" t="s">
        <v>79</v>
      </c>
    </row>
    <row r="106" spans="1:51" s="14" customFormat="1" ht="12">
      <c r="A106" s="14"/>
      <c r="B106" s="193"/>
      <c r="C106" s="14"/>
      <c r="D106" s="186" t="s">
        <v>156</v>
      </c>
      <c r="E106" s="194" t="s">
        <v>3</v>
      </c>
      <c r="F106" s="195" t="s">
        <v>1205</v>
      </c>
      <c r="G106" s="14"/>
      <c r="H106" s="196">
        <v>234.668</v>
      </c>
      <c r="I106" s="197"/>
      <c r="J106" s="14"/>
      <c r="K106" s="14"/>
      <c r="L106" s="193"/>
      <c r="M106" s="198"/>
      <c r="N106" s="199"/>
      <c r="O106" s="199"/>
      <c r="P106" s="199"/>
      <c r="Q106" s="199"/>
      <c r="R106" s="199"/>
      <c r="S106" s="199"/>
      <c r="T106" s="20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194" t="s">
        <v>156</v>
      </c>
      <c r="AU106" s="194" t="s">
        <v>79</v>
      </c>
      <c r="AV106" s="14" t="s">
        <v>79</v>
      </c>
      <c r="AW106" s="14" t="s">
        <v>31</v>
      </c>
      <c r="AX106" s="14" t="s">
        <v>77</v>
      </c>
      <c r="AY106" s="194" t="s">
        <v>146</v>
      </c>
    </row>
    <row r="107" spans="1:65" s="2" customFormat="1" ht="37.8" customHeight="1">
      <c r="A107" s="38"/>
      <c r="B107" s="165"/>
      <c r="C107" s="166" t="s">
        <v>187</v>
      </c>
      <c r="D107" s="166" t="s">
        <v>148</v>
      </c>
      <c r="E107" s="167" t="s">
        <v>250</v>
      </c>
      <c r="F107" s="168" t="s">
        <v>251</v>
      </c>
      <c r="G107" s="169" t="s">
        <v>202</v>
      </c>
      <c r="H107" s="170">
        <v>100.224</v>
      </c>
      <c r="I107" s="171"/>
      <c r="J107" s="172">
        <f>ROUND(I107*H107,2)</f>
        <v>0</v>
      </c>
      <c r="K107" s="173"/>
      <c r="L107" s="39"/>
      <c r="M107" s="174" t="s">
        <v>3</v>
      </c>
      <c r="N107" s="175" t="s">
        <v>40</v>
      </c>
      <c r="O107" s="72"/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178" t="s">
        <v>152</v>
      </c>
      <c r="AT107" s="178" t="s">
        <v>148</v>
      </c>
      <c r="AU107" s="178" t="s">
        <v>79</v>
      </c>
      <c r="AY107" s="19" t="s">
        <v>146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19" t="s">
        <v>77</v>
      </c>
      <c r="BK107" s="179">
        <f>ROUND(I107*H107,2)</f>
        <v>0</v>
      </c>
      <c r="BL107" s="19" t="s">
        <v>152</v>
      </c>
      <c r="BM107" s="178" t="s">
        <v>1382</v>
      </c>
    </row>
    <row r="108" spans="1:47" s="2" customFormat="1" ht="12">
      <c r="A108" s="38"/>
      <c r="B108" s="39"/>
      <c r="C108" s="38"/>
      <c r="D108" s="180" t="s">
        <v>154</v>
      </c>
      <c r="E108" s="38"/>
      <c r="F108" s="181" t="s">
        <v>1228</v>
      </c>
      <c r="G108" s="38"/>
      <c r="H108" s="38"/>
      <c r="I108" s="182"/>
      <c r="J108" s="38"/>
      <c r="K108" s="38"/>
      <c r="L108" s="39"/>
      <c r="M108" s="183"/>
      <c r="N108" s="184"/>
      <c r="O108" s="72"/>
      <c r="P108" s="72"/>
      <c r="Q108" s="72"/>
      <c r="R108" s="72"/>
      <c r="S108" s="72"/>
      <c r="T108" s="73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9" t="s">
        <v>154</v>
      </c>
      <c r="AU108" s="19" t="s">
        <v>79</v>
      </c>
    </row>
    <row r="109" spans="1:51" s="14" customFormat="1" ht="12">
      <c r="A109" s="14"/>
      <c r="B109" s="193"/>
      <c r="C109" s="14"/>
      <c r="D109" s="186" t="s">
        <v>156</v>
      </c>
      <c r="E109" s="194" t="s">
        <v>3</v>
      </c>
      <c r="F109" s="195" t="s">
        <v>1199</v>
      </c>
      <c r="G109" s="14"/>
      <c r="H109" s="196">
        <v>100.224</v>
      </c>
      <c r="I109" s="197"/>
      <c r="J109" s="14"/>
      <c r="K109" s="14"/>
      <c r="L109" s="193"/>
      <c r="M109" s="198"/>
      <c r="N109" s="199"/>
      <c r="O109" s="199"/>
      <c r="P109" s="199"/>
      <c r="Q109" s="199"/>
      <c r="R109" s="199"/>
      <c r="S109" s="199"/>
      <c r="T109" s="20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194" t="s">
        <v>156</v>
      </c>
      <c r="AU109" s="194" t="s">
        <v>79</v>
      </c>
      <c r="AV109" s="14" t="s">
        <v>79</v>
      </c>
      <c r="AW109" s="14" t="s">
        <v>31</v>
      </c>
      <c r="AX109" s="14" t="s">
        <v>77</v>
      </c>
      <c r="AY109" s="194" t="s">
        <v>146</v>
      </c>
    </row>
    <row r="110" spans="1:65" s="2" customFormat="1" ht="24.15" customHeight="1">
      <c r="A110" s="38"/>
      <c r="B110" s="165"/>
      <c r="C110" s="166" t="s">
        <v>199</v>
      </c>
      <c r="D110" s="166" t="s">
        <v>148</v>
      </c>
      <c r="E110" s="167" t="s">
        <v>255</v>
      </c>
      <c r="F110" s="168" t="s">
        <v>256</v>
      </c>
      <c r="G110" s="169" t="s">
        <v>257</v>
      </c>
      <c r="H110" s="170">
        <v>100.224</v>
      </c>
      <c r="I110" s="171"/>
      <c r="J110" s="172">
        <f>ROUND(I110*H110,2)</f>
        <v>0</v>
      </c>
      <c r="K110" s="173"/>
      <c r="L110" s="39"/>
      <c r="M110" s="174" t="s">
        <v>3</v>
      </c>
      <c r="N110" s="175" t="s">
        <v>40</v>
      </c>
      <c r="O110" s="72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78" t="s">
        <v>152</v>
      </c>
      <c r="AT110" s="178" t="s">
        <v>148</v>
      </c>
      <c r="AU110" s="178" t="s">
        <v>79</v>
      </c>
      <c r="AY110" s="19" t="s">
        <v>146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9" t="s">
        <v>77</v>
      </c>
      <c r="BK110" s="179">
        <f>ROUND(I110*H110,2)</f>
        <v>0</v>
      </c>
      <c r="BL110" s="19" t="s">
        <v>152</v>
      </c>
      <c r="BM110" s="178" t="s">
        <v>1383</v>
      </c>
    </row>
    <row r="111" spans="1:47" s="2" customFormat="1" ht="12">
      <c r="A111" s="38"/>
      <c r="B111" s="39"/>
      <c r="C111" s="38"/>
      <c r="D111" s="180" t="s">
        <v>154</v>
      </c>
      <c r="E111" s="38"/>
      <c r="F111" s="181" t="s">
        <v>1230</v>
      </c>
      <c r="G111" s="38"/>
      <c r="H111" s="38"/>
      <c r="I111" s="182"/>
      <c r="J111" s="38"/>
      <c r="K111" s="38"/>
      <c r="L111" s="39"/>
      <c r="M111" s="183"/>
      <c r="N111" s="184"/>
      <c r="O111" s="72"/>
      <c r="P111" s="72"/>
      <c r="Q111" s="72"/>
      <c r="R111" s="72"/>
      <c r="S111" s="72"/>
      <c r="T111" s="73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9" t="s">
        <v>154</v>
      </c>
      <c r="AU111" s="19" t="s">
        <v>79</v>
      </c>
    </row>
    <row r="112" spans="1:51" s="14" customFormat="1" ht="12">
      <c r="A112" s="14"/>
      <c r="B112" s="193"/>
      <c r="C112" s="14"/>
      <c r="D112" s="186" t="s">
        <v>156</v>
      </c>
      <c r="E112" s="194" t="s">
        <v>3</v>
      </c>
      <c r="F112" s="195" t="s">
        <v>1199</v>
      </c>
      <c r="G112" s="14"/>
      <c r="H112" s="196">
        <v>100.224</v>
      </c>
      <c r="I112" s="197"/>
      <c r="J112" s="14"/>
      <c r="K112" s="14"/>
      <c r="L112" s="193"/>
      <c r="M112" s="198"/>
      <c r="N112" s="199"/>
      <c r="O112" s="199"/>
      <c r="P112" s="199"/>
      <c r="Q112" s="199"/>
      <c r="R112" s="199"/>
      <c r="S112" s="199"/>
      <c r="T112" s="20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194" t="s">
        <v>156</v>
      </c>
      <c r="AU112" s="194" t="s">
        <v>79</v>
      </c>
      <c r="AV112" s="14" t="s">
        <v>79</v>
      </c>
      <c r="AW112" s="14" t="s">
        <v>31</v>
      </c>
      <c r="AX112" s="14" t="s">
        <v>77</v>
      </c>
      <c r="AY112" s="194" t="s">
        <v>146</v>
      </c>
    </row>
    <row r="113" spans="1:65" s="2" customFormat="1" ht="24.15" customHeight="1">
      <c r="A113" s="38"/>
      <c r="B113" s="165"/>
      <c r="C113" s="166" t="s">
        <v>207</v>
      </c>
      <c r="D113" s="166" t="s">
        <v>148</v>
      </c>
      <c r="E113" s="167" t="s">
        <v>261</v>
      </c>
      <c r="F113" s="168" t="s">
        <v>262</v>
      </c>
      <c r="G113" s="169" t="s">
        <v>202</v>
      </c>
      <c r="H113" s="170">
        <v>100.224</v>
      </c>
      <c r="I113" s="171"/>
      <c r="J113" s="172">
        <f>ROUND(I113*H113,2)</f>
        <v>0</v>
      </c>
      <c r="K113" s="173"/>
      <c r="L113" s="39"/>
      <c r="M113" s="174" t="s">
        <v>3</v>
      </c>
      <c r="N113" s="175" t="s">
        <v>40</v>
      </c>
      <c r="O113" s="72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78" t="s">
        <v>152</v>
      </c>
      <c r="AT113" s="178" t="s">
        <v>148</v>
      </c>
      <c r="AU113" s="178" t="s">
        <v>79</v>
      </c>
      <c r="AY113" s="19" t="s">
        <v>146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19" t="s">
        <v>77</v>
      </c>
      <c r="BK113" s="179">
        <f>ROUND(I113*H113,2)</f>
        <v>0</v>
      </c>
      <c r="BL113" s="19" t="s">
        <v>152</v>
      </c>
      <c r="BM113" s="178" t="s">
        <v>1384</v>
      </c>
    </row>
    <row r="114" spans="1:47" s="2" customFormat="1" ht="12">
      <c r="A114" s="38"/>
      <c r="B114" s="39"/>
      <c r="C114" s="38"/>
      <c r="D114" s="180" t="s">
        <v>154</v>
      </c>
      <c r="E114" s="38"/>
      <c r="F114" s="181" t="s">
        <v>1233</v>
      </c>
      <c r="G114" s="38"/>
      <c r="H114" s="38"/>
      <c r="I114" s="182"/>
      <c r="J114" s="38"/>
      <c r="K114" s="38"/>
      <c r="L114" s="39"/>
      <c r="M114" s="183"/>
      <c r="N114" s="184"/>
      <c r="O114" s="72"/>
      <c r="P114" s="72"/>
      <c r="Q114" s="72"/>
      <c r="R114" s="72"/>
      <c r="S114" s="72"/>
      <c r="T114" s="73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9" t="s">
        <v>154</v>
      </c>
      <c r="AU114" s="19" t="s">
        <v>79</v>
      </c>
    </row>
    <row r="115" spans="1:51" s="14" customFormat="1" ht="12">
      <c r="A115" s="14"/>
      <c r="B115" s="193"/>
      <c r="C115" s="14"/>
      <c r="D115" s="186" t="s">
        <v>156</v>
      </c>
      <c r="E115" s="194" t="s">
        <v>3</v>
      </c>
      <c r="F115" s="195" t="s">
        <v>1199</v>
      </c>
      <c r="G115" s="14"/>
      <c r="H115" s="196">
        <v>100.224</v>
      </c>
      <c r="I115" s="197"/>
      <c r="J115" s="14"/>
      <c r="K115" s="14"/>
      <c r="L115" s="193"/>
      <c r="M115" s="198"/>
      <c r="N115" s="199"/>
      <c r="O115" s="199"/>
      <c r="P115" s="199"/>
      <c r="Q115" s="199"/>
      <c r="R115" s="199"/>
      <c r="S115" s="199"/>
      <c r="T115" s="20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194" t="s">
        <v>156</v>
      </c>
      <c r="AU115" s="194" t="s">
        <v>79</v>
      </c>
      <c r="AV115" s="14" t="s">
        <v>79</v>
      </c>
      <c r="AW115" s="14" t="s">
        <v>31</v>
      </c>
      <c r="AX115" s="14" t="s">
        <v>77</v>
      </c>
      <c r="AY115" s="194" t="s">
        <v>146</v>
      </c>
    </row>
    <row r="116" spans="1:65" s="2" customFormat="1" ht="24.15" customHeight="1">
      <c r="A116" s="38"/>
      <c r="B116" s="165"/>
      <c r="C116" s="166" t="s">
        <v>214</v>
      </c>
      <c r="D116" s="166" t="s">
        <v>148</v>
      </c>
      <c r="E116" s="167" t="s">
        <v>279</v>
      </c>
      <c r="F116" s="168" t="s">
        <v>280</v>
      </c>
      <c r="G116" s="169" t="s">
        <v>202</v>
      </c>
      <c r="H116" s="170">
        <v>60.203</v>
      </c>
      <c r="I116" s="171"/>
      <c r="J116" s="172">
        <f>ROUND(I116*H116,2)</f>
        <v>0</v>
      </c>
      <c r="K116" s="173"/>
      <c r="L116" s="39"/>
      <c r="M116" s="174" t="s">
        <v>3</v>
      </c>
      <c r="N116" s="175" t="s">
        <v>40</v>
      </c>
      <c r="O116" s="72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78" t="s">
        <v>152</v>
      </c>
      <c r="AT116" s="178" t="s">
        <v>148</v>
      </c>
      <c r="AU116" s="178" t="s">
        <v>79</v>
      </c>
      <c r="AY116" s="19" t="s">
        <v>146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19" t="s">
        <v>77</v>
      </c>
      <c r="BK116" s="179">
        <f>ROUND(I116*H116,2)</f>
        <v>0</v>
      </c>
      <c r="BL116" s="19" t="s">
        <v>152</v>
      </c>
      <c r="BM116" s="178" t="s">
        <v>1385</v>
      </c>
    </row>
    <row r="117" spans="1:47" s="2" customFormat="1" ht="12">
      <c r="A117" s="38"/>
      <c r="B117" s="39"/>
      <c r="C117" s="38"/>
      <c r="D117" s="180" t="s">
        <v>154</v>
      </c>
      <c r="E117" s="38"/>
      <c r="F117" s="181" t="s">
        <v>1235</v>
      </c>
      <c r="G117" s="38"/>
      <c r="H117" s="38"/>
      <c r="I117" s="182"/>
      <c r="J117" s="38"/>
      <c r="K117" s="38"/>
      <c r="L117" s="39"/>
      <c r="M117" s="183"/>
      <c r="N117" s="184"/>
      <c r="O117" s="72"/>
      <c r="P117" s="72"/>
      <c r="Q117" s="72"/>
      <c r="R117" s="72"/>
      <c r="S117" s="72"/>
      <c r="T117" s="73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9" t="s">
        <v>154</v>
      </c>
      <c r="AU117" s="19" t="s">
        <v>79</v>
      </c>
    </row>
    <row r="118" spans="1:51" s="14" customFormat="1" ht="12">
      <c r="A118" s="14"/>
      <c r="B118" s="193"/>
      <c r="C118" s="14"/>
      <c r="D118" s="186" t="s">
        <v>156</v>
      </c>
      <c r="E118" s="194" t="s">
        <v>3</v>
      </c>
      <c r="F118" s="195" t="s">
        <v>1199</v>
      </c>
      <c r="G118" s="14"/>
      <c r="H118" s="196">
        <v>100.224</v>
      </c>
      <c r="I118" s="197"/>
      <c r="J118" s="14"/>
      <c r="K118" s="14"/>
      <c r="L118" s="193"/>
      <c r="M118" s="198"/>
      <c r="N118" s="199"/>
      <c r="O118" s="199"/>
      <c r="P118" s="199"/>
      <c r="Q118" s="199"/>
      <c r="R118" s="199"/>
      <c r="S118" s="199"/>
      <c r="T118" s="20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194" t="s">
        <v>156</v>
      </c>
      <c r="AU118" s="194" t="s">
        <v>79</v>
      </c>
      <c r="AV118" s="14" t="s">
        <v>79</v>
      </c>
      <c r="AW118" s="14" t="s">
        <v>31</v>
      </c>
      <c r="AX118" s="14" t="s">
        <v>69</v>
      </c>
      <c r="AY118" s="194" t="s">
        <v>146</v>
      </c>
    </row>
    <row r="119" spans="1:51" s="14" customFormat="1" ht="12">
      <c r="A119" s="14"/>
      <c r="B119" s="193"/>
      <c r="C119" s="14"/>
      <c r="D119" s="186" t="s">
        <v>156</v>
      </c>
      <c r="E119" s="194" t="s">
        <v>3</v>
      </c>
      <c r="F119" s="195" t="s">
        <v>1236</v>
      </c>
      <c r="G119" s="14"/>
      <c r="H119" s="196">
        <v>-6.385</v>
      </c>
      <c r="I119" s="197"/>
      <c r="J119" s="14"/>
      <c r="K119" s="14"/>
      <c r="L119" s="193"/>
      <c r="M119" s="198"/>
      <c r="N119" s="199"/>
      <c r="O119" s="199"/>
      <c r="P119" s="199"/>
      <c r="Q119" s="199"/>
      <c r="R119" s="199"/>
      <c r="S119" s="199"/>
      <c r="T119" s="20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194" t="s">
        <v>156</v>
      </c>
      <c r="AU119" s="194" t="s">
        <v>79</v>
      </c>
      <c r="AV119" s="14" t="s">
        <v>79</v>
      </c>
      <c r="AW119" s="14" t="s">
        <v>31</v>
      </c>
      <c r="AX119" s="14" t="s">
        <v>69</v>
      </c>
      <c r="AY119" s="194" t="s">
        <v>146</v>
      </c>
    </row>
    <row r="120" spans="1:51" s="14" customFormat="1" ht="12">
      <c r="A120" s="14"/>
      <c r="B120" s="193"/>
      <c r="C120" s="14"/>
      <c r="D120" s="186" t="s">
        <v>156</v>
      </c>
      <c r="E120" s="194" t="s">
        <v>3</v>
      </c>
      <c r="F120" s="195" t="s">
        <v>1386</v>
      </c>
      <c r="G120" s="14"/>
      <c r="H120" s="196">
        <v>-33.636</v>
      </c>
      <c r="I120" s="197"/>
      <c r="J120" s="14"/>
      <c r="K120" s="14"/>
      <c r="L120" s="193"/>
      <c r="M120" s="198"/>
      <c r="N120" s="199"/>
      <c r="O120" s="199"/>
      <c r="P120" s="199"/>
      <c r="Q120" s="199"/>
      <c r="R120" s="199"/>
      <c r="S120" s="199"/>
      <c r="T120" s="20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194" t="s">
        <v>156</v>
      </c>
      <c r="AU120" s="194" t="s">
        <v>79</v>
      </c>
      <c r="AV120" s="14" t="s">
        <v>79</v>
      </c>
      <c r="AW120" s="14" t="s">
        <v>31</v>
      </c>
      <c r="AX120" s="14" t="s">
        <v>69</v>
      </c>
      <c r="AY120" s="194" t="s">
        <v>146</v>
      </c>
    </row>
    <row r="121" spans="1:51" s="15" customFormat="1" ht="12">
      <c r="A121" s="15"/>
      <c r="B121" s="201"/>
      <c r="C121" s="15"/>
      <c r="D121" s="186" t="s">
        <v>156</v>
      </c>
      <c r="E121" s="202" t="s">
        <v>1196</v>
      </c>
      <c r="F121" s="203" t="s">
        <v>161</v>
      </c>
      <c r="G121" s="15"/>
      <c r="H121" s="204">
        <v>60.203</v>
      </c>
      <c r="I121" s="205"/>
      <c r="J121" s="15"/>
      <c r="K121" s="15"/>
      <c r="L121" s="201"/>
      <c r="M121" s="206"/>
      <c r="N121" s="207"/>
      <c r="O121" s="207"/>
      <c r="P121" s="207"/>
      <c r="Q121" s="207"/>
      <c r="R121" s="207"/>
      <c r="S121" s="207"/>
      <c r="T121" s="208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02" t="s">
        <v>156</v>
      </c>
      <c r="AU121" s="202" t="s">
        <v>79</v>
      </c>
      <c r="AV121" s="15" t="s">
        <v>152</v>
      </c>
      <c r="AW121" s="15" t="s">
        <v>31</v>
      </c>
      <c r="AX121" s="15" t="s">
        <v>77</v>
      </c>
      <c r="AY121" s="202" t="s">
        <v>146</v>
      </c>
    </row>
    <row r="122" spans="1:65" s="2" customFormat="1" ht="16.5" customHeight="1">
      <c r="A122" s="38"/>
      <c r="B122" s="165"/>
      <c r="C122" s="209" t="s">
        <v>222</v>
      </c>
      <c r="D122" s="209" t="s">
        <v>273</v>
      </c>
      <c r="E122" s="210" t="s">
        <v>292</v>
      </c>
      <c r="F122" s="211" t="s">
        <v>293</v>
      </c>
      <c r="G122" s="212" t="s">
        <v>257</v>
      </c>
      <c r="H122" s="213">
        <v>108.365</v>
      </c>
      <c r="I122" s="214"/>
      <c r="J122" s="215">
        <f>ROUND(I122*H122,2)</f>
        <v>0</v>
      </c>
      <c r="K122" s="216"/>
      <c r="L122" s="217"/>
      <c r="M122" s="218" t="s">
        <v>3</v>
      </c>
      <c r="N122" s="219" t="s">
        <v>40</v>
      </c>
      <c r="O122" s="72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78" t="s">
        <v>207</v>
      </c>
      <c r="AT122" s="178" t="s">
        <v>273</v>
      </c>
      <c r="AU122" s="178" t="s">
        <v>79</v>
      </c>
      <c r="AY122" s="19" t="s">
        <v>146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9" t="s">
        <v>77</v>
      </c>
      <c r="BK122" s="179">
        <f>ROUND(I122*H122,2)</f>
        <v>0</v>
      </c>
      <c r="BL122" s="19" t="s">
        <v>152</v>
      </c>
      <c r="BM122" s="178" t="s">
        <v>1387</v>
      </c>
    </row>
    <row r="123" spans="1:51" s="14" customFormat="1" ht="12">
      <c r="A123" s="14"/>
      <c r="B123" s="193"/>
      <c r="C123" s="14"/>
      <c r="D123" s="186" t="s">
        <v>156</v>
      </c>
      <c r="E123" s="194" t="s">
        <v>3</v>
      </c>
      <c r="F123" s="195" t="s">
        <v>1239</v>
      </c>
      <c r="G123" s="14"/>
      <c r="H123" s="196">
        <v>108.365</v>
      </c>
      <c r="I123" s="197"/>
      <c r="J123" s="14"/>
      <c r="K123" s="14"/>
      <c r="L123" s="193"/>
      <c r="M123" s="198"/>
      <c r="N123" s="199"/>
      <c r="O123" s="199"/>
      <c r="P123" s="199"/>
      <c r="Q123" s="199"/>
      <c r="R123" s="199"/>
      <c r="S123" s="199"/>
      <c r="T123" s="20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194" t="s">
        <v>156</v>
      </c>
      <c r="AU123" s="194" t="s">
        <v>79</v>
      </c>
      <c r="AV123" s="14" t="s">
        <v>79</v>
      </c>
      <c r="AW123" s="14" t="s">
        <v>31</v>
      </c>
      <c r="AX123" s="14" t="s">
        <v>77</v>
      </c>
      <c r="AY123" s="194" t="s">
        <v>146</v>
      </c>
    </row>
    <row r="124" spans="1:65" s="2" customFormat="1" ht="33" customHeight="1">
      <c r="A124" s="38"/>
      <c r="B124" s="165"/>
      <c r="C124" s="166" t="s">
        <v>229</v>
      </c>
      <c r="D124" s="166" t="s">
        <v>148</v>
      </c>
      <c r="E124" s="167" t="s">
        <v>1240</v>
      </c>
      <c r="F124" s="168" t="s">
        <v>1241</v>
      </c>
      <c r="G124" s="169" t="s">
        <v>202</v>
      </c>
      <c r="H124" s="170">
        <v>33.636</v>
      </c>
      <c r="I124" s="171"/>
      <c r="J124" s="172">
        <f>ROUND(I124*H124,2)</f>
        <v>0</v>
      </c>
      <c r="K124" s="173"/>
      <c r="L124" s="39"/>
      <c r="M124" s="174" t="s">
        <v>3</v>
      </c>
      <c r="N124" s="175" t="s">
        <v>40</v>
      </c>
      <c r="O124" s="72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78" t="s">
        <v>152</v>
      </c>
      <c r="AT124" s="178" t="s">
        <v>148</v>
      </c>
      <c r="AU124" s="178" t="s">
        <v>79</v>
      </c>
      <c r="AY124" s="19" t="s">
        <v>146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19" t="s">
        <v>77</v>
      </c>
      <c r="BK124" s="179">
        <f>ROUND(I124*H124,2)</f>
        <v>0</v>
      </c>
      <c r="BL124" s="19" t="s">
        <v>152</v>
      </c>
      <c r="BM124" s="178" t="s">
        <v>1388</v>
      </c>
    </row>
    <row r="125" spans="1:51" s="14" customFormat="1" ht="12">
      <c r="A125" s="14"/>
      <c r="B125" s="193"/>
      <c r="C125" s="14"/>
      <c r="D125" s="186" t="s">
        <v>156</v>
      </c>
      <c r="E125" s="194" t="s">
        <v>3</v>
      </c>
      <c r="F125" s="195" t="s">
        <v>1389</v>
      </c>
      <c r="G125" s="14"/>
      <c r="H125" s="196">
        <v>3.21</v>
      </c>
      <c r="I125" s="197"/>
      <c r="J125" s="14"/>
      <c r="K125" s="14"/>
      <c r="L125" s="193"/>
      <c r="M125" s="198"/>
      <c r="N125" s="199"/>
      <c r="O125" s="199"/>
      <c r="P125" s="199"/>
      <c r="Q125" s="199"/>
      <c r="R125" s="199"/>
      <c r="S125" s="199"/>
      <c r="T125" s="200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194" t="s">
        <v>156</v>
      </c>
      <c r="AU125" s="194" t="s">
        <v>79</v>
      </c>
      <c r="AV125" s="14" t="s">
        <v>79</v>
      </c>
      <c r="AW125" s="14" t="s">
        <v>31</v>
      </c>
      <c r="AX125" s="14" t="s">
        <v>69</v>
      </c>
      <c r="AY125" s="194" t="s">
        <v>146</v>
      </c>
    </row>
    <row r="126" spans="1:51" s="14" customFormat="1" ht="12">
      <c r="A126" s="14"/>
      <c r="B126" s="193"/>
      <c r="C126" s="14"/>
      <c r="D126" s="186" t="s">
        <v>156</v>
      </c>
      <c r="E126" s="194" t="s">
        <v>3</v>
      </c>
      <c r="F126" s="195" t="s">
        <v>1390</v>
      </c>
      <c r="G126" s="14"/>
      <c r="H126" s="196">
        <v>14.07</v>
      </c>
      <c r="I126" s="197"/>
      <c r="J126" s="14"/>
      <c r="K126" s="14"/>
      <c r="L126" s="193"/>
      <c r="M126" s="198"/>
      <c r="N126" s="199"/>
      <c r="O126" s="199"/>
      <c r="P126" s="199"/>
      <c r="Q126" s="199"/>
      <c r="R126" s="199"/>
      <c r="S126" s="199"/>
      <c r="T126" s="20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194" t="s">
        <v>156</v>
      </c>
      <c r="AU126" s="194" t="s">
        <v>79</v>
      </c>
      <c r="AV126" s="14" t="s">
        <v>79</v>
      </c>
      <c r="AW126" s="14" t="s">
        <v>31</v>
      </c>
      <c r="AX126" s="14" t="s">
        <v>69</v>
      </c>
      <c r="AY126" s="194" t="s">
        <v>146</v>
      </c>
    </row>
    <row r="127" spans="1:51" s="14" customFormat="1" ht="12">
      <c r="A127" s="14"/>
      <c r="B127" s="193"/>
      <c r="C127" s="14"/>
      <c r="D127" s="186" t="s">
        <v>156</v>
      </c>
      <c r="E127" s="194" t="s">
        <v>3</v>
      </c>
      <c r="F127" s="195" t="s">
        <v>1375</v>
      </c>
      <c r="G127" s="14"/>
      <c r="H127" s="196">
        <v>25.23</v>
      </c>
      <c r="I127" s="197"/>
      <c r="J127" s="14"/>
      <c r="K127" s="14"/>
      <c r="L127" s="193"/>
      <c r="M127" s="198"/>
      <c r="N127" s="199"/>
      <c r="O127" s="199"/>
      <c r="P127" s="199"/>
      <c r="Q127" s="199"/>
      <c r="R127" s="199"/>
      <c r="S127" s="199"/>
      <c r="T127" s="20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194" t="s">
        <v>156</v>
      </c>
      <c r="AU127" s="194" t="s">
        <v>79</v>
      </c>
      <c r="AV127" s="14" t="s">
        <v>79</v>
      </c>
      <c r="AW127" s="14" t="s">
        <v>31</v>
      </c>
      <c r="AX127" s="14" t="s">
        <v>69</v>
      </c>
      <c r="AY127" s="194" t="s">
        <v>146</v>
      </c>
    </row>
    <row r="128" spans="1:51" s="14" customFormat="1" ht="12">
      <c r="A128" s="14"/>
      <c r="B128" s="193"/>
      <c r="C128" s="14"/>
      <c r="D128" s="186" t="s">
        <v>156</v>
      </c>
      <c r="E128" s="194" t="s">
        <v>3</v>
      </c>
      <c r="F128" s="195" t="s">
        <v>1391</v>
      </c>
      <c r="G128" s="14"/>
      <c r="H128" s="196">
        <v>-8.874</v>
      </c>
      <c r="I128" s="197"/>
      <c r="J128" s="14"/>
      <c r="K128" s="14"/>
      <c r="L128" s="193"/>
      <c r="M128" s="198"/>
      <c r="N128" s="199"/>
      <c r="O128" s="199"/>
      <c r="P128" s="199"/>
      <c r="Q128" s="199"/>
      <c r="R128" s="199"/>
      <c r="S128" s="199"/>
      <c r="T128" s="20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194" t="s">
        <v>156</v>
      </c>
      <c r="AU128" s="194" t="s">
        <v>79</v>
      </c>
      <c r="AV128" s="14" t="s">
        <v>79</v>
      </c>
      <c r="AW128" s="14" t="s">
        <v>31</v>
      </c>
      <c r="AX128" s="14" t="s">
        <v>69</v>
      </c>
      <c r="AY128" s="194" t="s">
        <v>146</v>
      </c>
    </row>
    <row r="129" spans="1:51" s="15" customFormat="1" ht="12">
      <c r="A129" s="15"/>
      <c r="B129" s="201"/>
      <c r="C129" s="15"/>
      <c r="D129" s="186" t="s">
        <v>156</v>
      </c>
      <c r="E129" s="202" t="s">
        <v>1193</v>
      </c>
      <c r="F129" s="203" t="s">
        <v>161</v>
      </c>
      <c r="G129" s="15"/>
      <c r="H129" s="204">
        <v>33.636</v>
      </c>
      <c r="I129" s="205"/>
      <c r="J129" s="15"/>
      <c r="K129" s="15"/>
      <c r="L129" s="201"/>
      <c r="M129" s="206"/>
      <c r="N129" s="207"/>
      <c r="O129" s="207"/>
      <c r="P129" s="207"/>
      <c r="Q129" s="207"/>
      <c r="R129" s="207"/>
      <c r="S129" s="207"/>
      <c r="T129" s="208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02" t="s">
        <v>156</v>
      </c>
      <c r="AU129" s="202" t="s">
        <v>79</v>
      </c>
      <c r="AV129" s="15" t="s">
        <v>152</v>
      </c>
      <c r="AW129" s="15" t="s">
        <v>31</v>
      </c>
      <c r="AX129" s="15" t="s">
        <v>77</v>
      </c>
      <c r="AY129" s="202" t="s">
        <v>146</v>
      </c>
    </row>
    <row r="130" spans="1:65" s="2" customFormat="1" ht="16.5" customHeight="1">
      <c r="A130" s="38"/>
      <c r="B130" s="165"/>
      <c r="C130" s="209" t="s">
        <v>238</v>
      </c>
      <c r="D130" s="209" t="s">
        <v>273</v>
      </c>
      <c r="E130" s="210" t="s">
        <v>274</v>
      </c>
      <c r="F130" s="211" t="s">
        <v>275</v>
      </c>
      <c r="G130" s="212" t="s">
        <v>257</v>
      </c>
      <c r="H130" s="213">
        <v>60.545</v>
      </c>
      <c r="I130" s="214"/>
      <c r="J130" s="215">
        <f>ROUND(I130*H130,2)</f>
        <v>0</v>
      </c>
      <c r="K130" s="216"/>
      <c r="L130" s="217"/>
      <c r="M130" s="218" t="s">
        <v>3</v>
      </c>
      <c r="N130" s="219" t="s">
        <v>40</v>
      </c>
      <c r="O130" s="72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78" t="s">
        <v>207</v>
      </c>
      <c r="AT130" s="178" t="s">
        <v>273</v>
      </c>
      <c r="AU130" s="178" t="s">
        <v>79</v>
      </c>
      <c r="AY130" s="19" t="s">
        <v>146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19" t="s">
        <v>77</v>
      </c>
      <c r="BK130" s="179">
        <f>ROUND(I130*H130,2)</f>
        <v>0</v>
      </c>
      <c r="BL130" s="19" t="s">
        <v>152</v>
      </c>
      <c r="BM130" s="178" t="s">
        <v>1392</v>
      </c>
    </row>
    <row r="131" spans="1:51" s="14" customFormat="1" ht="12">
      <c r="A131" s="14"/>
      <c r="B131" s="193"/>
      <c r="C131" s="14"/>
      <c r="D131" s="186" t="s">
        <v>156</v>
      </c>
      <c r="E131" s="194" t="s">
        <v>3</v>
      </c>
      <c r="F131" s="195" t="s">
        <v>1245</v>
      </c>
      <c r="G131" s="14"/>
      <c r="H131" s="196">
        <v>60.545</v>
      </c>
      <c r="I131" s="197"/>
      <c r="J131" s="14"/>
      <c r="K131" s="14"/>
      <c r="L131" s="193"/>
      <c r="M131" s="198"/>
      <c r="N131" s="199"/>
      <c r="O131" s="199"/>
      <c r="P131" s="199"/>
      <c r="Q131" s="199"/>
      <c r="R131" s="199"/>
      <c r="S131" s="199"/>
      <c r="T131" s="20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194" t="s">
        <v>156</v>
      </c>
      <c r="AU131" s="194" t="s">
        <v>79</v>
      </c>
      <c r="AV131" s="14" t="s">
        <v>79</v>
      </c>
      <c r="AW131" s="14" t="s">
        <v>31</v>
      </c>
      <c r="AX131" s="14" t="s">
        <v>77</v>
      </c>
      <c r="AY131" s="194" t="s">
        <v>146</v>
      </c>
    </row>
    <row r="132" spans="1:63" s="12" customFormat="1" ht="22.8" customHeight="1">
      <c r="A132" s="12"/>
      <c r="B132" s="152"/>
      <c r="C132" s="12"/>
      <c r="D132" s="153" t="s">
        <v>68</v>
      </c>
      <c r="E132" s="163" t="s">
        <v>152</v>
      </c>
      <c r="F132" s="163" t="s">
        <v>379</v>
      </c>
      <c r="G132" s="12"/>
      <c r="H132" s="12"/>
      <c r="I132" s="155"/>
      <c r="J132" s="164">
        <f>BK132</f>
        <v>0</v>
      </c>
      <c r="K132" s="12"/>
      <c r="L132" s="152"/>
      <c r="M132" s="157"/>
      <c r="N132" s="158"/>
      <c r="O132" s="158"/>
      <c r="P132" s="159">
        <f>SUM(P133:P141)</f>
        <v>0</v>
      </c>
      <c r="Q132" s="158"/>
      <c r="R132" s="159">
        <f>SUM(R133:R141)</f>
        <v>0</v>
      </c>
      <c r="S132" s="158"/>
      <c r="T132" s="160">
        <f>SUM(T133:T141)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3" t="s">
        <v>77</v>
      </c>
      <c r="AT132" s="161" t="s">
        <v>68</v>
      </c>
      <c r="AU132" s="161" t="s">
        <v>77</v>
      </c>
      <c r="AY132" s="153" t="s">
        <v>146</v>
      </c>
      <c r="BK132" s="162">
        <f>SUM(BK133:BK141)</f>
        <v>0</v>
      </c>
    </row>
    <row r="133" spans="1:65" s="2" customFormat="1" ht="21.75" customHeight="1">
      <c r="A133" s="38"/>
      <c r="B133" s="165"/>
      <c r="C133" s="166" t="s">
        <v>244</v>
      </c>
      <c r="D133" s="166" t="s">
        <v>148</v>
      </c>
      <c r="E133" s="167" t="s">
        <v>1246</v>
      </c>
      <c r="F133" s="168" t="s">
        <v>1247</v>
      </c>
      <c r="G133" s="169" t="s">
        <v>202</v>
      </c>
      <c r="H133" s="170">
        <v>6.385</v>
      </c>
      <c r="I133" s="171"/>
      <c r="J133" s="172">
        <f>ROUND(I133*H133,2)</f>
        <v>0</v>
      </c>
      <c r="K133" s="173"/>
      <c r="L133" s="39"/>
      <c r="M133" s="174" t="s">
        <v>3</v>
      </c>
      <c r="N133" s="175" t="s">
        <v>40</v>
      </c>
      <c r="O133" s="72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78" t="s">
        <v>152</v>
      </c>
      <c r="AT133" s="178" t="s">
        <v>148</v>
      </c>
      <c r="AU133" s="178" t="s">
        <v>79</v>
      </c>
      <c r="AY133" s="19" t="s">
        <v>146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9" t="s">
        <v>77</v>
      </c>
      <c r="BK133" s="179">
        <f>ROUND(I133*H133,2)</f>
        <v>0</v>
      </c>
      <c r="BL133" s="19" t="s">
        <v>152</v>
      </c>
      <c r="BM133" s="178" t="s">
        <v>1393</v>
      </c>
    </row>
    <row r="134" spans="1:51" s="14" customFormat="1" ht="12">
      <c r="A134" s="14"/>
      <c r="B134" s="193"/>
      <c r="C134" s="14"/>
      <c r="D134" s="186" t="s">
        <v>156</v>
      </c>
      <c r="E134" s="194" t="s">
        <v>3</v>
      </c>
      <c r="F134" s="195" t="s">
        <v>1394</v>
      </c>
      <c r="G134" s="14"/>
      <c r="H134" s="196">
        <v>1.07</v>
      </c>
      <c r="I134" s="197"/>
      <c r="J134" s="14"/>
      <c r="K134" s="14"/>
      <c r="L134" s="193"/>
      <c r="M134" s="198"/>
      <c r="N134" s="199"/>
      <c r="O134" s="199"/>
      <c r="P134" s="199"/>
      <c r="Q134" s="199"/>
      <c r="R134" s="199"/>
      <c r="S134" s="199"/>
      <c r="T134" s="20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194" t="s">
        <v>156</v>
      </c>
      <c r="AU134" s="194" t="s">
        <v>79</v>
      </c>
      <c r="AV134" s="14" t="s">
        <v>79</v>
      </c>
      <c r="AW134" s="14" t="s">
        <v>31</v>
      </c>
      <c r="AX134" s="14" t="s">
        <v>69</v>
      </c>
      <c r="AY134" s="194" t="s">
        <v>146</v>
      </c>
    </row>
    <row r="135" spans="1:51" s="14" customFormat="1" ht="12">
      <c r="A135" s="14"/>
      <c r="B135" s="193"/>
      <c r="C135" s="14"/>
      <c r="D135" s="186" t="s">
        <v>156</v>
      </c>
      <c r="E135" s="194" t="s">
        <v>3</v>
      </c>
      <c r="F135" s="195" t="s">
        <v>1395</v>
      </c>
      <c r="G135" s="14"/>
      <c r="H135" s="196">
        <v>4.69</v>
      </c>
      <c r="I135" s="197"/>
      <c r="J135" s="14"/>
      <c r="K135" s="14"/>
      <c r="L135" s="193"/>
      <c r="M135" s="198"/>
      <c r="N135" s="199"/>
      <c r="O135" s="199"/>
      <c r="P135" s="199"/>
      <c r="Q135" s="199"/>
      <c r="R135" s="199"/>
      <c r="S135" s="199"/>
      <c r="T135" s="20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194" t="s">
        <v>156</v>
      </c>
      <c r="AU135" s="194" t="s">
        <v>79</v>
      </c>
      <c r="AV135" s="14" t="s">
        <v>79</v>
      </c>
      <c r="AW135" s="14" t="s">
        <v>31</v>
      </c>
      <c r="AX135" s="14" t="s">
        <v>69</v>
      </c>
      <c r="AY135" s="194" t="s">
        <v>146</v>
      </c>
    </row>
    <row r="136" spans="1:51" s="14" customFormat="1" ht="12">
      <c r="A136" s="14"/>
      <c r="B136" s="193"/>
      <c r="C136" s="14"/>
      <c r="D136" s="186" t="s">
        <v>156</v>
      </c>
      <c r="E136" s="194" t="s">
        <v>3</v>
      </c>
      <c r="F136" s="195" t="s">
        <v>1396</v>
      </c>
      <c r="G136" s="14"/>
      <c r="H136" s="196">
        <v>0.625</v>
      </c>
      <c r="I136" s="197"/>
      <c r="J136" s="14"/>
      <c r="K136" s="14"/>
      <c r="L136" s="193"/>
      <c r="M136" s="198"/>
      <c r="N136" s="199"/>
      <c r="O136" s="199"/>
      <c r="P136" s="199"/>
      <c r="Q136" s="199"/>
      <c r="R136" s="199"/>
      <c r="S136" s="199"/>
      <c r="T136" s="20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194" t="s">
        <v>156</v>
      </c>
      <c r="AU136" s="194" t="s">
        <v>79</v>
      </c>
      <c r="AV136" s="14" t="s">
        <v>79</v>
      </c>
      <c r="AW136" s="14" t="s">
        <v>31</v>
      </c>
      <c r="AX136" s="14" t="s">
        <v>69</v>
      </c>
      <c r="AY136" s="194" t="s">
        <v>146</v>
      </c>
    </row>
    <row r="137" spans="1:51" s="15" customFormat="1" ht="12">
      <c r="A137" s="15"/>
      <c r="B137" s="201"/>
      <c r="C137" s="15"/>
      <c r="D137" s="186" t="s">
        <v>156</v>
      </c>
      <c r="E137" s="202" t="s">
        <v>1190</v>
      </c>
      <c r="F137" s="203" t="s">
        <v>161</v>
      </c>
      <c r="G137" s="15"/>
      <c r="H137" s="204">
        <v>6.385</v>
      </c>
      <c r="I137" s="205"/>
      <c r="J137" s="15"/>
      <c r="K137" s="15"/>
      <c r="L137" s="201"/>
      <c r="M137" s="206"/>
      <c r="N137" s="207"/>
      <c r="O137" s="207"/>
      <c r="P137" s="207"/>
      <c r="Q137" s="207"/>
      <c r="R137" s="207"/>
      <c r="S137" s="207"/>
      <c r="T137" s="208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02" t="s">
        <v>156</v>
      </c>
      <c r="AU137" s="202" t="s">
        <v>79</v>
      </c>
      <c r="AV137" s="15" t="s">
        <v>152</v>
      </c>
      <c r="AW137" s="15" t="s">
        <v>31</v>
      </c>
      <c r="AX137" s="15" t="s">
        <v>77</v>
      </c>
      <c r="AY137" s="202" t="s">
        <v>146</v>
      </c>
    </row>
    <row r="138" spans="1:65" s="2" customFormat="1" ht="24.15" customHeight="1">
      <c r="A138" s="38"/>
      <c r="B138" s="165"/>
      <c r="C138" s="166" t="s">
        <v>249</v>
      </c>
      <c r="D138" s="166" t="s">
        <v>148</v>
      </c>
      <c r="E138" s="167" t="s">
        <v>1397</v>
      </c>
      <c r="F138" s="168" t="s">
        <v>1398</v>
      </c>
      <c r="G138" s="169" t="s">
        <v>202</v>
      </c>
      <c r="H138" s="170">
        <v>0.579</v>
      </c>
      <c r="I138" s="171"/>
      <c r="J138" s="172">
        <f>ROUND(I138*H138,2)</f>
        <v>0</v>
      </c>
      <c r="K138" s="173"/>
      <c r="L138" s="39"/>
      <c r="M138" s="174" t="s">
        <v>3</v>
      </c>
      <c r="N138" s="175" t="s">
        <v>40</v>
      </c>
      <c r="O138" s="72"/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78" t="s">
        <v>152</v>
      </c>
      <c r="AT138" s="178" t="s">
        <v>148</v>
      </c>
      <c r="AU138" s="178" t="s">
        <v>79</v>
      </c>
      <c r="AY138" s="19" t="s">
        <v>146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9" t="s">
        <v>77</v>
      </c>
      <c r="BK138" s="179">
        <f>ROUND(I138*H138,2)</f>
        <v>0</v>
      </c>
      <c r="BL138" s="19" t="s">
        <v>152</v>
      </c>
      <c r="BM138" s="178" t="s">
        <v>1399</v>
      </c>
    </row>
    <row r="139" spans="1:47" s="2" customFormat="1" ht="12">
      <c r="A139" s="38"/>
      <c r="B139" s="39"/>
      <c r="C139" s="38"/>
      <c r="D139" s="180" t="s">
        <v>154</v>
      </c>
      <c r="E139" s="38"/>
      <c r="F139" s="181" t="s">
        <v>1400</v>
      </c>
      <c r="G139" s="38"/>
      <c r="H139" s="38"/>
      <c r="I139" s="182"/>
      <c r="J139" s="38"/>
      <c r="K139" s="38"/>
      <c r="L139" s="39"/>
      <c r="M139" s="183"/>
      <c r="N139" s="184"/>
      <c r="O139" s="72"/>
      <c r="P139" s="72"/>
      <c r="Q139" s="72"/>
      <c r="R139" s="72"/>
      <c r="S139" s="72"/>
      <c r="T139" s="73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9" t="s">
        <v>154</v>
      </c>
      <c r="AU139" s="19" t="s">
        <v>79</v>
      </c>
    </row>
    <row r="140" spans="1:51" s="14" customFormat="1" ht="12">
      <c r="A140" s="14"/>
      <c r="B140" s="193"/>
      <c r="C140" s="14"/>
      <c r="D140" s="186" t="s">
        <v>156</v>
      </c>
      <c r="E140" s="194" t="s">
        <v>3</v>
      </c>
      <c r="F140" s="195" t="s">
        <v>1401</v>
      </c>
      <c r="G140" s="14"/>
      <c r="H140" s="196">
        <v>0.579</v>
      </c>
      <c r="I140" s="197"/>
      <c r="J140" s="14"/>
      <c r="K140" s="14"/>
      <c r="L140" s="193"/>
      <c r="M140" s="198"/>
      <c r="N140" s="199"/>
      <c r="O140" s="199"/>
      <c r="P140" s="199"/>
      <c r="Q140" s="199"/>
      <c r="R140" s="199"/>
      <c r="S140" s="199"/>
      <c r="T140" s="20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194" t="s">
        <v>156</v>
      </c>
      <c r="AU140" s="194" t="s">
        <v>79</v>
      </c>
      <c r="AV140" s="14" t="s">
        <v>79</v>
      </c>
      <c r="AW140" s="14" t="s">
        <v>31</v>
      </c>
      <c r="AX140" s="14" t="s">
        <v>69</v>
      </c>
      <c r="AY140" s="194" t="s">
        <v>146</v>
      </c>
    </row>
    <row r="141" spans="1:51" s="15" customFormat="1" ht="12">
      <c r="A141" s="15"/>
      <c r="B141" s="201"/>
      <c r="C141" s="15"/>
      <c r="D141" s="186" t="s">
        <v>156</v>
      </c>
      <c r="E141" s="202" t="s">
        <v>1402</v>
      </c>
      <c r="F141" s="203" t="s">
        <v>161</v>
      </c>
      <c r="G141" s="15"/>
      <c r="H141" s="204">
        <v>0.579</v>
      </c>
      <c r="I141" s="205"/>
      <c r="J141" s="15"/>
      <c r="K141" s="15"/>
      <c r="L141" s="201"/>
      <c r="M141" s="206"/>
      <c r="N141" s="207"/>
      <c r="O141" s="207"/>
      <c r="P141" s="207"/>
      <c r="Q141" s="207"/>
      <c r="R141" s="207"/>
      <c r="S141" s="207"/>
      <c r="T141" s="208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02" t="s">
        <v>156</v>
      </c>
      <c r="AU141" s="202" t="s">
        <v>79</v>
      </c>
      <c r="AV141" s="15" t="s">
        <v>152</v>
      </c>
      <c r="AW141" s="15" t="s">
        <v>31</v>
      </c>
      <c r="AX141" s="15" t="s">
        <v>77</v>
      </c>
      <c r="AY141" s="202" t="s">
        <v>146</v>
      </c>
    </row>
    <row r="142" spans="1:63" s="12" customFormat="1" ht="22.8" customHeight="1">
      <c r="A142" s="12"/>
      <c r="B142" s="152"/>
      <c r="C142" s="12"/>
      <c r="D142" s="153" t="s">
        <v>68</v>
      </c>
      <c r="E142" s="163" t="s">
        <v>207</v>
      </c>
      <c r="F142" s="163" t="s">
        <v>539</v>
      </c>
      <c r="G142" s="12"/>
      <c r="H142" s="12"/>
      <c r="I142" s="155"/>
      <c r="J142" s="164">
        <f>BK142</f>
        <v>0</v>
      </c>
      <c r="K142" s="12"/>
      <c r="L142" s="152"/>
      <c r="M142" s="157"/>
      <c r="N142" s="158"/>
      <c r="O142" s="158"/>
      <c r="P142" s="159">
        <f>SUM(P143:P173)</f>
        <v>0</v>
      </c>
      <c r="Q142" s="158"/>
      <c r="R142" s="159">
        <f>SUM(R143:R173)</f>
        <v>20.89565192</v>
      </c>
      <c r="S142" s="158"/>
      <c r="T142" s="160">
        <f>SUM(T143:T173)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3" t="s">
        <v>77</v>
      </c>
      <c r="AT142" s="161" t="s">
        <v>68</v>
      </c>
      <c r="AU142" s="161" t="s">
        <v>77</v>
      </c>
      <c r="AY142" s="153" t="s">
        <v>146</v>
      </c>
      <c r="BK142" s="162">
        <f>SUM(BK143:BK173)</f>
        <v>0</v>
      </c>
    </row>
    <row r="143" spans="1:65" s="2" customFormat="1" ht="24.15" customHeight="1">
      <c r="A143" s="38"/>
      <c r="B143" s="165"/>
      <c r="C143" s="166" t="s">
        <v>337</v>
      </c>
      <c r="D143" s="166" t="s">
        <v>148</v>
      </c>
      <c r="E143" s="167" t="s">
        <v>1403</v>
      </c>
      <c r="F143" s="168" t="s">
        <v>1404</v>
      </c>
      <c r="G143" s="169" t="s">
        <v>190</v>
      </c>
      <c r="H143" s="170">
        <v>57.6</v>
      </c>
      <c r="I143" s="171"/>
      <c r="J143" s="172">
        <f>ROUND(I143*H143,2)</f>
        <v>0</v>
      </c>
      <c r="K143" s="173"/>
      <c r="L143" s="39"/>
      <c r="M143" s="174" t="s">
        <v>3</v>
      </c>
      <c r="N143" s="175" t="s">
        <v>40</v>
      </c>
      <c r="O143" s="72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78" t="s">
        <v>152</v>
      </c>
      <c r="AT143" s="178" t="s">
        <v>148</v>
      </c>
      <c r="AU143" s="178" t="s">
        <v>79</v>
      </c>
      <c r="AY143" s="19" t="s">
        <v>146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9" t="s">
        <v>77</v>
      </c>
      <c r="BK143" s="179">
        <f>ROUND(I143*H143,2)</f>
        <v>0</v>
      </c>
      <c r="BL143" s="19" t="s">
        <v>152</v>
      </c>
      <c r="BM143" s="178" t="s">
        <v>1405</v>
      </c>
    </row>
    <row r="144" spans="1:47" s="2" customFormat="1" ht="12">
      <c r="A144" s="38"/>
      <c r="B144" s="39"/>
      <c r="C144" s="38"/>
      <c r="D144" s="180" t="s">
        <v>154</v>
      </c>
      <c r="E144" s="38"/>
      <c r="F144" s="181" t="s">
        <v>1406</v>
      </c>
      <c r="G144" s="38"/>
      <c r="H144" s="38"/>
      <c r="I144" s="182"/>
      <c r="J144" s="38"/>
      <c r="K144" s="38"/>
      <c r="L144" s="39"/>
      <c r="M144" s="183"/>
      <c r="N144" s="184"/>
      <c r="O144" s="72"/>
      <c r="P144" s="72"/>
      <c r="Q144" s="72"/>
      <c r="R144" s="72"/>
      <c r="S144" s="72"/>
      <c r="T144" s="73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9" t="s">
        <v>154</v>
      </c>
      <c r="AU144" s="19" t="s">
        <v>79</v>
      </c>
    </row>
    <row r="145" spans="1:51" s="14" customFormat="1" ht="12">
      <c r="A145" s="14"/>
      <c r="B145" s="193"/>
      <c r="C145" s="14"/>
      <c r="D145" s="186" t="s">
        <v>156</v>
      </c>
      <c r="E145" s="194" t="s">
        <v>3</v>
      </c>
      <c r="F145" s="195" t="s">
        <v>1407</v>
      </c>
      <c r="G145" s="14"/>
      <c r="H145" s="196">
        <v>10.7</v>
      </c>
      <c r="I145" s="197"/>
      <c r="J145" s="14"/>
      <c r="K145" s="14"/>
      <c r="L145" s="193"/>
      <c r="M145" s="198"/>
      <c r="N145" s="199"/>
      <c r="O145" s="199"/>
      <c r="P145" s="199"/>
      <c r="Q145" s="199"/>
      <c r="R145" s="199"/>
      <c r="S145" s="199"/>
      <c r="T145" s="20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194" t="s">
        <v>156</v>
      </c>
      <c r="AU145" s="194" t="s">
        <v>79</v>
      </c>
      <c r="AV145" s="14" t="s">
        <v>79</v>
      </c>
      <c r="AW145" s="14" t="s">
        <v>31</v>
      </c>
      <c r="AX145" s="14" t="s">
        <v>69</v>
      </c>
      <c r="AY145" s="194" t="s">
        <v>146</v>
      </c>
    </row>
    <row r="146" spans="1:51" s="14" customFormat="1" ht="12">
      <c r="A146" s="14"/>
      <c r="B146" s="193"/>
      <c r="C146" s="14"/>
      <c r="D146" s="186" t="s">
        <v>156</v>
      </c>
      <c r="E146" s="194" t="s">
        <v>3</v>
      </c>
      <c r="F146" s="195" t="s">
        <v>1408</v>
      </c>
      <c r="G146" s="14"/>
      <c r="H146" s="196">
        <v>46.9</v>
      </c>
      <c r="I146" s="197"/>
      <c r="J146" s="14"/>
      <c r="K146" s="14"/>
      <c r="L146" s="193"/>
      <c r="M146" s="198"/>
      <c r="N146" s="199"/>
      <c r="O146" s="199"/>
      <c r="P146" s="199"/>
      <c r="Q146" s="199"/>
      <c r="R146" s="199"/>
      <c r="S146" s="199"/>
      <c r="T146" s="20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194" t="s">
        <v>156</v>
      </c>
      <c r="AU146" s="194" t="s">
        <v>79</v>
      </c>
      <c r="AV146" s="14" t="s">
        <v>79</v>
      </c>
      <c r="AW146" s="14" t="s">
        <v>31</v>
      </c>
      <c r="AX146" s="14" t="s">
        <v>69</v>
      </c>
      <c r="AY146" s="194" t="s">
        <v>146</v>
      </c>
    </row>
    <row r="147" spans="1:51" s="15" customFormat="1" ht="12">
      <c r="A147" s="15"/>
      <c r="B147" s="201"/>
      <c r="C147" s="15"/>
      <c r="D147" s="186" t="s">
        <v>156</v>
      </c>
      <c r="E147" s="202" t="s">
        <v>1356</v>
      </c>
      <c r="F147" s="203" t="s">
        <v>161</v>
      </c>
      <c r="G147" s="15"/>
      <c r="H147" s="204">
        <v>57.6</v>
      </c>
      <c r="I147" s="205"/>
      <c r="J147" s="15"/>
      <c r="K147" s="15"/>
      <c r="L147" s="201"/>
      <c r="M147" s="206"/>
      <c r="N147" s="207"/>
      <c r="O147" s="207"/>
      <c r="P147" s="207"/>
      <c r="Q147" s="207"/>
      <c r="R147" s="207"/>
      <c r="S147" s="207"/>
      <c r="T147" s="208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02" t="s">
        <v>156</v>
      </c>
      <c r="AU147" s="202" t="s">
        <v>79</v>
      </c>
      <c r="AV147" s="15" t="s">
        <v>152</v>
      </c>
      <c r="AW147" s="15" t="s">
        <v>31</v>
      </c>
      <c r="AX147" s="15" t="s">
        <v>77</v>
      </c>
      <c r="AY147" s="202" t="s">
        <v>146</v>
      </c>
    </row>
    <row r="148" spans="1:65" s="2" customFormat="1" ht="16.5" customHeight="1">
      <c r="A148" s="38"/>
      <c r="B148" s="165"/>
      <c r="C148" s="209" t="s">
        <v>344</v>
      </c>
      <c r="D148" s="209" t="s">
        <v>273</v>
      </c>
      <c r="E148" s="210" t="s">
        <v>1409</v>
      </c>
      <c r="F148" s="211" t="s">
        <v>1410</v>
      </c>
      <c r="G148" s="212" t="s">
        <v>190</v>
      </c>
      <c r="H148" s="213">
        <v>58.464</v>
      </c>
      <c r="I148" s="214"/>
      <c r="J148" s="215">
        <f>ROUND(I148*H148,2)</f>
        <v>0</v>
      </c>
      <c r="K148" s="216"/>
      <c r="L148" s="217"/>
      <c r="M148" s="218" t="s">
        <v>3</v>
      </c>
      <c r="N148" s="219" t="s">
        <v>40</v>
      </c>
      <c r="O148" s="72"/>
      <c r="P148" s="176">
        <f>O148*H148</f>
        <v>0</v>
      </c>
      <c r="Q148" s="176">
        <v>0.00028</v>
      </c>
      <c r="R148" s="176">
        <f>Q148*H148</f>
        <v>0.01636992</v>
      </c>
      <c r="S148" s="176">
        <v>0</v>
      </c>
      <c r="T148" s="17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78" t="s">
        <v>207</v>
      </c>
      <c r="AT148" s="178" t="s">
        <v>273</v>
      </c>
      <c r="AU148" s="178" t="s">
        <v>79</v>
      </c>
      <c r="AY148" s="19" t="s">
        <v>146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9" t="s">
        <v>77</v>
      </c>
      <c r="BK148" s="179">
        <f>ROUND(I148*H148,2)</f>
        <v>0</v>
      </c>
      <c r="BL148" s="19" t="s">
        <v>152</v>
      </c>
      <c r="BM148" s="178" t="s">
        <v>1411</v>
      </c>
    </row>
    <row r="149" spans="1:51" s="14" customFormat="1" ht="12">
      <c r="A149" s="14"/>
      <c r="B149" s="193"/>
      <c r="C149" s="14"/>
      <c r="D149" s="186" t="s">
        <v>156</v>
      </c>
      <c r="E149" s="14"/>
      <c r="F149" s="195" t="s">
        <v>1412</v>
      </c>
      <c r="G149" s="14"/>
      <c r="H149" s="196">
        <v>58.464</v>
      </c>
      <c r="I149" s="197"/>
      <c r="J149" s="14"/>
      <c r="K149" s="14"/>
      <c r="L149" s="193"/>
      <c r="M149" s="198"/>
      <c r="N149" s="199"/>
      <c r="O149" s="199"/>
      <c r="P149" s="199"/>
      <c r="Q149" s="199"/>
      <c r="R149" s="199"/>
      <c r="S149" s="199"/>
      <c r="T149" s="20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194" t="s">
        <v>156</v>
      </c>
      <c r="AU149" s="194" t="s">
        <v>79</v>
      </c>
      <c r="AV149" s="14" t="s">
        <v>79</v>
      </c>
      <c r="AW149" s="14" t="s">
        <v>4</v>
      </c>
      <c r="AX149" s="14" t="s">
        <v>77</v>
      </c>
      <c r="AY149" s="194" t="s">
        <v>146</v>
      </c>
    </row>
    <row r="150" spans="1:65" s="2" customFormat="1" ht="21.75" customHeight="1">
      <c r="A150" s="38"/>
      <c r="B150" s="165"/>
      <c r="C150" s="166" t="s">
        <v>278</v>
      </c>
      <c r="D150" s="166" t="s">
        <v>148</v>
      </c>
      <c r="E150" s="167" t="s">
        <v>1413</v>
      </c>
      <c r="F150" s="168" t="s">
        <v>1414</v>
      </c>
      <c r="G150" s="169" t="s">
        <v>543</v>
      </c>
      <c r="H150" s="170">
        <v>1</v>
      </c>
      <c r="I150" s="171"/>
      <c r="J150" s="172">
        <f>ROUND(I150*H150,2)</f>
        <v>0</v>
      </c>
      <c r="K150" s="173"/>
      <c r="L150" s="39"/>
      <c r="M150" s="174" t="s">
        <v>3</v>
      </c>
      <c r="N150" s="175" t="s">
        <v>40</v>
      </c>
      <c r="O150" s="72"/>
      <c r="P150" s="176">
        <f>O150*H150</f>
        <v>0</v>
      </c>
      <c r="Q150" s="176">
        <v>0.00016</v>
      </c>
      <c r="R150" s="176">
        <f>Q150*H150</f>
        <v>0.00016</v>
      </c>
      <c r="S150" s="176">
        <v>0</v>
      </c>
      <c r="T150" s="17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78" t="s">
        <v>152</v>
      </c>
      <c r="AT150" s="178" t="s">
        <v>148</v>
      </c>
      <c r="AU150" s="178" t="s">
        <v>79</v>
      </c>
      <c r="AY150" s="19" t="s">
        <v>146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19" t="s">
        <v>77</v>
      </c>
      <c r="BK150" s="179">
        <f>ROUND(I150*H150,2)</f>
        <v>0</v>
      </c>
      <c r="BL150" s="19" t="s">
        <v>152</v>
      </c>
      <c r="BM150" s="178" t="s">
        <v>1415</v>
      </c>
    </row>
    <row r="151" spans="1:47" s="2" customFormat="1" ht="12">
      <c r="A151" s="38"/>
      <c r="B151" s="39"/>
      <c r="C151" s="38"/>
      <c r="D151" s="180" t="s">
        <v>154</v>
      </c>
      <c r="E151" s="38"/>
      <c r="F151" s="181" t="s">
        <v>1416</v>
      </c>
      <c r="G151" s="38"/>
      <c r="H151" s="38"/>
      <c r="I151" s="182"/>
      <c r="J151" s="38"/>
      <c r="K151" s="38"/>
      <c r="L151" s="39"/>
      <c r="M151" s="183"/>
      <c r="N151" s="184"/>
      <c r="O151" s="72"/>
      <c r="P151" s="72"/>
      <c r="Q151" s="72"/>
      <c r="R151" s="72"/>
      <c r="S151" s="72"/>
      <c r="T151" s="73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9" t="s">
        <v>154</v>
      </c>
      <c r="AU151" s="19" t="s">
        <v>79</v>
      </c>
    </row>
    <row r="152" spans="1:65" s="2" customFormat="1" ht="16.5" customHeight="1">
      <c r="A152" s="38"/>
      <c r="B152" s="165"/>
      <c r="C152" s="209" t="s">
        <v>287</v>
      </c>
      <c r="D152" s="209" t="s">
        <v>273</v>
      </c>
      <c r="E152" s="210" t="s">
        <v>1417</v>
      </c>
      <c r="F152" s="211" t="s">
        <v>1418</v>
      </c>
      <c r="G152" s="212" t="s">
        <v>543</v>
      </c>
      <c r="H152" s="213">
        <v>1</v>
      </c>
      <c r="I152" s="214"/>
      <c r="J152" s="215">
        <f>ROUND(I152*H152,2)</f>
        <v>0</v>
      </c>
      <c r="K152" s="216"/>
      <c r="L152" s="217"/>
      <c r="M152" s="218" t="s">
        <v>3</v>
      </c>
      <c r="N152" s="219" t="s">
        <v>40</v>
      </c>
      <c r="O152" s="72"/>
      <c r="P152" s="176">
        <f>O152*H152</f>
        <v>0</v>
      </c>
      <c r="Q152" s="176">
        <v>0.00231</v>
      </c>
      <c r="R152" s="176">
        <f>Q152*H152</f>
        <v>0.00231</v>
      </c>
      <c r="S152" s="176">
        <v>0</v>
      </c>
      <c r="T152" s="17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78" t="s">
        <v>207</v>
      </c>
      <c r="AT152" s="178" t="s">
        <v>273</v>
      </c>
      <c r="AU152" s="178" t="s">
        <v>79</v>
      </c>
      <c r="AY152" s="19" t="s">
        <v>146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9" t="s">
        <v>77</v>
      </c>
      <c r="BK152" s="179">
        <f>ROUND(I152*H152,2)</f>
        <v>0</v>
      </c>
      <c r="BL152" s="19" t="s">
        <v>152</v>
      </c>
      <c r="BM152" s="178" t="s">
        <v>1419</v>
      </c>
    </row>
    <row r="153" spans="1:65" s="2" customFormat="1" ht="24.15" customHeight="1">
      <c r="A153" s="38"/>
      <c r="B153" s="165"/>
      <c r="C153" s="166" t="s">
        <v>9</v>
      </c>
      <c r="D153" s="166" t="s">
        <v>148</v>
      </c>
      <c r="E153" s="167" t="s">
        <v>1420</v>
      </c>
      <c r="F153" s="168" t="s">
        <v>1421</v>
      </c>
      <c r="G153" s="169" t="s">
        <v>543</v>
      </c>
      <c r="H153" s="170">
        <v>1</v>
      </c>
      <c r="I153" s="171"/>
      <c r="J153" s="172">
        <f>ROUND(I153*H153,2)</f>
        <v>0</v>
      </c>
      <c r="K153" s="173"/>
      <c r="L153" s="39"/>
      <c r="M153" s="174" t="s">
        <v>3</v>
      </c>
      <c r="N153" s="175" t="s">
        <v>40</v>
      </c>
      <c r="O153" s="72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78" t="s">
        <v>152</v>
      </c>
      <c r="AT153" s="178" t="s">
        <v>148</v>
      </c>
      <c r="AU153" s="178" t="s">
        <v>79</v>
      </c>
      <c r="AY153" s="19" t="s">
        <v>146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9" t="s">
        <v>77</v>
      </c>
      <c r="BK153" s="179">
        <f>ROUND(I153*H153,2)</f>
        <v>0</v>
      </c>
      <c r="BL153" s="19" t="s">
        <v>152</v>
      </c>
      <c r="BM153" s="178" t="s">
        <v>1422</v>
      </c>
    </row>
    <row r="154" spans="1:47" s="2" customFormat="1" ht="12">
      <c r="A154" s="38"/>
      <c r="B154" s="39"/>
      <c r="C154" s="38"/>
      <c r="D154" s="180" t="s">
        <v>154</v>
      </c>
      <c r="E154" s="38"/>
      <c r="F154" s="181" t="s">
        <v>1423</v>
      </c>
      <c r="G154" s="38"/>
      <c r="H154" s="38"/>
      <c r="I154" s="182"/>
      <c r="J154" s="38"/>
      <c r="K154" s="38"/>
      <c r="L154" s="39"/>
      <c r="M154" s="183"/>
      <c r="N154" s="184"/>
      <c r="O154" s="72"/>
      <c r="P154" s="72"/>
      <c r="Q154" s="72"/>
      <c r="R154" s="72"/>
      <c r="S154" s="72"/>
      <c r="T154" s="73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9" t="s">
        <v>154</v>
      </c>
      <c r="AU154" s="19" t="s">
        <v>79</v>
      </c>
    </row>
    <row r="155" spans="1:65" s="2" customFormat="1" ht="21.75" customHeight="1">
      <c r="A155" s="38"/>
      <c r="B155" s="165"/>
      <c r="C155" s="209" t="s">
        <v>167</v>
      </c>
      <c r="D155" s="209" t="s">
        <v>273</v>
      </c>
      <c r="E155" s="210" t="s">
        <v>1424</v>
      </c>
      <c r="F155" s="211" t="s">
        <v>1425</v>
      </c>
      <c r="G155" s="212" t="s">
        <v>543</v>
      </c>
      <c r="H155" s="213">
        <v>1</v>
      </c>
      <c r="I155" s="214"/>
      <c r="J155" s="215">
        <f>ROUND(I155*H155,2)</f>
        <v>0</v>
      </c>
      <c r="K155" s="216"/>
      <c r="L155" s="217"/>
      <c r="M155" s="218" t="s">
        <v>3</v>
      </c>
      <c r="N155" s="219" t="s">
        <v>40</v>
      </c>
      <c r="O155" s="72"/>
      <c r="P155" s="176">
        <f>O155*H155</f>
        <v>0</v>
      </c>
      <c r="Q155" s="176">
        <v>0.0019</v>
      </c>
      <c r="R155" s="176">
        <f>Q155*H155</f>
        <v>0.0019</v>
      </c>
      <c r="S155" s="176">
        <v>0</v>
      </c>
      <c r="T155" s="17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78" t="s">
        <v>207</v>
      </c>
      <c r="AT155" s="178" t="s">
        <v>273</v>
      </c>
      <c r="AU155" s="178" t="s">
        <v>79</v>
      </c>
      <c r="AY155" s="19" t="s">
        <v>146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9" t="s">
        <v>77</v>
      </c>
      <c r="BK155" s="179">
        <f>ROUND(I155*H155,2)</f>
        <v>0</v>
      </c>
      <c r="BL155" s="19" t="s">
        <v>152</v>
      </c>
      <c r="BM155" s="178" t="s">
        <v>1426</v>
      </c>
    </row>
    <row r="156" spans="1:65" s="2" customFormat="1" ht="16.5" customHeight="1">
      <c r="A156" s="38"/>
      <c r="B156" s="165"/>
      <c r="C156" s="166" t="s">
        <v>265</v>
      </c>
      <c r="D156" s="166" t="s">
        <v>148</v>
      </c>
      <c r="E156" s="167" t="s">
        <v>1315</v>
      </c>
      <c r="F156" s="168" t="s">
        <v>1316</v>
      </c>
      <c r="G156" s="169" t="s">
        <v>190</v>
      </c>
      <c r="H156" s="170">
        <v>57.6</v>
      </c>
      <c r="I156" s="171"/>
      <c r="J156" s="172">
        <f>ROUND(I156*H156,2)</f>
        <v>0</v>
      </c>
      <c r="K156" s="173"/>
      <c r="L156" s="39"/>
      <c r="M156" s="174" t="s">
        <v>3</v>
      </c>
      <c r="N156" s="175" t="s">
        <v>40</v>
      </c>
      <c r="O156" s="72"/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78" t="s">
        <v>152</v>
      </c>
      <c r="AT156" s="178" t="s">
        <v>148</v>
      </c>
      <c r="AU156" s="178" t="s">
        <v>79</v>
      </c>
      <c r="AY156" s="19" t="s">
        <v>146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9" t="s">
        <v>77</v>
      </c>
      <c r="BK156" s="179">
        <f>ROUND(I156*H156,2)</f>
        <v>0</v>
      </c>
      <c r="BL156" s="19" t="s">
        <v>152</v>
      </c>
      <c r="BM156" s="178" t="s">
        <v>1427</v>
      </c>
    </row>
    <row r="157" spans="1:47" s="2" customFormat="1" ht="12">
      <c r="A157" s="38"/>
      <c r="B157" s="39"/>
      <c r="C157" s="38"/>
      <c r="D157" s="180" t="s">
        <v>154</v>
      </c>
      <c r="E157" s="38"/>
      <c r="F157" s="181" t="s">
        <v>1318</v>
      </c>
      <c r="G157" s="38"/>
      <c r="H157" s="38"/>
      <c r="I157" s="182"/>
      <c r="J157" s="38"/>
      <c r="K157" s="38"/>
      <c r="L157" s="39"/>
      <c r="M157" s="183"/>
      <c r="N157" s="184"/>
      <c r="O157" s="72"/>
      <c r="P157" s="72"/>
      <c r="Q157" s="72"/>
      <c r="R157" s="72"/>
      <c r="S157" s="72"/>
      <c r="T157" s="73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9" t="s">
        <v>154</v>
      </c>
      <c r="AU157" s="19" t="s">
        <v>79</v>
      </c>
    </row>
    <row r="158" spans="1:51" s="14" customFormat="1" ht="12">
      <c r="A158" s="14"/>
      <c r="B158" s="193"/>
      <c r="C158" s="14"/>
      <c r="D158" s="186" t="s">
        <v>156</v>
      </c>
      <c r="E158" s="194" t="s">
        <v>3</v>
      </c>
      <c r="F158" s="195" t="s">
        <v>1356</v>
      </c>
      <c r="G158" s="14"/>
      <c r="H158" s="196">
        <v>57.6</v>
      </c>
      <c r="I158" s="197"/>
      <c r="J158" s="14"/>
      <c r="K158" s="14"/>
      <c r="L158" s="193"/>
      <c r="M158" s="198"/>
      <c r="N158" s="199"/>
      <c r="O158" s="199"/>
      <c r="P158" s="199"/>
      <c r="Q158" s="199"/>
      <c r="R158" s="199"/>
      <c r="S158" s="199"/>
      <c r="T158" s="20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194" t="s">
        <v>156</v>
      </c>
      <c r="AU158" s="194" t="s">
        <v>79</v>
      </c>
      <c r="AV158" s="14" t="s">
        <v>79</v>
      </c>
      <c r="AW158" s="14" t="s">
        <v>31</v>
      </c>
      <c r="AX158" s="14" t="s">
        <v>77</v>
      </c>
      <c r="AY158" s="194" t="s">
        <v>146</v>
      </c>
    </row>
    <row r="159" spans="1:65" s="2" customFormat="1" ht="16.5" customHeight="1">
      <c r="A159" s="38"/>
      <c r="B159" s="165"/>
      <c r="C159" s="166" t="s">
        <v>272</v>
      </c>
      <c r="D159" s="166" t="s">
        <v>148</v>
      </c>
      <c r="E159" s="167" t="s">
        <v>1323</v>
      </c>
      <c r="F159" s="168" t="s">
        <v>1324</v>
      </c>
      <c r="G159" s="169" t="s">
        <v>543</v>
      </c>
      <c r="H159" s="170">
        <v>4</v>
      </c>
      <c r="I159" s="171"/>
      <c r="J159" s="172">
        <f>ROUND(I159*H159,2)</f>
        <v>0</v>
      </c>
      <c r="K159" s="173"/>
      <c r="L159" s="39"/>
      <c r="M159" s="174" t="s">
        <v>3</v>
      </c>
      <c r="N159" s="175" t="s">
        <v>40</v>
      </c>
      <c r="O159" s="72"/>
      <c r="P159" s="176">
        <f>O159*H159</f>
        <v>0</v>
      </c>
      <c r="Q159" s="176">
        <v>0.45937</v>
      </c>
      <c r="R159" s="176">
        <f>Q159*H159</f>
        <v>1.83748</v>
      </c>
      <c r="S159" s="176">
        <v>0</v>
      </c>
      <c r="T159" s="17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78" t="s">
        <v>152</v>
      </c>
      <c r="AT159" s="178" t="s">
        <v>148</v>
      </c>
      <c r="AU159" s="178" t="s">
        <v>79</v>
      </c>
      <c r="AY159" s="19" t="s">
        <v>146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19" t="s">
        <v>77</v>
      </c>
      <c r="BK159" s="179">
        <f>ROUND(I159*H159,2)</f>
        <v>0</v>
      </c>
      <c r="BL159" s="19" t="s">
        <v>152</v>
      </c>
      <c r="BM159" s="178" t="s">
        <v>1428</v>
      </c>
    </row>
    <row r="160" spans="1:47" s="2" customFormat="1" ht="12">
      <c r="A160" s="38"/>
      <c r="B160" s="39"/>
      <c r="C160" s="38"/>
      <c r="D160" s="180" t="s">
        <v>154</v>
      </c>
      <c r="E160" s="38"/>
      <c r="F160" s="181" t="s">
        <v>1429</v>
      </c>
      <c r="G160" s="38"/>
      <c r="H160" s="38"/>
      <c r="I160" s="182"/>
      <c r="J160" s="38"/>
      <c r="K160" s="38"/>
      <c r="L160" s="39"/>
      <c r="M160" s="183"/>
      <c r="N160" s="184"/>
      <c r="O160" s="72"/>
      <c r="P160" s="72"/>
      <c r="Q160" s="72"/>
      <c r="R160" s="72"/>
      <c r="S160" s="72"/>
      <c r="T160" s="73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9" t="s">
        <v>154</v>
      </c>
      <c r="AU160" s="19" t="s">
        <v>79</v>
      </c>
    </row>
    <row r="161" spans="1:65" s="2" customFormat="1" ht="21.75" customHeight="1">
      <c r="A161" s="38"/>
      <c r="B161" s="165"/>
      <c r="C161" s="166" t="s">
        <v>328</v>
      </c>
      <c r="D161" s="166" t="s">
        <v>148</v>
      </c>
      <c r="E161" s="167" t="s">
        <v>1430</v>
      </c>
      <c r="F161" s="168" t="s">
        <v>1431</v>
      </c>
      <c r="G161" s="169" t="s">
        <v>1432</v>
      </c>
      <c r="H161" s="170">
        <v>1</v>
      </c>
      <c r="I161" s="171"/>
      <c r="J161" s="172">
        <f>ROUND(I161*H161,2)</f>
        <v>0</v>
      </c>
      <c r="K161" s="173"/>
      <c r="L161" s="39"/>
      <c r="M161" s="174" t="s">
        <v>3</v>
      </c>
      <c r="N161" s="175" t="s">
        <v>40</v>
      </c>
      <c r="O161" s="72"/>
      <c r="P161" s="176">
        <f>O161*H161</f>
        <v>0</v>
      </c>
      <c r="Q161" s="176">
        <v>18.73053</v>
      </c>
      <c r="R161" s="176">
        <f>Q161*H161</f>
        <v>18.73053</v>
      </c>
      <c r="S161" s="176">
        <v>0</v>
      </c>
      <c r="T161" s="17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78" t="s">
        <v>152</v>
      </c>
      <c r="AT161" s="178" t="s">
        <v>148</v>
      </c>
      <c r="AU161" s="178" t="s">
        <v>79</v>
      </c>
      <c r="AY161" s="19" t="s">
        <v>146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9" t="s">
        <v>77</v>
      </c>
      <c r="BK161" s="179">
        <f>ROUND(I161*H161,2)</f>
        <v>0</v>
      </c>
      <c r="BL161" s="19" t="s">
        <v>152</v>
      </c>
      <c r="BM161" s="178" t="s">
        <v>1433</v>
      </c>
    </row>
    <row r="162" spans="1:65" s="2" customFormat="1" ht="16.5" customHeight="1">
      <c r="A162" s="38"/>
      <c r="B162" s="165"/>
      <c r="C162" s="166" t="s">
        <v>8</v>
      </c>
      <c r="D162" s="166" t="s">
        <v>148</v>
      </c>
      <c r="E162" s="167" t="s">
        <v>626</v>
      </c>
      <c r="F162" s="168" t="s">
        <v>627</v>
      </c>
      <c r="G162" s="169" t="s">
        <v>543</v>
      </c>
      <c r="H162" s="170">
        <v>1</v>
      </c>
      <c r="I162" s="171"/>
      <c r="J162" s="172">
        <f>ROUND(I162*H162,2)</f>
        <v>0</v>
      </c>
      <c r="K162" s="173"/>
      <c r="L162" s="39"/>
      <c r="M162" s="174" t="s">
        <v>3</v>
      </c>
      <c r="N162" s="175" t="s">
        <v>40</v>
      </c>
      <c r="O162" s="72"/>
      <c r="P162" s="176">
        <f>O162*H162</f>
        <v>0</v>
      </c>
      <c r="Q162" s="176">
        <v>0.21734</v>
      </c>
      <c r="R162" s="176">
        <f>Q162*H162</f>
        <v>0.21734</v>
      </c>
      <c r="S162" s="176">
        <v>0</v>
      </c>
      <c r="T162" s="17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78" t="s">
        <v>152</v>
      </c>
      <c r="AT162" s="178" t="s">
        <v>148</v>
      </c>
      <c r="AU162" s="178" t="s">
        <v>79</v>
      </c>
      <c r="AY162" s="19" t="s">
        <v>146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9" t="s">
        <v>77</v>
      </c>
      <c r="BK162" s="179">
        <f>ROUND(I162*H162,2)</f>
        <v>0</v>
      </c>
      <c r="BL162" s="19" t="s">
        <v>152</v>
      </c>
      <c r="BM162" s="178" t="s">
        <v>1434</v>
      </c>
    </row>
    <row r="163" spans="1:47" s="2" customFormat="1" ht="12">
      <c r="A163" s="38"/>
      <c r="B163" s="39"/>
      <c r="C163" s="38"/>
      <c r="D163" s="180" t="s">
        <v>154</v>
      </c>
      <c r="E163" s="38"/>
      <c r="F163" s="181" t="s">
        <v>1435</v>
      </c>
      <c r="G163" s="38"/>
      <c r="H163" s="38"/>
      <c r="I163" s="182"/>
      <c r="J163" s="38"/>
      <c r="K163" s="38"/>
      <c r="L163" s="39"/>
      <c r="M163" s="183"/>
      <c r="N163" s="184"/>
      <c r="O163" s="72"/>
      <c r="P163" s="72"/>
      <c r="Q163" s="72"/>
      <c r="R163" s="72"/>
      <c r="S163" s="72"/>
      <c r="T163" s="73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9" t="s">
        <v>154</v>
      </c>
      <c r="AU163" s="19" t="s">
        <v>79</v>
      </c>
    </row>
    <row r="164" spans="1:65" s="2" customFormat="1" ht="16.5" customHeight="1">
      <c r="A164" s="38"/>
      <c r="B164" s="165"/>
      <c r="C164" s="209" t="s">
        <v>296</v>
      </c>
      <c r="D164" s="209" t="s">
        <v>273</v>
      </c>
      <c r="E164" s="210" t="s">
        <v>1436</v>
      </c>
      <c r="F164" s="211" t="s">
        <v>1437</v>
      </c>
      <c r="G164" s="212" t="s">
        <v>543</v>
      </c>
      <c r="H164" s="213">
        <v>1</v>
      </c>
      <c r="I164" s="214"/>
      <c r="J164" s="215">
        <f>ROUND(I164*H164,2)</f>
        <v>0</v>
      </c>
      <c r="K164" s="216"/>
      <c r="L164" s="217"/>
      <c r="M164" s="218" t="s">
        <v>3</v>
      </c>
      <c r="N164" s="219" t="s">
        <v>40</v>
      </c>
      <c r="O164" s="72"/>
      <c r="P164" s="176">
        <f>O164*H164</f>
        <v>0</v>
      </c>
      <c r="Q164" s="176">
        <v>0</v>
      </c>
      <c r="R164" s="176">
        <f>Q164*H164</f>
        <v>0</v>
      </c>
      <c r="S164" s="176">
        <v>0</v>
      </c>
      <c r="T164" s="17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78" t="s">
        <v>207</v>
      </c>
      <c r="AT164" s="178" t="s">
        <v>273</v>
      </c>
      <c r="AU164" s="178" t="s">
        <v>79</v>
      </c>
      <c r="AY164" s="19" t="s">
        <v>146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19" t="s">
        <v>77</v>
      </c>
      <c r="BK164" s="179">
        <f>ROUND(I164*H164,2)</f>
        <v>0</v>
      </c>
      <c r="BL164" s="19" t="s">
        <v>152</v>
      </c>
      <c r="BM164" s="178" t="s">
        <v>1438</v>
      </c>
    </row>
    <row r="165" spans="1:65" s="2" customFormat="1" ht="16.5" customHeight="1">
      <c r="A165" s="38"/>
      <c r="B165" s="165"/>
      <c r="C165" s="166" t="s">
        <v>303</v>
      </c>
      <c r="D165" s="166" t="s">
        <v>148</v>
      </c>
      <c r="E165" s="167" t="s">
        <v>1439</v>
      </c>
      <c r="F165" s="168" t="s">
        <v>1440</v>
      </c>
      <c r="G165" s="169" t="s">
        <v>543</v>
      </c>
      <c r="H165" s="170">
        <v>1</v>
      </c>
      <c r="I165" s="171"/>
      <c r="J165" s="172">
        <f>ROUND(I165*H165,2)</f>
        <v>0</v>
      </c>
      <c r="K165" s="173"/>
      <c r="L165" s="39"/>
      <c r="M165" s="174" t="s">
        <v>3</v>
      </c>
      <c r="N165" s="175" t="s">
        <v>40</v>
      </c>
      <c r="O165" s="72"/>
      <c r="P165" s="176">
        <f>O165*H165</f>
        <v>0</v>
      </c>
      <c r="Q165" s="176">
        <v>0.06383</v>
      </c>
      <c r="R165" s="176">
        <f>Q165*H165</f>
        <v>0.06383</v>
      </c>
      <c r="S165" s="176">
        <v>0</v>
      </c>
      <c r="T165" s="17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78" t="s">
        <v>152</v>
      </c>
      <c r="AT165" s="178" t="s">
        <v>148</v>
      </c>
      <c r="AU165" s="178" t="s">
        <v>79</v>
      </c>
      <c r="AY165" s="19" t="s">
        <v>146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9" t="s">
        <v>77</v>
      </c>
      <c r="BK165" s="179">
        <f>ROUND(I165*H165,2)</f>
        <v>0</v>
      </c>
      <c r="BL165" s="19" t="s">
        <v>152</v>
      </c>
      <c r="BM165" s="178" t="s">
        <v>1441</v>
      </c>
    </row>
    <row r="166" spans="1:47" s="2" customFormat="1" ht="12">
      <c r="A166" s="38"/>
      <c r="B166" s="39"/>
      <c r="C166" s="38"/>
      <c r="D166" s="180" t="s">
        <v>154</v>
      </c>
      <c r="E166" s="38"/>
      <c r="F166" s="181" t="s">
        <v>1442</v>
      </c>
      <c r="G166" s="38"/>
      <c r="H166" s="38"/>
      <c r="I166" s="182"/>
      <c r="J166" s="38"/>
      <c r="K166" s="38"/>
      <c r="L166" s="39"/>
      <c r="M166" s="183"/>
      <c r="N166" s="184"/>
      <c r="O166" s="72"/>
      <c r="P166" s="72"/>
      <c r="Q166" s="72"/>
      <c r="R166" s="72"/>
      <c r="S166" s="72"/>
      <c r="T166" s="73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9" t="s">
        <v>154</v>
      </c>
      <c r="AU166" s="19" t="s">
        <v>79</v>
      </c>
    </row>
    <row r="167" spans="1:65" s="2" customFormat="1" ht="16.5" customHeight="1">
      <c r="A167" s="38"/>
      <c r="B167" s="165"/>
      <c r="C167" s="209" t="s">
        <v>308</v>
      </c>
      <c r="D167" s="209" t="s">
        <v>273</v>
      </c>
      <c r="E167" s="210" t="s">
        <v>1443</v>
      </c>
      <c r="F167" s="211" t="s">
        <v>1444</v>
      </c>
      <c r="G167" s="212" t="s">
        <v>543</v>
      </c>
      <c r="H167" s="213">
        <v>1</v>
      </c>
      <c r="I167" s="214"/>
      <c r="J167" s="215">
        <f>ROUND(I167*H167,2)</f>
        <v>0</v>
      </c>
      <c r="K167" s="216"/>
      <c r="L167" s="217"/>
      <c r="M167" s="218" t="s">
        <v>3</v>
      </c>
      <c r="N167" s="219" t="s">
        <v>40</v>
      </c>
      <c r="O167" s="72"/>
      <c r="P167" s="176">
        <f>O167*H167</f>
        <v>0</v>
      </c>
      <c r="Q167" s="176">
        <v>0.0073</v>
      </c>
      <c r="R167" s="176">
        <f>Q167*H167</f>
        <v>0.0073</v>
      </c>
      <c r="S167" s="176">
        <v>0</v>
      </c>
      <c r="T167" s="17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78" t="s">
        <v>207</v>
      </c>
      <c r="AT167" s="178" t="s">
        <v>273</v>
      </c>
      <c r="AU167" s="178" t="s">
        <v>79</v>
      </c>
      <c r="AY167" s="19" t="s">
        <v>146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9" t="s">
        <v>77</v>
      </c>
      <c r="BK167" s="179">
        <f>ROUND(I167*H167,2)</f>
        <v>0</v>
      </c>
      <c r="BL167" s="19" t="s">
        <v>152</v>
      </c>
      <c r="BM167" s="178" t="s">
        <v>1445</v>
      </c>
    </row>
    <row r="168" spans="1:65" s="2" customFormat="1" ht="16.5" customHeight="1">
      <c r="A168" s="38"/>
      <c r="B168" s="165"/>
      <c r="C168" s="166" t="s">
        <v>351</v>
      </c>
      <c r="D168" s="166" t="s">
        <v>148</v>
      </c>
      <c r="E168" s="167" t="s">
        <v>1446</v>
      </c>
      <c r="F168" s="168" t="s">
        <v>1447</v>
      </c>
      <c r="G168" s="169" t="s">
        <v>190</v>
      </c>
      <c r="H168" s="170">
        <v>57.6</v>
      </c>
      <c r="I168" s="171"/>
      <c r="J168" s="172">
        <f>ROUND(I168*H168,2)</f>
        <v>0</v>
      </c>
      <c r="K168" s="173"/>
      <c r="L168" s="39"/>
      <c r="M168" s="174" t="s">
        <v>3</v>
      </c>
      <c r="N168" s="175" t="s">
        <v>40</v>
      </c>
      <c r="O168" s="72"/>
      <c r="P168" s="176">
        <f>O168*H168</f>
        <v>0</v>
      </c>
      <c r="Q168" s="176">
        <v>0.00019</v>
      </c>
      <c r="R168" s="176">
        <f>Q168*H168</f>
        <v>0.010944</v>
      </c>
      <c r="S168" s="176">
        <v>0</v>
      </c>
      <c r="T168" s="17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78" t="s">
        <v>152</v>
      </c>
      <c r="AT168" s="178" t="s">
        <v>148</v>
      </c>
      <c r="AU168" s="178" t="s">
        <v>79</v>
      </c>
      <c r="AY168" s="19" t="s">
        <v>146</v>
      </c>
      <c r="BE168" s="179">
        <f>IF(N168="základní",J168,0)</f>
        <v>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19" t="s">
        <v>77</v>
      </c>
      <c r="BK168" s="179">
        <f>ROUND(I168*H168,2)</f>
        <v>0</v>
      </c>
      <c r="BL168" s="19" t="s">
        <v>152</v>
      </c>
      <c r="BM168" s="178" t="s">
        <v>1448</v>
      </c>
    </row>
    <row r="169" spans="1:47" s="2" customFormat="1" ht="12">
      <c r="A169" s="38"/>
      <c r="B169" s="39"/>
      <c r="C169" s="38"/>
      <c r="D169" s="180" t="s">
        <v>154</v>
      </c>
      <c r="E169" s="38"/>
      <c r="F169" s="181" t="s">
        <v>1449</v>
      </c>
      <c r="G169" s="38"/>
      <c r="H169" s="38"/>
      <c r="I169" s="182"/>
      <c r="J169" s="38"/>
      <c r="K169" s="38"/>
      <c r="L169" s="39"/>
      <c r="M169" s="183"/>
      <c r="N169" s="184"/>
      <c r="O169" s="72"/>
      <c r="P169" s="72"/>
      <c r="Q169" s="72"/>
      <c r="R169" s="72"/>
      <c r="S169" s="72"/>
      <c r="T169" s="73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9" t="s">
        <v>154</v>
      </c>
      <c r="AU169" s="19" t="s">
        <v>79</v>
      </c>
    </row>
    <row r="170" spans="1:51" s="14" customFormat="1" ht="12">
      <c r="A170" s="14"/>
      <c r="B170" s="193"/>
      <c r="C170" s="14"/>
      <c r="D170" s="186" t="s">
        <v>156</v>
      </c>
      <c r="E170" s="194" t="s">
        <v>3</v>
      </c>
      <c r="F170" s="195" t="s">
        <v>1356</v>
      </c>
      <c r="G170" s="14"/>
      <c r="H170" s="196">
        <v>57.6</v>
      </c>
      <c r="I170" s="197"/>
      <c r="J170" s="14"/>
      <c r="K170" s="14"/>
      <c r="L170" s="193"/>
      <c r="M170" s="198"/>
      <c r="N170" s="199"/>
      <c r="O170" s="199"/>
      <c r="P170" s="199"/>
      <c r="Q170" s="199"/>
      <c r="R170" s="199"/>
      <c r="S170" s="199"/>
      <c r="T170" s="20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194" t="s">
        <v>156</v>
      </c>
      <c r="AU170" s="194" t="s">
        <v>79</v>
      </c>
      <c r="AV170" s="14" t="s">
        <v>79</v>
      </c>
      <c r="AW170" s="14" t="s">
        <v>31</v>
      </c>
      <c r="AX170" s="14" t="s">
        <v>77</v>
      </c>
      <c r="AY170" s="194" t="s">
        <v>146</v>
      </c>
    </row>
    <row r="171" spans="1:65" s="2" customFormat="1" ht="16.5" customHeight="1">
      <c r="A171" s="38"/>
      <c r="B171" s="165"/>
      <c r="C171" s="166" t="s">
        <v>360</v>
      </c>
      <c r="D171" s="166" t="s">
        <v>148</v>
      </c>
      <c r="E171" s="167" t="s">
        <v>1450</v>
      </c>
      <c r="F171" s="168" t="s">
        <v>1347</v>
      </c>
      <c r="G171" s="169" t="s">
        <v>190</v>
      </c>
      <c r="H171" s="170">
        <v>57.6</v>
      </c>
      <c r="I171" s="171"/>
      <c r="J171" s="172">
        <f>ROUND(I171*H171,2)</f>
        <v>0</v>
      </c>
      <c r="K171" s="173"/>
      <c r="L171" s="39"/>
      <c r="M171" s="174" t="s">
        <v>3</v>
      </c>
      <c r="N171" s="175" t="s">
        <v>40</v>
      </c>
      <c r="O171" s="72"/>
      <c r="P171" s="176">
        <f>O171*H171</f>
        <v>0</v>
      </c>
      <c r="Q171" s="176">
        <v>0.00013</v>
      </c>
      <c r="R171" s="176">
        <f>Q171*H171</f>
        <v>0.007488</v>
      </c>
      <c r="S171" s="176">
        <v>0</v>
      </c>
      <c r="T171" s="17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78" t="s">
        <v>152</v>
      </c>
      <c r="AT171" s="178" t="s">
        <v>148</v>
      </c>
      <c r="AU171" s="178" t="s">
        <v>79</v>
      </c>
      <c r="AY171" s="19" t="s">
        <v>146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19" t="s">
        <v>77</v>
      </c>
      <c r="BK171" s="179">
        <f>ROUND(I171*H171,2)</f>
        <v>0</v>
      </c>
      <c r="BL171" s="19" t="s">
        <v>152</v>
      </c>
      <c r="BM171" s="178" t="s">
        <v>1451</v>
      </c>
    </row>
    <row r="172" spans="1:47" s="2" customFormat="1" ht="12">
      <c r="A172" s="38"/>
      <c r="B172" s="39"/>
      <c r="C172" s="38"/>
      <c r="D172" s="180" t="s">
        <v>154</v>
      </c>
      <c r="E172" s="38"/>
      <c r="F172" s="181" t="s">
        <v>1452</v>
      </c>
      <c r="G172" s="38"/>
      <c r="H172" s="38"/>
      <c r="I172" s="182"/>
      <c r="J172" s="38"/>
      <c r="K172" s="38"/>
      <c r="L172" s="39"/>
      <c r="M172" s="183"/>
      <c r="N172" s="184"/>
      <c r="O172" s="72"/>
      <c r="P172" s="72"/>
      <c r="Q172" s="72"/>
      <c r="R172" s="72"/>
      <c r="S172" s="72"/>
      <c r="T172" s="73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9" t="s">
        <v>154</v>
      </c>
      <c r="AU172" s="19" t="s">
        <v>79</v>
      </c>
    </row>
    <row r="173" spans="1:51" s="14" customFormat="1" ht="12">
      <c r="A173" s="14"/>
      <c r="B173" s="193"/>
      <c r="C173" s="14"/>
      <c r="D173" s="186" t="s">
        <v>156</v>
      </c>
      <c r="E173" s="194" t="s">
        <v>3</v>
      </c>
      <c r="F173" s="195" t="s">
        <v>1356</v>
      </c>
      <c r="G173" s="14"/>
      <c r="H173" s="196">
        <v>57.6</v>
      </c>
      <c r="I173" s="197"/>
      <c r="J173" s="14"/>
      <c r="K173" s="14"/>
      <c r="L173" s="193"/>
      <c r="M173" s="198"/>
      <c r="N173" s="199"/>
      <c r="O173" s="199"/>
      <c r="P173" s="199"/>
      <c r="Q173" s="199"/>
      <c r="R173" s="199"/>
      <c r="S173" s="199"/>
      <c r="T173" s="20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194" t="s">
        <v>156</v>
      </c>
      <c r="AU173" s="194" t="s">
        <v>79</v>
      </c>
      <c r="AV173" s="14" t="s">
        <v>79</v>
      </c>
      <c r="AW173" s="14" t="s">
        <v>31</v>
      </c>
      <c r="AX173" s="14" t="s">
        <v>77</v>
      </c>
      <c r="AY173" s="194" t="s">
        <v>146</v>
      </c>
    </row>
    <row r="174" spans="1:63" s="12" customFormat="1" ht="22.8" customHeight="1">
      <c r="A174" s="12"/>
      <c r="B174" s="152"/>
      <c r="C174" s="12"/>
      <c r="D174" s="153" t="s">
        <v>68</v>
      </c>
      <c r="E174" s="163" t="s">
        <v>1049</v>
      </c>
      <c r="F174" s="163" t="s">
        <v>1050</v>
      </c>
      <c r="G174" s="12"/>
      <c r="H174" s="12"/>
      <c r="I174" s="155"/>
      <c r="J174" s="164">
        <f>BK174</f>
        <v>0</v>
      </c>
      <c r="K174" s="12"/>
      <c r="L174" s="152"/>
      <c r="M174" s="157"/>
      <c r="N174" s="158"/>
      <c r="O174" s="158"/>
      <c r="P174" s="159">
        <f>SUM(P175:P176)</f>
        <v>0</v>
      </c>
      <c r="Q174" s="158"/>
      <c r="R174" s="159">
        <f>SUM(R175:R176)</f>
        <v>0</v>
      </c>
      <c r="S174" s="158"/>
      <c r="T174" s="160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53" t="s">
        <v>77</v>
      </c>
      <c r="AT174" s="161" t="s">
        <v>68</v>
      </c>
      <c r="AU174" s="161" t="s">
        <v>77</v>
      </c>
      <c r="AY174" s="153" t="s">
        <v>146</v>
      </c>
      <c r="BK174" s="162">
        <f>SUM(BK175:BK176)</f>
        <v>0</v>
      </c>
    </row>
    <row r="175" spans="1:65" s="2" customFormat="1" ht="24.15" customHeight="1">
      <c r="A175" s="38"/>
      <c r="B175" s="165"/>
      <c r="C175" s="166" t="s">
        <v>365</v>
      </c>
      <c r="D175" s="166" t="s">
        <v>148</v>
      </c>
      <c r="E175" s="167" t="s">
        <v>1453</v>
      </c>
      <c r="F175" s="168" t="s">
        <v>1454</v>
      </c>
      <c r="G175" s="169" t="s">
        <v>257</v>
      </c>
      <c r="H175" s="170">
        <v>21.363</v>
      </c>
      <c r="I175" s="171"/>
      <c r="J175" s="172">
        <f>ROUND(I175*H175,2)</f>
        <v>0</v>
      </c>
      <c r="K175" s="173"/>
      <c r="L175" s="39"/>
      <c r="M175" s="174" t="s">
        <v>3</v>
      </c>
      <c r="N175" s="175" t="s">
        <v>40</v>
      </c>
      <c r="O175" s="72"/>
      <c r="P175" s="176">
        <f>O175*H175</f>
        <v>0</v>
      </c>
      <c r="Q175" s="176">
        <v>0</v>
      </c>
      <c r="R175" s="176">
        <f>Q175*H175</f>
        <v>0</v>
      </c>
      <c r="S175" s="176">
        <v>0</v>
      </c>
      <c r="T175" s="17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78" t="s">
        <v>152</v>
      </c>
      <c r="AT175" s="178" t="s">
        <v>148</v>
      </c>
      <c r="AU175" s="178" t="s">
        <v>79</v>
      </c>
      <c r="AY175" s="19" t="s">
        <v>146</v>
      </c>
      <c r="BE175" s="179">
        <f>IF(N175="základní",J175,0)</f>
        <v>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19" t="s">
        <v>77</v>
      </c>
      <c r="BK175" s="179">
        <f>ROUND(I175*H175,2)</f>
        <v>0</v>
      </c>
      <c r="BL175" s="19" t="s">
        <v>152</v>
      </c>
      <c r="BM175" s="178" t="s">
        <v>1455</v>
      </c>
    </row>
    <row r="176" spans="1:47" s="2" customFormat="1" ht="12">
      <c r="A176" s="38"/>
      <c r="B176" s="39"/>
      <c r="C176" s="38"/>
      <c r="D176" s="180" t="s">
        <v>154</v>
      </c>
      <c r="E176" s="38"/>
      <c r="F176" s="181" t="s">
        <v>1456</v>
      </c>
      <c r="G176" s="38"/>
      <c r="H176" s="38"/>
      <c r="I176" s="182"/>
      <c r="J176" s="38"/>
      <c r="K176" s="38"/>
      <c r="L176" s="39"/>
      <c r="M176" s="183"/>
      <c r="N176" s="184"/>
      <c r="O176" s="72"/>
      <c r="P176" s="72"/>
      <c r="Q176" s="72"/>
      <c r="R176" s="72"/>
      <c r="S176" s="72"/>
      <c r="T176" s="73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9" t="s">
        <v>154</v>
      </c>
      <c r="AU176" s="19" t="s">
        <v>79</v>
      </c>
    </row>
    <row r="177" spans="1:63" s="12" customFormat="1" ht="25.9" customHeight="1">
      <c r="A177" s="12"/>
      <c r="B177" s="152"/>
      <c r="C177" s="12"/>
      <c r="D177" s="153" t="s">
        <v>68</v>
      </c>
      <c r="E177" s="154" t="s">
        <v>1056</v>
      </c>
      <c r="F177" s="154" t="s">
        <v>1057</v>
      </c>
      <c r="G177" s="12"/>
      <c r="H177" s="12"/>
      <c r="I177" s="155"/>
      <c r="J177" s="156">
        <f>BK177</f>
        <v>0</v>
      </c>
      <c r="K177" s="12"/>
      <c r="L177" s="152"/>
      <c r="M177" s="157"/>
      <c r="N177" s="158"/>
      <c r="O177" s="158"/>
      <c r="P177" s="159">
        <f>P178</f>
        <v>0</v>
      </c>
      <c r="Q177" s="158"/>
      <c r="R177" s="159">
        <f>R178</f>
        <v>0.00386</v>
      </c>
      <c r="S177" s="158"/>
      <c r="T177" s="160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53" t="s">
        <v>79</v>
      </c>
      <c r="AT177" s="161" t="s">
        <v>68</v>
      </c>
      <c r="AU177" s="161" t="s">
        <v>69</v>
      </c>
      <c r="AY177" s="153" t="s">
        <v>146</v>
      </c>
      <c r="BK177" s="162">
        <f>BK178</f>
        <v>0</v>
      </c>
    </row>
    <row r="178" spans="1:63" s="12" customFormat="1" ht="22.8" customHeight="1">
      <c r="A178" s="12"/>
      <c r="B178" s="152"/>
      <c r="C178" s="12"/>
      <c r="D178" s="153" t="s">
        <v>68</v>
      </c>
      <c r="E178" s="163" t="s">
        <v>1457</v>
      </c>
      <c r="F178" s="163" t="s">
        <v>1458</v>
      </c>
      <c r="G178" s="12"/>
      <c r="H178" s="12"/>
      <c r="I178" s="155"/>
      <c r="J178" s="164">
        <f>BK178</f>
        <v>0</v>
      </c>
      <c r="K178" s="12"/>
      <c r="L178" s="152"/>
      <c r="M178" s="157"/>
      <c r="N178" s="158"/>
      <c r="O178" s="158"/>
      <c r="P178" s="159">
        <f>SUM(P179:P189)</f>
        <v>0</v>
      </c>
      <c r="Q178" s="158"/>
      <c r="R178" s="159">
        <f>SUM(R179:R189)</f>
        <v>0.00386</v>
      </c>
      <c r="S178" s="158"/>
      <c r="T178" s="160">
        <f>SUM(T179:T189)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53" t="s">
        <v>79</v>
      </c>
      <c r="AT178" s="161" t="s">
        <v>68</v>
      </c>
      <c r="AU178" s="161" t="s">
        <v>77</v>
      </c>
      <c r="AY178" s="153" t="s">
        <v>146</v>
      </c>
      <c r="BK178" s="162">
        <f>SUM(BK179:BK189)</f>
        <v>0</v>
      </c>
    </row>
    <row r="179" spans="1:65" s="2" customFormat="1" ht="16.5" customHeight="1">
      <c r="A179" s="38"/>
      <c r="B179" s="165"/>
      <c r="C179" s="166" t="s">
        <v>372</v>
      </c>
      <c r="D179" s="166" t="s">
        <v>148</v>
      </c>
      <c r="E179" s="167" t="s">
        <v>1459</v>
      </c>
      <c r="F179" s="168" t="s">
        <v>1460</v>
      </c>
      <c r="G179" s="169" t="s">
        <v>543</v>
      </c>
      <c r="H179" s="170">
        <v>2</v>
      </c>
      <c r="I179" s="171"/>
      <c r="J179" s="172">
        <f>ROUND(I179*H179,2)</f>
        <v>0</v>
      </c>
      <c r="K179" s="173"/>
      <c r="L179" s="39"/>
      <c r="M179" s="174" t="s">
        <v>3</v>
      </c>
      <c r="N179" s="175" t="s">
        <v>40</v>
      </c>
      <c r="O179" s="72"/>
      <c r="P179" s="176">
        <f>O179*H179</f>
        <v>0</v>
      </c>
      <c r="Q179" s="176">
        <v>0.00072</v>
      </c>
      <c r="R179" s="176">
        <f>Q179*H179</f>
        <v>0.00144</v>
      </c>
      <c r="S179" s="176">
        <v>0</v>
      </c>
      <c r="T179" s="17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78" t="s">
        <v>167</v>
      </c>
      <c r="AT179" s="178" t="s">
        <v>148</v>
      </c>
      <c r="AU179" s="178" t="s">
        <v>79</v>
      </c>
      <c r="AY179" s="19" t="s">
        <v>146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19" t="s">
        <v>77</v>
      </c>
      <c r="BK179" s="179">
        <f>ROUND(I179*H179,2)</f>
        <v>0</v>
      </c>
      <c r="BL179" s="19" t="s">
        <v>167</v>
      </c>
      <c r="BM179" s="178" t="s">
        <v>1461</v>
      </c>
    </row>
    <row r="180" spans="1:47" s="2" customFormat="1" ht="12">
      <c r="A180" s="38"/>
      <c r="B180" s="39"/>
      <c r="C180" s="38"/>
      <c r="D180" s="180" t="s">
        <v>154</v>
      </c>
      <c r="E180" s="38"/>
      <c r="F180" s="181" t="s">
        <v>1462</v>
      </c>
      <c r="G180" s="38"/>
      <c r="H180" s="38"/>
      <c r="I180" s="182"/>
      <c r="J180" s="38"/>
      <c r="K180" s="38"/>
      <c r="L180" s="39"/>
      <c r="M180" s="183"/>
      <c r="N180" s="184"/>
      <c r="O180" s="72"/>
      <c r="P180" s="72"/>
      <c r="Q180" s="72"/>
      <c r="R180" s="72"/>
      <c r="S180" s="72"/>
      <c r="T180" s="73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9" t="s">
        <v>154</v>
      </c>
      <c r="AU180" s="19" t="s">
        <v>79</v>
      </c>
    </row>
    <row r="181" spans="1:65" s="2" customFormat="1" ht="16.5" customHeight="1">
      <c r="A181" s="38"/>
      <c r="B181" s="165"/>
      <c r="C181" s="166" t="s">
        <v>380</v>
      </c>
      <c r="D181" s="166" t="s">
        <v>148</v>
      </c>
      <c r="E181" s="167" t="s">
        <v>1463</v>
      </c>
      <c r="F181" s="168" t="s">
        <v>1464</v>
      </c>
      <c r="G181" s="169" t="s">
        <v>543</v>
      </c>
      <c r="H181" s="170">
        <v>1</v>
      </c>
      <c r="I181" s="171"/>
      <c r="J181" s="172">
        <f>ROUND(I181*H181,2)</f>
        <v>0</v>
      </c>
      <c r="K181" s="173"/>
      <c r="L181" s="39"/>
      <c r="M181" s="174" t="s">
        <v>3</v>
      </c>
      <c r="N181" s="175" t="s">
        <v>40</v>
      </c>
      <c r="O181" s="72"/>
      <c r="P181" s="176">
        <f>O181*H181</f>
        <v>0</v>
      </c>
      <c r="Q181" s="176">
        <v>0.00072</v>
      </c>
      <c r="R181" s="176">
        <f>Q181*H181</f>
        <v>0.00072</v>
      </c>
      <c r="S181" s="176">
        <v>0</v>
      </c>
      <c r="T181" s="17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78" t="s">
        <v>167</v>
      </c>
      <c r="AT181" s="178" t="s">
        <v>148</v>
      </c>
      <c r="AU181" s="178" t="s">
        <v>79</v>
      </c>
      <c r="AY181" s="19" t="s">
        <v>146</v>
      </c>
      <c r="BE181" s="179">
        <f>IF(N181="základní",J181,0)</f>
        <v>0</v>
      </c>
      <c r="BF181" s="179">
        <f>IF(N181="snížená",J181,0)</f>
        <v>0</v>
      </c>
      <c r="BG181" s="179">
        <f>IF(N181="zákl. přenesená",J181,0)</f>
        <v>0</v>
      </c>
      <c r="BH181" s="179">
        <f>IF(N181="sníž. přenesená",J181,0)</f>
        <v>0</v>
      </c>
      <c r="BI181" s="179">
        <f>IF(N181="nulová",J181,0)</f>
        <v>0</v>
      </c>
      <c r="BJ181" s="19" t="s">
        <v>77</v>
      </c>
      <c r="BK181" s="179">
        <f>ROUND(I181*H181,2)</f>
        <v>0</v>
      </c>
      <c r="BL181" s="19" t="s">
        <v>167</v>
      </c>
      <c r="BM181" s="178" t="s">
        <v>1465</v>
      </c>
    </row>
    <row r="182" spans="1:47" s="2" customFormat="1" ht="12">
      <c r="A182" s="38"/>
      <c r="B182" s="39"/>
      <c r="C182" s="38"/>
      <c r="D182" s="180" t="s">
        <v>154</v>
      </c>
      <c r="E182" s="38"/>
      <c r="F182" s="181" t="s">
        <v>1466</v>
      </c>
      <c r="G182" s="38"/>
      <c r="H182" s="38"/>
      <c r="I182" s="182"/>
      <c r="J182" s="38"/>
      <c r="K182" s="38"/>
      <c r="L182" s="39"/>
      <c r="M182" s="183"/>
      <c r="N182" s="184"/>
      <c r="O182" s="72"/>
      <c r="P182" s="72"/>
      <c r="Q182" s="72"/>
      <c r="R182" s="72"/>
      <c r="S182" s="72"/>
      <c r="T182" s="73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9" t="s">
        <v>154</v>
      </c>
      <c r="AU182" s="19" t="s">
        <v>79</v>
      </c>
    </row>
    <row r="183" spans="1:65" s="2" customFormat="1" ht="16.5" customHeight="1">
      <c r="A183" s="38"/>
      <c r="B183" s="165"/>
      <c r="C183" s="166" t="s">
        <v>388</v>
      </c>
      <c r="D183" s="166" t="s">
        <v>148</v>
      </c>
      <c r="E183" s="167" t="s">
        <v>1467</v>
      </c>
      <c r="F183" s="168" t="s">
        <v>1468</v>
      </c>
      <c r="G183" s="169" t="s">
        <v>543</v>
      </c>
      <c r="H183" s="170">
        <v>1</v>
      </c>
      <c r="I183" s="171"/>
      <c r="J183" s="172">
        <f>ROUND(I183*H183,2)</f>
        <v>0</v>
      </c>
      <c r="K183" s="173"/>
      <c r="L183" s="39"/>
      <c r="M183" s="174" t="s">
        <v>3</v>
      </c>
      <c r="N183" s="175" t="s">
        <v>40</v>
      </c>
      <c r="O183" s="72"/>
      <c r="P183" s="176">
        <f>O183*H183</f>
        <v>0</v>
      </c>
      <c r="Q183" s="176">
        <v>0.00052</v>
      </c>
      <c r="R183" s="176">
        <f>Q183*H183</f>
        <v>0.00052</v>
      </c>
      <c r="S183" s="176">
        <v>0</v>
      </c>
      <c r="T183" s="17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78" t="s">
        <v>167</v>
      </c>
      <c r="AT183" s="178" t="s">
        <v>148</v>
      </c>
      <c r="AU183" s="178" t="s">
        <v>79</v>
      </c>
      <c r="AY183" s="19" t="s">
        <v>146</v>
      </c>
      <c r="BE183" s="179">
        <f>IF(N183="základní",J183,0)</f>
        <v>0</v>
      </c>
      <c r="BF183" s="179">
        <f>IF(N183="snížená",J183,0)</f>
        <v>0</v>
      </c>
      <c r="BG183" s="179">
        <f>IF(N183="zákl. přenesená",J183,0)</f>
        <v>0</v>
      </c>
      <c r="BH183" s="179">
        <f>IF(N183="sníž. přenesená",J183,0)</f>
        <v>0</v>
      </c>
      <c r="BI183" s="179">
        <f>IF(N183="nulová",J183,0)</f>
        <v>0</v>
      </c>
      <c r="BJ183" s="19" t="s">
        <v>77</v>
      </c>
      <c r="BK183" s="179">
        <f>ROUND(I183*H183,2)</f>
        <v>0</v>
      </c>
      <c r="BL183" s="19" t="s">
        <v>167</v>
      </c>
      <c r="BM183" s="178" t="s">
        <v>1469</v>
      </c>
    </row>
    <row r="184" spans="1:47" s="2" customFormat="1" ht="12">
      <c r="A184" s="38"/>
      <c r="B184" s="39"/>
      <c r="C184" s="38"/>
      <c r="D184" s="180" t="s">
        <v>154</v>
      </c>
      <c r="E184" s="38"/>
      <c r="F184" s="181" t="s">
        <v>1470</v>
      </c>
      <c r="G184" s="38"/>
      <c r="H184" s="38"/>
      <c r="I184" s="182"/>
      <c r="J184" s="38"/>
      <c r="K184" s="38"/>
      <c r="L184" s="39"/>
      <c r="M184" s="183"/>
      <c r="N184" s="184"/>
      <c r="O184" s="72"/>
      <c r="P184" s="72"/>
      <c r="Q184" s="72"/>
      <c r="R184" s="72"/>
      <c r="S184" s="72"/>
      <c r="T184" s="73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9" t="s">
        <v>154</v>
      </c>
      <c r="AU184" s="19" t="s">
        <v>79</v>
      </c>
    </row>
    <row r="185" spans="1:65" s="2" customFormat="1" ht="21.75" customHeight="1">
      <c r="A185" s="38"/>
      <c r="B185" s="165"/>
      <c r="C185" s="166" t="s">
        <v>396</v>
      </c>
      <c r="D185" s="166" t="s">
        <v>148</v>
      </c>
      <c r="E185" s="167" t="s">
        <v>1471</v>
      </c>
      <c r="F185" s="168" t="s">
        <v>1472</v>
      </c>
      <c r="G185" s="169" t="s">
        <v>543</v>
      </c>
      <c r="H185" s="170">
        <v>1</v>
      </c>
      <c r="I185" s="171"/>
      <c r="J185" s="172">
        <f>ROUND(I185*H185,2)</f>
        <v>0</v>
      </c>
      <c r="K185" s="173"/>
      <c r="L185" s="39"/>
      <c r="M185" s="174" t="s">
        <v>3</v>
      </c>
      <c r="N185" s="175" t="s">
        <v>40</v>
      </c>
      <c r="O185" s="72"/>
      <c r="P185" s="176">
        <f>O185*H185</f>
        <v>0</v>
      </c>
      <c r="Q185" s="176">
        <v>0.00118</v>
      </c>
      <c r="R185" s="176">
        <f>Q185*H185</f>
        <v>0.00118</v>
      </c>
      <c r="S185" s="176">
        <v>0</v>
      </c>
      <c r="T185" s="17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78" t="s">
        <v>167</v>
      </c>
      <c r="AT185" s="178" t="s">
        <v>148</v>
      </c>
      <c r="AU185" s="178" t="s">
        <v>79</v>
      </c>
      <c r="AY185" s="19" t="s">
        <v>146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19" t="s">
        <v>77</v>
      </c>
      <c r="BK185" s="179">
        <f>ROUND(I185*H185,2)</f>
        <v>0</v>
      </c>
      <c r="BL185" s="19" t="s">
        <v>167</v>
      </c>
      <c r="BM185" s="178" t="s">
        <v>1473</v>
      </c>
    </row>
    <row r="186" spans="1:47" s="2" customFormat="1" ht="12">
      <c r="A186" s="38"/>
      <c r="B186" s="39"/>
      <c r="C186" s="38"/>
      <c r="D186" s="180" t="s">
        <v>154</v>
      </c>
      <c r="E186" s="38"/>
      <c r="F186" s="181" t="s">
        <v>1474</v>
      </c>
      <c r="G186" s="38"/>
      <c r="H186" s="38"/>
      <c r="I186" s="182"/>
      <c r="J186" s="38"/>
      <c r="K186" s="38"/>
      <c r="L186" s="39"/>
      <c r="M186" s="183"/>
      <c r="N186" s="184"/>
      <c r="O186" s="72"/>
      <c r="P186" s="72"/>
      <c r="Q186" s="72"/>
      <c r="R186" s="72"/>
      <c r="S186" s="72"/>
      <c r="T186" s="73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9" t="s">
        <v>154</v>
      </c>
      <c r="AU186" s="19" t="s">
        <v>79</v>
      </c>
    </row>
    <row r="187" spans="1:65" s="2" customFormat="1" ht="24.15" customHeight="1">
      <c r="A187" s="38"/>
      <c r="B187" s="165"/>
      <c r="C187" s="166" t="s">
        <v>402</v>
      </c>
      <c r="D187" s="166" t="s">
        <v>148</v>
      </c>
      <c r="E187" s="167" t="s">
        <v>1475</v>
      </c>
      <c r="F187" s="168" t="s">
        <v>1476</v>
      </c>
      <c r="G187" s="169" t="s">
        <v>257</v>
      </c>
      <c r="H187" s="170">
        <v>0.004</v>
      </c>
      <c r="I187" s="171"/>
      <c r="J187" s="172">
        <f>ROUND(I187*H187,2)</f>
        <v>0</v>
      </c>
      <c r="K187" s="173"/>
      <c r="L187" s="39"/>
      <c r="M187" s="174" t="s">
        <v>3</v>
      </c>
      <c r="N187" s="175" t="s">
        <v>40</v>
      </c>
      <c r="O187" s="72"/>
      <c r="P187" s="176">
        <f>O187*H187</f>
        <v>0</v>
      </c>
      <c r="Q187" s="176">
        <v>0</v>
      </c>
      <c r="R187" s="176">
        <f>Q187*H187</f>
        <v>0</v>
      </c>
      <c r="S187" s="176">
        <v>0</v>
      </c>
      <c r="T187" s="17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78" t="s">
        <v>167</v>
      </c>
      <c r="AT187" s="178" t="s">
        <v>148</v>
      </c>
      <c r="AU187" s="178" t="s">
        <v>79</v>
      </c>
      <c r="AY187" s="19" t="s">
        <v>146</v>
      </c>
      <c r="BE187" s="179">
        <f>IF(N187="základní",J187,0)</f>
        <v>0</v>
      </c>
      <c r="BF187" s="179">
        <f>IF(N187="snížená",J187,0)</f>
        <v>0</v>
      </c>
      <c r="BG187" s="179">
        <f>IF(N187="zákl. přenesená",J187,0)</f>
        <v>0</v>
      </c>
      <c r="BH187" s="179">
        <f>IF(N187="sníž. přenesená",J187,0)</f>
        <v>0</v>
      </c>
      <c r="BI187" s="179">
        <f>IF(N187="nulová",J187,0)</f>
        <v>0</v>
      </c>
      <c r="BJ187" s="19" t="s">
        <v>77</v>
      </c>
      <c r="BK187" s="179">
        <f>ROUND(I187*H187,2)</f>
        <v>0</v>
      </c>
      <c r="BL187" s="19" t="s">
        <v>167</v>
      </c>
      <c r="BM187" s="178" t="s">
        <v>1477</v>
      </c>
    </row>
    <row r="188" spans="1:47" s="2" customFormat="1" ht="12">
      <c r="A188" s="38"/>
      <c r="B188" s="39"/>
      <c r="C188" s="38"/>
      <c r="D188" s="180" t="s">
        <v>154</v>
      </c>
      <c r="E188" s="38"/>
      <c r="F188" s="181" t="s">
        <v>1478</v>
      </c>
      <c r="G188" s="38"/>
      <c r="H188" s="38"/>
      <c r="I188" s="182"/>
      <c r="J188" s="38"/>
      <c r="K188" s="38"/>
      <c r="L188" s="39"/>
      <c r="M188" s="183"/>
      <c r="N188" s="184"/>
      <c r="O188" s="72"/>
      <c r="P188" s="72"/>
      <c r="Q188" s="72"/>
      <c r="R188" s="72"/>
      <c r="S188" s="72"/>
      <c r="T188" s="73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9" t="s">
        <v>154</v>
      </c>
      <c r="AU188" s="19" t="s">
        <v>79</v>
      </c>
    </row>
    <row r="189" spans="1:65" s="2" customFormat="1" ht="16.5" customHeight="1">
      <c r="A189" s="38"/>
      <c r="B189" s="165"/>
      <c r="C189" s="166" t="s">
        <v>409</v>
      </c>
      <c r="D189" s="166" t="s">
        <v>148</v>
      </c>
      <c r="E189" s="167" t="s">
        <v>1479</v>
      </c>
      <c r="F189" s="168" t="s">
        <v>1480</v>
      </c>
      <c r="G189" s="169" t="s">
        <v>1481</v>
      </c>
      <c r="H189" s="170">
        <v>2</v>
      </c>
      <c r="I189" s="171"/>
      <c r="J189" s="172">
        <f>ROUND(I189*H189,2)</f>
        <v>0</v>
      </c>
      <c r="K189" s="173"/>
      <c r="L189" s="39"/>
      <c r="M189" s="228" t="s">
        <v>3</v>
      </c>
      <c r="N189" s="229" t="s">
        <v>40</v>
      </c>
      <c r="O189" s="22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78" t="s">
        <v>167</v>
      </c>
      <c r="AT189" s="178" t="s">
        <v>148</v>
      </c>
      <c r="AU189" s="178" t="s">
        <v>79</v>
      </c>
      <c r="AY189" s="19" t="s">
        <v>146</v>
      </c>
      <c r="BE189" s="179">
        <f>IF(N189="základní",J189,0)</f>
        <v>0</v>
      </c>
      <c r="BF189" s="179">
        <f>IF(N189="snížená",J189,0)</f>
        <v>0</v>
      </c>
      <c r="BG189" s="179">
        <f>IF(N189="zákl. přenesená",J189,0)</f>
        <v>0</v>
      </c>
      <c r="BH189" s="179">
        <f>IF(N189="sníž. přenesená",J189,0)</f>
        <v>0</v>
      </c>
      <c r="BI189" s="179">
        <f>IF(N189="nulová",J189,0)</f>
        <v>0</v>
      </c>
      <c r="BJ189" s="19" t="s">
        <v>77</v>
      </c>
      <c r="BK189" s="179">
        <f>ROUND(I189*H189,2)</f>
        <v>0</v>
      </c>
      <c r="BL189" s="19" t="s">
        <v>167</v>
      </c>
      <c r="BM189" s="178" t="s">
        <v>1482</v>
      </c>
    </row>
    <row r="190" spans="1:31" s="2" customFormat="1" ht="6.95" customHeight="1">
      <c r="A190" s="38"/>
      <c r="B190" s="55"/>
      <c r="C190" s="56"/>
      <c r="D190" s="56"/>
      <c r="E190" s="56"/>
      <c r="F190" s="56"/>
      <c r="G190" s="56"/>
      <c r="H190" s="56"/>
      <c r="I190" s="56"/>
      <c r="J190" s="56"/>
      <c r="K190" s="56"/>
      <c r="L190" s="39"/>
      <c r="M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</row>
  </sheetData>
  <autoFilter ref="C85:K18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1/132254204"/>
    <hyperlink ref="F99" r:id="rId2" display="https://podminky.urs.cz/item/CS_URS_2022_01/151201101"/>
    <hyperlink ref="F105" r:id="rId3" display="https://podminky.urs.cz/item/CS_URS_2022_01/151201111"/>
    <hyperlink ref="F108" r:id="rId4" display="https://podminky.urs.cz/item/CS_URS_2021_02/162751117"/>
    <hyperlink ref="F111" r:id="rId5" display="https://podminky.urs.cz/item/CS_URS_2021_02/171201231"/>
    <hyperlink ref="F114" r:id="rId6" display="https://podminky.urs.cz/item/CS_URS_2021_02/171251201"/>
    <hyperlink ref="F117" r:id="rId7" display="https://podminky.urs.cz/item/CS_URS_2021_02/174151101"/>
    <hyperlink ref="F139" r:id="rId8" display="https://podminky.urs.cz/item/CS_URS_2021_02/452311131"/>
    <hyperlink ref="F144" r:id="rId9" display="https://podminky.urs.cz/item/CS_URS_2021_02/871161211"/>
    <hyperlink ref="F151" r:id="rId10" display="https://podminky.urs.cz/item/CS_URS_2021_02/891161321"/>
    <hyperlink ref="F154" r:id="rId11" display="https://podminky.urs.cz/item/CS_URS_2022_01/891249111"/>
    <hyperlink ref="F157" r:id="rId12" display="https://podminky.urs.cz/item/CS_URS_2022_01/892241111"/>
    <hyperlink ref="F160" r:id="rId13" display="https://podminky.urs.cz/item/CS_URS_2022_01/892372111"/>
    <hyperlink ref="F163" r:id="rId14" display="https://podminky.urs.cz/item/CS_URS_2021_02/899103112"/>
    <hyperlink ref="F166" r:id="rId15" display="https://podminky.urs.cz/item/CS_URS_2021_02/899401111"/>
    <hyperlink ref="F169" r:id="rId16" display="https://podminky.urs.cz/item/CS_URS_2021_02/899721111"/>
    <hyperlink ref="F172" r:id="rId17" display="https://podminky.urs.cz/item/CS_URS_2021_02/899722114"/>
    <hyperlink ref="F176" r:id="rId18" display="https://podminky.urs.cz/item/CS_URS_2021_02/998276101"/>
    <hyperlink ref="F180" r:id="rId19" display="https://podminky.urs.cz/item/CS_URS_2021_02/722230103"/>
    <hyperlink ref="F182" r:id="rId20" display="https://podminky.urs.cz/item/CS_URS_2021_02/722230113"/>
    <hyperlink ref="F184" r:id="rId21" display="https://podminky.urs.cz/item/CS_URS_2021_02/722231074"/>
    <hyperlink ref="F186" r:id="rId22" display="https://podminky.urs.cz/item/CS_URS_2021_02/722262225"/>
    <hyperlink ref="F188" r:id="rId23" display="https://podminky.urs.cz/item/CS_URS_2021_02/998722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79</v>
      </c>
    </row>
    <row r="4" spans="2:46" s="1" customFormat="1" ht="24.95" customHeight="1">
      <c r="B4" s="22"/>
      <c r="D4" s="23" t="s">
        <v>113</v>
      </c>
      <c r="L4" s="22"/>
      <c r="M4" s="114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5" t="str">
        <f>'Rekapitulace stavby'!K6</f>
        <v>Revitalizace vnitrobloku Bayerova - Botanická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114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1483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8. 8. 2022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tr">
        <f>IF('Rekapitulace stavby'!AN10="","",'Rekapitulace stavby'!AN10)</f>
        <v/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27</v>
      </c>
      <c r="J15" s="27" t="str">
        <f>IF('Rekapitulace stavby'!AN11="","",'Rekapitulace stavby'!AN11)</f>
        <v/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26</v>
      </c>
      <c r="J20" s="27" t="str">
        <f>IF('Rekapitulace stavby'!AN16="","",'Rekapitulace stavby'!AN16)</f>
        <v/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27</v>
      </c>
      <c r="J21" s="27" t="str">
        <f>IF('Rekapitulace stavby'!AN17="","",'Rekapitulace stavby'!AN17)</f>
        <v/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32</v>
      </c>
      <c r="E23" s="38"/>
      <c r="F23" s="38"/>
      <c r="G23" s="38"/>
      <c r="H23" s="38"/>
      <c r="I23" s="32" t="s">
        <v>26</v>
      </c>
      <c r="J23" s="27" t="str">
        <f>IF('Rekapitulace stavby'!AN19="","",'Rekapitulace stavby'!AN19)</f>
        <v/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33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35</v>
      </c>
      <c r="E30" s="38"/>
      <c r="F30" s="38"/>
      <c r="G30" s="38"/>
      <c r="H30" s="38"/>
      <c r="I30" s="38"/>
      <c r="J30" s="90">
        <f>ROUND(J81,2)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37</v>
      </c>
      <c r="G32" s="38"/>
      <c r="H32" s="38"/>
      <c r="I32" s="43" t="s">
        <v>36</v>
      </c>
      <c r="J32" s="43" t="s">
        <v>38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39</v>
      </c>
      <c r="E33" s="32" t="s">
        <v>40</v>
      </c>
      <c r="F33" s="122">
        <f>ROUND((SUM(BE81:BE142)),2)</f>
        <v>0</v>
      </c>
      <c r="G33" s="38"/>
      <c r="H33" s="38"/>
      <c r="I33" s="123">
        <v>0.21</v>
      </c>
      <c r="J33" s="122">
        <f>ROUND(((SUM(BE81:BE142))*I33),2)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41</v>
      </c>
      <c r="F34" s="122">
        <f>ROUND((SUM(BF81:BF142)),2)</f>
        <v>0</v>
      </c>
      <c r="G34" s="38"/>
      <c r="H34" s="38"/>
      <c r="I34" s="123">
        <v>0.15</v>
      </c>
      <c r="J34" s="122">
        <f>ROUND(((SUM(BF81:BF142))*I34),2)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42</v>
      </c>
      <c r="F35" s="122">
        <f>ROUND((SUM(BG81:BG142)),2)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43</v>
      </c>
      <c r="F36" s="122">
        <f>ROUND((SUM(BH81:BH142)),2)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44</v>
      </c>
      <c r="F37" s="122">
        <f>ROUND((SUM(BI81:BI142)),2)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45</v>
      </c>
      <c r="E39" s="76"/>
      <c r="F39" s="76"/>
      <c r="G39" s="126" t="s">
        <v>46</v>
      </c>
      <c r="H39" s="127" t="s">
        <v>47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116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Revitalizace vnitrobloku Bayerova - Botanická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114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SO 401 - Veřejné osvětlení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 xml:space="preserve"> </v>
      </c>
      <c r="G52" s="38"/>
      <c r="H52" s="38"/>
      <c r="I52" s="32" t="s">
        <v>23</v>
      </c>
      <c r="J52" s="64" t="str">
        <f>IF(J12="","",J12)</f>
        <v>8. 8. 2022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 xml:space="preserve"> </v>
      </c>
      <c r="G54" s="38"/>
      <c r="H54" s="38"/>
      <c r="I54" s="32" t="s">
        <v>30</v>
      </c>
      <c r="J54" s="36" t="str">
        <f>E21</f>
        <v xml:space="preserve"> 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38"/>
      <c r="E55" s="38"/>
      <c r="F55" s="27" t="str">
        <f>IF(E18="","",E18)</f>
        <v>Vyplň údaj</v>
      </c>
      <c r="G55" s="38"/>
      <c r="H55" s="38"/>
      <c r="I55" s="32" t="s">
        <v>32</v>
      </c>
      <c r="J55" s="36" t="str">
        <f>E24</f>
        <v xml:space="preserve"> 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117</v>
      </c>
      <c r="D57" s="124"/>
      <c r="E57" s="124"/>
      <c r="F57" s="124"/>
      <c r="G57" s="124"/>
      <c r="H57" s="124"/>
      <c r="I57" s="124"/>
      <c r="J57" s="131" t="s">
        <v>118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67</v>
      </c>
      <c r="D59" s="38"/>
      <c r="E59" s="38"/>
      <c r="F59" s="38"/>
      <c r="G59" s="38"/>
      <c r="H59" s="38"/>
      <c r="I59" s="38"/>
      <c r="J59" s="90">
        <f>J81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119</v>
      </c>
    </row>
    <row r="60" spans="1:31" s="9" customFormat="1" ht="24.95" customHeight="1">
      <c r="A60" s="9"/>
      <c r="B60" s="133"/>
      <c r="C60" s="9"/>
      <c r="D60" s="134" t="s">
        <v>1484</v>
      </c>
      <c r="E60" s="135"/>
      <c r="F60" s="135"/>
      <c r="G60" s="135"/>
      <c r="H60" s="135"/>
      <c r="I60" s="135"/>
      <c r="J60" s="136">
        <f>J82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33"/>
      <c r="C61" s="9"/>
      <c r="D61" s="134" t="s">
        <v>1485</v>
      </c>
      <c r="E61" s="135"/>
      <c r="F61" s="135"/>
      <c r="G61" s="135"/>
      <c r="H61" s="135"/>
      <c r="I61" s="135"/>
      <c r="J61" s="136">
        <f>J112</f>
        <v>0</v>
      </c>
      <c r="K61" s="9"/>
      <c r="L61" s="13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2" customFormat="1" ht="21.8" customHeight="1">
      <c r="A62" s="38"/>
      <c r="B62" s="39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116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116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131</v>
      </c>
      <c r="D68" s="38"/>
      <c r="E68" s="38"/>
      <c r="F68" s="38"/>
      <c r="G68" s="38"/>
      <c r="H68" s="38"/>
      <c r="I68" s="38"/>
      <c r="J68" s="38"/>
      <c r="K68" s="38"/>
      <c r="L68" s="116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38"/>
      <c r="D69" s="38"/>
      <c r="E69" s="38"/>
      <c r="F69" s="38"/>
      <c r="G69" s="38"/>
      <c r="H69" s="38"/>
      <c r="I69" s="38"/>
      <c r="J69" s="38"/>
      <c r="K69" s="38"/>
      <c r="L69" s="116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17</v>
      </c>
      <c r="D70" s="38"/>
      <c r="E70" s="38"/>
      <c r="F70" s="38"/>
      <c r="G70" s="38"/>
      <c r="H70" s="38"/>
      <c r="I70" s="38"/>
      <c r="J70" s="38"/>
      <c r="K70" s="38"/>
      <c r="L70" s="11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38"/>
      <c r="D71" s="38"/>
      <c r="E71" s="115" t="str">
        <f>E7</f>
        <v>Revitalizace vnitrobloku Bayerova - Botanická</v>
      </c>
      <c r="F71" s="32"/>
      <c r="G71" s="32"/>
      <c r="H71" s="32"/>
      <c r="I71" s="38"/>
      <c r="J71" s="38"/>
      <c r="K71" s="38"/>
      <c r="L71" s="11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114</v>
      </c>
      <c r="D72" s="38"/>
      <c r="E72" s="38"/>
      <c r="F72" s="38"/>
      <c r="G72" s="38"/>
      <c r="H72" s="38"/>
      <c r="I72" s="38"/>
      <c r="J72" s="38"/>
      <c r="K72" s="38"/>
      <c r="L72" s="11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38"/>
      <c r="D73" s="38"/>
      <c r="E73" s="62" t="str">
        <f>E9</f>
        <v>SO 401 - Veřejné osvětlení</v>
      </c>
      <c r="F73" s="38"/>
      <c r="G73" s="38"/>
      <c r="H73" s="38"/>
      <c r="I73" s="38"/>
      <c r="J73" s="38"/>
      <c r="K73" s="38"/>
      <c r="L73" s="116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38"/>
      <c r="D74" s="38"/>
      <c r="E74" s="38"/>
      <c r="F74" s="38"/>
      <c r="G74" s="38"/>
      <c r="H74" s="38"/>
      <c r="I74" s="38"/>
      <c r="J74" s="38"/>
      <c r="K74" s="38"/>
      <c r="L74" s="116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38"/>
      <c r="E75" s="38"/>
      <c r="F75" s="27" t="str">
        <f>F12</f>
        <v xml:space="preserve"> </v>
      </c>
      <c r="G75" s="38"/>
      <c r="H75" s="38"/>
      <c r="I75" s="32" t="s">
        <v>23</v>
      </c>
      <c r="J75" s="64" t="str">
        <f>IF(J12="","",J12)</f>
        <v>8. 8. 2022</v>
      </c>
      <c r="K75" s="3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38"/>
      <c r="E77" s="38"/>
      <c r="F77" s="27" t="str">
        <f>E15</f>
        <v xml:space="preserve"> </v>
      </c>
      <c r="G77" s="38"/>
      <c r="H77" s="38"/>
      <c r="I77" s="32" t="s">
        <v>30</v>
      </c>
      <c r="J77" s="36" t="str">
        <f>E21</f>
        <v xml:space="preserve"> </v>
      </c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28</v>
      </c>
      <c r="D78" s="38"/>
      <c r="E78" s="38"/>
      <c r="F78" s="27" t="str">
        <f>IF(E18="","",E18)</f>
        <v>Vyplň údaj</v>
      </c>
      <c r="G78" s="38"/>
      <c r="H78" s="38"/>
      <c r="I78" s="32" t="s">
        <v>32</v>
      </c>
      <c r="J78" s="36" t="str">
        <f>E24</f>
        <v xml:space="preserve"> </v>
      </c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41"/>
      <c r="B80" s="142"/>
      <c r="C80" s="143" t="s">
        <v>132</v>
      </c>
      <c r="D80" s="144" t="s">
        <v>54</v>
      </c>
      <c r="E80" s="144" t="s">
        <v>50</v>
      </c>
      <c r="F80" s="144" t="s">
        <v>51</v>
      </c>
      <c r="G80" s="144" t="s">
        <v>133</v>
      </c>
      <c r="H80" s="144" t="s">
        <v>134</v>
      </c>
      <c r="I80" s="144" t="s">
        <v>135</v>
      </c>
      <c r="J80" s="145" t="s">
        <v>118</v>
      </c>
      <c r="K80" s="146" t="s">
        <v>136</v>
      </c>
      <c r="L80" s="147"/>
      <c r="M80" s="80" t="s">
        <v>3</v>
      </c>
      <c r="N80" s="81" t="s">
        <v>39</v>
      </c>
      <c r="O80" s="81" t="s">
        <v>137</v>
      </c>
      <c r="P80" s="81" t="s">
        <v>138</v>
      </c>
      <c r="Q80" s="81" t="s">
        <v>139</v>
      </c>
      <c r="R80" s="81" t="s">
        <v>140</v>
      </c>
      <c r="S80" s="81" t="s">
        <v>141</v>
      </c>
      <c r="T80" s="82" t="s">
        <v>142</v>
      </c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</row>
    <row r="81" spans="1:63" s="2" customFormat="1" ht="22.8" customHeight="1">
      <c r="A81" s="38"/>
      <c r="B81" s="39"/>
      <c r="C81" s="87" t="s">
        <v>143</v>
      </c>
      <c r="D81" s="38"/>
      <c r="E81" s="38"/>
      <c r="F81" s="38"/>
      <c r="G81" s="38"/>
      <c r="H81" s="38"/>
      <c r="I81" s="38"/>
      <c r="J81" s="148">
        <f>BK81</f>
        <v>0</v>
      </c>
      <c r="K81" s="38"/>
      <c r="L81" s="39"/>
      <c r="M81" s="83"/>
      <c r="N81" s="68"/>
      <c r="O81" s="84"/>
      <c r="P81" s="149">
        <f>P82+P112</f>
        <v>0</v>
      </c>
      <c r="Q81" s="84"/>
      <c r="R81" s="149">
        <f>R82+R112</f>
        <v>0</v>
      </c>
      <c r="S81" s="84"/>
      <c r="T81" s="150">
        <f>T82+T112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9" t="s">
        <v>68</v>
      </c>
      <c r="AU81" s="19" t="s">
        <v>119</v>
      </c>
      <c r="BK81" s="151">
        <f>BK82+BK112</f>
        <v>0</v>
      </c>
    </row>
    <row r="82" spans="1:63" s="12" customFormat="1" ht="25.9" customHeight="1">
      <c r="A82" s="12"/>
      <c r="B82" s="152"/>
      <c r="C82" s="12"/>
      <c r="D82" s="153" t="s">
        <v>68</v>
      </c>
      <c r="E82" s="154" t="s">
        <v>1486</v>
      </c>
      <c r="F82" s="154" t="s">
        <v>1487</v>
      </c>
      <c r="G82" s="12"/>
      <c r="H82" s="12"/>
      <c r="I82" s="155"/>
      <c r="J82" s="156">
        <f>BK82</f>
        <v>0</v>
      </c>
      <c r="K82" s="12"/>
      <c r="L82" s="152"/>
      <c r="M82" s="157"/>
      <c r="N82" s="158"/>
      <c r="O82" s="158"/>
      <c r="P82" s="159">
        <f>SUM(P83:P111)</f>
        <v>0</v>
      </c>
      <c r="Q82" s="158"/>
      <c r="R82" s="159">
        <f>SUM(R83:R111)</f>
        <v>0</v>
      </c>
      <c r="S82" s="158"/>
      <c r="T82" s="160">
        <f>SUM(T83:T111)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53" t="s">
        <v>77</v>
      </c>
      <c r="AT82" s="161" t="s">
        <v>68</v>
      </c>
      <c r="AU82" s="161" t="s">
        <v>69</v>
      </c>
      <c r="AY82" s="153" t="s">
        <v>146</v>
      </c>
      <c r="BK82" s="162">
        <f>SUM(BK83:BK111)</f>
        <v>0</v>
      </c>
    </row>
    <row r="83" spans="1:65" s="2" customFormat="1" ht="16.5" customHeight="1">
      <c r="A83" s="38"/>
      <c r="B83" s="165"/>
      <c r="C83" s="166" t="s">
        <v>77</v>
      </c>
      <c r="D83" s="166" t="s">
        <v>148</v>
      </c>
      <c r="E83" s="167" t="s">
        <v>1488</v>
      </c>
      <c r="F83" s="168" t="s">
        <v>1489</v>
      </c>
      <c r="G83" s="169" t="s">
        <v>543</v>
      </c>
      <c r="H83" s="170">
        <v>14</v>
      </c>
      <c r="I83" s="171"/>
      <c r="J83" s="172">
        <f>ROUND(I83*H83,2)</f>
        <v>0</v>
      </c>
      <c r="K83" s="173"/>
      <c r="L83" s="39"/>
      <c r="M83" s="174" t="s">
        <v>3</v>
      </c>
      <c r="N83" s="175" t="s">
        <v>40</v>
      </c>
      <c r="O83" s="72"/>
      <c r="P83" s="176">
        <f>O83*H83</f>
        <v>0</v>
      </c>
      <c r="Q83" s="176">
        <v>0</v>
      </c>
      <c r="R83" s="176">
        <f>Q83*H83</f>
        <v>0</v>
      </c>
      <c r="S83" s="176">
        <v>0</v>
      </c>
      <c r="T83" s="177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178" t="s">
        <v>152</v>
      </c>
      <c r="AT83" s="178" t="s">
        <v>148</v>
      </c>
      <c r="AU83" s="178" t="s">
        <v>77</v>
      </c>
      <c r="AY83" s="19" t="s">
        <v>146</v>
      </c>
      <c r="BE83" s="179">
        <f>IF(N83="základní",J83,0)</f>
        <v>0</v>
      </c>
      <c r="BF83" s="179">
        <f>IF(N83="snížená",J83,0)</f>
        <v>0</v>
      </c>
      <c r="BG83" s="179">
        <f>IF(N83="zákl. přenesená",J83,0)</f>
        <v>0</v>
      </c>
      <c r="BH83" s="179">
        <f>IF(N83="sníž. přenesená",J83,0)</f>
        <v>0</v>
      </c>
      <c r="BI83" s="179">
        <f>IF(N83="nulová",J83,0)</f>
        <v>0</v>
      </c>
      <c r="BJ83" s="19" t="s">
        <v>77</v>
      </c>
      <c r="BK83" s="179">
        <f>ROUND(I83*H83,2)</f>
        <v>0</v>
      </c>
      <c r="BL83" s="19" t="s">
        <v>152</v>
      </c>
      <c r="BM83" s="178" t="s">
        <v>79</v>
      </c>
    </row>
    <row r="84" spans="1:65" s="2" customFormat="1" ht="16.5" customHeight="1">
      <c r="A84" s="38"/>
      <c r="B84" s="165"/>
      <c r="C84" s="166" t="s">
        <v>79</v>
      </c>
      <c r="D84" s="166" t="s">
        <v>148</v>
      </c>
      <c r="E84" s="167" t="s">
        <v>1490</v>
      </c>
      <c r="F84" s="168" t="s">
        <v>1491</v>
      </c>
      <c r="G84" s="169" t="s">
        <v>543</v>
      </c>
      <c r="H84" s="170">
        <v>9</v>
      </c>
      <c r="I84" s="171"/>
      <c r="J84" s="172">
        <f>ROUND(I84*H84,2)</f>
        <v>0</v>
      </c>
      <c r="K84" s="173"/>
      <c r="L84" s="39"/>
      <c r="M84" s="174" t="s">
        <v>3</v>
      </c>
      <c r="N84" s="175" t="s">
        <v>40</v>
      </c>
      <c r="O84" s="72"/>
      <c r="P84" s="176">
        <f>O84*H84</f>
        <v>0</v>
      </c>
      <c r="Q84" s="176">
        <v>0</v>
      </c>
      <c r="R84" s="176">
        <f>Q84*H84</f>
        <v>0</v>
      </c>
      <c r="S84" s="176">
        <v>0</v>
      </c>
      <c r="T84" s="177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178" t="s">
        <v>152</v>
      </c>
      <c r="AT84" s="178" t="s">
        <v>148</v>
      </c>
      <c r="AU84" s="178" t="s">
        <v>77</v>
      </c>
      <c r="AY84" s="19" t="s">
        <v>146</v>
      </c>
      <c r="BE84" s="179">
        <f>IF(N84="základní",J84,0)</f>
        <v>0</v>
      </c>
      <c r="BF84" s="179">
        <f>IF(N84="snížená",J84,0)</f>
        <v>0</v>
      </c>
      <c r="BG84" s="179">
        <f>IF(N84="zákl. přenesená",J84,0)</f>
        <v>0</v>
      </c>
      <c r="BH84" s="179">
        <f>IF(N84="sníž. přenesená",J84,0)</f>
        <v>0</v>
      </c>
      <c r="BI84" s="179">
        <f>IF(N84="nulová",J84,0)</f>
        <v>0</v>
      </c>
      <c r="BJ84" s="19" t="s">
        <v>77</v>
      </c>
      <c r="BK84" s="179">
        <f>ROUND(I84*H84,2)</f>
        <v>0</v>
      </c>
      <c r="BL84" s="19" t="s">
        <v>152</v>
      </c>
      <c r="BM84" s="178" t="s">
        <v>152</v>
      </c>
    </row>
    <row r="85" spans="1:65" s="2" customFormat="1" ht="16.5" customHeight="1">
      <c r="A85" s="38"/>
      <c r="B85" s="165"/>
      <c r="C85" s="166" t="s">
        <v>168</v>
      </c>
      <c r="D85" s="166" t="s">
        <v>148</v>
      </c>
      <c r="E85" s="167" t="s">
        <v>1492</v>
      </c>
      <c r="F85" s="168" t="s">
        <v>1493</v>
      </c>
      <c r="G85" s="169" t="s">
        <v>543</v>
      </c>
      <c r="H85" s="170">
        <v>9</v>
      </c>
      <c r="I85" s="171"/>
      <c r="J85" s="172">
        <f>ROUND(I85*H85,2)</f>
        <v>0</v>
      </c>
      <c r="K85" s="173"/>
      <c r="L85" s="39"/>
      <c r="M85" s="174" t="s">
        <v>3</v>
      </c>
      <c r="N85" s="175" t="s">
        <v>40</v>
      </c>
      <c r="O85" s="72"/>
      <c r="P85" s="176">
        <f>O85*H85</f>
        <v>0</v>
      </c>
      <c r="Q85" s="176">
        <v>0</v>
      </c>
      <c r="R85" s="176">
        <f>Q85*H85</f>
        <v>0</v>
      </c>
      <c r="S85" s="176">
        <v>0</v>
      </c>
      <c r="T85" s="177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178" t="s">
        <v>152</v>
      </c>
      <c r="AT85" s="178" t="s">
        <v>148</v>
      </c>
      <c r="AU85" s="178" t="s">
        <v>77</v>
      </c>
      <c r="AY85" s="19" t="s">
        <v>146</v>
      </c>
      <c r="BE85" s="179">
        <f>IF(N85="základní",J85,0)</f>
        <v>0</v>
      </c>
      <c r="BF85" s="179">
        <f>IF(N85="snížená",J85,0)</f>
        <v>0</v>
      </c>
      <c r="BG85" s="179">
        <f>IF(N85="zákl. přenesená",J85,0)</f>
        <v>0</v>
      </c>
      <c r="BH85" s="179">
        <f>IF(N85="sníž. přenesená",J85,0)</f>
        <v>0</v>
      </c>
      <c r="BI85" s="179">
        <f>IF(N85="nulová",J85,0)</f>
        <v>0</v>
      </c>
      <c r="BJ85" s="19" t="s">
        <v>77</v>
      </c>
      <c r="BK85" s="179">
        <f>ROUND(I85*H85,2)</f>
        <v>0</v>
      </c>
      <c r="BL85" s="19" t="s">
        <v>152</v>
      </c>
      <c r="BM85" s="178" t="s">
        <v>187</v>
      </c>
    </row>
    <row r="86" spans="1:65" s="2" customFormat="1" ht="16.5" customHeight="1">
      <c r="A86" s="38"/>
      <c r="B86" s="165"/>
      <c r="C86" s="166" t="s">
        <v>152</v>
      </c>
      <c r="D86" s="166" t="s">
        <v>148</v>
      </c>
      <c r="E86" s="167" t="s">
        <v>1494</v>
      </c>
      <c r="F86" s="168" t="s">
        <v>1495</v>
      </c>
      <c r="G86" s="169" t="s">
        <v>543</v>
      </c>
      <c r="H86" s="170">
        <v>9</v>
      </c>
      <c r="I86" s="171"/>
      <c r="J86" s="172">
        <f>ROUND(I86*H86,2)</f>
        <v>0</v>
      </c>
      <c r="K86" s="173"/>
      <c r="L86" s="39"/>
      <c r="M86" s="174" t="s">
        <v>3</v>
      </c>
      <c r="N86" s="175" t="s">
        <v>40</v>
      </c>
      <c r="O86" s="72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178" t="s">
        <v>152</v>
      </c>
      <c r="AT86" s="178" t="s">
        <v>148</v>
      </c>
      <c r="AU86" s="178" t="s">
        <v>77</v>
      </c>
      <c r="AY86" s="19" t="s">
        <v>146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19" t="s">
        <v>77</v>
      </c>
      <c r="BK86" s="179">
        <f>ROUND(I86*H86,2)</f>
        <v>0</v>
      </c>
      <c r="BL86" s="19" t="s">
        <v>152</v>
      </c>
      <c r="BM86" s="178" t="s">
        <v>207</v>
      </c>
    </row>
    <row r="87" spans="1:65" s="2" customFormat="1" ht="16.5" customHeight="1">
      <c r="A87" s="38"/>
      <c r="B87" s="165"/>
      <c r="C87" s="166" t="s">
        <v>181</v>
      </c>
      <c r="D87" s="166" t="s">
        <v>148</v>
      </c>
      <c r="E87" s="167" t="s">
        <v>1496</v>
      </c>
      <c r="F87" s="168" t="s">
        <v>1497</v>
      </c>
      <c r="G87" s="169" t="s">
        <v>543</v>
      </c>
      <c r="H87" s="170">
        <v>9</v>
      </c>
      <c r="I87" s="171"/>
      <c r="J87" s="172">
        <f>ROUND(I87*H87,2)</f>
        <v>0</v>
      </c>
      <c r="K87" s="173"/>
      <c r="L87" s="39"/>
      <c r="M87" s="174" t="s">
        <v>3</v>
      </c>
      <c r="N87" s="175" t="s">
        <v>40</v>
      </c>
      <c r="O87" s="72"/>
      <c r="P87" s="176">
        <f>O87*H87</f>
        <v>0</v>
      </c>
      <c r="Q87" s="176">
        <v>0</v>
      </c>
      <c r="R87" s="176">
        <f>Q87*H87</f>
        <v>0</v>
      </c>
      <c r="S87" s="176">
        <v>0</v>
      </c>
      <c r="T87" s="177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178" t="s">
        <v>152</v>
      </c>
      <c r="AT87" s="178" t="s">
        <v>148</v>
      </c>
      <c r="AU87" s="178" t="s">
        <v>77</v>
      </c>
      <c r="AY87" s="19" t="s">
        <v>146</v>
      </c>
      <c r="BE87" s="179">
        <f>IF(N87="základní",J87,0)</f>
        <v>0</v>
      </c>
      <c r="BF87" s="179">
        <f>IF(N87="snížená",J87,0)</f>
        <v>0</v>
      </c>
      <c r="BG87" s="179">
        <f>IF(N87="zákl. přenesená",J87,0)</f>
        <v>0</v>
      </c>
      <c r="BH87" s="179">
        <f>IF(N87="sníž. přenesená",J87,0)</f>
        <v>0</v>
      </c>
      <c r="BI87" s="179">
        <f>IF(N87="nulová",J87,0)</f>
        <v>0</v>
      </c>
      <c r="BJ87" s="19" t="s">
        <v>77</v>
      </c>
      <c r="BK87" s="179">
        <f>ROUND(I87*H87,2)</f>
        <v>0</v>
      </c>
      <c r="BL87" s="19" t="s">
        <v>152</v>
      </c>
      <c r="BM87" s="178" t="s">
        <v>222</v>
      </c>
    </row>
    <row r="88" spans="1:65" s="2" customFormat="1" ht="16.5" customHeight="1">
      <c r="A88" s="38"/>
      <c r="B88" s="165"/>
      <c r="C88" s="166" t="s">
        <v>187</v>
      </c>
      <c r="D88" s="166" t="s">
        <v>148</v>
      </c>
      <c r="E88" s="167" t="s">
        <v>1498</v>
      </c>
      <c r="F88" s="168" t="s">
        <v>1499</v>
      </c>
      <c r="G88" s="169" t="s">
        <v>190</v>
      </c>
      <c r="H88" s="170">
        <v>260</v>
      </c>
      <c r="I88" s="171"/>
      <c r="J88" s="172">
        <f>ROUND(I88*H88,2)</f>
        <v>0</v>
      </c>
      <c r="K88" s="173"/>
      <c r="L88" s="39"/>
      <c r="M88" s="174" t="s">
        <v>3</v>
      </c>
      <c r="N88" s="175" t="s">
        <v>40</v>
      </c>
      <c r="O88" s="72"/>
      <c r="P88" s="176">
        <f>O88*H88</f>
        <v>0</v>
      </c>
      <c r="Q88" s="176">
        <v>0</v>
      </c>
      <c r="R88" s="176">
        <f>Q88*H88</f>
        <v>0</v>
      </c>
      <c r="S88" s="176">
        <v>0</v>
      </c>
      <c r="T88" s="177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178" t="s">
        <v>152</v>
      </c>
      <c r="AT88" s="178" t="s">
        <v>148</v>
      </c>
      <c r="AU88" s="178" t="s">
        <v>77</v>
      </c>
      <c r="AY88" s="19" t="s">
        <v>146</v>
      </c>
      <c r="BE88" s="179">
        <f>IF(N88="základní",J88,0)</f>
        <v>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19" t="s">
        <v>77</v>
      </c>
      <c r="BK88" s="179">
        <f>ROUND(I88*H88,2)</f>
        <v>0</v>
      </c>
      <c r="BL88" s="19" t="s">
        <v>152</v>
      </c>
      <c r="BM88" s="178" t="s">
        <v>238</v>
      </c>
    </row>
    <row r="89" spans="1:65" s="2" customFormat="1" ht="16.5" customHeight="1">
      <c r="A89" s="38"/>
      <c r="B89" s="165"/>
      <c r="C89" s="166" t="s">
        <v>199</v>
      </c>
      <c r="D89" s="166" t="s">
        <v>148</v>
      </c>
      <c r="E89" s="167" t="s">
        <v>1500</v>
      </c>
      <c r="F89" s="168" t="s">
        <v>1501</v>
      </c>
      <c r="G89" s="169" t="s">
        <v>543</v>
      </c>
      <c r="H89" s="170">
        <v>30</v>
      </c>
      <c r="I89" s="171"/>
      <c r="J89" s="172">
        <f>ROUND(I89*H89,2)</f>
        <v>0</v>
      </c>
      <c r="K89" s="173"/>
      <c r="L89" s="39"/>
      <c r="M89" s="174" t="s">
        <v>3</v>
      </c>
      <c r="N89" s="175" t="s">
        <v>40</v>
      </c>
      <c r="O89" s="72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178" t="s">
        <v>152</v>
      </c>
      <c r="AT89" s="178" t="s">
        <v>148</v>
      </c>
      <c r="AU89" s="178" t="s">
        <v>77</v>
      </c>
      <c r="AY89" s="19" t="s">
        <v>146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9" t="s">
        <v>77</v>
      </c>
      <c r="BK89" s="179">
        <f>ROUND(I89*H89,2)</f>
        <v>0</v>
      </c>
      <c r="BL89" s="19" t="s">
        <v>152</v>
      </c>
      <c r="BM89" s="178" t="s">
        <v>249</v>
      </c>
    </row>
    <row r="90" spans="1:65" s="2" customFormat="1" ht="16.5" customHeight="1">
      <c r="A90" s="38"/>
      <c r="B90" s="165"/>
      <c r="C90" s="166" t="s">
        <v>207</v>
      </c>
      <c r="D90" s="166" t="s">
        <v>148</v>
      </c>
      <c r="E90" s="167" t="s">
        <v>1502</v>
      </c>
      <c r="F90" s="168" t="s">
        <v>1503</v>
      </c>
      <c r="G90" s="169" t="s">
        <v>190</v>
      </c>
      <c r="H90" s="170">
        <v>5</v>
      </c>
      <c r="I90" s="171"/>
      <c r="J90" s="172">
        <f>ROUND(I90*H90,2)</f>
        <v>0</v>
      </c>
      <c r="K90" s="173"/>
      <c r="L90" s="39"/>
      <c r="M90" s="174" t="s">
        <v>3</v>
      </c>
      <c r="N90" s="175" t="s">
        <v>40</v>
      </c>
      <c r="O90" s="72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178" t="s">
        <v>152</v>
      </c>
      <c r="AT90" s="178" t="s">
        <v>148</v>
      </c>
      <c r="AU90" s="178" t="s">
        <v>77</v>
      </c>
      <c r="AY90" s="19" t="s">
        <v>146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9" t="s">
        <v>77</v>
      </c>
      <c r="BK90" s="179">
        <f>ROUND(I90*H90,2)</f>
        <v>0</v>
      </c>
      <c r="BL90" s="19" t="s">
        <v>152</v>
      </c>
      <c r="BM90" s="178" t="s">
        <v>167</v>
      </c>
    </row>
    <row r="91" spans="1:65" s="2" customFormat="1" ht="16.5" customHeight="1">
      <c r="A91" s="38"/>
      <c r="B91" s="165"/>
      <c r="C91" s="166" t="s">
        <v>214</v>
      </c>
      <c r="D91" s="166" t="s">
        <v>148</v>
      </c>
      <c r="E91" s="167" t="s">
        <v>1504</v>
      </c>
      <c r="F91" s="168" t="s">
        <v>1505</v>
      </c>
      <c r="G91" s="169" t="s">
        <v>190</v>
      </c>
      <c r="H91" s="170">
        <v>70</v>
      </c>
      <c r="I91" s="171"/>
      <c r="J91" s="172">
        <f>ROUND(I91*H91,2)</f>
        <v>0</v>
      </c>
      <c r="K91" s="173"/>
      <c r="L91" s="39"/>
      <c r="M91" s="174" t="s">
        <v>3</v>
      </c>
      <c r="N91" s="175" t="s">
        <v>40</v>
      </c>
      <c r="O91" s="72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178" t="s">
        <v>152</v>
      </c>
      <c r="AT91" s="178" t="s">
        <v>148</v>
      </c>
      <c r="AU91" s="178" t="s">
        <v>77</v>
      </c>
      <c r="AY91" s="19" t="s">
        <v>146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19" t="s">
        <v>77</v>
      </c>
      <c r="BK91" s="179">
        <f>ROUND(I91*H91,2)</f>
        <v>0</v>
      </c>
      <c r="BL91" s="19" t="s">
        <v>152</v>
      </c>
      <c r="BM91" s="178" t="s">
        <v>272</v>
      </c>
    </row>
    <row r="92" spans="1:65" s="2" customFormat="1" ht="16.5" customHeight="1">
      <c r="A92" s="38"/>
      <c r="B92" s="165"/>
      <c r="C92" s="166" t="s">
        <v>222</v>
      </c>
      <c r="D92" s="166" t="s">
        <v>148</v>
      </c>
      <c r="E92" s="167" t="s">
        <v>1506</v>
      </c>
      <c r="F92" s="168" t="s">
        <v>1507</v>
      </c>
      <c r="G92" s="169" t="s">
        <v>190</v>
      </c>
      <c r="H92" s="170">
        <v>300</v>
      </c>
      <c r="I92" s="171"/>
      <c r="J92" s="172">
        <f>ROUND(I92*H92,2)</f>
        <v>0</v>
      </c>
      <c r="K92" s="173"/>
      <c r="L92" s="39"/>
      <c r="M92" s="174" t="s">
        <v>3</v>
      </c>
      <c r="N92" s="175" t="s">
        <v>40</v>
      </c>
      <c r="O92" s="72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178" t="s">
        <v>152</v>
      </c>
      <c r="AT92" s="178" t="s">
        <v>148</v>
      </c>
      <c r="AU92" s="178" t="s">
        <v>77</v>
      </c>
      <c r="AY92" s="19" t="s">
        <v>146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19" t="s">
        <v>77</v>
      </c>
      <c r="BK92" s="179">
        <f>ROUND(I92*H92,2)</f>
        <v>0</v>
      </c>
      <c r="BL92" s="19" t="s">
        <v>152</v>
      </c>
      <c r="BM92" s="178" t="s">
        <v>287</v>
      </c>
    </row>
    <row r="93" spans="1:65" s="2" customFormat="1" ht="16.5" customHeight="1">
      <c r="A93" s="38"/>
      <c r="B93" s="165"/>
      <c r="C93" s="166" t="s">
        <v>229</v>
      </c>
      <c r="D93" s="166" t="s">
        <v>148</v>
      </c>
      <c r="E93" s="167" t="s">
        <v>1508</v>
      </c>
      <c r="F93" s="168" t="s">
        <v>1509</v>
      </c>
      <c r="G93" s="169" t="s">
        <v>190</v>
      </c>
      <c r="H93" s="170">
        <v>300</v>
      </c>
      <c r="I93" s="171"/>
      <c r="J93" s="172">
        <f>ROUND(I93*H93,2)</f>
        <v>0</v>
      </c>
      <c r="K93" s="173"/>
      <c r="L93" s="39"/>
      <c r="M93" s="174" t="s">
        <v>3</v>
      </c>
      <c r="N93" s="175" t="s">
        <v>40</v>
      </c>
      <c r="O93" s="72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178" t="s">
        <v>152</v>
      </c>
      <c r="AT93" s="178" t="s">
        <v>148</v>
      </c>
      <c r="AU93" s="178" t="s">
        <v>77</v>
      </c>
      <c r="AY93" s="19" t="s">
        <v>146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9" t="s">
        <v>77</v>
      </c>
      <c r="BK93" s="179">
        <f>ROUND(I93*H93,2)</f>
        <v>0</v>
      </c>
      <c r="BL93" s="19" t="s">
        <v>152</v>
      </c>
      <c r="BM93" s="178" t="s">
        <v>296</v>
      </c>
    </row>
    <row r="94" spans="1:65" s="2" customFormat="1" ht="21.75" customHeight="1">
      <c r="A94" s="38"/>
      <c r="B94" s="165"/>
      <c r="C94" s="209" t="s">
        <v>238</v>
      </c>
      <c r="D94" s="209" t="s">
        <v>273</v>
      </c>
      <c r="E94" s="210" t="s">
        <v>1510</v>
      </c>
      <c r="F94" s="211" t="s">
        <v>1511</v>
      </c>
      <c r="G94" s="212" t="s">
        <v>543</v>
      </c>
      <c r="H94" s="213">
        <v>9</v>
      </c>
      <c r="I94" s="214"/>
      <c r="J94" s="215">
        <f>ROUND(I94*H94,2)</f>
        <v>0</v>
      </c>
      <c r="K94" s="216"/>
      <c r="L94" s="217"/>
      <c r="M94" s="218" t="s">
        <v>3</v>
      </c>
      <c r="N94" s="219" t="s">
        <v>40</v>
      </c>
      <c r="O94" s="72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178" t="s">
        <v>207</v>
      </c>
      <c r="AT94" s="178" t="s">
        <v>273</v>
      </c>
      <c r="AU94" s="178" t="s">
        <v>77</v>
      </c>
      <c r="AY94" s="19" t="s">
        <v>146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19" t="s">
        <v>77</v>
      </c>
      <c r="BK94" s="179">
        <f>ROUND(I94*H94,2)</f>
        <v>0</v>
      </c>
      <c r="BL94" s="19" t="s">
        <v>152</v>
      </c>
      <c r="BM94" s="178" t="s">
        <v>1512</v>
      </c>
    </row>
    <row r="95" spans="1:65" s="2" customFormat="1" ht="16.5" customHeight="1">
      <c r="A95" s="38"/>
      <c r="B95" s="165"/>
      <c r="C95" s="209" t="s">
        <v>244</v>
      </c>
      <c r="D95" s="209" t="s">
        <v>273</v>
      </c>
      <c r="E95" s="210" t="s">
        <v>1513</v>
      </c>
      <c r="F95" s="211" t="s">
        <v>1514</v>
      </c>
      <c r="G95" s="212" t="s">
        <v>543</v>
      </c>
      <c r="H95" s="213">
        <v>9</v>
      </c>
      <c r="I95" s="214"/>
      <c r="J95" s="215">
        <f>ROUND(I95*H95,2)</f>
        <v>0</v>
      </c>
      <c r="K95" s="216"/>
      <c r="L95" s="217"/>
      <c r="M95" s="218" t="s">
        <v>3</v>
      </c>
      <c r="N95" s="219" t="s">
        <v>40</v>
      </c>
      <c r="O95" s="72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178" t="s">
        <v>207</v>
      </c>
      <c r="AT95" s="178" t="s">
        <v>273</v>
      </c>
      <c r="AU95" s="178" t="s">
        <v>77</v>
      </c>
      <c r="AY95" s="19" t="s">
        <v>146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19" t="s">
        <v>77</v>
      </c>
      <c r="BK95" s="179">
        <f>ROUND(I95*H95,2)</f>
        <v>0</v>
      </c>
      <c r="BL95" s="19" t="s">
        <v>152</v>
      </c>
      <c r="BM95" s="178" t="s">
        <v>1515</v>
      </c>
    </row>
    <row r="96" spans="1:65" s="2" customFormat="1" ht="16.5" customHeight="1">
      <c r="A96" s="38"/>
      <c r="B96" s="165"/>
      <c r="C96" s="209" t="s">
        <v>249</v>
      </c>
      <c r="D96" s="209" t="s">
        <v>273</v>
      </c>
      <c r="E96" s="210" t="s">
        <v>1516</v>
      </c>
      <c r="F96" s="211" t="s">
        <v>1517</v>
      </c>
      <c r="G96" s="212" t="s">
        <v>543</v>
      </c>
      <c r="H96" s="213">
        <v>9</v>
      </c>
      <c r="I96" s="214"/>
      <c r="J96" s="215">
        <f>ROUND(I96*H96,2)</f>
        <v>0</v>
      </c>
      <c r="K96" s="216"/>
      <c r="L96" s="217"/>
      <c r="M96" s="218" t="s">
        <v>3</v>
      </c>
      <c r="N96" s="219" t="s">
        <v>40</v>
      </c>
      <c r="O96" s="72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178" t="s">
        <v>207</v>
      </c>
      <c r="AT96" s="178" t="s">
        <v>273</v>
      </c>
      <c r="AU96" s="178" t="s">
        <v>77</v>
      </c>
      <c r="AY96" s="19" t="s">
        <v>146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9" t="s">
        <v>77</v>
      </c>
      <c r="BK96" s="179">
        <f>ROUND(I96*H96,2)</f>
        <v>0</v>
      </c>
      <c r="BL96" s="19" t="s">
        <v>152</v>
      </c>
      <c r="BM96" s="178" t="s">
        <v>1518</v>
      </c>
    </row>
    <row r="97" spans="1:65" s="2" customFormat="1" ht="16.5" customHeight="1">
      <c r="A97" s="38"/>
      <c r="B97" s="165"/>
      <c r="C97" s="209" t="s">
        <v>9</v>
      </c>
      <c r="D97" s="209" t="s">
        <v>273</v>
      </c>
      <c r="E97" s="210" t="s">
        <v>1519</v>
      </c>
      <c r="F97" s="211" t="s">
        <v>1520</v>
      </c>
      <c r="G97" s="212" t="s">
        <v>190</v>
      </c>
      <c r="H97" s="213">
        <v>200</v>
      </c>
      <c r="I97" s="214"/>
      <c r="J97" s="215">
        <f>ROUND(I97*H97,2)</f>
        <v>0</v>
      </c>
      <c r="K97" s="216"/>
      <c r="L97" s="217"/>
      <c r="M97" s="218" t="s">
        <v>3</v>
      </c>
      <c r="N97" s="219" t="s">
        <v>40</v>
      </c>
      <c r="O97" s="72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78" t="s">
        <v>207</v>
      </c>
      <c r="AT97" s="178" t="s">
        <v>273</v>
      </c>
      <c r="AU97" s="178" t="s">
        <v>77</v>
      </c>
      <c r="AY97" s="19" t="s">
        <v>146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9" t="s">
        <v>77</v>
      </c>
      <c r="BK97" s="179">
        <f>ROUND(I97*H97,2)</f>
        <v>0</v>
      </c>
      <c r="BL97" s="19" t="s">
        <v>152</v>
      </c>
      <c r="BM97" s="178" t="s">
        <v>1521</v>
      </c>
    </row>
    <row r="98" spans="1:65" s="2" customFormat="1" ht="16.5" customHeight="1">
      <c r="A98" s="38"/>
      <c r="B98" s="165"/>
      <c r="C98" s="209" t="s">
        <v>167</v>
      </c>
      <c r="D98" s="209" t="s">
        <v>273</v>
      </c>
      <c r="E98" s="210" t="s">
        <v>1522</v>
      </c>
      <c r="F98" s="211" t="s">
        <v>1523</v>
      </c>
      <c r="G98" s="212" t="s">
        <v>1524</v>
      </c>
      <c r="H98" s="213">
        <v>160</v>
      </c>
      <c r="I98" s="214"/>
      <c r="J98" s="215">
        <f>ROUND(I98*H98,2)</f>
        <v>0</v>
      </c>
      <c r="K98" s="216"/>
      <c r="L98" s="217"/>
      <c r="M98" s="218" t="s">
        <v>3</v>
      </c>
      <c r="N98" s="219" t="s">
        <v>40</v>
      </c>
      <c r="O98" s="72"/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78" t="s">
        <v>207</v>
      </c>
      <c r="AT98" s="178" t="s">
        <v>273</v>
      </c>
      <c r="AU98" s="178" t="s">
        <v>77</v>
      </c>
      <c r="AY98" s="19" t="s">
        <v>146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19" t="s">
        <v>77</v>
      </c>
      <c r="BK98" s="179">
        <f>ROUND(I98*H98,2)</f>
        <v>0</v>
      </c>
      <c r="BL98" s="19" t="s">
        <v>152</v>
      </c>
      <c r="BM98" s="178" t="s">
        <v>1525</v>
      </c>
    </row>
    <row r="99" spans="1:65" s="2" customFormat="1" ht="16.5" customHeight="1">
      <c r="A99" s="38"/>
      <c r="B99" s="165"/>
      <c r="C99" s="209" t="s">
        <v>265</v>
      </c>
      <c r="D99" s="209" t="s">
        <v>273</v>
      </c>
      <c r="E99" s="210" t="s">
        <v>1526</v>
      </c>
      <c r="F99" s="211" t="s">
        <v>1527</v>
      </c>
      <c r="G99" s="212" t="s">
        <v>543</v>
      </c>
      <c r="H99" s="213">
        <v>9</v>
      </c>
      <c r="I99" s="214"/>
      <c r="J99" s="215">
        <f>ROUND(I99*H99,2)</f>
        <v>0</v>
      </c>
      <c r="K99" s="216"/>
      <c r="L99" s="217"/>
      <c r="M99" s="218" t="s">
        <v>3</v>
      </c>
      <c r="N99" s="219" t="s">
        <v>40</v>
      </c>
      <c r="O99" s="72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178" t="s">
        <v>207</v>
      </c>
      <c r="AT99" s="178" t="s">
        <v>273</v>
      </c>
      <c r="AU99" s="178" t="s">
        <v>77</v>
      </c>
      <c r="AY99" s="19" t="s">
        <v>146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19" t="s">
        <v>77</v>
      </c>
      <c r="BK99" s="179">
        <f>ROUND(I99*H99,2)</f>
        <v>0</v>
      </c>
      <c r="BL99" s="19" t="s">
        <v>152</v>
      </c>
      <c r="BM99" s="178" t="s">
        <v>1528</v>
      </c>
    </row>
    <row r="100" spans="1:65" s="2" customFormat="1" ht="16.5" customHeight="1">
      <c r="A100" s="38"/>
      <c r="B100" s="165"/>
      <c r="C100" s="209" t="s">
        <v>272</v>
      </c>
      <c r="D100" s="209" t="s">
        <v>273</v>
      </c>
      <c r="E100" s="210" t="s">
        <v>1529</v>
      </c>
      <c r="F100" s="211" t="s">
        <v>1530</v>
      </c>
      <c r="G100" s="212" t="s">
        <v>543</v>
      </c>
      <c r="H100" s="213">
        <v>9</v>
      </c>
      <c r="I100" s="214"/>
      <c r="J100" s="215">
        <f>ROUND(I100*H100,2)</f>
        <v>0</v>
      </c>
      <c r="K100" s="216"/>
      <c r="L100" s="217"/>
      <c r="M100" s="218" t="s">
        <v>3</v>
      </c>
      <c r="N100" s="219" t="s">
        <v>40</v>
      </c>
      <c r="O100" s="72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78" t="s">
        <v>207</v>
      </c>
      <c r="AT100" s="178" t="s">
        <v>273</v>
      </c>
      <c r="AU100" s="178" t="s">
        <v>77</v>
      </c>
      <c r="AY100" s="19" t="s">
        <v>146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9" t="s">
        <v>77</v>
      </c>
      <c r="BK100" s="179">
        <f>ROUND(I100*H100,2)</f>
        <v>0</v>
      </c>
      <c r="BL100" s="19" t="s">
        <v>152</v>
      </c>
      <c r="BM100" s="178" t="s">
        <v>1531</v>
      </c>
    </row>
    <row r="101" spans="1:65" s="2" customFormat="1" ht="16.5" customHeight="1">
      <c r="A101" s="38"/>
      <c r="B101" s="165"/>
      <c r="C101" s="209" t="s">
        <v>278</v>
      </c>
      <c r="D101" s="209" t="s">
        <v>273</v>
      </c>
      <c r="E101" s="210" t="s">
        <v>1532</v>
      </c>
      <c r="F101" s="211" t="s">
        <v>1533</v>
      </c>
      <c r="G101" s="212" t="s">
        <v>543</v>
      </c>
      <c r="H101" s="213">
        <v>9</v>
      </c>
      <c r="I101" s="214"/>
      <c r="J101" s="215">
        <f>ROUND(I101*H101,2)</f>
        <v>0</v>
      </c>
      <c r="K101" s="216"/>
      <c r="L101" s="217"/>
      <c r="M101" s="218" t="s">
        <v>3</v>
      </c>
      <c r="N101" s="219" t="s">
        <v>40</v>
      </c>
      <c r="O101" s="72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178" t="s">
        <v>207</v>
      </c>
      <c r="AT101" s="178" t="s">
        <v>273</v>
      </c>
      <c r="AU101" s="178" t="s">
        <v>77</v>
      </c>
      <c r="AY101" s="19" t="s">
        <v>146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19" t="s">
        <v>77</v>
      </c>
      <c r="BK101" s="179">
        <f>ROUND(I101*H101,2)</f>
        <v>0</v>
      </c>
      <c r="BL101" s="19" t="s">
        <v>152</v>
      </c>
      <c r="BM101" s="178" t="s">
        <v>1534</v>
      </c>
    </row>
    <row r="102" spans="1:65" s="2" customFormat="1" ht="16.5" customHeight="1">
      <c r="A102" s="38"/>
      <c r="B102" s="165"/>
      <c r="C102" s="209" t="s">
        <v>287</v>
      </c>
      <c r="D102" s="209" t="s">
        <v>273</v>
      </c>
      <c r="E102" s="210" t="s">
        <v>1535</v>
      </c>
      <c r="F102" s="211" t="s">
        <v>1536</v>
      </c>
      <c r="G102" s="212" t="s">
        <v>543</v>
      </c>
      <c r="H102" s="213">
        <v>9</v>
      </c>
      <c r="I102" s="214"/>
      <c r="J102" s="215">
        <f>ROUND(I102*H102,2)</f>
        <v>0</v>
      </c>
      <c r="K102" s="216"/>
      <c r="L102" s="217"/>
      <c r="M102" s="218" t="s">
        <v>3</v>
      </c>
      <c r="N102" s="219" t="s">
        <v>40</v>
      </c>
      <c r="O102" s="72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78" t="s">
        <v>207</v>
      </c>
      <c r="AT102" s="178" t="s">
        <v>273</v>
      </c>
      <c r="AU102" s="178" t="s">
        <v>77</v>
      </c>
      <c r="AY102" s="19" t="s">
        <v>146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9" t="s">
        <v>77</v>
      </c>
      <c r="BK102" s="179">
        <f>ROUND(I102*H102,2)</f>
        <v>0</v>
      </c>
      <c r="BL102" s="19" t="s">
        <v>152</v>
      </c>
      <c r="BM102" s="178" t="s">
        <v>1537</v>
      </c>
    </row>
    <row r="103" spans="1:65" s="2" customFormat="1" ht="33" customHeight="1">
      <c r="A103" s="38"/>
      <c r="B103" s="165"/>
      <c r="C103" s="209" t="s">
        <v>8</v>
      </c>
      <c r="D103" s="209" t="s">
        <v>273</v>
      </c>
      <c r="E103" s="210" t="s">
        <v>1538</v>
      </c>
      <c r="F103" s="211" t="s">
        <v>1539</v>
      </c>
      <c r="G103" s="212" t="s">
        <v>190</v>
      </c>
      <c r="H103" s="213">
        <v>5</v>
      </c>
      <c r="I103" s="214"/>
      <c r="J103" s="215">
        <f>ROUND(I103*H103,2)</f>
        <v>0</v>
      </c>
      <c r="K103" s="216"/>
      <c r="L103" s="217"/>
      <c r="M103" s="218" t="s">
        <v>3</v>
      </c>
      <c r="N103" s="219" t="s">
        <v>40</v>
      </c>
      <c r="O103" s="72"/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78" t="s">
        <v>207</v>
      </c>
      <c r="AT103" s="178" t="s">
        <v>273</v>
      </c>
      <c r="AU103" s="178" t="s">
        <v>77</v>
      </c>
      <c r="AY103" s="19" t="s">
        <v>146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19" t="s">
        <v>77</v>
      </c>
      <c r="BK103" s="179">
        <f>ROUND(I103*H103,2)</f>
        <v>0</v>
      </c>
      <c r="BL103" s="19" t="s">
        <v>152</v>
      </c>
      <c r="BM103" s="178" t="s">
        <v>1540</v>
      </c>
    </row>
    <row r="104" spans="1:65" s="2" customFormat="1" ht="49.05" customHeight="1">
      <c r="A104" s="38"/>
      <c r="B104" s="165"/>
      <c r="C104" s="209" t="s">
        <v>296</v>
      </c>
      <c r="D104" s="209" t="s">
        <v>273</v>
      </c>
      <c r="E104" s="210" t="s">
        <v>1541</v>
      </c>
      <c r="F104" s="211" t="s">
        <v>1542</v>
      </c>
      <c r="G104" s="212" t="s">
        <v>190</v>
      </c>
      <c r="H104" s="213">
        <v>80</v>
      </c>
      <c r="I104" s="214"/>
      <c r="J104" s="215">
        <f>ROUND(I104*H104,2)</f>
        <v>0</v>
      </c>
      <c r="K104" s="216"/>
      <c r="L104" s="217"/>
      <c r="M104" s="218" t="s">
        <v>3</v>
      </c>
      <c r="N104" s="219" t="s">
        <v>40</v>
      </c>
      <c r="O104" s="72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78" t="s">
        <v>207</v>
      </c>
      <c r="AT104" s="178" t="s">
        <v>273</v>
      </c>
      <c r="AU104" s="178" t="s">
        <v>77</v>
      </c>
      <c r="AY104" s="19" t="s">
        <v>146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19" t="s">
        <v>77</v>
      </c>
      <c r="BK104" s="179">
        <f>ROUND(I104*H104,2)</f>
        <v>0</v>
      </c>
      <c r="BL104" s="19" t="s">
        <v>152</v>
      </c>
      <c r="BM104" s="178" t="s">
        <v>1543</v>
      </c>
    </row>
    <row r="105" spans="1:65" s="2" customFormat="1" ht="49.05" customHeight="1">
      <c r="A105" s="38"/>
      <c r="B105" s="165"/>
      <c r="C105" s="209" t="s">
        <v>303</v>
      </c>
      <c r="D105" s="209" t="s">
        <v>273</v>
      </c>
      <c r="E105" s="210" t="s">
        <v>1544</v>
      </c>
      <c r="F105" s="211" t="s">
        <v>1545</v>
      </c>
      <c r="G105" s="212" t="s">
        <v>190</v>
      </c>
      <c r="H105" s="213">
        <v>300</v>
      </c>
      <c r="I105" s="214"/>
      <c r="J105" s="215">
        <f>ROUND(I105*H105,2)</f>
        <v>0</v>
      </c>
      <c r="K105" s="216"/>
      <c r="L105" s="217"/>
      <c r="M105" s="218" t="s">
        <v>3</v>
      </c>
      <c r="N105" s="219" t="s">
        <v>40</v>
      </c>
      <c r="O105" s="72"/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178" t="s">
        <v>207</v>
      </c>
      <c r="AT105" s="178" t="s">
        <v>273</v>
      </c>
      <c r="AU105" s="178" t="s">
        <v>77</v>
      </c>
      <c r="AY105" s="19" t="s">
        <v>146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19" t="s">
        <v>77</v>
      </c>
      <c r="BK105" s="179">
        <f>ROUND(I105*H105,2)</f>
        <v>0</v>
      </c>
      <c r="BL105" s="19" t="s">
        <v>152</v>
      </c>
      <c r="BM105" s="178" t="s">
        <v>1546</v>
      </c>
    </row>
    <row r="106" spans="1:65" s="2" customFormat="1" ht="16.5" customHeight="1">
      <c r="A106" s="38"/>
      <c r="B106" s="165"/>
      <c r="C106" s="209" t="s">
        <v>308</v>
      </c>
      <c r="D106" s="209" t="s">
        <v>273</v>
      </c>
      <c r="E106" s="210" t="s">
        <v>1547</v>
      </c>
      <c r="F106" s="211" t="s">
        <v>1548</v>
      </c>
      <c r="G106" s="212" t="s">
        <v>543</v>
      </c>
      <c r="H106" s="213">
        <v>9</v>
      </c>
      <c r="I106" s="214"/>
      <c r="J106" s="215">
        <f>ROUND(I106*H106,2)</f>
        <v>0</v>
      </c>
      <c r="K106" s="216"/>
      <c r="L106" s="217"/>
      <c r="M106" s="218" t="s">
        <v>3</v>
      </c>
      <c r="N106" s="219" t="s">
        <v>40</v>
      </c>
      <c r="O106" s="72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78" t="s">
        <v>207</v>
      </c>
      <c r="AT106" s="178" t="s">
        <v>273</v>
      </c>
      <c r="AU106" s="178" t="s">
        <v>77</v>
      </c>
      <c r="AY106" s="19" t="s">
        <v>146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9" t="s">
        <v>77</v>
      </c>
      <c r="BK106" s="179">
        <f>ROUND(I106*H106,2)</f>
        <v>0</v>
      </c>
      <c r="BL106" s="19" t="s">
        <v>152</v>
      </c>
      <c r="BM106" s="178" t="s">
        <v>1549</v>
      </c>
    </row>
    <row r="107" spans="1:65" s="2" customFormat="1" ht="44.25" customHeight="1">
      <c r="A107" s="38"/>
      <c r="B107" s="165"/>
      <c r="C107" s="209" t="s">
        <v>328</v>
      </c>
      <c r="D107" s="209" t="s">
        <v>273</v>
      </c>
      <c r="E107" s="210" t="s">
        <v>1550</v>
      </c>
      <c r="F107" s="211" t="s">
        <v>1551</v>
      </c>
      <c r="G107" s="212" t="s">
        <v>190</v>
      </c>
      <c r="H107" s="213">
        <v>210</v>
      </c>
      <c r="I107" s="214"/>
      <c r="J107" s="215">
        <f>ROUND(I107*H107,2)</f>
        <v>0</v>
      </c>
      <c r="K107" s="216"/>
      <c r="L107" s="217"/>
      <c r="M107" s="218" t="s">
        <v>3</v>
      </c>
      <c r="N107" s="219" t="s">
        <v>40</v>
      </c>
      <c r="O107" s="72"/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178" t="s">
        <v>207</v>
      </c>
      <c r="AT107" s="178" t="s">
        <v>273</v>
      </c>
      <c r="AU107" s="178" t="s">
        <v>77</v>
      </c>
      <c r="AY107" s="19" t="s">
        <v>146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19" t="s">
        <v>77</v>
      </c>
      <c r="BK107" s="179">
        <f>ROUND(I107*H107,2)</f>
        <v>0</v>
      </c>
      <c r="BL107" s="19" t="s">
        <v>152</v>
      </c>
      <c r="BM107" s="178" t="s">
        <v>1552</v>
      </c>
    </row>
    <row r="108" spans="1:65" s="2" customFormat="1" ht="16.5" customHeight="1">
      <c r="A108" s="38"/>
      <c r="B108" s="165"/>
      <c r="C108" s="209" t="s">
        <v>337</v>
      </c>
      <c r="D108" s="209" t="s">
        <v>273</v>
      </c>
      <c r="E108" s="210" t="s">
        <v>1553</v>
      </c>
      <c r="F108" s="211" t="s">
        <v>1554</v>
      </c>
      <c r="G108" s="212" t="s">
        <v>543</v>
      </c>
      <c r="H108" s="213">
        <v>20</v>
      </c>
      <c r="I108" s="214"/>
      <c r="J108" s="215">
        <f>ROUND(I108*H108,2)</f>
        <v>0</v>
      </c>
      <c r="K108" s="216"/>
      <c r="L108" s="217"/>
      <c r="M108" s="218" t="s">
        <v>3</v>
      </c>
      <c r="N108" s="219" t="s">
        <v>40</v>
      </c>
      <c r="O108" s="72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78" t="s">
        <v>207</v>
      </c>
      <c r="AT108" s="178" t="s">
        <v>273</v>
      </c>
      <c r="AU108" s="178" t="s">
        <v>77</v>
      </c>
      <c r="AY108" s="19" t="s">
        <v>146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19" t="s">
        <v>77</v>
      </c>
      <c r="BK108" s="179">
        <f>ROUND(I108*H108,2)</f>
        <v>0</v>
      </c>
      <c r="BL108" s="19" t="s">
        <v>152</v>
      </c>
      <c r="BM108" s="178" t="s">
        <v>1555</v>
      </c>
    </row>
    <row r="109" spans="1:65" s="2" customFormat="1" ht="16.5" customHeight="1">
      <c r="A109" s="38"/>
      <c r="B109" s="165"/>
      <c r="C109" s="209" t="s">
        <v>344</v>
      </c>
      <c r="D109" s="209" t="s">
        <v>273</v>
      </c>
      <c r="E109" s="210" t="s">
        <v>1556</v>
      </c>
      <c r="F109" s="211" t="s">
        <v>1557</v>
      </c>
      <c r="G109" s="212" t="s">
        <v>543</v>
      </c>
      <c r="H109" s="213">
        <v>9</v>
      </c>
      <c r="I109" s="214"/>
      <c r="J109" s="215">
        <f>ROUND(I109*H109,2)</f>
        <v>0</v>
      </c>
      <c r="K109" s="216"/>
      <c r="L109" s="217"/>
      <c r="M109" s="218" t="s">
        <v>3</v>
      </c>
      <c r="N109" s="219" t="s">
        <v>40</v>
      </c>
      <c r="O109" s="72"/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178" t="s">
        <v>207</v>
      </c>
      <c r="AT109" s="178" t="s">
        <v>273</v>
      </c>
      <c r="AU109" s="178" t="s">
        <v>77</v>
      </c>
      <c r="AY109" s="19" t="s">
        <v>146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19" t="s">
        <v>77</v>
      </c>
      <c r="BK109" s="179">
        <f>ROUND(I109*H109,2)</f>
        <v>0</v>
      </c>
      <c r="BL109" s="19" t="s">
        <v>152</v>
      </c>
      <c r="BM109" s="178" t="s">
        <v>1558</v>
      </c>
    </row>
    <row r="110" spans="1:65" s="2" customFormat="1" ht="44.25" customHeight="1">
      <c r="A110" s="38"/>
      <c r="B110" s="165"/>
      <c r="C110" s="209" t="s">
        <v>351</v>
      </c>
      <c r="D110" s="209" t="s">
        <v>273</v>
      </c>
      <c r="E110" s="210" t="s">
        <v>1559</v>
      </c>
      <c r="F110" s="211" t="s">
        <v>1560</v>
      </c>
      <c r="G110" s="212" t="s">
        <v>190</v>
      </c>
      <c r="H110" s="213">
        <v>40</v>
      </c>
      <c r="I110" s="214"/>
      <c r="J110" s="215">
        <f>ROUND(I110*H110,2)</f>
        <v>0</v>
      </c>
      <c r="K110" s="216"/>
      <c r="L110" s="217"/>
      <c r="M110" s="218" t="s">
        <v>3</v>
      </c>
      <c r="N110" s="219" t="s">
        <v>40</v>
      </c>
      <c r="O110" s="72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78" t="s">
        <v>207</v>
      </c>
      <c r="AT110" s="178" t="s">
        <v>273</v>
      </c>
      <c r="AU110" s="178" t="s">
        <v>77</v>
      </c>
      <c r="AY110" s="19" t="s">
        <v>146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9" t="s">
        <v>77</v>
      </c>
      <c r="BK110" s="179">
        <f>ROUND(I110*H110,2)</f>
        <v>0</v>
      </c>
      <c r="BL110" s="19" t="s">
        <v>152</v>
      </c>
      <c r="BM110" s="178" t="s">
        <v>1561</v>
      </c>
    </row>
    <row r="111" spans="1:65" s="2" customFormat="1" ht="16.5" customHeight="1">
      <c r="A111" s="38"/>
      <c r="B111" s="165"/>
      <c r="C111" s="166" t="s">
        <v>360</v>
      </c>
      <c r="D111" s="166" t="s">
        <v>148</v>
      </c>
      <c r="E111" s="167" t="s">
        <v>1562</v>
      </c>
      <c r="F111" s="168" t="s">
        <v>1563</v>
      </c>
      <c r="G111" s="169" t="s">
        <v>1564</v>
      </c>
      <c r="H111" s="170">
        <v>1</v>
      </c>
      <c r="I111" s="171"/>
      <c r="J111" s="172">
        <f>ROUND(I111*H111,2)</f>
        <v>0</v>
      </c>
      <c r="K111" s="173"/>
      <c r="L111" s="39"/>
      <c r="M111" s="174" t="s">
        <v>3</v>
      </c>
      <c r="N111" s="175" t="s">
        <v>40</v>
      </c>
      <c r="O111" s="72"/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178" t="s">
        <v>152</v>
      </c>
      <c r="AT111" s="178" t="s">
        <v>148</v>
      </c>
      <c r="AU111" s="178" t="s">
        <v>77</v>
      </c>
      <c r="AY111" s="19" t="s">
        <v>146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19" t="s">
        <v>77</v>
      </c>
      <c r="BK111" s="179">
        <f>ROUND(I111*H111,2)</f>
        <v>0</v>
      </c>
      <c r="BL111" s="19" t="s">
        <v>152</v>
      </c>
      <c r="BM111" s="178" t="s">
        <v>521</v>
      </c>
    </row>
    <row r="112" spans="1:63" s="12" customFormat="1" ht="25.9" customHeight="1">
      <c r="A112" s="12"/>
      <c r="B112" s="152"/>
      <c r="C112" s="12"/>
      <c r="D112" s="153" t="s">
        <v>68</v>
      </c>
      <c r="E112" s="154" t="s">
        <v>1565</v>
      </c>
      <c r="F112" s="154" t="s">
        <v>1566</v>
      </c>
      <c r="G112" s="12"/>
      <c r="H112" s="12"/>
      <c r="I112" s="155"/>
      <c r="J112" s="156">
        <f>BK112</f>
        <v>0</v>
      </c>
      <c r="K112" s="12"/>
      <c r="L112" s="152"/>
      <c r="M112" s="157"/>
      <c r="N112" s="158"/>
      <c r="O112" s="158"/>
      <c r="P112" s="159">
        <f>SUM(P113:P142)</f>
        <v>0</v>
      </c>
      <c r="Q112" s="158"/>
      <c r="R112" s="159">
        <f>SUM(R113:R142)</f>
        <v>0</v>
      </c>
      <c r="S112" s="158"/>
      <c r="T112" s="160">
        <f>SUM(T113:T142)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3" t="s">
        <v>77</v>
      </c>
      <c r="AT112" s="161" t="s">
        <v>68</v>
      </c>
      <c r="AU112" s="161" t="s">
        <v>69</v>
      </c>
      <c r="AY112" s="153" t="s">
        <v>146</v>
      </c>
      <c r="BK112" s="162">
        <f>SUM(BK113:BK142)</f>
        <v>0</v>
      </c>
    </row>
    <row r="113" spans="1:65" s="2" customFormat="1" ht="16.5" customHeight="1">
      <c r="A113" s="38"/>
      <c r="B113" s="165"/>
      <c r="C113" s="166" t="s">
        <v>365</v>
      </c>
      <c r="D113" s="166" t="s">
        <v>148</v>
      </c>
      <c r="E113" s="167" t="s">
        <v>1567</v>
      </c>
      <c r="F113" s="168" t="s">
        <v>1568</v>
      </c>
      <c r="G113" s="169" t="s">
        <v>543</v>
      </c>
      <c r="H113" s="170">
        <v>1</v>
      </c>
      <c r="I113" s="171"/>
      <c r="J113" s="172">
        <f>ROUND(I113*H113,2)</f>
        <v>0</v>
      </c>
      <c r="K113" s="173"/>
      <c r="L113" s="39"/>
      <c r="M113" s="174" t="s">
        <v>3</v>
      </c>
      <c r="N113" s="175" t="s">
        <v>40</v>
      </c>
      <c r="O113" s="72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78" t="s">
        <v>152</v>
      </c>
      <c r="AT113" s="178" t="s">
        <v>148</v>
      </c>
      <c r="AU113" s="178" t="s">
        <v>77</v>
      </c>
      <c r="AY113" s="19" t="s">
        <v>146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19" t="s">
        <v>77</v>
      </c>
      <c r="BK113" s="179">
        <f>ROUND(I113*H113,2)</f>
        <v>0</v>
      </c>
      <c r="BL113" s="19" t="s">
        <v>152</v>
      </c>
      <c r="BM113" s="178" t="s">
        <v>534</v>
      </c>
    </row>
    <row r="114" spans="1:65" s="2" customFormat="1" ht="16.5" customHeight="1">
      <c r="A114" s="38"/>
      <c r="B114" s="165"/>
      <c r="C114" s="166" t="s">
        <v>372</v>
      </c>
      <c r="D114" s="166" t="s">
        <v>148</v>
      </c>
      <c r="E114" s="167" t="s">
        <v>1569</v>
      </c>
      <c r="F114" s="168" t="s">
        <v>1570</v>
      </c>
      <c r="G114" s="169" t="s">
        <v>190</v>
      </c>
      <c r="H114" s="170">
        <v>160</v>
      </c>
      <c r="I114" s="171"/>
      <c r="J114" s="172">
        <f>ROUND(I114*H114,2)</f>
        <v>0</v>
      </c>
      <c r="K114" s="173"/>
      <c r="L114" s="39"/>
      <c r="M114" s="174" t="s">
        <v>3</v>
      </c>
      <c r="N114" s="175" t="s">
        <v>40</v>
      </c>
      <c r="O114" s="72"/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78" t="s">
        <v>152</v>
      </c>
      <c r="AT114" s="178" t="s">
        <v>148</v>
      </c>
      <c r="AU114" s="178" t="s">
        <v>77</v>
      </c>
      <c r="AY114" s="19" t="s">
        <v>146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19" t="s">
        <v>77</v>
      </c>
      <c r="BK114" s="179">
        <f>ROUND(I114*H114,2)</f>
        <v>0</v>
      </c>
      <c r="BL114" s="19" t="s">
        <v>152</v>
      </c>
      <c r="BM114" s="178" t="s">
        <v>547</v>
      </c>
    </row>
    <row r="115" spans="1:65" s="2" customFormat="1" ht="16.5" customHeight="1">
      <c r="A115" s="38"/>
      <c r="B115" s="165"/>
      <c r="C115" s="166" t="s">
        <v>380</v>
      </c>
      <c r="D115" s="166" t="s">
        <v>148</v>
      </c>
      <c r="E115" s="167" t="s">
        <v>1571</v>
      </c>
      <c r="F115" s="168" t="s">
        <v>1572</v>
      </c>
      <c r="G115" s="169" t="s">
        <v>190</v>
      </c>
      <c r="H115" s="170">
        <v>30</v>
      </c>
      <c r="I115" s="171"/>
      <c r="J115" s="172">
        <f>ROUND(I115*H115,2)</f>
        <v>0</v>
      </c>
      <c r="K115" s="173"/>
      <c r="L115" s="39"/>
      <c r="M115" s="174" t="s">
        <v>3</v>
      </c>
      <c r="N115" s="175" t="s">
        <v>40</v>
      </c>
      <c r="O115" s="72"/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178" t="s">
        <v>152</v>
      </c>
      <c r="AT115" s="178" t="s">
        <v>148</v>
      </c>
      <c r="AU115" s="178" t="s">
        <v>77</v>
      </c>
      <c r="AY115" s="19" t="s">
        <v>146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19" t="s">
        <v>77</v>
      </c>
      <c r="BK115" s="179">
        <f>ROUND(I115*H115,2)</f>
        <v>0</v>
      </c>
      <c r="BL115" s="19" t="s">
        <v>152</v>
      </c>
      <c r="BM115" s="178" t="s">
        <v>560</v>
      </c>
    </row>
    <row r="116" spans="1:65" s="2" customFormat="1" ht="16.5" customHeight="1">
      <c r="A116" s="38"/>
      <c r="B116" s="165"/>
      <c r="C116" s="166" t="s">
        <v>388</v>
      </c>
      <c r="D116" s="166" t="s">
        <v>148</v>
      </c>
      <c r="E116" s="167" t="s">
        <v>1573</v>
      </c>
      <c r="F116" s="168" t="s">
        <v>1574</v>
      </c>
      <c r="G116" s="169" t="s">
        <v>151</v>
      </c>
      <c r="H116" s="170">
        <v>20</v>
      </c>
      <c r="I116" s="171"/>
      <c r="J116" s="172">
        <f>ROUND(I116*H116,2)</f>
        <v>0</v>
      </c>
      <c r="K116" s="173"/>
      <c r="L116" s="39"/>
      <c r="M116" s="174" t="s">
        <v>3</v>
      </c>
      <c r="N116" s="175" t="s">
        <v>40</v>
      </c>
      <c r="O116" s="72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78" t="s">
        <v>152</v>
      </c>
      <c r="AT116" s="178" t="s">
        <v>148</v>
      </c>
      <c r="AU116" s="178" t="s">
        <v>77</v>
      </c>
      <c r="AY116" s="19" t="s">
        <v>146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19" t="s">
        <v>77</v>
      </c>
      <c r="BK116" s="179">
        <f>ROUND(I116*H116,2)</f>
        <v>0</v>
      </c>
      <c r="BL116" s="19" t="s">
        <v>152</v>
      </c>
      <c r="BM116" s="178" t="s">
        <v>572</v>
      </c>
    </row>
    <row r="117" spans="1:65" s="2" customFormat="1" ht="16.5" customHeight="1">
      <c r="A117" s="38"/>
      <c r="B117" s="165"/>
      <c r="C117" s="166" t="s">
        <v>396</v>
      </c>
      <c r="D117" s="166" t="s">
        <v>148</v>
      </c>
      <c r="E117" s="167" t="s">
        <v>1575</v>
      </c>
      <c r="F117" s="168" t="s">
        <v>1576</v>
      </c>
      <c r="G117" s="169" t="s">
        <v>190</v>
      </c>
      <c r="H117" s="170">
        <v>40</v>
      </c>
      <c r="I117" s="171"/>
      <c r="J117" s="172">
        <f>ROUND(I117*H117,2)</f>
        <v>0</v>
      </c>
      <c r="K117" s="173"/>
      <c r="L117" s="39"/>
      <c r="M117" s="174" t="s">
        <v>3</v>
      </c>
      <c r="N117" s="175" t="s">
        <v>40</v>
      </c>
      <c r="O117" s="72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78" t="s">
        <v>152</v>
      </c>
      <c r="AT117" s="178" t="s">
        <v>148</v>
      </c>
      <c r="AU117" s="178" t="s">
        <v>77</v>
      </c>
      <c r="AY117" s="19" t="s">
        <v>146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19" t="s">
        <v>77</v>
      </c>
      <c r="BK117" s="179">
        <f>ROUND(I117*H117,2)</f>
        <v>0</v>
      </c>
      <c r="BL117" s="19" t="s">
        <v>152</v>
      </c>
      <c r="BM117" s="178" t="s">
        <v>586</v>
      </c>
    </row>
    <row r="118" spans="1:65" s="2" customFormat="1" ht="16.5" customHeight="1">
      <c r="A118" s="38"/>
      <c r="B118" s="165"/>
      <c r="C118" s="166" t="s">
        <v>402</v>
      </c>
      <c r="D118" s="166" t="s">
        <v>148</v>
      </c>
      <c r="E118" s="167" t="s">
        <v>1577</v>
      </c>
      <c r="F118" s="168" t="s">
        <v>1578</v>
      </c>
      <c r="G118" s="169" t="s">
        <v>151</v>
      </c>
      <c r="H118" s="170">
        <v>20</v>
      </c>
      <c r="I118" s="171"/>
      <c r="J118" s="172">
        <f>ROUND(I118*H118,2)</f>
        <v>0</v>
      </c>
      <c r="K118" s="173"/>
      <c r="L118" s="39"/>
      <c r="M118" s="174" t="s">
        <v>3</v>
      </c>
      <c r="N118" s="175" t="s">
        <v>40</v>
      </c>
      <c r="O118" s="72"/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178" t="s">
        <v>152</v>
      </c>
      <c r="AT118" s="178" t="s">
        <v>148</v>
      </c>
      <c r="AU118" s="178" t="s">
        <v>77</v>
      </c>
      <c r="AY118" s="19" t="s">
        <v>146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19" t="s">
        <v>77</v>
      </c>
      <c r="BK118" s="179">
        <f>ROUND(I118*H118,2)</f>
        <v>0</v>
      </c>
      <c r="BL118" s="19" t="s">
        <v>152</v>
      </c>
      <c r="BM118" s="178" t="s">
        <v>597</v>
      </c>
    </row>
    <row r="119" spans="1:65" s="2" customFormat="1" ht="16.5" customHeight="1">
      <c r="A119" s="38"/>
      <c r="B119" s="165"/>
      <c r="C119" s="166" t="s">
        <v>409</v>
      </c>
      <c r="D119" s="166" t="s">
        <v>148</v>
      </c>
      <c r="E119" s="167" t="s">
        <v>1579</v>
      </c>
      <c r="F119" s="168" t="s">
        <v>1580</v>
      </c>
      <c r="G119" s="169" t="s">
        <v>202</v>
      </c>
      <c r="H119" s="170">
        <v>3</v>
      </c>
      <c r="I119" s="171"/>
      <c r="J119" s="172">
        <f>ROUND(I119*H119,2)</f>
        <v>0</v>
      </c>
      <c r="K119" s="173"/>
      <c r="L119" s="39"/>
      <c r="M119" s="174" t="s">
        <v>3</v>
      </c>
      <c r="N119" s="175" t="s">
        <v>40</v>
      </c>
      <c r="O119" s="72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78" t="s">
        <v>152</v>
      </c>
      <c r="AT119" s="178" t="s">
        <v>148</v>
      </c>
      <c r="AU119" s="178" t="s">
        <v>77</v>
      </c>
      <c r="AY119" s="19" t="s">
        <v>146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19" t="s">
        <v>77</v>
      </c>
      <c r="BK119" s="179">
        <f>ROUND(I119*H119,2)</f>
        <v>0</v>
      </c>
      <c r="BL119" s="19" t="s">
        <v>152</v>
      </c>
      <c r="BM119" s="178" t="s">
        <v>609</v>
      </c>
    </row>
    <row r="120" spans="1:65" s="2" customFormat="1" ht="16.5" customHeight="1">
      <c r="A120" s="38"/>
      <c r="B120" s="165"/>
      <c r="C120" s="166" t="s">
        <v>414</v>
      </c>
      <c r="D120" s="166" t="s">
        <v>148</v>
      </c>
      <c r="E120" s="167" t="s">
        <v>1581</v>
      </c>
      <c r="F120" s="168" t="s">
        <v>1582</v>
      </c>
      <c r="G120" s="169" t="s">
        <v>543</v>
      </c>
      <c r="H120" s="170">
        <v>9</v>
      </c>
      <c r="I120" s="171"/>
      <c r="J120" s="172">
        <f>ROUND(I120*H120,2)</f>
        <v>0</v>
      </c>
      <c r="K120" s="173"/>
      <c r="L120" s="39"/>
      <c r="M120" s="174" t="s">
        <v>3</v>
      </c>
      <c r="N120" s="175" t="s">
        <v>40</v>
      </c>
      <c r="O120" s="72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78" t="s">
        <v>152</v>
      </c>
      <c r="AT120" s="178" t="s">
        <v>148</v>
      </c>
      <c r="AU120" s="178" t="s">
        <v>77</v>
      </c>
      <c r="AY120" s="19" t="s">
        <v>146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19" t="s">
        <v>77</v>
      </c>
      <c r="BK120" s="179">
        <f>ROUND(I120*H120,2)</f>
        <v>0</v>
      </c>
      <c r="BL120" s="19" t="s">
        <v>152</v>
      </c>
      <c r="BM120" s="178" t="s">
        <v>625</v>
      </c>
    </row>
    <row r="121" spans="1:65" s="2" customFormat="1" ht="16.5" customHeight="1">
      <c r="A121" s="38"/>
      <c r="B121" s="165"/>
      <c r="C121" s="166" t="s">
        <v>419</v>
      </c>
      <c r="D121" s="166" t="s">
        <v>148</v>
      </c>
      <c r="E121" s="167" t="s">
        <v>1583</v>
      </c>
      <c r="F121" s="168" t="s">
        <v>1584</v>
      </c>
      <c r="G121" s="169" t="s">
        <v>543</v>
      </c>
      <c r="H121" s="170">
        <v>5</v>
      </c>
      <c r="I121" s="171"/>
      <c r="J121" s="172">
        <f>ROUND(I121*H121,2)</f>
        <v>0</v>
      </c>
      <c r="K121" s="173"/>
      <c r="L121" s="39"/>
      <c r="M121" s="174" t="s">
        <v>3</v>
      </c>
      <c r="N121" s="175" t="s">
        <v>40</v>
      </c>
      <c r="O121" s="72"/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78" t="s">
        <v>152</v>
      </c>
      <c r="AT121" s="178" t="s">
        <v>148</v>
      </c>
      <c r="AU121" s="178" t="s">
        <v>77</v>
      </c>
      <c r="AY121" s="19" t="s">
        <v>146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19" t="s">
        <v>77</v>
      </c>
      <c r="BK121" s="179">
        <f>ROUND(I121*H121,2)</f>
        <v>0</v>
      </c>
      <c r="BL121" s="19" t="s">
        <v>152</v>
      </c>
      <c r="BM121" s="178" t="s">
        <v>326</v>
      </c>
    </row>
    <row r="122" spans="1:65" s="2" customFormat="1" ht="16.5" customHeight="1">
      <c r="A122" s="38"/>
      <c r="B122" s="165"/>
      <c r="C122" s="166" t="s">
        <v>424</v>
      </c>
      <c r="D122" s="166" t="s">
        <v>148</v>
      </c>
      <c r="E122" s="167" t="s">
        <v>1585</v>
      </c>
      <c r="F122" s="168" t="s">
        <v>1586</v>
      </c>
      <c r="G122" s="169" t="s">
        <v>543</v>
      </c>
      <c r="H122" s="170">
        <v>5</v>
      </c>
      <c r="I122" s="171"/>
      <c r="J122" s="172">
        <f>ROUND(I122*H122,2)</f>
        <v>0</v>
      </c>
      <c r="K122" s="173"/>
      <c r="L122" s="39"/>
      <c r="M122" s="174" t="s">
        <v>3</v>
      </c>
      <c r="N122" s="175" t="s">
        <v>40</v>
      </c>
      <c r="O122" s="72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78" t="s">
        <v>152</v>
      </c>
      <c r="AT122" s="178" t="s">
        <v>148</v>
      </c>
      <c r="AU122" s="178" t="s">
        <v>77</v>
      </c>
      <c r="AY122" s="19" t="s">
        <v>146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9" t="s">
        <v>77</v>
      </c>
      <c r="BK122" s="179">
        <f>ROUND(I122*H122,2)</f>
        <v>0</v>
      </c>
      <c r="BL122" s="19" t="s">
        <v>152</v>
      </c>
      <c r="BM122" s="178" t="s">
        <v>646</v>
      </c>
    </row>
    <row r="123" spans="1:65" s="2" customFormat="1" ht="16.5" customHeight="1">
      <c r="A123" s="38"/>
      <c r="B123" s="165"/>
      <c r="C123" s="166" t="s">
        <v>430</v>
      </c>
      <c r="D123" s="166" t="s">
        <v>148</v>
      </c>
      <c r="E123" s="167" t="s">
        <v>1587</v>
      </c>
      <c r="F123" s="168" t="s">
        <v>1588</v>
      </c>
      <c r="G123" s="169" t="s">
        <v>543</v>
      </c>
      <c r="H123" s="170">
        <v>2</v>
      </c>
      <c r="I123" s="171"/>
      <c r="J123" s="172">
        <f>ROUND(I123*H123,2)</f>
        <v>0</v>
      </c>
      <c r="K123" s="173"/>
      <c r="L123" s="39"/>
      <c r="M123" s="174" t="s">
        <v>3</v>
      </c>
      <c r="N123" s="175" t="s">
        <v>40</v>
      </c>
      <c r="O123" s="72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78" t="s">
        <v>152</v>
      </c>
      <c r="AT123" s="178" t="s">
        <v>148</v>
      </c>
      <c r="AU123" s="178" t="s">
        <v>77</v>
      </c>
      <c r="AY123" s="19" t="s">
        <v>146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19" t="s">
        <v>77</v>
      </c>
      <c r="BK123" s="179">
        <f>ROUND(I123*H123,2)</f>
        <v>0</v>
      </c>
      <c r="BL123" s="19" t="s">
        <v>152</v>
      </c>
      <c r="BM123" s="178" t="s">
        <v>654</v>
      </c>
    </row>
    <row r="124" spans="1:65" s="2" customFormat="1" ht="16.5" customHeight="1">
      <c r="A124" s="38"/>
      <c r="B124" s="165"/>
      <c r="C124" s="166" t="s">
        <v>1589</v>
      </c>
      <c r="D124" s="166" t="s">
        <v>148</v>
      </c>
      <c r="E124" s="167" t="s">
        <v>1590</v>
      </c>
      <c r="F124" s="168" t="s">
        <v>1591</v>
      </c>
      <c r="G124" s="169" t="s">
        <v>202</v>
      </c>
      <c r="H124" s="170">
        <v>12.8</v>
      </c>
      <c r="I124" s="171"/>
      <c r="J124" s="172">
        <f>ROUND(I124*H124,2)</f>
        <v>0</v>
      </c>
      <c r="K124" s="173"/>
      <c r="L124" s="39"/>
      <c r="M124" s="174" t="s">
        <v>3</v>
      </c>
      <c r="N124" s="175" t="s">
        <v>40</v>
      </c>
      <c r="O124" s="72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78" t="s">
        <v>152</v>
      </c>
      <c r="AT124" s="178" t="s">
        <v>148</v>
      </c>
      <c r="AU124" s="178" t="s">
        <v>77</v>
      </c>
      <c r="AY124" s="19" t="s">
        <v>146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19" t="s">
        <v>77</v>
      </c>
      <c r="BK124" s="179">
        <f>ROUND(I124*H124,2)</f>
        <v>0</v>
      </c>
      <c r="BL124" s="19" t="s">
        <v>152</v>
      </c>
      <c r="BM124" s="178" t="s">
        <v>378</v>
      </c>
    </row>
    <row r="125" spans="1:65" s="2" customFormat="1" ht="16.5" customHeight="1">
      <c r="A125" s="38"/>
      <c r="B125" s="165"/>
      <c r="C125" s="166" t="s">
        <v>1592</v>
      </c>
      <c r="D125" s="166" t="s">
        <v>148</v>
      </c>
      <c r="E125" s="167" t="s">
        <v>1593</v>
      </c>
      <c r="F125" s="168" t="s">
        <v>1594</v>
      </c>
      <c r="G125" s="169" t="s">
        <v>190</v>
      </c>
      <c r="H125" s="170">
        <v>190</v>
      </c>
      <c r="I125" s="171"/>
      <c r="J125" s="172">
        <f>ROUND(I125*H125,2)</f>
        <v>0</v>
      </c>
      <c r="K125" s="173"/>
      <c r="L125" s="39"/>
      <c r="M125" s="174" t="s">
        <v>3</v>
      </c>
      <c r="N125" s="175" t="s">
        <v>40</v>
      </c>
      <c r="O125" s="72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78" t="s">
        <v>152</v>
      </c>
      <c r="AT125" s="178" t="s">
        <v>148</v>
      </c>
      <c r="AU125" s="178" t="s">
        <v>77</v>
      </c>
      <c r="AY125" s="19" t="s">
        <v>146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9" t="s">
        <v>77</v>
      </c>
      <c r="BK125" s="179">
        <f>ROUND(I125*H125,2)</f>
        <v>0</v>
      </c>
      <c r="BL125" s="19" t="s">
        <v>152</v>
      </c>
      <c r="BM125" s="178" t="s">
        <v>677</v>
      </c>
    </row>
    <row r="126" spans="1:65" s="2" customFormat="1" ht="16.5" customHeight="1">
      <c r="A126" s="38"/>
      <c r="B126" s="165"/>
      <c r="C126" s="166" t="s">
        <v>1595</v>
      </c>
      <c r="D126" s="166" t="s">
        <v>148</v>
      </c>
      <c r="E126" s="167" t="s">
        <v>1596</v>
      </c>
      <c r="F126" s="168" t="s">
        <v>1597</v>
      </c>
      <c r="G126" s="169" t="s">
        <v>543</v>
      </c>
      <c r="H126" s="170">
        <v>2</v>
      </c>
      <c r="I126" s="171"/>
      <c r="J126" s="172">
        <f>ROUND(I126*H126,2)</f>
        <v>0</v>
      </c>
      <c r="K126" s="173"/>
      <c r="L126" s="39"/>
      <c r="M126" s="174" t="s">
        <v>3</v>
      </c>
      <c r="N126" s="175" t="s">
        <v>40</v>
      </c>
      <c r="O126" s="72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78" t="s">
        <v>152</v>
      </c>
      <c r="AT126" s="178" t="s">
        <v>148</v>
      </c>
      <c r="AU126" s="178" t="s">
        <v>77</v>
      </c>
      <c r="AY126" s="19" t="s">
        <v>146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19" t="s">
        <v>77</v>
      </c>
      <c r="BK126" s="179">
        <f>ROUND(I126*H126,2)</f>
        <v>0</v>
      </c>
      <c r="BL126" s="19" t="s">
        <v>152</v>
      </c>
      <c r="BM126" s="178" t="s">
        <v>689</v>
      </c>
    </row>
    <row r="127" spans="1:65" s="2" customFormat="1" ht="16.5" customHeight="1">
      <c r="A127" s="38"/>
      <c r="B127" s="165"/>
      <c r="C127" s="166" t="s">
        <v>436</v>
      </c>
      <c r="D127" s="166" t="s">
        <v>148</v>
      </c>
      <c r="E127" s="167" t="s">
        <v>1598</v>
      </c>
      <c r="F127" s="168" t="s">
        <v>1599</v>
      </c>
      <c r="G127" s="169" t="s">
        <v>190</v>
      </c>
      <c r="H127" s="170">
        <v>10</v>
      </c>
      <c r="I127" s="171"/>
      <c r="J127" s="172">
        <f>ROUND(I127*H127,2)</f>
        <v>0</v>
      </c>
      <c r="K127" s="173"/>
      <c r="L127" s="39"/>
      <c r="M127" s="174" t="s">
        <v>3</v>
      </c>
      <c r="N127" s="175" t="s">
        <v>40</v>
      </c>
      <c r="O127" s="72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78" t="s">
        <v>152</v>
      </c>
      <c r="AT127" s="178" t="s">
        <v>148</v>
      </c>
      <c r="AU127" s="178" t="s">
        <v>77</v>
      </c>
      <c r="AY127" s="19" t="s">
        <v>146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9" t="s">
        <v>77</v>
      </c>
      <c r="BK127" s="179">
        <f>ROUND(I127*H127,2)</f>
        <v>0</v>
      </c>
      <c r="BL127" s="19" t="s">
        <v>152</v>
      </c>
      <c r="BM127" s="178" t="s">
        <v>702</v>
      </c>
    </row>
    <row r="128" spans="1:65" s="2" customFormat="1" ht="16.5" customHeight="1">
      <c r="A128" s="38"/>
      <c r="B128" s="165"/>
      <c r="C128" s="166" t="s">
        <v>442</v>
      </c>
      <c r="D128" s="166" t="s">
        <v>148</v>
      </c>
      <c r="E128" s="167" t="s">
        <v>1600</v>
      </c>
      <c r="F128" s="168" t="s">
        <v>1601</v>
      </c>
      <c r="G128" s="169" t="s">
        <v>190</v>
      </c>
      <c r="H128" s="170">
        <v>180</v>
      </c>
      <c r="I128" s="171"/>
      <c r="J128" s="172">
        <f>ROUND(I128*H128,2)</f>
        <v>0</v>
      </c>
      <c r="K128" s="173"/>
      <c r="L128" s="39"/>
      <c r="M128" s="174" t="s">
        <v>3</v>
      </c>
      <c r="N128" s="175" t="s">
        <v>40</v>
      </c>
      <c r="O128" s="72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78" t="s">
        <v>152</v>
      </c>
      <c r="AT128" s="178" t="s">
        <v>148</v>
      </c>
      <c r="AU128" s="178" t="s">
        <v>77</v>
      </c>
      <c r="AY128" s="19" t="s">
        <v>146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9" t="s">
        <v>77</v>
      </c>
      <c r="BK128" s="179">
        <f>ROUND(I128*H128,2)</f>
        <v>0</v>
      </c>
      <c r="BL128" s="19" t="s">
        <v>152</v>
      </c>
      <c r="BM128" s="178" t="s">
        <v>712</v>
      </c>
    </row>
    <row r="129" spans="1:65" s="2" customFormat="1" ht="16.5" customHeight="1">
      <c r="A129" s="38"/>
      <c r="B129" s="165"/>
      <c r="C129" s="166" t="s">
        <v>448</v>
      </c>
      <c r="D129" s="166" t="s">
        <v>148</v>
      </c>
      <c r="E129" s="167" t="s">
        <v>1602</v>
      </c>
      <c r="F129" s="168" t="s">
        <v>1603</v>
      </c>
      <c r="G129" s="169" t="s">
        <v>3</v>
      </c>
      <c r="H129" s="170">
        <v>190</v>
      </c>
      <c r="I129" s="171"/>
      <c r="J129" s="172">
        <f>ROUND(I129*H129,2)</f>
        <v>0</v>
      </c>
      <c r="K129" s="173"/>
      <c r="L129" s="39"/>
      <c r="M129" s="174" t="s">
        <v>3</v>
      </c>
      <c r="N129" s="175" t="s">
        <v>40</v>
      </c>
      <c r="O129" s="72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78" t="s">
        <v>152</v>
      </c>
      <c r="AT129" s="178" t="s">
        <v>148</v>
      </c>
      <c r="AU129" s="178" t="s">
        <v>77</v>
      </c>
      <c r="AY129" s="19" t="s">
        <v>146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9" t="s">
        <v>77</v>
      </c>
      <c r="BK129" s="179">
        <f>ROUND(I129*H129,2)</f>
        <v>0</v>
      </c>
      <c r="BL129" s="19" t="s">
        <v>152</v>
      </c>
      <c r="BM129" s="178" t="s">
        <v>724</v>
      </c>
    </row>
    <row r="130" spans="1:65" s="2" customFormat="1" ht="16.5" customHeight="1">
      <c r="A130" s="38"/>
      <c r="B130" s="165"/>
      <c r="C130" s="166" t="s">
        <v>453</v>
      </c>
      <c r="D130" s="166" t="s">
        <v>148</v>
      </c>
      <c r="E130" s="167" t="s">
        <v>1604</v>
      </c>
      <c r="F130" s="168" t="s">
        <v>1605</v>
      </c>
      <c r="G130" s="169" t="s">
        <v>190</v>
      </c>
      <c r="H130" s="170">
        <v>30</v>
      </c>
      <c r="I130" s="171"/>
      <c r="J130" s="172">
        <f>ROUND(I130*H130,2)</f>
        <v>0</v>
      </c>
      <c r="K130" s="173"/>
      <c r="L130" s="39"/>
      <c r="M130" s="174" t="s">
        <v>3</v>
      </c>
      <c r="N130" s="175" t="s">
        <v>40</v>
      </c>
      <c r="O130" s="72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78" t="s">
        <v>152</v>
      </c>
      <c r="AT130" s="178" t="s">
        <v>148</v>
      </c>
      <c r="AU130" s="178" t="s">
        <v>77</v>
      </c>
      <c r="AY130" s="19" t="s">
        <v>146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19" t="s">
        <v>77</v>
      </c>
      <c r="BK130" s="179">
        <f>ROUND(I130*H130,2)</f>
        <v>0</v>
      </c>
      <c r="BL130" s="19" t="s">
        <v>152</v>
      </c>
      <c r="BM130" s="178" t="s">
        <v>737</v>
      </c>
    </row>
    <row r="131" spans="1:65" s="2" customFormat="1" ht="16.5" customHeight="1">
      <c r="A131" s="38"/>
      <c r="B131" s="165"/>
      <c r="C131" s="166" t="s">
        <v>458</v>
      </c>
      <c r="D131" s="166" t="s">
        <v>148</v>
      </c>
      <c r="E131" s="167" t="s">
        <v>1606</v>
      </c>
      <c r="F131" s="168" t="s">
        <v>1607</v>
      </c>
      <c r="G131" s="169" t="s">
        <v>190</v>
      </c>
      <c r="H131" s="170">
        <v>160</v>
      </c>
      <c r="I131" s="171"/>
      <c r="J131" s="172">
        <f>ROUND(I131*H131,2)</f>
        <v>0</v>
      </c>
      <c r="K131" s="173"/>
      <c r="L131" s="39"/>
      <c r="M131" s="174" t="s">
        <v>3</v>
      </c>
      <c r="N131" s="175" t="s">
        <v>40</v>
      </c>
      <c r="O131" s="72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78" t="s">
        <v>152</v>
      </c>
      <c r="AT131" s="178" t="s">
        <v>148</v>
      </c>
      <c r="AU131" s="178" t="s">
        <v>77</v>
      </c>
      <c r="AY131" s="19" t="s">
        <v>146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9" t="s">
        <v>77</v>
      </c>
      <c r="BK131" s="179">
        <f>ROUND(I131*H131,2)</f>
        <v>0</v>
      </c>
      <c r="BL131" s="19" t="s">
        <v>152</v>
      </c>
      <c r="BM131" s="178" t="s">
        <v>747</v>
      </c>
    </row>
    <row r="132" spans="1:65" s="2" customFormat="1" ht="16.5" customHeight="1">
      <c r="A132" s="38"/>
      <c r="B132" s="165"/>
      <c r="C132" s="166" t="s">
        <v>463</v>
      </c>
      <c r="D132" s="166" t="s">
        <v>148</v>
      </c>
      <c r="E132" s="167" t="s">
        <v>1608</v>
      </c>
      <c r="F132" s="168" t="s">
        <v>1609</v>
      </c>
      <c r="G132" s="169" t="s">
        <v>190</v>
      </c>
      <c r="H132" s="170">
        <v>30</v>
      </c>
      <c r="I132" s="171"/>
      <c r="J132" s="172">
        <f>ROUND(I132*H132,2)</f>
        <v>0</v>
      </c>
      <c r="K132" s="173"/>
      <c r="L132" s="39"/>
      <c r="M132" s="174" t="s">
        <v>3</v>
      </c>
      <c r="N132" s="175" t="s">
        <v>40</v>
      </c>
      <c r="O132" s="72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78" t="s">
        <v>152</v>
      </c>
      <c r="AT132" s="178" t="s">
        <v>148</v>
      </c>
      <c r="AU132" s="178" t="s">
        <v>77</v>
      </c>
      <c r="AY132" s="19" t="s">
        <v>146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9" t="s">
        <v>77</v>
      </c>
      <c r="BK132" s="179">
        <f>ROUND(I132*H132,2)</f>
        <v>0</v>
      </c>
      <c r="BL132" s="19" t="s">
        <v>152</v>
      </c>
      <c r="BM132" s="178" t="s">
        <v>763</v>
      </c>
    </row>
    <row r="133" spans="1:65" s="2" customFormat="1" ht="16.5" customHeight="1">
      <c r="A133" s="38"/>
      <c r="B133" s="165"/>
      <c r="C133" s="166" t="s">
        <v>468</v>
      </c>
      <c r="D133" s="166" t="s">
        <v>148</v>
      </c>
      <c r="E133" s="167" t="s">
        <v>1610</v>
      </c>
      <c r="F133" s="168" t="s">
        <v>1611</v>
      </c>
      <c r="G133" s="169" t="s">
        <v>202</v>
      </c>
      <c r="H133" s="170">
        <v>16.8</v>
      </c>
      <c r="I133" s="171"/>
      <c r="J133" s="172">
        <f>ROUND(I133*H133,2)</f>
        <v>0</v>
      </c>
      <c r="K133" s="173"/>
      <c r="L133" s="39"/>
      <c r="M133" s="174" t="s">
        <v>3</v>
      </c>
      <c r="N133" s="175" t="s">
        <v>40</v>
      </c>
      <c r="O133" s="72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78" t="s">
        <v>152</v>
      </c>
      <c r="AT133" s="178" t="s">
        <v>148</v>
      </c>
      <c r="AU133" s="178" t="s">
        <v>77</v>
      </c>
      <c r="AY133" s="19" t="s">
        <v>146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9" t="s">
        <v>77</v>
      </c>
      <c r="BK133" s="179">
        <f>ROUND(I133*H133,2)</f>
        <v>0</v>
      </c>
      <c r="BL133" s="19" t="s">
        <v>152</v>
      </c>
      <c r="BM133" s="178" t="s">
        <v>774</v>
      </c>
    </row>
    <row r="134" spans="1:65" s="2" customFormat="1" ht="16.5" customHeight="1">
      <c r="A134" s="38"/>
      <c r="B134" s="165"/>
      <c r="C134" s="166" t="s">
        <v>476</v>
      </c>
      <c r="D134" s="166" t="s">
        <v>148</v>
      </c>
      <c r="E134" s="167" t="s">
        <v>1612</v>
      </c>
      <c r="F134" s="168" t="s">
        <v>1613</v>
      </c>
      <c r="G134" s="169" t="s">
        <v>257</v>
      </c>
      <c r="H134" s="170">
        <v>2</v>
      </c>
      <c r="I134" s="171"/>
      <c r="J134" s="172">
        <f>ROUND(I134*H134,2)</f>
        <v>0</v>
      </c>
      <c r="K134" s="173"/>
      <c r="L134" s="39"/>
      <c r="M134" s="174" t="s">
        <v>3</v>
      </c>
      <c r="N134" s="175" t="s">
        <v>40</v>
      </c>
      <c r="O134" s="72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78" t="s">
        <v>152</v>
      </c>
      <c r="AT134" s="178" t="s">
        <v>148</v>
      </c>
      <c r="AU134" s="178" t="s">
        <v>77</v>
      </c>
      <c r="AY134" s="19" t="s">
        <v>146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9" t="s">
        <v>77</v>
      </c>
      <c r="BK134" s="179">
        <f>ROUND(I134*H134,2)</f>
        <v>0</v>
      </c>
      <c r="BL134" s="19" t="s">
        <v>152</v>
      </c>
      <c r="BM134" s="178" t="s">
        <v>789</v>
      </c>
    </row>
    <row r="135" spans="1:65" s="2" customFormat="1" ht="16.5" customHeight="1">
      <c r="A135" s="38"/>
      <c r="B135" s="165"/>
      <c r="C135" s="166" t="s">
        <v>481</v>
      </c>
      <c r="D135" s="166" t="s">
        <v>148</v>
      </c>
      <c r="E135" s="167" t="s">
        <v>1614</v>
      </c>
      <c r="F135" s="168" t="s">
        <v>1615</v>
      </c>
      <c r="G135" s="169" t="s">
        <v>257</v>
      </c>
      <c r="H135" s="170">
        <v>2</v>
      </c>
      <c r="I135" s="171"/>
      <c r="J135" s="172">
        <f>ROUND(I135*H135,2)</f>
        <v>0</v>
      </c>
      <c r="K135" s="173"/>
      <c r="L135" s="39"/>
      <c r="M135" s="174" t="s">
        <v>3</v>
      </c>
      <c r="N135" s="175" t="s">
        <v>40</v>
      </c>
      <c r="O135" s="72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78" t="s">
        <v>152</v>
      </c>
      <c r="AT135" s="178" t="s">
        <v>148</v>
      </c>
      <c r="AU135" s="178" t="s">
        <v>77</v>
      </c>
      <c r="AY135" s="19" t="s">
        <v>146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9" t="s">
        <v>77</v>
      </c>
      <c r="BK135" s="179">
        <f>ROUND(I135*H135,2)</f>
        <v>0</v>
      </c>
      <c r="BL135" s="19" t="s">
        <v>152</v>
      </c>
      <c r="BM135" s="178" t="s">
        <v>798</v>
      </c>
    </row>
    <row r="136" spans="1:65" s="2" customFormat="1" ht="16.5" customHeight="1">
      <c r="A136" s="38"/>
      <c r="B136" s="165"/>
      <c r="C136" s="166" t="s">
        <v>494</v>
      </c>
      <c r="D136" s="166" t="s">
        <v>148</v>
      </c>
      <c r="E136" s="167" t="s">
        <v>1616</v>
      </c>
      <c r="F136" s="168" t="s">
        <v>1617</v>
      </c>
      <c r="G136" s="169" t="s">
        <v>257</v>
      </c>
      <c r="H136" s="170">
        <v>20</v>
      </c>
      <c r="I136" s="171"/>
      <c r="J136" s="172">
        <f>ROUND(I136*H136,2)</f>
        <v>0</v>
      </c>
      <c r="K136" s="173"/>
      <c r="L136" s="39"/>
      <c r="M136" s="174" t="s">
        <v>3</v>
      </c>
      <c r="N136" s="175" t="s">
        <v>40</v>
      </c>
      <c r="O136" s="72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78" t="s">
        <v>152</v>
      </c>
      <c r="AT136" s="178" t="s">
        <v>148</v>
      </c>
      <c r="AU136" s="178" t="s">
        <v>77</v>
      </c>
      <c r="AY136" s="19" t="s">
        <v>146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9" t="s">
        <v>77</v>
      </c>
      <c r="BK136" s="179">
        <f>ROUND(I136*H136,2)</f>
        <v>0</v>
      </c>
      <c r="BL136" s="19" t="s">
        <v>152</v>
      </c>
      <c r="BM136" s="178" t="s">
        <v>806</v>
      </c>
    </row>
    <row r="137" spans="1:65" s="2" customFormat="1" ht="16.5" customHeight="1">
      <c r="A137" s="38"/>
      <c r="B137" s="165"/>
      <c r="C137" s="166" t="s">
        <v>500</v>
      </c>
      <c r="D137" s="166" t="s">
        <v>148</v>
      </c>
      <c r="E137" s="167" t="s">
        <v>1618</v>
      </c>
      <c r="F137" s="168" t="s">
        <v>1619</v>
      </c>
      <c r="G137" s="169" t="s">
        <v>257</v>
      </c>
      <c r="H137" s="170">
        <v>30.24</v>
      </c>
      <c r="I137" s="171"/>
      <c r="J137" s="172">
        <f>ROUND(I137*H137,2)</f>
        <v>0</v>
      </c>
      <c r="K137" s="173"/>
      <c r="L137" s="39"/>
      <c r="M137" s="174" t="s">
        <v>3</v>
      </c>
      <c r="N137" s="175" t="s">
        <v>40</v>
      </c>
      <c r="O137" s="72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78" t="s">
        <v>152</v>
      </c>
      <c r="AT137" s="178" t="s">
        <v>148</v>
      </c>
      <c r="AU137" s="178" t="s">
        <v>77</v>
      </c>
      <c r="AY137" s="19" t="s">
        <v>146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9" t="s">
        <v>77</v>
      </c>
      <c r="BK137" s="179">
        <f>ROUND(I137*H137,2)</f>
        <v>0</v>
      </c>
      <c r="BL137" s="19" t="s">
        <v>152</v>
      </c>
      <c r="BM137" s="178" t="s">
        <v>815</v>
      </c>
    </row>
    <row r="138" spans="1:65" s="2" customFormat="1" ht="16.5" customHeight="1">
      <c r="A138" s="38"/>
      <c r="B138" s="165"/>
      <c r="C138" s="166" t="s">
        <v>506</v>
      </c>
      <c r="D138" s="166" t="s">
        <v>148</v>
      </c>
      <c r="E138" s="167" t="s">
        <v>1620</v>
      </c>
      <c r="F138" s="168" t="s">
        <v>1621</v>
      </c>
      <c r="G138" s="169" t="s">
        <v>202</v>
      </c>
      <c r="H138" s="170">
        <v>2</v>
      </c>
      <c r="I138" s="171"/>
      <c r="J138" s="172">
        <f>ROUND(I138*H138,2)</f>
        <v>0</v>
      </c>
      <c r="K138" s="173"/>
      <c r="L138" s="39"/>
      <c r="M138" s="174" t="s">
        <v>3</v>
      </c>
      <c r="N138" s="175" t="s">
        <v>40</v>
      </c>
      <c r="O138" s="72"/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78" t="s">
        <v>152</v>
      </c>
      <c r="AT138" s="178" t="s">
        <v>148</v>
      </c>
      <c r="AU138" s="178" t="s">
        <v>77</v>
      </c>
      <c r="AY138" s="19" t="s">
        <v>146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9" t="s">
        <v>77</v>
      </c>
      <c r="BK138" s="179">
        <f>ROUND(I138*H138,2)</f>
        <v>0</v>
      </c>
      <c r="BL138" s="19" t="s">
        <v>152</v>
      </c>
      <c r="BM138" s="178" t="s">
        <v>823</v>
      </c>
    </row>
    <row r="139" spans="1:65" s="2" customFormat="1" ht="16.5" customHeight="1">
      <c r="A139" s="38"/>
      <c r="B139" s="165"/>
      <c r="C139" s="166" t="s">
        <v>510</v>
      </c>
      <c r="D139" s="166" t="s">
        <v>148</v>
      </c>
      <c r="E139" s="167" t="s">
        <v>1622</v>
      </c>
      <c r="F139" s="168" t="s">
        <v>1623</v>
      </c>
      <c r="G139" s="169" t="s">
        <v>1481</v>
      </c>
      <c r="H139" s="170">
        <v>1</v>
      </c>
      <c r="I139" s="171"/>
      <c r="J139" s="172">
        <f>ROUND(I139*H139,2)</f>
        <v>0</v>
      </c>
      <c r="K139" s="173"/>
      <c r="L139" s="39"/>
      <c r="M139" s="174" t="s">
        <v>3</v>
      </c>
      <c r="N139" s="175" t="s">
        <v>40</v>
      </c>
      <c r="O139" s="72"/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78" t="s">
        <v>152</v>
      </c>
      <c r="AT139" s="178" t="s">
        <v>148</v>
      </c>
      <c r="AU139" s="178" t="s">
        <v>77</v>
      </c>
      <c r="AY139" s="19" t="s">
        <v>146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9" t="s">
        <v>77</v>
      </c>
      <c r="BK139" s="179">
        <f>ROUND(I139*H139,2)</f>
        <v>0</v>
      </c>
      <c r="BL139" s="19" t="s">
        <v>152</v>
      </c>
      <c r="BM139" s="178" t="s">
        <v>832</v>
      </c>
    </row>
    <row r="140" spans="1:65" s="2" customFormat="1" ht="16.5" customHeight="1">
      <c r="A140" s="38"/>
      <c r="B140" s="165"/>
      <c r="C140" s="166" t="s">
        <v>516</v>
      </c>
      <c r="D140" s="166" t="s">
        <v>148</v>
      </c>
      <c r="E140" s="167" t="s">
        <v>1624</v>
      </c>
      <c r="F140" s="168" t="s">
        <v>1625</v>
      </c>
      <c r="G140" s="169" t="s">
        <v>1564</v>
      </c>
      <c r="H140" s="170">
        <v>1</v>
      </c>
      <c r="I140" s="171"/>
      <c r="J140" s="172">
        <f>ROUND(I140*H140,2)</f>
        <v>0</v>
      </c>
      <c r="K140" s="173"/>
      <c r="L140" s="39"/>
      <c r="M140" s="174" t="s">
        <v>3</v>
      </c>
      <c r="N140" s="175" t="s">
        <v>40</v>
      </c>
      <c r="O140" s="72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78" t="s">
        <v>152</v>
      </c>
      <c r="AT140" s="178" t="s">
        <v>148</v>
      </c>
      <c r="AU140" s="178" t="s">
        <v>77</v>
      </c>
      <c r="AY140" s="19" t="s">
        <v>146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9" t="s">
        <v>77</v>
      </c>
      <c r="BK140" s="179">
        <f>ROUND(I140*H140,2)</f>
        <v>0</v>
      </c>
      <c r="BL140" s="19" t="s">
        <v>152</v>
      </c>
      <c r="BM140" s="178" t="s">
        <v>841</v>
      </c>
    </row>
    <row r="141" spans="1:65" s="2" customFormat="1" ht="16.5" customHeight="1">
      <c r="A141" s="38"/>
      <c r="B141" s="165"/>
      <c r="C141" s="166" t="s">
        <v>521</v>
      </c>
      <c r="D141" s="166" t="s">
        <v>148</v>
      </c>
      <c r="E141" s="167" t="s">
        <v>1626</v>
      </c>
      <c r="F141" s="168" t="s">
        <v>1627</v>
      </c>
      <c r="G141" s="169" t="s">
        <v>1564</v>
      </c>
      <c r="H141" s="170">
        <v>1</v>
      </c>
      <c r="I141" s="171"/>
      <c r="J141" s="172">
        <f>ROUND(I141*H141,2)</f>
        <v>0</v>
      </c>
      <c r="K141" s="173"/>
      <c r="L141" s="39"/>
      <c r="M141" s="174" t="s">
        <v>3</v>
      </c>
      <c r="N141" s="175" t="s">
        <v>40</v>
      </c>
      <c r="O141" s="72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78" t="s">
        <v>152</v>
      </c>
      <c r="AT141" s="178" t="s">
        <v>148</v>
      </c>
      <c r="AU141" s="178" t="s">
        <v>77</v>
      </c>
      <c r="AY141" s="19" t="s">
        <v>146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9" t="s">
        <v>77</v>
      </c>
      <c r="BK141" s="179">
        <f>ROUND(I141*H141,2)</f>
        <v>0</v>
      </c>
      <c r="BL141" s="19" t="s">
        <v>152</v>
      </c>
      <c r="BM141" s="178" t="s">
        <v>850</v>
      </c>
    </row>
    <row r="142" spans="1:65" s="2" customFormat="1" ht="16.5" customHeight="1">
      <c r="A142" s="38"/>
      <c r="B142" s="165"/>
      <c r="C142" s="166" t="s">
        <v>528</v>
      </c>
      <c r="D142" s="166" t="s">
        <v>148</v>
      </c>
      <c r="E142" s="167" t="s">
        <v>1628</v>
      </c>
      <c r="F142" s="168" t="s">
        <v>1629</v>
      </c>
      <c r="G142" s="169" t="s">
        <v>1564</v>
      </c>
      <c r="H142" s="170">
        <v>1</v>
      </c>
      <c r="I142" s="171"/>
      <c r="J142" s="172">
        <f>ROUND(I142*H142,2)</f>
        <v>0</v>
      </c>
      <c r="K142" s="173"/>
      <c r="L142" s="39"/>
      <c r="M142" s="228" t="s">
        <v>3</v>
      </c>
      <c r="N142" s="229" t="s">
        <v>40</v>
      </c>
      <c r="O142" s="22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78" t="s">
        <v>152</v>
      </c>
      <c r="AT142" s="178" t="s">
        <v>148</v>
      </c>
      <c r="AU142" s="178" t="s">
        <v>77</v>
      </c>
      <c r="AY142" s="19" t="s">
        <v>146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9" t="s">
        <v>77</v>
      </c>
      <c r="BK142" s="179">
        <f>ROUND(I142*H142,2)</f>
        <v>0</v>
      </c>
      <c r="BL142" s="19" t="s">
        <v>152</v>
      </c>
      <c r="BM142" s="178" t="s">
        <v>862</v>
      </c>
    </row>
    <row r="143" spans="1:31" s="2" customFormat="1" ht="6.95" customHeight="1">
      <c r="A143" s="38"/>
      <c r="B143" s="55"/>
      <c r="C143" s="56"/>
      <c r="D143" s="56"/>
      <c r="E143" s="56"/>
      <c r="F143" s="56"/>
      <c r="G143" s="56"/>
      <c r="H143" s="56"/>
      <c r="I143" s="56"/>
      <c r="J143" s="56"/>
      <c r="K143" s="56"/>
      <c r="L143" s="39"/>
      <c r="M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</sheetData>
  <autoFilter ref="C80:K142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79</v>
      </c>
    </row>
    <row r="4" spans="2:46" s="1" customFormat="1" ht="24.95" customHeight="1">
      <c r="B4" s="22"/>
      <c r="D4" s="23" t="s">
        <v>113</v>
      </c>
      <c r="L4" s="22"/>
      <c r="M4" s="114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5" t="str">
        <f>'Rekapitulace stavby'!K6</f>
        <v>Revitalizace vnitrobloku Bayerova - Botanická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114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1630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8. 8. 2022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tr">
        <f>IF('Rekapitulace stavby'!AN10="","",'Rekapitulace stavby'!AN10)</f>
        <v/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27</v>
      </c>
      <c r="J15" s="27" t="str">
        <f>IF('Rekapitulace stavby'!AN11="","",'Rekapitulace stavby'!AN11)</f>
        <v/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26</v>
      </c>
      <c r="J20" s="27" t="str">
        <f>IF('Rekapitulace stavby'!AN16="","",'Rekapitulace stavby'!AN16)</f>
        <v/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27</v>
      </c>
      <c r="J21" s="27" t="str">
        <f>IF('Rekapitulace stavby'!AN17="","",'Rekapitulace stavby'!AN17)</f>
        <v/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32</v>
      </c>
      <c r="E23" s="38"/>
      <c r="F23" s="38"/>
      <c r="G23" s="38"/>
      <c r="H23" s="38"/>
      <c r="I23" s="32" t="s">
        <v>26</v>
      </c>
      <c r="J23" s="27" t="str">
        <f>IF('Rekapitulace stavby'!AN19="","",'Rekapitulace stavby'!AN19)</f>
        <v/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33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35</v>
      </c>
      <c r="E30" s="38"/>
      <c r="F30" s="38"/>
      <c r="G30" s="38"/>
      <c r="H30" s="38"/>
      <c r="I30" s="38"/>
      <c r="J30" s="90">
        <f>ROUND(J82,2)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37</v>
      </c>
      <c r="G32" s="38"/>
      <c r="H32" s="38"/>
      <c r="I32" s="43" t="s">
        <v>36</v>
      </c>
      <c r="J32" s="43" t="s">
        <v>38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39</v>
      </c>
      <c r="E33" s="32" t="s">
        <v>40</v>
      </c>
      <c r="F33" s="122">
        <f>ROUND((SUM(BE82:BE157)),2)</f>
        <v>0</v>
      </c>
      <c r="G33" s="38"/>
      <c r="H33" s="38"/>
      <c r="I33" s="123">
        <v>0.21</v>
      </c>
      <c r="J33" s="122">
        <f>ROUND(((SUM(BE82:BE157))*I33),2)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41</v>
      </c>
      <c r="F34" s="122">
        <f>ROUND((SUM(BF82:BF157)),2)</f>
        <v>0</v>
      </c>
      <c r="G34" s="38"/>
      <c r="H34" s="38"/>
      <c r="I34" s="123">
        <v>0.15</v>
      </c>
      <c r="J34" s="122">
        <f>ROUND(((SUM(BF82:BF157))*I34),2)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42</v>
      </c>
      <c r="F35" s="122">
        <f>ROUND((SUM(BG82:BG157)),2)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43</v>
      </c>
      <c r="F36" s="122">
        <f>ROUND((SUM(BH82:BH157)),2)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44</v>
      </c>
      <c r="F37" s="122">
        <f>ROUND((SUM(BI82:BI157)),2)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45</v>
      </c>
      <c r="E39" s="76"/>
      <c r="F39" s="76"/>
      <c r="G39" s="126" t="s">
        <v>46</v>
      </c>
      <c r="H39" s="127" t="s">
        <v>47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116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Revitalizace vnitrobloku Bayerova - Botanická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114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SO 801.1 - Vegetační úpravy - stromy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 xml:space="preserve"> </v>
      </c>
      <c r="G52" s="38"/>
      <c r="H52" s="38"/>
      <c r="I52" s="32" t="s">
        <v>23</v>
      </c>
      <c r="J52" s="64" t="str">
        <f>IF(J12="","",J12)</f>
        <v>8. 8. 2022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 xml:space="preserve"> </v>
      </c>
      <c r="G54" s="38"/>
      <c r="H54" s="38"/>
      <c r="I54" s="32" t="s">
        <v>30</v>
      </c>
      <c r="J54" s="36" t="str">
        <f>E21</f>
        <v xml:space="preserve"> 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38"/>
      <c r="E55" s="38"/>
      <c r="F55" s="27" t="str">
        <f>IF(E18="","",E18)</f>
        <v>Vyplň údaj</v>
      </c>
      <c r="G55" s="38"/>
      <c r="H55" s="38"/>
      <c r="I55" s="32" t="s">
        <v>32</v>
      </c>
      <c r="J55" s="36" t="str">
        <f>E24</f>
        <v xml:space="preserve"> 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117</v>
      </c>
      <c r="D57" s="124"/>
      <c r="E57" s="124"/>
      <c r="F57" s="124"/>
      <c r="G57" s="124"/>
      <c r="H57" s="124"/>
      <c r="I57" s="124"/>
      <c r="J57" s="131" t="s">
        <v>118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67</v>
      </c>
      <c r="D59" s="38"/>
      <c r="E59" s="38"/>
      <c r="F59" s="38"/>
      <c r="G59" s="38"/>
      <c r="H59" s="38"/>
      <c r="I59" s="38"/>
      <c r="J59" s="90">
        <f>J82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119</v>
      </c>
    </row>
    <row r="60" spans="1:31" s="9" customFormat="1" ht="24.95" customHeight="1">
      <c r="A60" s="9"/>
      <c r="B60" s="133"/>
      <c r="C60" s="9"/>
      <c r="D60" s="134" t="s">
        <v>120</v>
      </c>
      <c r="E60" s="135"/>
      <c r="F60" s="135"/>
      <c r="G60" s="135"/>
      <c r="H60" s="135"/>
      <c r="I60" s="135"/>
      <c r="J60" s="136">
        <f>J83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121</v>
      </c>
      <c r="E61" s="139"/>
      <c r="F61" s="139"/>
      <c r="G61" s="139"/>
      <c r="H61" s="139"/>
      <c r="I61" s="139"/>
      <c r="J61" s="140">
        <f>J84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7"/>
      <c r="C62" s="10"/>
      <c r="D62" s="138" t="s">
        <v>128</v>
      </c>
      <c r="E62" s="139"/>
      <c r="F62" s="139"/>
      <c r="G62" s="139"/>
      <c r="H62" s="139"/>
      <c r="I62" s="139"/>
      <c r="J62" s="140">
        <f>J156</f>
        <v>0</v>
      </c>
      <c r="K62" s="10"/>
      <c r="L62" s="13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38"/>
      <c r="D63" s="38"/>
      <c r="E63" s="38"/>
      <c r="F63" s="38"/>
      <c r="G63" s="38"/>
      <c r="H63" s="38"/>
      <c r="I63" s="38"/>
      <c r="J63" s="38"/>
      <c r="K63" s="38"/>
      <c r="L63" s="116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116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116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131</v>
      </c>
      <c r="D69" s="38"/>
      <c r="E69" s="38"/>
      <c r="F69" s="38"/>
      <c r="G69" s="38"/>
      <c r="H69" s="38"/>
      <c r="I69" s="38"/>
      <c r="J69" s="38"/>
      <c r="K69" s="38"/>
      <c r="L69" s="116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38"/>
      <c r="D70" s="38"/>
      <c r="E70" s="38"/>
      <c r="F70" s="38"/>
      <c r="G70" s="38"/>
      <c r="H70" s="38"/>
      <c r="I70" s="38"/>
      <c r="J70" s="38"/>
      <c r="K70" s="38"/>
      <c r="L70" s="11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17</v>
      </c>
      <c r="D71" s="38"/>
      <c r="E71" s="38"/>
      <c r="F71" s="38"/>
      <c r="G71" s="38"/>
      <c r="H71" s="38"/>
      <c r="I71" s="38"/>
      <c r="J71" s="38"/>
      <c r="K71" s="38"/>
      <c r="L71" s="11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38"/>
      <c r="D72" s="38"/>
      <c r="E72" s="115" t="str">
        <f>E7</f>
        <v>Revitalizace vnitrobloku Bayerova - Botanická</v>
      </c>
      <c r="F72" s="32"/>
      <c r="G72" s="32"/>
      <c r="H72" s="32"/>
      <c r="I72" s="38"/>
      <c r="J72" s="38"/>
      <c r="K72" s="38"/>
      <c r="L72" s="11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114</v>
      </c>
      <c r="D73" s="38"/>
      <c r="E73" s="38"/>
      <c r="F73" s="38"/>
      <c r="G73" s="38"/>
      <c r="H73" s="38"/>
      <c r="I73" s="38"/>
      <c r="J73" s="38"/>
      <c r="K73" s="38"/>
      <c r="L73" s="116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38"/>
      <c r="D74" s="38"/>
      <c r="E74" s="62" t="str">
        <f>E9</f>
        <v>SO 801.1 - Vegetační úpravy - stromy</v>
      </c>
      <c r="F74" s="38"/>
      <c r="G74" s="38"/>
      <c r="H74" s="38"/>
      <c r="I74" s="38"/>
      <c r="J74" s="38"/>
      <c r="K74" s="38"/>
      <c r="L74" s="116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38"/>
      <c r="D75" s="38"/>
      <c r="E75" s="38"/>
      <c r="F75" s="38"/>
      <c r="G75" s="38"/>
      <c r="H75" s="38"/>
      <c r="I75" s="38"/>
      <c r="J75" s="38"/>
      <c r="K75" s="3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38"/>
      <c r="E76" s="38"/>
      <c r="F76" s="27" t="str">
        <f>F12</f>
        <v xml:space="preserve"> </v>
      </c>
      <c r="G76" s="38"/>
      <c r="H76" s="38"/>
      <c r="I76" s="32" t="s">
        <v>23</v>
      </c>
      <c r="J76" s="64" t="str">
        <f>IF(J12="","",J12)</f>
        <v>8. 8. 2022</v>
      </c>
      <c r="K76" s="3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38"/>
      <c r="E78" s="38"/>
      <c r="F78" s="27" t="str">
        <f>E15</f>
        <v xml:space="preserve"> </v>
      </c>
      <c r="G78" s="38"/>
      <c r="H78" s="38"/>
      <c r="I78" s="32" t="s">
        <v>30</v>
      </c>
      <c r="J78" s="36" t="str">
        <f>E21</f>
        <v xml:space="preserve"> </v>
      </c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28</v>
      </c>
      <c r="D79" s="38"/>
      <c r="E79" s="38"/>
      <c r="F79" s="27" t="str">
        <f>IF(E18="","",E18)</f>
        <v>Vyplň údaj</v>
      </c>
      <c r="G79" s="38"/>
      <c r="H79" s="38"/>
      <c r="I79" s="32" t="s">
        <v>32</v>
      </c>
      <c r="J79" s="36" t="str">
        <f>E24</f>
        <v xml:space="preserve"> </v>
      </c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38"/>
      <c r="D80" s="38"/>
      <c r="E80" s="38"/>
      <c r="F80" s="38"/>
      <c r="G80" s="38"/>
      <c r="H80" s="38"/>
      <c r="I80" s="38"/>
      <c r="J80" s="38"/>
      <c r="K80" s="38"/>
      <c r="L80" s="116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41"/>
      <c r="B81" s="142"/>
      <c r="C81" s="143" t="s">
        <v>132</v>
      </c>
      <c r="D81" s="144" t="s">
        <v>54</v>
      </c>
      <c r="E81" s="144" t="s">
        <v>50</v>
      </c>
      <c r="F81" s="144" t="s">
        <v>51</v>
      </c>
      <c r="G81" s="144" t="s">
        <v>133</v>
      </c>
      <c r="H81" s="144" t="s">
        <v>134</v>
      </c>
      <c r="I81" s="144" t="s">
        <v>135</v>
      </c>
      <c r="J81" s="145" t="s">
        <v>118</v>
      </c>
      <c r="K81" s="146" t="s">
        <v>136</v>
      </c>
      <c r="L81" s="147"/>
      <c r="M81" s="80" t="s">
        <v>3</v>
      </c>
      <c r="N81" s="81" t="s">
        <v>39</v>
      </c>
      <c r="O81" s="81" t="s">
        <v>137</v>
      </c>
      <c r="P81" s="81" t="s">
        <v>138</v>
      </c>
      <c r="Q81" s="81" t="s">
        <v>139</v>
      </c>
      <c r="R81" s="81" t="s">
        <v>140</v>
      </c>
      <c r="S81" s="81" t="s">
        <v>141</v>
      </c>
      <c r="T81" s="82" t="s">
        <v>142</v>
      </c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</row>
    <row r="82" spans="1:63" s="2" customFormat="1" ht="22.8" customHeight="1">
      <c r="A82" s="38"/>
      <c r="B82" s="39"/>
      <c r="C82" s="87" t="s">
        <v>143</v>
      </c>
      <c r="D82" s="38"/>
      <c r="E82" s="38"/>
      <c r="F82" s="38"/>
      <c r="G82" s="38"/>
      <c r="H82" s="38"/>
      <c r="I82" s="38"/>
      <c r="J82" s="148">
        <f>BK82</f>
        <v>0</v>
      </c>
      <c r="K82" s="38"/>
      <c r="L82" s="39"/>
      <c r="M82" s="83"/>
      <c r="N82" s="68"/>
      <c r="O82" s="84"/>
      <c r="P82" s="149">
        <f>P83</f>
        <v>0</v>
      </c>
      <c r="Q82" s="84"/>
      <c r="R82" s="149">
        <f>R83</f>
        <v>2.7499599999999997</v>
      </c>
      <c r="S82" s="84"/>
      <c r="T82" s="150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9" t="s">
        <v>68</v>
      </c>
      <c r="AU82" s="19" t="s">
        <v>119</v>
      </c>
      <c r="BK82" s="151">
        <f>BK83</f>
        <v>0</v>
      </c>
    </row>
    <row r="83" spans="1:63" s="12" customFormat="1" ht="25.9" customHeight="1">
      <c r="A83" s="12"/>
      <c r="B83" s="152"/>
      <c r="C83" s="12"/>
      <c r="D83" s="153" t="s">
        <v>68</v>
      </c>
      <c r="E83" s="154" t="s">
        <v>144</v>
      </c>
      <c r="F83" s="154" t="s">
        <v>145</v>
      </c>
      <c r="G83" s="12"/>
      <c r="H83" s="12"/>
      <c r="I83" s="155"/>
      <c r="J83" s="156">
        <f>BK83</f>
        <v>0</v>
      </c>
      <c r="K83" s="12"/>
      <c r="L83" s="152"/>
      <c r="M83" s="157"/>
      <c r="N83" s="158"/>
      <c r="O83" s="158"/>
      <c r="P83" s="159">
        <f>P84+P156</f>
        <v>0</v>
      </c>
      <c r="Q83" s="158"/>
      <c r="R83" s="159">
        <f>R84+R156</f>
        <v>2.7499599999999997</v>
      </c>
      <c r="S83" s="158"/>
      <c r="T83" s="160">
        <f>T84+T156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53" t="s">
        <v>77</v>
      </c>
      <c r="AT83" s="161" t="s">
        <v>68</v>
      </c>
      <c r="AU83" s="161" t="s">
        <v>69</v>
      </c>
      <c r="AY83" s="153" t="s">
        <v>146</v>
      </c>
      <c r="BK83" s="162">
        <f>BK84+BK156</f>
        <v>0</v>
      </c>
    </row>
    <row r="84" spans="1:63" s="12" customFormat="1" ht="22.8" customHeight="1">
      <c r="A84" s="12"/>
      <c r="B84" s="152"/>
      <c r="C84" s="12"/>
      <c r="D84" s="153" t="s">
        <v>68</v>
      </c>
      <c r="E84" s="163" t="s">
        <v>77</v>
      </c>
      <c r="F84" s="163" t="s">
        <v>147</v>
      </c>
      <c r="G84" s="12"/>
      <c r="H84" s="12"/>
      <c r="I84" s="155"/>
      <c r="J84" s="164">
        <f>BK84</f>
        <v>0</v>
      </c>
      <c r="K84" s="12"/>
      <c r="L84" s="152"/>
      <c r="M84" s="157"/>
      <c r="N84" s="158"/>
      <c r="O84" s="158"/>
      <c r="P84" s="159">
        <f>SUM(P85:P155)</f>
        <v>0</v>
      </c>
      <c r="Q84" s="158"/>
      <c r="R84" s="159">
        <f>SUM(R85:R155)</f>
        <v>2.7499599999999997</v>
      </c>
      <c r="S84" s="158"/>
      <c r="T84" s="160">
        <f>SUM(T85:T155)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53" t="s">
        <v>77</v>
      </c>
      <c r="AT84" s="161" t="s">
        <v>68</v>
      </c>
      <c r="AU84" s="161" t="s">
        <v>77</v>
      </c>
      <c r="AY84" s="153" t="s">
        <v>146</v>
      </c>
      <c r="BK84" s="162">
        <f>SUM(BK85:BK155)</f>
        <v>0</v>
      </c>
    </row>
    <row r="85" spans="1:65" s="2" customFormat="1" ht="24.15" customHeight="1">
      <c r="A85" s="38"/>
      <c r="B85" s="165"/>
      <c r="C85" s="166" t="s">
        <v>77</v>
      </c>
      <c r="D85" s="166" t="s">
        <v>148</v>
      </c>
      <c r="E85" s="167" t="s">
        <v>1631</v>
      </c>
      <c r="F85" s="168" t="s">
        <v>1632</v>
      </c>
      <c r="G85" s="169" t="s">
        <v>543</v>
      </c>
      <c r="H85" s="170">
        <v>24</v>
      </c>
      <c r="I85" s="171"/>
      <c r="J85" s="172">
        <f>ROUND(I85*H85,2)</f>
        <v>0</v>
      </c>
      <c r="K85" s="173"/>
      <c r="L85" s="39"/>
      <c r="M85" s="174" t="s">
        <v>3</v>
      </c>
      <c r="N85" s="175" t="s">
        <v>40</v>
      </c>
      <c r="O85" s="72"/>
      <c r="P85" s="176">
        <f>O85*H85</f>
        <v>0</v>
      </c>
      <c r="Q85" s="176">
        <v>0</v>
      </c>
      <c r="R85" s="176">
        <f>Q85*H85</f>
        <v>0</v>
      </c>
      <c r="S85" s="176">
        <v>0</v>
      </c>
      <c r="T85" s="177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178" t="s">
        <v>152</v>
      </c>
      <c r="AT85" s="178" t="s">
        <v>148</v>
      </c>
      <c r="AU85" s="178" t="s">
        <v>79</v>
      </c>
      <c r="AY85" s="19" t="s">
        <v>146</v>
      </c>
      <c r="BE85" s="179">
        <f>IF(N85="základní",J85,0)</f>
        <v>0</v>
      </c>
      <c r="BF85" s="179">
        <f>IF(N85="snížená",J85,0)</f>
        <v>0</v>
      </c>
      <c r="BG85" s="179">
        <f>IF(N85="zákl. přenesená",J85,0)</f>
        <v>0</v>
      </c>
      <c r="BH85" s="179">
        <f>IF(N85="sníž. přenesená",J85,0)</f>
        <v>0</v>
      </c>
      <c r="BI85" s="179">
        <f>IF(N85="nulová",J85,0)</f>
        <v>0</v>
      </c>
      <c r="BJ85" s="19" t="s">
        <v>77</v>
      </c>
      <c r="BK85" s="179">
        <f>ROUND(I85*H85,2)</f>
        <v>0</v>
      </c>
      <c r="BL85" s="19" t="s">
        <v>152</v>
      </c>
      <c r="BM85" s="178" t="s">
        <v>79</v>
      </c>
    </row>
    <row r="86" spans="1:65" s="2" customFormat="1" ht="16.5" customHeight="1">
      <c r="A86" s="38"/>
      <c r="B86" s="165"/>
      <c r="C86" s="209" t="s">
        <v>79</v>
      </c>
      <c r="D86" s="209" t="s">
        <v>273</v>
      </c>
      <c r="E86" s="210" t="s">
        <v>1633</v>
      </c>
      <c r="F86" s="211" t="s">
        <v>1634</v>
      </c>
      <c r="G86" s="212" t="s">
        <v>202</v>
      </c>
      <c r="H86" s="213">
        <v>4.8</v>
      </c>
      <c r="I86" s="214"/>
      <c r="J86" s="215">
        <f>ROUND(I86*H86,2)</f>
        <v>0</v>
      </c>
      <c r="K86" s="216"/>
      <c r="L86" s="217"/>
      <c r="M86" s="218" t="s">
        <v>3</v>
      </c>
      <c r="N86" s="219" t="s">
        <v>40</v>
      </c>
      <c r="O86" s="72"/>
      <c r="P86" s="176">
        <f>O86*H86</f>
        <v>0</v>
      </c>
      <c r="Q86" s="176">
        <v>0.22</v>
      </c>
      <c r="R86" s="176">
        <f>Q86*H86</f>
        <v>1.056</v>
      </c>
      <c r="S86" s="176">
        <v>0</v>
      </c>
      <c r="T86" s="177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178" t="s">
        <v>207</v>
      </c>
      <c r="AT86" s="178" t="s">
        <v>273</v>
      </c>
      <c r="AU86" s="178" t="s">
        <v>79</v>
      </c>
      <c r="AY86" s="19" t="s">
        <v>146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19" t="s">
        <v>77</v>
      </c>
      <c r="BK86" s="179">
        <f>ROUND(I86*H86,2)</f>
        <v>0</v>
      </c>
      <c r="BL86" s="19" t="s">
        <v>152</v>
      </c>
      <c r="BM86" s="178" t="s">
        <v>152</v>
      </c>
    </row>
    <row r="87" spans="1:51" s="14" customFormat="1" ht="12">
      <c r="A87" s="14"/>
      <c r="B87" s="193"/>
      <c r="C87" s="14"/>
      <c r="D87" s="186" t="s">
        <v>156</v>
      </c>
      <c r="E87" s="194" t="s">
        <v>3</v>
      </c>
      <c r="F87" s="195" t="s">
        <v>1635</v>
      </c>
      <c r="G87" s="14"/>
      <c r="H87" s="196">
        <v>4.8</v>
      </c>
      <c r="I87" s="197"/>
      <c r="J87" s="14"/>
      <c r="K87" s="14"/>
      <c r="L87" s="193"/>
      <c r="M87" s="198"/>
      <c r="N87" s="199"/>
      <c r="O87" s="199"/>
      <c r="P87" s="199"/>
      <c r="Q87" s="199"/>
      <c r="R87" s="199"/>
      <c r="S87" s="199"/>
      <c r="T87" s="200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194" t="s">
        <v>156</v>
      </c>
      <c r="AU87" s="194" t="s">
        <v>79</v>
      </c>
      <c r="AV87" s="14" t="s">
        <v>79</v>
      </c>
      <c r="AW87" s="14" t="s">
        <v>31</v>
      </c>
      <c r="AX87" s="14" t="s">
        <v>69</v>
      </c>
      <c r="AY87" s="194" t="s">
        <v>146</v>
      </c>
    </row>
    <row r="88" spans="1:51" s="15" customFormat="1" ht="12">
      <c r="A88" s="15"/>
      <c r="B88" s="201"/>
      <c r="C88" s="15"/>
      <c r="D88" s="186" t="s">
        <v>156</v>
      </c>
      <c r="E88" s="202" t="s">
        <v>3</v>
      </c>
      <c r="F88" s="203" t="s">
        <v>161</v>
      </c>
      <c r="G88" s="15"/>
      <c r="H88" s="204">
        <v>4.8</v>
      </c>
      <c r="I88" s="205"/>
      <c r="J88" s="15"/>
      <c r="K88" s="15"/>
      <c r="L88" s="201"/>
      <c r="M88" s="206"/>
      <c r="N88" s="207"/>
      <c r="O88" s="207"/>
      <c r="P88" s="207"/>
      <c r="Q88" s="207"/>
      <c r="R88" s="207"/>
      <c r="S88" s="207"/>
      <c r="T88" s="208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T88" s="202" t="s">
        <v>156</v>
      </c>
      <c r="AU88" s="202" t="s">
        <v>79</v>
      </c>
      <c r="AV88" s="15" t="s">
        <v>152</v>
      </c>
      <c r="AW88" s="15" t="s">
        <v>31</v>
      </c>
      <c r="AX88" s="15" t="s">
        <v>77</v>
      </c>
      <c r="AY88" s="202" t="s">
        <v>146</v>
      </c>
    </row>
    <row r="89" spans="1:65" s="2" customFormat="1" ht="24.15" customHeight="1">
      <c r="A89" s="38"/>
      <c r="B89" s="165"/>
      <c r="C89" s="166" t="s">
        <v>168</v>
      </c>
      <c r="D89" s="166" t="s">
        <v>148</v>
      </c>
      <c r="E89" s="167" t="s">
        <v>1636</v>
      </c>
      <c r="F89" s="168" t="s">
        <v>1637</v>
      </c>
      <c r="G89" s="169" t="s">
        <v>543</v>
      </c>
      <c r="H89" s="170">
        <v>24</v>
      </c>
      <c r="I89" s="171"/>
      <c r="J89" s="172">
        <f>ROUND(I89*H89,2)</f>
        <v>0</v>
      </c>
      <c r="K89" s="173"/>
      <c r="L89" s="39"/>
      <c r="M89" s="174" t="s">
        <v>3</v>
      </c>
      <c r="N89" s="175" t="s">
        <v>40</v>
      </c>
      <c r="O89" s="72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178" t="s">
        <v>152</v>
      </c>
      <c r="AT89" s="178" t="s">
        <v>148</v>
      </c>
      <c r="AU89" s="178" t="s">
        <v>79</v>
      </c>
      <c r="AY89" s="19" t="s">
        <v>146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9" t="s">
        <v>77</v>
      </c>
      <c r="BK89" s="179">
        <f>ROUND(I89*H89,2)</f>
        <v>0</v>
      </c>
      <c r="BL89" s="19" t="s">
        <v>152</v>
      </c>
      <c r="BM89" s="178" t="s">
        <v>187</v>
      </c>
    </row>
    <row r="90" spans="1:65" s="2" customFormat="1" ht="21.75" customHeight="1">
      <c r="A90" s="38"/>
      <c r="B90" s="165"/>
      <c r="C90" s="166" t="s">
        <v>152</v>
      </c>
      <c r="D90" s="166" t="s">
        <v>148</v>
      </c>
      <c r="E90" s="167" t="s">
        <v>1638</v>
      </c>
      <c r="F90" s="168" t="s">
        <v>1639</v>
      </c>
      <c r="G90" s="169" t="s">
        <v>543</v>
      </c>
      <c r="H90" s="170">
        <v>24</v>
      </c>
      <c r="I90" s="171"/>
      <c r="J90" s="172">
        <f>ROUND(I90*H90,2)</f>
        <v>0</v>
      </c>
      <c r="K90" s="173"/>
      <c r="L90" s="39"/>
      <c r="M90" s="174" t="s">
        <v>3</v>
      </c>
      <c r="N90" s="175" t="s">
        <v>40</v>
      </c>
      <c r="O90" s="72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178" t="s">
        <v>152</v>
      </c>
      <c r="AT90" s="178" t="s">
        <v>148</v>
      </c>
      <c r="AU90" s="178" t="s">
        <v>79</v>
      </c>
      <c r="AY90" s="19" t="s">
        <v>146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9" t="s">
        <v>77</v>
      </c>
      <c r="BK90" s="179">
        <f>ROUND(I90*H90,2)</f>
        <v>0</v>
      </c>
      <c r="BL90" s="19" t="s">
        <v>152</v>
      </c>
      <c r="BM90" s="178" t="s">
        <v>207</v>
      </c>
    </row>
    <row r="91" spans="1:65" s="2" customFormat="1" ht="16.5" customHeight="1">
      <c r="A91" s="38"/>
      <c r="B91" s="165"/>
      <c r="C91" s="209" t="s">
        <v>181</v>
      </c>
      <c r="D91" s="209" t="s">
        <v>273</v>
      </c>
      <c r="E91" s="210" t="s">
        <v>1640</v>
      </c>
      <c r="F91" s="211" t="s">
        <v>1641</v>
      </c>
      <c r="G91" s="212" t="s">
        <v>543</v>
      </c>
      <c r="H91" s="213">
        <v>3</v>
      </c>
      <c r="I91" s="214"/>
      <c r="J91" s="215">
        <f>ROUND(I91*H91,2)</f>
        <v>0</v>
      </c>
      <c r="K91" s="216"/>
      <c r="L91" s="217"/>
      <c r="M91" s="218" t="s">
        <v>3</v>
      </c>
      <c r="N91" s="219" t="s">
        <v>40</v>
      </c>
      <c r="O91" s="72"/>
      <c r="P91" s="176">
        <f>O91*H91</f>
        <v>0</v>
      </c>
      <c r="Q91" s="176">
        <v>0.04</v>
      </c>
      <c r="R91" s="176">
        <f>Q91*H91</f>
        <v>0.12</v>
      </c>
      <c r="S91" s="176">
        <v>0</v>
      </c>
      <c r="T91" s="177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178" t="s">
        <v>207</v>
      </c>
      <c r="AT91" s="178" t="s">
        <v>273</v>
      </c>
      <c r="AU91" s="178" t="s">
        <v>79</v>
      </c>
      <c r="AY91" s="19" t="s">
        <v>146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19" t="s">
        <v>77</v>
      </c>
      <c r="BK91" s="179">
        <f>ROUND(I91*H91,2)</f>
        <v>0</v>
      </c>
      <c r="BL91" s="19" t="s">
        <v>152</v>
      </c>
      <c r="BM91" s="178" t="s">
        <v>222</v>
      </c>
    </row>
    <row r="92" spans="1:65" s="2" customFormat="1" ht="16.5" customHeight="1">
      <c r="A92" s="38"/>
      <c r="B92" s="165"/>
      <c r="C92" s="209" t="s">
        <v>187</v>
      </c>
      <c r="D92" s="209" t="s">
        <v>273</v>
      </c>
      <c r="E92" s="210" t="s">
        <v>1642</v>
      </c>
      <c r="F92" s="211" t="s">
        <v>1643</v>
      </c>
      <c r="G92" s="212" t="s">
        <v>543</v>
      </c>
      <c r="H92" s="213">
        <v>1</v>
      </c>
      <c r="I92" s="214"/>
      <c r="J92" s="215">
        <f>ROUND(I92*H92,2)</f>
        <v>0</v>
      </c>
      <c r="K92" s="216"/>
      <c r="L92" s="217"/>
      <c r="M92" s="218" t="s">
        <v>3</v>
      </c>
      <c r="N92" s="219" t="s">
        <v>40</v>
      </c>
      <c r="O92" s="72"/>
      <c r="P92" s="176">
        <f>O92*H92</f>
        <v>0</v>
      </c>
      <c r="Q92" s="176">
        <v>0.04</v>
      </c>
      <c r="R92" s="176">
        <f>Q92*H92</f>
        <v>0.04</v>
      </c>
      <c r="S92" s="176">
        <v>0</v>
      </c>
      <c r="T92" s="177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178" t="s">
        <v>207</v>
      </c>
      <c r="AT92" s="178" t="s">
        <v>273</v>
      </c>
      <c r="AU92" s="178" t="s">
        <v>79</v>
      </c>
      <c r="AY92" s="19" t="s">
        <v>146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19" t="s">
        <v>77</v>
      </c>
      <c r="BK92" s="179">
        <f>ROUND(I92*H92,2)</f>
        <v>0</v>
      </c>
      <c r="BL92" s="19" t="s">
        <v>152</v>
      </c>
      <c r="BM92" s="178" t="s">
        <v>238</v>
      </c>
    </row>
    <row r="93" spans="1:65" s="2" customFormat="1" ht="16.5" customHeight="1">
      <c r="A93" s="38"/>
      <c r="B93" s="165"/>
      <c r="C93" s="209" t="s">
        <v>199</v>
      </c>
      <c r="D93" s="209" t="s">
        <v>273</v>
      </c>
      <c r="E93" s="210" t="s">
        <v>1644</v>
      </c>
      <c r="F93" s="211" t="s">
        <v>1645</v>
      </c>
      <c r="G93" s="212" t="s">
        <v>543</v>
      </c>
      <c r="H93" s="213">
        <v>3</v>
      </c>
      <c r="I93" s="214"/>
      <c r="J93" s="215">
        <f>ROUND(I93*H93,2)</f>
        <v>0</v>
      </c>
      <c r="K93" s="216"/>
      <c r="L93" s="217"/>
      <c r="M93" s="218" t="s">
        <v>3</v>
      </c>
      <c r="N93" s="219" t="s">
        <v>40</v>
      </c>
      <c r="O93" s="72"/>
      <c r="P93" s="176">
        <f>O93*H93</f>
        <v>0</v>
      </c>
      <c r="Q93" s="176">
        <v>0.04</v>
      </c>
      <c r="R93" s="176">
        <f>Q93*H93</f>
        <v>0.12</v>
      </c>
      <c r="S93" s="176">
        <v>0</v>
      </c>
      <c r="T93" s="177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178" t="s">
        <v>207</v>
      </c>
      <c r="AT93" s="178" t="s">
        <v>273</v>
      </c>
      <c r="AU93" s="178" t="s">
        <v>79</v>
      </c>
      <c r="AY93" s="19" t="s">
        <v>146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9" t="s">
        <v>77</v>
      </c>
      <c r="BK93" s="179">
        <f>ROUND(I93*H93,2)</f>
        <v>0</v>
      </c>
      <c r="BL93" s="19" t="s">
        <v>152</v>
      </c>
      <c r="BM93" s="178" t="s">
        <v>249</v>
      </c>
    </row>
    <row r="94" spans="1:65" s="2" customFormat="1" ht="16.5" customHeight="1">
      <c r="A94" s="38"/>
      <c r="B94" s="165"/>
      <c r="C94" s="209" t="s">
        <v>207</v>
      </c>
      <c r="D94" s="209" t="s">
        <v>273</v>
      </c>
      <c r="E94" s="210" t="s">
        <v>1646</v>
      </c>
      <c r="F94" s="211" t="s">
        <v>1647</v>
      </c>
      <c r="G94" s="212" t="s">
        <v>543</v>
      </c>
      <c r="H94" s="213">
        <v>3</v>
      </c>
      <c r="I94" s="214"/>
      <c r="J94" s="215">
        <f>ROUND(I94*H94,2)</f>
        <v>0</v>
      </c>
      <c r="K94" s="216"/>
      <c r="L94" s="217"/>
      <c r="M94" s="218" t="s">
        <v>3</v>
      </c>
      <c r="N94" s="219" t="s">
        <v>40</v>
      </c>
      <c r="O94" s="72"/>
      <c r="P94" s="176">
        <f>O94*H94</f>
        <v>0</v>
      </c>
      <c r="Q94" s="176">
        <v>0.04</v>
      </c>
      <c r="R94" s="176">
        <f>Q94*H94</f>
        <v>0.12</v>
      </c>
      <c r="S94" s="176">
        <v>0</v>
      </c>
      <c r="T94" s="177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178" t="s">
        <v>207</v>
      </c>
      <c r="AT94" s="178" t="s">
        <v>273</v>
      </c>
      <c r="AU94" s="178" t="s">
        <v>79</v>
      </c>
      <c r="AY94" s="19" t="s">
        <v>146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19" t="s">
        <v>77</v>
      </c>
      <c r="BK94" s="179">
        <f>ROUND(I94*H94,2)</f>
        <v>0</v>
      </c>
      <c r="BL94" s="19" t="s">
        <v>152</v>
      </c>
      <c r="BM94" s="178" t="s">
        <v>167</v>
      </c>
    </row>
    <row r="95" spans="1:65" s="2" customFormat="1" ht="16.5" customHeight="1">
      <c r="A95" s="38"/>
      <c r="B95" s="165"/>
      <c r="C95" s="209" t="s">
        <v>214</v>
      </c>
      <c r="D95" s="209" t="s">
        <v>273</v>
      </c>
      <c r="E95" s="210" t="s">
        <v>1648</v>
      </c>
      <c r="F95" s="211" t="s">
        <v>1649</v>
      </c>
      <c r="G95" s="212" t="s">
        <v>543</v>
      </c>
      <c r="H95" s="213">
        <v>1</v>
      </c>
      <c r="I95" s="214"/>
      <c r="J95" s="215">
        <f>ROUND(I95*H95,2)</f>
        <v>0</v>
      </c>
      <c r="K95" s="216"/>
      <c r="L95" s="217"/>
      <c r="M95" s="218" t="s">
        <v>3</v>
      </c>
      <c r="N95" s="219" t="s">
        <v>40</v>
      </c>
      <c r="O95" s="72"/>
      <c r="P95" s="176">
        <f>O95*H95</f>
        <v>0</v>
      </c>
      <c r="Q95" s="176">
        <v>0.04</v>
      </c>
      <c r="R95" s="176">
        <f>Q95*H95</f>
        <v>0.04</v>
      </c>
      <c r="S95" s="176">
        <v>0</v>
      </c>
      <c r="T95" s="177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178" t="s">
        <v>207</v>
      </c>
      <c r="AT95" s="178" t="s">
        <v>273</v>
      </c>
      <c r="AU95" s="178" t="s">
        <v>79</v>
      </c>
      <c r="AY95" s="19" t="s">
        <v>146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19" t="s">
        <v>77</v>
      </c>
      <c r="BK95" s="179">
        <f>ROUND(I95*H95,2)</f>
        <v>0</v>
      </c>
      <c r="BL95" s="19" t="s">
        <v>152</v>
      </c>
      <c r="BM95" s="178" t="s">
        <v>272</v>
      </c>
    </row>
    <row r="96" spans="1:65" s="2" customFormat="1" ht="16.5" customHeight="1">
      <c r="A96" s="38"/>
      <c r="B96" s="165"/>
      <c r="C96" s="209" t="s">
        <v>222</v>
      </c>
      <c r="D96" s="209" t="s">
        <v>273</v>
      </c>
      <c r="E96" s="210" t="s">
        <v>1650</v>
      </c>
      <c r="F96" s="211" t="s">
        <v>1651</v>
      </c>
      <c r="G96" s="212" t="s">
        <v>543</v>
      </c>
      <c r="H96" s="213">
        <v>6</v>
      </c>
      <c r="I96" s="214"/>
      <c r="J96" s="215">
        <f>ROUND(I96*H96,2)</f>
        <v>0</v>
      </c>
      <c r="K96" s="216"/>
      <c r="L96" s="217"/>
      <c r="M96" s="218" t="s">
        <v>3</v>
      </c>
      <c r="N96" s="219" t="s">
        <v>40</v>
      </c>
      <c r="O96" s="72"/>
      <c r="P96" s="176">
        <f>O96*H96</f>
        <v>0</v>
      </c>
      <c r="Q96" s="176">
        <v>0.04</v>
      </c>
      <c r="R96" s="176">
        <f>Q96*H96</f>
        <v>0.24</v>
      </c>
      <c r="S96" s="176">
        <v>0</v>
      </c>
      <c r="T96" s="177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178" t="s">
        <v>207</v>
      </c>
      <c r="AT96" s="178" t="s">
        <v>273</v>
      </c>
      <c r="AU96" s="178" t="s">
        <v>79</v>
      </c>
      <c r="AY96" s="19" t="s">
        <v>146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9" t="s">
        <v>77</v>
      </c>
      <c r="BK96" s="179">
        <f>ROUND(I96*H96,2)</f>
        <v>0</v>
      </c>
      <c r="BL96" s="19" t="s">
        <v>152</v>
      </c>
      <c r="BM96" s="178" t="s">
        <v>287</v>
      </c>
    </row>
    <row r="97" spans="1:65" s="2" customFormat="1" ht="16.5" customHeight="1">
      <c r="A97" s="38"/>
      <c r="B97" s="165"/>
      <c r="C97" s="209" t="s">
        <v>229</v>
      </c>
      <c r="D97" s="209" t="s">
        <v>273</v>
      </c>
      <c r="E97" s="210" t="s">
        <v>1652</v>
      </c>
      <c r="F97" s="211" t="s">
        <v>1653</v>
      </c>
      <c r="G97" s="212" t="s">
        <v>543</v>
      </c>
      <c r="H97" s="213">
        <v>1</v>
      </c>
      <c r="I97" s="214"/>
      <c r="J97" s="215">
        <f>ROUND(I97*H97,2)</f>
        <v>0</v>
      </c>
      <c r="K97" s="216"/>
      <c r="L97" s="217"/>
      <c r="M97" s="218" t="s">
        <v>3</v>
      </c>
      <c r="N97" s="219" t="s">
        <v>40</v>
      </c>
      <c r="O97" s="72"/>
      <c r="P97" s="176">
        <f>O97*H97</f>
        <v>0</v>
      </c>
      <c r="Q97" s="176">
        <v>0.04</v>
      </c>
      <c r="R97" s="176">
        <f>Q97*H97</f>
        <v>0.04</v>
      </c>
      <c r="S97" s="176">
        <v>0</v>
      </c>
      <c r="T97" s="177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78" t="s">
        <v>207</v>
      </c>
      <c r="AT97" s="178" t="s">
        <v>273</v>
      </c>
      <c r="AU97" s="178" t="s">
        <v>79</v>
      </c>
      <c r="AY97" s="19" t="s">
        <v>146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9" t="s">
        <v>77</v>
      </c>
      <c r="BK97" s="179">
        <f>ROUND(I97*H97,2)</f>
        <v>0</v>
      </c>
      <c r="BL97" s="19" t="s">
        <v>152</v>
      </c>
      <c r="BM97" s="178" t="s">
        <v>296</v>
      </c>
    </row>
    <row r="98" spans="1:65" s="2" customFormat="1" ht="16.5" customHeight="1">
      <c r="A98" s="38"/>
      <c r="B98" s="165"/>
      <c r="C98" s="209" t="s">
        <v>238</v>
      </c>
      <c r="D98" s="209" t="s">
        <v>273</v>
      </c>
      <c r="E98" s="210" t="s">
        <v>1654</v>
      </c>
      <c r="F98" s="211" t="s">
        <v>1655</v>
      </c>
      <c r="G98" s="212" t="s">
        <v>543</v>
      </c>
      <c r="H98" s="213">
        <v>3</v>
      </c>
      <c r="I98" s="214"/>
      <c r="J98" s="215">
        <f>ROUND(I98*H98,2)</f>
        <v>0</v>
      </c>
      <c r="K98" s="216"/>
      <c r="L98" s="217"/>
      <c r="M98" s="218" t="s">
        <v>3</v>
      </c>
      <c r="N98" s="219" t="s">
        <v>40</v>
      </c>
      <c r="O98" s="72"/>
      <c r="P98" s="176">
        <f>O98*H98</f>
        <v>0</v>
      </c>
      <c r="Q98" s="176">
        <v>0.04</v>
      </c>
      <c r="R98" s="176">
        <f>Q98*H98</f>
        <v>0.12</v>
      </c>
      <c r="S98" s="176">
        <v>0</v>
      </c>
      <c r="T98" s="177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78" t="s">
        <v>207</v>
      </c>
      <c r="AT98" s="178" t="s">
        <v>273</v>
      </c>
      <c r="AU98" s="178" t="s">
        <v>79</v>
      </c>
      <c r="AY98" s="19" t="s">
        <v>146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19" t="s">
        <v>77</v>
      </c>
      <c r="BK98" s="179">
        <f>ROUND(I98*H98,2)</f>
        <v>0</v>
      </c>
      <c r="BL98" s="19" t="s">
        <v>152</v>
      </c>
      <c r="BM98" s="178" t="s">
        <v>308</v>
      </c>
    </row>
    <row r="99" spans="1:65" s="2" customFormat="1" ht="16.5" customHeight="1">
      <c r="A99" s="38"/>
      <c r="B99" s="165"/>
      <c r="C99" s="209" t="s">
        <v>244</v>
      </c>
      <c r="D99" s="209" t="s">
        <v>273</v>
      </c>
      <c r="E99" s="210" t="s">
        <v>1656</v>
      </c>
      <c r="F99" s="211" t="s">
        <v>1657</v>
      </c>
      <c r="G99" s="212" t="s">
        <v>543</v>
      </c>
      <c r="H99" s="213">
        <v>3</v>
      </c>
      <c r="I99" s="214"/>
      <c r="J99" s="215">
        <f>ROUND(I99*H99,2)</f>
        <v>0</v>
      </c>
      <c r="K99" s="216"/>
      <c r="L99" s="217"/>
      <c r="M99" s="218" t="s">
        <v>3</v>
      </c>
      <c r="N99" s="219" t="s">
        <v>40</v>
      </c>
      <c r="O99" s="72"/>
      <c r="P99" s="176">
        <f>O99*H99</f>
        <v>0</v>
      </c>
      <c r="Q99" s="176">
        <v>0.04</v>
      </c>
      <c r="R99" s="176">
        <f>Q99*H99</f>
        <v>0.12</v>
      </c>
      <c r="S99" s="176">
        <v>0</v>
      </c>
      <c r="T99" s="17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178" t="s">
        <v>207</v>
      </c>
      <c r="AT99" s="178" t="s">
        <v>273</v>
      </c>
      <c r="AU99" s="178" t="s">
        <v>79</v>
      </c>
      <c r="AY99" s="19" t="s">
        <v>146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19" t="s">
        <v>77</v>
      </c>
      <c r="BK99" s="179">
        <f>ROUND(I99*H99,2)</f>
        <v>0</v>
      </c>
      <c r="BL99" s="19" t="s">
        <v>152</v>
      </c>
      <c r="BM99" s="178" t="s">
        <v>337</v>
      </c>
    </row>
    <row r="100" spans="1:65" s="2" customFormat="1" ht="16.5" customHeight="1">
      <c r="A100" s="38"/>
      <c r="B100" s="165"/>
      <c r="C100" s="166" t="s">
        <v>249</v>
      </c>
      <c r="D100" s="166" t="s">
        <v>148</v>
      </c>
      <c r="E100" s="167" t="s">
        <v>1658</v>
      </c>
      <c r="F100" s="168" t="s">
        <v>1659</v>
      </c>
      <c r="G100" s="169" t="s">
        <v>543</v>
      </c>
      <c r="H100" s="170">
        <v>6</v>
      </c>
      <c r="I100" s="171"/>
      <c r="J100" s="172">
        <f>ROUND(I100*H100,2)</f>
        <v>0</v>
      </c>
      <c r="K100" s="173"/>
      <c r="L100" s="39"/>
      <c r="M100" s="174" t="s">
        <v>3</v>
      </c>
      <c r="N100" s="175" t="s">
        <v>40</v>
      </c>
      <c r="O100" s="72"/>
      <c r="P100" s="176">
        <f>O100*H100</f>
        <v>0</v>
      </c>
      <c r="Q100" s="176">
        <v>5E-05</v>
      </c>
      <c r="R100" s="176">
        <f>Q100*H100</f>
        <v>0.00030000000000000003</v>
      </c>
      <c r="S100" s="176">
        <v>0</v>
      </c>
      <c r="T100" s="177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78" t="s">
        <v>152</v>
      </c>
      <c r="AT100" s="178" t="s">
        <v>148</v>
      </c>
      <c r="AU100" s="178" t="s">
        <v>79</v>
      </c>
      <c r="AY100" s="19" t="s">
        <v>146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9" t="s">
        <v>77</v>
      </c>
      <c r="BK100" s="179">
        <f>ROUND(I100*H100,2)</f>
        <v>0</v>
      </c>
      <c r="BL100" s="19" t="s">
        <v>152</v>
      </c>
      <c r="BM100" s="178" t="s">
        <v>1660</v>
      </c>
    </row>
    <row r="101" spans="1:47" s="2" customFormat="1" ht="12">
      <c r="A101" s="38"/>
      <c r="B101" s="39"/>
      <c r="C101" s="38"/>
      <c r="D101" s="180" t="s">
        <v>154</v>
      </c>
      <c r="E101" s="38"/>
      <c r="F101" s="181" t="s">
        <v>1661</v>
      </c>
      <c r="G101" s="38"/>
      <c r="H101" s="38"/>
      <c r="I101" s="182"/>
      <c r="J101" s="38"/>
      <c r="K101" s="38"/>
      <c r="L101" s="39"/>
      <c r="M101" s="183"/>
      <c r="N101" s="184"/>
      <c r="O101" s="72"/>
      <c r="P101" s="72"/>
      <c r="Q101" s="72"/>
      <c r="R101" s="72"/>
      <c r="S101" s="72"/>
      <c r="T101" s="73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9" t="s">
        <v>154</v>
      </c>
      <c r="AU101" s="19" t="s">
        <v>79</v>
      </c>
    </row>
    <row r="102" spans="1:51" s="14" customFormat="1" ht="12">
      <c r="A102" s="14"/>
      <c r="B102" s="193"/>
      <c r="C102" s="14"/>
      <c r="D102" s="186" t="s">
        <v>156</v>
      </c>
      <c r="E102" s="194" t="s">
        <v>3</v>
      </c>
      <c r="F102" s="195" t="s">
        <v>187</v>
      </c>
      <c r="G102" s="14"/>
      <c r="H102" s="196">
        <v>6</v>
      </c>
      <c r="I102" s="197"/>
      <c r="J102" s="14"/>
      <c r="K102" s="14"/>
      <c r="L102" s="193"/>
      <c r="M102" s="198"/>
      <c r="N102" s="199"/>
      <c r="O102" s="199"/>
      <c r="P102" s="199"/>
      <c r="Q102" s="199"/>
      <c r="R102" s="199"/>
      <c r="S102" s="199"/>
      <c r="T102" s="200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194" t="s">
        <v>156</v>
      </c>
      <c r="AU102" s="194" t="s">
        <v>79</v>
      </c>
      <c r="AV102" s="14" t="s">
        <v>79</v>
      </c>
      <c r="AW102" s="14" t="s">
        <v>31</v>
      </c>
      <c r="AX102" s="14" t="s">
        <v>77</v>
      </c>
      <c r="AY102" s="194" t="s">
        <v>146</v>
      </c>
    </row>
    <row r="103" spans="1:65" s="2" customFormat="1" ht="16.5" customHeight="1">
      <c r="A103" s="38"/>
      <c r="B103" s="165"/>
      <c r="C103" s="166" t="s">
        <v>9</v>
      </c>
      <c r="D103" s="166" t="s">
        <v>148</v>
      </c>
      <c r="E103" s="167" t="s">
        <v>1662</v>
      </c>
      <c r="F103" s="168" t="s">
        <v>1663</v>
      </c>
      <c r="G103" s="169" t="s">
        <v>543</v>
      </c>
      <c r="H103" s="170">
        <v>18</v>
      </c>
      <c r="I103" s="171"/>
      <c r="J103" s="172">
        <f>ROUND(I103*H103,2)</f>
        <v>0</v>
      </c>
      <c r="K103" s="173"/>
      <c r="L103" s="39"/>
      <c r="M103" s="174" t="s">
        <v>3</v>
      </c>
      <c r="N103" s="175" t="s">
        <v>40</v>
      </c>
      <c r="O103" s="72"/>
      <c r="P103" s="176">
        <f>O103*H103</f>
        <v>0</v>
      </c>
      <c r="Q103" s="176">
        <v>6E-05</v>
      </c>
      <c r="R103" s="176">
        <f>Q103*H103</f>
        <v>0.00108</v>
      </c>
      <c r="S103" s="176">
        <v>0</v>
      </c>
      <c r="T103" s="177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78" t="s">
        <v>152</v>
      </c>
      <c r="AT103" s="178" t="s">
        <v>148</v>
      </c>
      <c r="AU103" s="178" t="s">
        <v>79</v>
      </c>
      <c r="AY103" s="19" t="s">
        <v>146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19" t="s">
        <v>77</v>
      </c>
      <c r="BK103" s="179">
        <f>ROUND(I103*H103,2)</f>
        <v>0</v>
      </c>
      <c r="BL103" s="19" t="s">
        <v>152</v>
      </c>
      <c r="BM103" s="178" t="s">
        <v>351</v>
      </c>
    </row>
    <row r="104" spans="1:51" s="14" customFormat="1" ht="12">
      <c r="A104" s="14"/>
      <c r="B104" s="193"/>
      <c r="C104" s="14"/>
      <c r="D104" s="186" t="s">
        <v>156</v>
      </c>
      <c r="E104" s="194" t="s">
        <v>3</v>
      </c>
      <c r="F104" s="195" t="s">
        <v>272</v>
      </c>
      <c r="G104" s="14"/>
      <c r="H104" s="196">
        <v>18</v>
      </c>
      <c r="I104" s="197"/>
      <c r="J104" s="14"/>
      <c r="K104" s="14"/>
      <c r="L104" s="193"/>
      <c r="M104" s="198"/>
      <c r="N104" s="199"/>
      <c r="O104" s="199"/>
      <c r="P104" s="199"/>
      <c r="Q104" s="199"/>
      <c r="R104" s="199"/>
      <c r="S104" s="199"/>
      <c r="T104" s="20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194" t="s">
        <v>156</v>
      </c>
      <c r="AU104" s="194" t="s">
        <v>79</v>
      </c>
      <c r="AV104" s="14" t="s">
        <v>79</v>
      </c>
      <c r="AW104" s="14" t="s">
        <v>31</v>
      </c>
      <c r="AX104" s="14" t="s">
        <v>77</v>
      </c>
      <c r="AY104" s="194" t="s">
        <v>146</v>
      </c>
    </row>
    <row r="105" spans="1:65" s="2" customFormat="1" ht="16.5" customHeight="1">
      <c r="A105" s="38"/>
      <c r="B105" s="165"/>
      <c r="C105" s="209" t="s">
        <v>167</v>
      </c>
      <c r="D105" s="209" t="s">
        <v>273</v>
      </c>
      <c r="E105" s="210" t="s">
        <v>1664</v>
      </c>
      <c r="F105" s="211" t="s">
        <v>1665</v>
      </c>
      <c r="G105" s="212" t="s">
        <v>543</v>
      </c>
      <c r="H105" s="213">
        <v>60</v>
      </c>
      <c r="I105" s="214"/>
      <c r="J105" s="215">
        <f>ROUND(I105*H105,2)</f>
        <v>0</v>
      </c>
      <c r="K105" s="216"/>
      <c r="L105" s="217"/>
      <c r="M105" s="218" t="s">
        <v>3</v>
      </c>
      <c r="N105" s="219" t="s">
        <v>40</v>
      </c>
      <c r="O105" s="72"/>
      <c r="P105" s="176">
        <f>O105*H105</f>
        <v>0</v>
      </c>
      <c r="Q105" s="176">
        <v>0.0059</v>
      </c>
      <c r="R105" s="176">
        <f>Q105*H105</f>
        <v>0.354</v>
      </c>
      <c r="S105" s="176">
        <v>0</v>
      </c>
      <c r="T105" s="177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178" t="s">
        <v>207</v>
      </c>
      <c r="AT105" s="178" t="s">
        <v>273</v>
      </c>
      <c r="AU105" s="178" t="s">
        <v>79</v>
      </c>
      <c r="AY105" s="19" t="s">
        <v>146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19" t="s">
        <v>77</v>
      </c>
      <c r="BK105" s="179">
        <f>ROUND(I105*H105,2)</f>
        <v>0</v>
      </c>
      <c r="BL105" s="19" t="s">
        <v>152</v>
      </c>
      <c r="BM105" s="178" t="s">
        <v>365</v>
      </c>
    </row>
    <row r="106" spans="1:51" s="14" customFormat="1" ht="12">
      <c r="A106" s="14"/>
      <c r="B106" s="193"/>
      <c r="C106" s="14"/>
      <c r="D106" s="186" t="s">
        <v>156</v>
      </c>
      <c r="E106" s="194" t="s">
        <v>3</v>
      </c>
      <c r="F106" s="195" t="s">
        <v>1666</v>
      </c>
      <c r="G106" s="14"/>
      <c r="H106" s="196">
        <v>60</v>
      </c>
      <c r="I106" s="197"/>
      <c r="J106" s="14"/>
      <c r="K106" s="14"/>
      <c r="L106" s="193"/>
      <c r="M106" s="198"/>
      <c r="N106" s="199"/>
      <c r="O106" s="199"/>
      <c r="P106" s="199"/>
      <c r="Q106" s="199"/>
      <c r="R106" s="199"/>
      <c r="S106" s="199"/>
      <c r="T106" s="20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194" t="s">
        <v>156</v>
      </c>
      <c r="AU106" s="194" t="s">
        <v>79</v>
      </c>
      <c r="AV106" s="14" t="s">
        <v>79</v>
      </c>
      <c r="AW106" s="14" t="s">
        <v>31</v>
      </c>
      <c r="AX106" s="14" t="s">
        <v>77</v>
      </c>
      <c r="AY106" s="194" t="s">
        <v>146</v>
      </c>
    </row>
    <row r="107" spans="1:65" s="2" customFormat="1" ht="16.5" customHeight="1">
      <c r="A107" s="38"/>
      <c r="B107" s="165"/>
      <c r="C107" s="209" t="s">
        <v>265</v>
      </c>
      <c r="D107" s="209" t="s">
        <v>273</v>
      </c>
      <c r="E107" s="210" t="s">
        <v>1667</v>
      </c>
      <c r="F107" s="211" t="s">
        <v>1668</v>
      </c>
      <c r="G107" s="212" t="s">
        <v>202</v>
      </c>
      <c r="H107" s="213">
        <v>0.194</v>
      </c>
      <c r="I107" s="214"/>
      <c r="J107" s="215">
        <f>ROUND(I107*H107,2)</f>
        <v>0</v>
      </c>
      <c r="K107" s="216"/>
      <c r="L107" s="217"/>
      <c r="M107" s="218" t="s">
        <v>3</v>
      </c>
      <c r="N107" s="219" t="s">
        <v>40</v>
      </c>
      <c r="O107" s="72"/>
      <c r="P107" s="176">
        <f>O107*H107</f>
        <v>0</v>
      </c>
      <c r="Q107" s="176">
        <v>0.65</v>
      </c>
      <c r="R107" s="176">
        <f>Q107*H107</f>
        <v>0.12610000000000002</v>
      </c>
      <c r="S107" s="176">
        <v>0</v>
      </c>
      <c r="T107" s="177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178" t="s">
        <v>207</v>
      </c>
      <c r="AT107" s="178" t="s">
        <v>273</v>
      </c>
      <c r="AU107" s="178" t="s">
        <v>79</v>
      </c>
      <c r="AY107" s="19" t="s">
        <v>146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19" t="s">
        <v>77</v>
      </c>
      <c r="BK107" s="179">
        <f>ROUND(I107*H107,2)</f>
        <v>0</v>
      </c>
      <c r="BL107" s="19" t="s">
        <v>152</v>
      </c>
      <c r="BM107" s="178" t="s">
        <v>1669</v>
      </c>
    </row>
    <row r="108" spans="1:51" s="13" customFormat="1" ht="12">
      <c r="A108" s="13"/>
      <c r="B108" s="185"/>
      <c r="C108" s="13"/>
      <c r="D108" s="186" t="s">
        <v>156</v>
      </c>
      <c r="E108" s="187" t="s">
        <v>3</v>
      </c>
      <c r="F108" s="188" t="s">
        <v>1670</v>
      </c>
      <c r="G108" s="13"/>
      <c r="H108" s="187" t="s">
        <v>3</v>
      </c>
      <c r="I108" s="189"/>
      <c r="J108" s="13"/>
      <c r="K108" s="13"/>
      <c r="L108" s="185"/>
      <c r="M108" s="190"/>
      <c r="N108" s="191"/>
      <c r="O108" s="191"/>
      <c r="P108" s="191"/>
      <c r="Q108" s="191"/>
      <c r="R108" s="191"/>
      <c r="S108" s="191"/>
      <c r="T108" s="19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7" t="s">
        <v>156</v>
      </c>
      <c r="AU108" s="187" t="s">
        <v>79</v>
      </c>
      <c r="AV108" s="13" t="s">
        <v>77</v>
      </c>
      <c r="AW108" s="13" t="s">
        <v>31</v>
      </c>
      <c r="AX108" s="13" t="s">
        <v>69</v>
      </c>
      <c r="AY108" s="187" t="s">
        <v>146</v>
      </c>
    </row>
    <row r="109" spans="1:51" s="14" customFormat="1" ht="12">
      <c r="A109" s="14"/>
      <c r="B109" s="193"/>
      <c r="C109" s="14"/>
      <c r="D109" s="186" t="s">
        <v>156</v>
      </c>
      <c r="E109" s="194" t="s">
        <v>3</v>
      </c>
      <c r="F109" s="195" t="s">
        <v>1671</v>
      </c>
      <c r="G109" s="14"/>
      <c r="H109" s="196">
        <v>0.194</v>
      </c>
      <c r="I109" s="197"/>
      <c r="J109" s="14"/>
      <c r="K109" s="14"/>
      <c r="L109" s="193"/>
      <c r="M109" s="198"/>
      <c r="N109" s="199"/>
      <c r="O109" s="199"/>
      <c r="P109" s="199"/>
      <c r="Q109" s="199"/>
      <c r="R109" s="199"/>
      <c r="S109" s="199"/>
      <c r="T109" s="20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194" t="s">
        <v>156</v>
      </c>
      <c r="AU109" s="194" t="s">
        <v>79</v>
      </c>
      <c r="AV109" s="14" t="s">
        <v>79</v>
      </c>
      <c r="AW109" s="14" t="s">
        <v>31</v>
      </c>
      <c r="AX109" s="14" t="s">
        <v>77</v>
      </c>
      <c r="AY109" s="194" t="s">
        <v>146</v>
      </c>
    </row>
    <row r="110" spans="1:65" s="2" customFormat="1" ht="16.5" customHeight="1">
      <c r="A110" s="38"/>
      <c r="B110" s="165"/>
      <c r="C110" s="166" t="s">
        <v>272</v>
      </c>
      <c r="D110" s="166" t="s">
        <v>148</v>
      </c>
      <c r="E110" s="167" t="s">
        <v>1672</v>
      </c>
      <c r="F110" s="168" t="s">
        <v>1673</v>
      </c>
      <c r="G110" s="169" t="s">
        <v>151</v>
      </c>
      <c r="H110" s="170">
        <v>10.8</v>
      </c>
      <c r="I110" s="171"/>
      <c r="J110" s="172">
        <f>ROUND(I110*H110,2)</f>
        <v>0</v>
      </c>
      <c r="K110" s="173"/>
      <c r="L110" s="39"/>
      <c r="M110" s="174" t="s">
        <v>3</v>
      </c>
      <c r="N110" s="175" t="s">
        <v>40</v>
      </c>
      <c r="O110" s="72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78" t="s">
        <v>152</v>
      </c>
      <c r="AT110" s="178" t="s">
        <v>148</v>
      </c>
      <c r="AU110" s="178" t="s">
        <v>79</v>
      </c>
      <c r="AY110" s="19" t="s">
        <v>146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9" t="s">
        <v>77</v>
      </c>
      <c r="BK110" s="179">
        <f>ROUND(I110*H110,2)</f>
        <v>0</v>
      </c>
      <c r="BL110" s="19" t="s">
        <v>152</v>
      </c>
      <c r="BM110" s="178" t="s">
        <v>380</v>
      </c>
    </row>
    <row r="111" spans="1:51" s="14" customFormat="1" ht="12">
      <c r="A111" s="14"/>
      <c r="B111" s="193"/>
      <c r="C111" s="14"/>
      <c r="D111" s="186" t="s">
        <v>156</v>
      </c>
      <c r="E111" s="194" t="s">
        <v>3</v>
      </c>
      <c r="F111" s="195" t="s">
        <v>1674</v>
      </c>
      <c r="G111" s="14"/>
      <c r="H111" s="196">
        <v>10.8</v>
      </c>
      <c r="I111" s="197"/>
      <c r="J111" s="14"/>
      <c r="K111" s="14"/>
      <c r="L111" s="193"/>
      <c r="M111" s="198"/>
      <c r="N111" s="199"/>
      <c r="O111" s="199"/>
      <c r="P111" s="199"/>
      <c r="Q111" s="199"/>
      <c r="R111" s="199"/>
      <c r="S111" s="199"/>
      <c r="T111" s="20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194" t="s">
        <v>156</v>
      </c>
      <c r="AU111" s="194" t="s">
        <v>79</v>
      </c>
      <c r="AV111" s="14" t="s">
        <v>79</v>
      </c>
      <c r="AW111" s="14" t="s">
        <v>31</v>
      </c>
      <c r="AX111" s="14" t="s">
        <v>69</v>
      </c>
      <c r="AY111" s="194" t="s">
        <v>146</v>
      </c>
    </row>
    <row r="112" spans="1:51" s="15" customFormat="1" ht="12">
      <c r="A112" s="15"/>
      <c r="B112" s="201"/>
      <c r="C112" s="15"/>
      <c r="D112" s="186" t="s">
        <v>156</v>
      </c>
      <c r="E112" s="202" t="s">
        <v>3</v>
      </c>
      <c r="F112" s="203" t="s">
        <v>161</v>
      </c>
      <c r="G112" s="15"/>
      <c r="H112" s="204">
        <v>10.8</v>
      </c>
      <c r="I112" s="205"/>
      <c r="J112" s="15"/>
      <c r="K112" s="15"/>
      <c r="L112" s="201"/>
      <c r="M112" s="206"/>
      <c r="N112" s="207"/>
      <c r="O112" s="207"/>
      <c r="P112" s="207"/>
      <c r="Q112" s="207"/>
      <c r="R112" s="207"/>
      <c r="S112" s="207"/>
      <c r="T112" s="208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02" t="s">
        <v>156</v>
      </c>
      <c r="AU112" s="202" t="s">
        <v>79</v>
      </c>
      <c r="AV112" s="15" t="s">
        <v>152</v>
      </c>
      <c r="AW112" s="15" t="s">
        <v>31</v>
      </c>
      <c r="AX112" s="15" t="s">
        <v>77</v>
      </c>
      <c r="AY112" s="202" t="s">
        <v>146</v>
      </c>
    </row>
    <row r="113" spans="1:65" s="2" customFormat="1" ht="16.5" customHeight="1">
      <c r="A113" s="38"/>
      <c r="B113" s="165"/>
      <c r="C113" s="166" t="s">
        <v>278</v>
      </c>
      <c r="D113" s="166" t="s">
        <v>148</v>
      </c>
      <c r="E113" s="167" t="s">
        <v>1675</v>
      </c>
      <c r="F113" s="168" t="s">
        <v>1676</v>
      </c>
      <c r="G113" s="169" t="s">
        <v>543</v>
      </c>
      <c r="H113" s="170">
        <v>72</v>
      </c>
      <c r="I113" s="171"/>
      <c r="J113" s="172">
        <f>ROUND(I113*H113,2)</f>
        <v>0</v>
      </c>
      <c r="K113" s="173"/>
      <c r="L113" s="39"/>
      <c r="M113" s="174" t="s">
        <v>3</v>
      </c>
      <c r="N113" s="175" t="s">
        <v>40</v>
      </c>
      <c r="O113" s="72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78" t="s">
        <v>152</v>
      </c>
      <c r="AT113" s="178" t="s">
        <v>148</v>
      </c>
      <c r="AU113" s="178" t="s">
        <v>79</v>
      </c>
      <c r="AY113" s="19" t="s">
        <v>146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19" t="s">
        <v>77</v>
      </c>
      <c r="BK113" s="179">
        <f>ROUND(I113*H113,2)</f>
        <v>0</v>
      </c>
      <c r="BL113" s="19" t="s">
        <v>152</v>
      </c>
      <c r="BM113" s="178" t="s">
        <v>396</v>
      </c>
    </row>
    <row r="114" spans="1:51" s="13" customFormat="1" ht="12">
      <c r="A114" s="13"/>
      <c r="B114" s="185"/>
      <c r="C114" s="13"/>
      <c r="D114" s="186" t="s">
        <v>156</v>
      </c>
      <c r="E114" s="187" t="s">
        <v>3</v>
      </c>
      <c r="F114" s="188" t="s">
        <v>1677</v>
      </c>
      <c r="G114" s="13"/>
      <c r="H114" s="187" t="s">
        <v>3</v>
      </c>
      <c r="I114" s="189"/>
      <c r="J114" s="13"/>
      <c r="K114" s="13"/>
      <c r="L114" s="185"/>
      <c r="M114" s="190"/>
      <c r="N114" s="191"/>
      <c r="O114" s="191"/>
      <c r="P114" s="191"/>
      <c r="Q114" s="191"/>
      <c r="R114" s="191"/>
      <c r="S114" s="191"/>
      <c r="T114" s="19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87" t="s">
        <v>156</v>
      </c>
      <c r="AU114" s="187" t="s">
        <v>79</v>
      </c>
      <c r="AV114" s="13" t="s">
        <v>77</v>
      </c>
      <c r="AW114" s="13" t="s">
        <v>31</v>
      </c>
      <c r="AX114" s="13" t="s">
        <v>69</v>
      </c>
      <c r="AY114" s="187" t="s">
        <v>146</v>
      </c>
    </row>
    <row r="115" spans="1:51" s="14" customFormat="1" ht="12">
      <c r="A115" s="14"/>
      <c r="B115" s="193"/>
      <c r="C115" s="14"/>
      <c r="D115" s="186" t="s">
        <v>156</v>
      </c>
      <c r="E115" s="194" t="s">
        <v>3</v>
      </c>
      <c r="F115" s="195" t="s">
        <v>1678</v>
      </c>
      <c r="G115" s="14"/>
      <c r="H115" s="196">
        <v>72</v>
      </c>
      <c r="I115" s="197"/>
      <c r="J115" s="14"/>
      <c r="K115" s="14"/>
      <c r="L115" s="193"/>
      <c r="M115" s="198"/>
      <c r="N115" s="199"/>
      <c r="O115" s="199"/>
      <c r="P115" s="199"/>
      <c r="Q115" s="199"/>
      <c r="R115" s="199"/>
      <c r="S115" s="199"/>
      <c r="T115" s="20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194" t="s">
        <v>156</v>
      </c>
      <c r="AU115" s="194" t="s">
        <v>79</v>
      </c>
      <c r="AV115" s="14" t="s">
        <v>79</v>
      </c>
      <c r="AW115" s="14" t="s">
        <v>31</v>
      </c>
      <c r="AX115" s="14" t="s">
        <v>69</v>
      </c>
      <c r="AY115" s="194" t="s">
        <v>146</v>
      </c>
    </row>
    <row r="116" spans="1:51" s="15" customFormat="1" ht="12">
      <c r="A116" s="15"/>
      <c r="B116" s="201"/>
      <c r="C116" s="15"/>
      <c r="D116" s="186" t="s">
        <v>156</v>
      </c>
      <c r="E116" s="202" t="s">
        <v>3</v>
      </c>
      <c r="F116" s="203" t="s">
        <v>161</v>
      </c>
      <c r="G116" s="15"/>
      <c r="H116" s="204">
        <v>72</v>
      </c>
      <c r="I116" s="205"/>
      <c r="J116" s="15"/>
      <c r="K116" s="15"/>
      <c r="L116" s="201"/>
      <c r="M116" s="206"/>
      <c r="N116" s="207"/>
      <c r="O116" s="207"/>
      <c r="P116" s="207"/>
      <c r="Q116" s="207"/>
      <c r="R116" s="207"/>
      <c r="S116" s="207"/>
      <c r="T116" s="208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02" t="s">
        <v>156</v>
      </c>
      <c r="AU116" s="202" t="s">
        <v>79</v>
      </c>
      <c r="AV116" s="15" t="s">
        <v>152</v>
      </c>
      <c r="AW116" s="15" t="s">
        <v>31</v>
      </c>
      <c r="AX116" s="15" t="s">
        <v>77</v>
      </c>
      <c r="AY116" s="202" t="s">
        <v>146</v>
      </c>
    </row>
    <row r="117" spans="1:65" s="2" customFormat="1" ht="21.75" customHeight="1">
      <c r="A117" s="38"/>
      <c r="B117" s="165"/>
      <c r="C117" s="166" t="s">
        <v>287</v>
      </c>
      <c r="D117" s="166" t="s">
        <v>148</v>
      </c>
      <c r="E117" s="167" t="s">
        <v>1679</v>
      </c>
      <c r="F117" s="168" t="s">
        <v>1680</v>
      </c>
      <c r="G117" s="169" t="s">
        <v>543</v>
      </c>
      <c r="H117" s="170">
        <v>72</v>
      </c>
      <c r="I117" s="171"/>
      <c r="J117" s="172">
        <f>ROUND(I117*H117,2)</f>
        <v>0</v>
      </c>
      <c r="K117" s="173"/>
      <c r="L117" s="39"/>
      <c r="M117" s="174" t="s">
        <v>3</v>
      </c>
      <c r="N117" s="175" t="s">
        <v>40</v>
      </c>
      <c r="O117" s="72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78" t="s">
        <v>152</v>
      </c>
      <c r="AT117" s="178" t="s">
        <v>148</v>
      </c>
      <c r="AU117" s="178" t="s">
        <v>79</v>
      </c>
      <c r="AY117" s="19" t="s">
        <v>146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19" t="s">
        <v>77</v>
      </c>
      <c r="BK117" s="179">
        <f>ROUND(I117*H117,2)</f>
        <v>0</v>
      </c>
      <c r="BL117" s="19" t="s">
        <v>152</v>
      </c>
      <c r="BM117" s="178" t="s">
        <v>409</v>
      </c>
    </row>
    <row r="118" spans="1:51" s="13" customFormat="1" ht="12">
      <c r="A118" s="13"/>
      <c r="B118" s="185"/>
      <c r="C118" s="13"/>
      <c r="D118" s="186" t="s">
        <v>156</v>
      </c>
      <c r="E118" s="187" t="s">
        <v>3</v>
      </c>
      <c r="F118" s="188" t="s">
        <v>1677</v>
      </c>
      <c r="G118" s="13"/>
      <c r="H118" s="187" t="s">
        <v>3</v>
      </c>
      <c r="I118" s="189"/>
      <c r="J118" s="13"/>
      <c r="K118" s="13"/>
      <c r="L118" s="185"/>
      <c r="M118" s="190"/>
      <c r="N118" s="191"/>
      <c r="O118" s="191"/>
      <c r="P118" s="191"/>
      <c r="Q118" s="191"/>
      <c r="R118" s="191"/>
      <c r="S118" s="191"/>
      <c r="T118" s="19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7" t="s">
        <v>156</v>
      </c>
      <c r="AU118" s="187" t="s">
        <v>79</v>
      </c>
      <c r="AV118" s="13" t="s">
        <v>77</v>
      </c>
      <c r="AW118" s="13" t="s">
        <v>31</v>
      </c>
      <c r="AX118" s="13" t="s">
        <v>69</v>
      </c>
      <c r="AY118" s="187" t="s">
        <v>146</v>
      </c>
    </row>
    <row r="119" spans="1:51" s="14" customFormat="1" ht="12">
      <c r="A119" s="14"/>
      <c r="B119" s="193"/>
      <c r="C119" s="14"/>
      <c r="D119" s="186" t="s">
        <v>156</v>
      </c>
      <c r="E119" s="194" t="s">
        <v>3</v>
      </c>
      <c r="F119" s="195" t="s">
        <v>1678</v>
      </c>
      <c r="G119" s="14"/>
      <c r="H119" s="196">
        <v>72</v>
      </c>
      <c r="I119" s="197"/>
      <c r="J119" s="14"/>
      <c r="K119" s="14"/>
      <c r="L119" s="193"/>
      <c r="M119" s="198"/>
      <c r="N119" s="199"/>
      <c r="O119" s="199"/>
      <c r="P119" s="199"/>
      <c r="Q119" s="199"/>
      <c r="R119" s="199"/>
      <c r="S119" s="199"/>
      <c r="T119" s="20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194" t="s">
        <v>156</v>
      </c>
      <c r="AU119" s="194" t="s">
        <v>79</v>
      </c>
      <c r="AV119" s="14" t="s">
        <v>79</v>
      </c>
      <c r="AW119" s="14" t="s">
        <v>31</v>
      </c>
      <c r="AX119" s="14" t="s">
        <v>69</v>
      </c>
      <c r="AY119" s="194" t="s">
        <v>146</v>
      </c>
    </row>
    <row r="120" spans="1:51" s="15" customFormat="1" ht="12">
      <c r="A120" s="15"/>
      <c r="B120" s="201"/>
      <c r="C120" s="15"/>
      <c r="D120" s="186" t="s">
        <v>156</v>
      </c>
      <c r="E120" s="202" t="s">
        <v>3</v>
      </c>
      <c r="F120" s="203" t="s">
        <v>161</v>
      </c>
      <c r="G120" s="15"/>
      <c r="H120" s="204">
        <v>72</v>
      </c>
      <c r="I120" s="205"/>
      <c r="J120" s="15"/>
      <c r="K120" s="15"/>
      <c r="L120" s="201"/>
      <c r="M120" s="206"/>
      <c r="N120" s="207"/>
      <c r="O120" s="207"/>
      <c r="P120" s="207"/>
      <c r="Q120" s="207"/>
      <c r="R120" s="207"/>
      <c r="S120" s="207"/>
      <c r="T120" s="208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02" t="s">
        <v>156</v>
      </c>
      <c r="AU120" s="202" t="s">
        <v>79</v>
      </c>
      <c r="AV120" s="15" t="s">
        <v>152</v>
      </c>
      <c r="AW120" s="15" t="s">
        <v>31</v>
      </c>
      <c r="AX120" s="15" t="s">
        <v>77</v>
      </c>
      <c r="AY120" s="202" t="s">
        <v>146</v>
      </c>
    </row>
    <row r="121" spans="1:65" s="2" customFormat="1" ht="16.5" customHeight="1">
      <c r="A121" s="38"/>
      <c r="B121" s="165"/>
      <c r="C121" s="166" t="s">
        <v>8</v>
      </c>
      <c r="D121" s="166" t="s">
        <v>148</v>
      </c>
      <c r="E121" s="167" t="s">
        <v>1681</v>
      </c>
      <c r="F121" s="168" t="s">
        <v>1682</v>
      </c>
      <c r="G121" s="169" t="s">
        <v>543</v>
      </c>
      <c r="H121" s="170">
        <v>24</v>
      </c>
      <c r="I121" s="171"/>
      <c r="J121" s="172">
        <f>ROUND(I121*H121,2)</f>
        <v>0</v>
      </c>
      <c r="K121" s="173"/>
      <c r="L121" s="39"/>
      <c r="M121" s="174" t="s">
        <v>3</v>
      </c>
      <c r="N121" s="175" t="s">
        <v>40</v>
      </c>
      <c r="O121" s="72"/>
      <c r="P121" s="176">
        <f>O121*H121</f>
        <v>0</v>
      </c>
      <c r="Q121" s="176">
        <v>2E-05</v>
      </c>
      <c r="R121" s="176">
        <f>Q121*H121</f>
        <v>0.00048000000000000007</v>
      </c>
      <c r="S121" s="176">
        <v>0</v>
      </c>
      <c r="T121" s="17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78" t="s">
        <v>152</v>
      </c>
      <c r="AT121" s="178" t="s">
        <v>148</v>
      </c>
      <c r="AU121" s="178" t="s">
        <v>79</v>
      </c>
      <c r="AY121" s="19" t="s">
        <v>146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19" t="s">
        <v>77</v>
      </c>
      <c r="BK121" s="179">
        <f>ROUND(I121*H121,2)</f>
        <v>0</v>
      </c>
      <c r="BL121" s="19" t="s">
        <v>152</v>
      </c>
      <c r="BM121" s="178" t="s">
        <v>419</v>
      </c>
    </row>
    <row r="122" spans="1:51" s="13" customFormat="1" ht="12">
      <c r="A122" s="13"/>
      <c r="B122" s="185"/>
      <c r="C122" s="13"/>
      <c r="D122" s="186" t="s">
        <v>156</v>
      </c>
      <c r="E122" s="187" t="s">
        <v>3</v>
      </c>
      <c r="F122" s="188" t="s">
        <v>1683</v>
      </c>
      <c r="G122" s="13"/>
      <c r="H122" s="187" t="s">
        <v>3</v>
      </c>
      <c r="I122" s="189"/>
      <c r="J122" s="13"/>
      <c r="K122" s="13"/>
      <c r="L122" s="185"/>
      <c r="M122" s="190"/>
      <c r="N122" s="191"/>
      <c r="O122" s="191"/>
      <c r="P122" s="191"/>
      <c r="Q122" s="191"/>
      <c r="R122" s="191"/>
      <c r="S122" s="191"/>
      <c r="T122" s="19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7" t="s">
        <v>156</v>
      </c>
      <c r="AU122" s="187" t="s">
        <v>79</v>
      </c>
      <c r="AV122" s="13" t="s">
        <v>77</v>
      </c>
      <c r="AW122" s="13" t="s">
        <v>31</v>
      </c>
      <c r="AX122" s="13" t="s">
        <v>69</v>
      </c>
      <c r="AY122" s="187" t="s">
        <v>146</v>
      </c>
    </row>
    <row r="123" spans="1:51" s="14" customFormat="1" ht="12">
      <c r="A123" s="14"/>
      <c r="B123" s="193"/>
      <c r="C123" s="14"/>
      <c r="D123" s="186" t="s">
        <v>156</v>
      </c>
      <c r="E123" s="194" t="s">
        <v>3</v>
      </c>
      <c r="F123" s="195" t="s">
        <v>308</v>
      </c>
      <c r="G123" s="14"/>
      <c r="H123" s="196">
        <v>24</v>
      </c>
      <c r="I123" s="197"/>
      <c r="J123" s="14"/>
      <c r="K123" s="14"/>
      <c r="L123" s="193"/>
      <c r="M123" s="198"/>
      <c r="N123" s="199"/>
      <c r="O123" s="199"/>
      <c r="P123" s="199"/>
      <c r="Q123" s="199"/>
      <c r="R123" s="199"/>
      <c r="S123" s="199"/>
      <c r="T123" s="20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194" t="s">
        <v>156</v>
      </c>
      <c r="AU123" s="194" t="s">
        <v>79</v>
      </c>
      <c r="AV123" s="14" t="s">
        <v>79</v>
      </c>
      <c r="AW123" s="14" t="s">
        <v>31</v>
      </c>
      <c r="AX123" s="14" t="s">
        <v>69</v>
      </c>
      <c r="AY123" s="194" t="s">
        <v>146</v>
      </c>
    </row>
    <row r="124" spans="1:51" s="15" customFormat="1" ht="12">
      <c r="A124" s="15"/>
      <c r="B124" s="201"/>
      <c r="C124" s="15"/>
      <c r="D124" s="186" t="s">
        <v>156</v>
      </c>
      <c r="E124" s="202" t="s">
        <v>3</v>
      </c>
      <c r="F124" s="203" t="s">
        <v>161</v>
      </c>
      <c r="G124" s="15"/>
      <c r="H124" s="204">
        <v>24</v>
      </c>
      <c r="I124" s="205"/>
      <c r="J124" s="15"/>
      <c r="K124" s="15"/>
      <c r="L124" s="201"/>
      <c r="M124" s="206"/>
      <c r="N124" s="207"/>
      <c r="O124" s="207"/>
      <c r="P124" s="207"/>
      <c r="Q124" s="207"/>
      <c r="R124" s="207"/>
      <c r="S124" s="207"/>
      <c r="T124" s="208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02" t="s">
        <v>156</v>
      </c>
      <c r="AU124" s="202" t="s">
        <v>79</v>
      </c>
      <c r="AV124" s="15" t="s">
        <v>152</v>
      </c>
      <c r="AW124" s="15" t="s">
        <v>31</v>
      </c>
      <c r="AX124" s="15" t="s">
        <v>77</v>
      </c>
      <c r="AY124" s="202" t="s">
        <v>146</v>
      </c>
    </row>
    <row r="125" spans="1:65" s="2" customFormat="1" ht="16.5" customHeight="1">
      <c r="A125" s="38"/>
      <c r="B125" s="165"/>
      <c r="C125" s="166" t="s">
        <v>296</v>
      </c>
      <c r="D125" s="166" t="s">
        <v>148</v>
      </c>
      <c r="E125" s="167" t="s">
        <v>1684</v>
      </c>
      <c r="F125" s="168" t="s">
        <v>1685</v>
      </c>
      <c r="G125" s="169" t="s">
        <v>151</v>
      </c>
      <c r="H125" s="170">
        <v>12</v>
      </c>
      <c r="I125" s="171"/>
      <c r="J125" s="172">
        <f>ROUND(I125*H125,2)</f>
        <v>0</v>
      </c>
      <c r="K125" s="173"/>
      <c r="L125" s="39"/>
      <c r="M125" s="174" t="s">
        <v>3</v>
      </c>
      <c r="N125" s="175" t="s">
        <v>40</v>
      </c>
      <c r="O125" s="72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78" t="s">
        <v>152</v>
      </c>
      <c r="AT125" s="178" t="s">
        <v>148</v>
      </c>
      <c r="AU125" s="178" t="s">
        <v>79</v>
      </c>
      <c r="AY125" s="19" t="s">
        <v>146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9" t="s">
        <v>77</v>
      </c>
      <c r="BK125" s="179">
        <f>ROUND(I125*H125,2)</f>
        <v>0</v>
      </c>
      <c r="BL125" s="19" t="s">
        <v>152</v>
      </c>
      <c r="BM125" s="178" t="s">
        <v>430</v>
      </c>
    </row>
    <row r="126" spans="1:51" s="14" customFormat="1" ht="12">
      <c r="A126" s="14"/>
      <c r="B126" s="193"/>
      <c r="C126" s="14"/>
      <c r="D126" s="186" t="s">
        <v>156</v>
      </c>
      <c r="E126" s="194" t="s">
        <v>3</v>
      </c>
      <c r="F126" s="195" t="s">
        <v>1686</v>
      </c>
      <c r="G126" s="14"/>
      <c r="H126" s="196">
        <v>12</v>
      </c>
      <c r="I126" s="197"/>
      <c r="J126" s="14"/>
      <c r="K126" s="14"/>
      <c r="L126" s="193"/>
      <c r="M126" s="198"/>
      <c r="N126" s="199"/>
      <c r="O126" s="199"/>
      <c r="P126" s="199"/>
      <c r="Q126" s="199"/>
      <c r="R126" s="199"/>
      <c r="S126" s="199"/>
      <c r="T126" s="20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194" t="s">
        <v>156</v>
      </c>
      <c r="AU126" s="194" t="s">
        <v>79</v>
      </c>
      <c r="AV126" s="14" t="s">
        <v>79</v>
      </c>
      <c r="AW126" s="14" t="s">
        <v>31</v>
      </c>
      <c r="AX126" s="14" t="s">
        <v>69</v>
      </c>
      <c r="AY126" s="194" t="s">
        <v>146</v>
      </c>
    </row>
    <row r="127" spans="1:51" s="15" customFormat="1" ht="12">
      <c r="A127" s="15"/>
      <c r="B127" s="201"/>
      <c r="C127" s="15"/>
      <c r="D127" s="186" t="s">
        <v>156</v>
      </c>
      <c r="E127" s="202" t="s">
        <v>3</v>
      </c>
      <c r="F127" s="203" t="s">
        <v>161</v>
      </c>
      <c r="G127" s="15"/>
      <c r="H127" s="204">
        <v>12</v>
      </c>
      <c r="I127" s="205"/>
      <c r="J127" s="15"/>
      <c r="K127" s="15"/>
      <c r="L127" s="201"/>
      <c r="M127" s="206"/>
      <c r="N127" s="207"/>
      <c r="O127" s="207"/>
      <c r="P127" s="207"/>
      <c r="Q127" s="207"/>
      <c r="R127" s="207"/>
      <c r="S127" s="207"/>
      <c r="T127" s="208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02" t="s">
        <v>156</v>
      </c>
      <c r="AU127" s="202" t="s">
        <v>79</v>
      </c>
      <c r="AV127" s="15" t="s">
        <v>152</v>
      </c>
      <c r="AW127" s="15" t="s">
        <v>31</v>
      </c>
      <c r="AX127" s="15" t="s">
        <v>77</v>
      </c>
      <c r="AY127" s="202" t="s">
        <v>146</v>
      </c>
    </row>
    <row r="128" spans="1:65" s="2" customFormat="1" ht="16.5" customHeight="1">
      <c r="A128" s="38"/>
      <c r="B128" s="165"/>
      <c r="C128" s="209" t="s">
        <v>303</v>
      </c>
      <c r="D128" s="209" t="s">
        <v>273</v>
      </c>
      <c r="E128" s="210" t="s">
        <v>1687</v>
      </c>
      <c r="F128" s="211" t="s">
        <v>1688</v>
      </c>
      <c r="G128" s="212" t="s">
        <v>202</v>
      </c>
      <c r="H128" s="213">
        <v>1.236</v>
      </c>
      <c r="I128" s="214"/>
      <c r="J128" s="215">
        <f>ROUND(I128*H128,2)</f>
        <v>0</v>
      </c>
      <c r="K128" s="216"/>
      <c r="L128" s="217"/>
      <c r="M128" s="218" t="s">
        <v>3</v>
      </c>
      <c r="N128" s="219" t="s">
        <v>40</v>
      </c>
      <c r="O128" s="72"/>
      <c r="P128" s="176">
        <f>O128*H128</f>
        <v>0</v>
      </c>
      <c r="Q128" s="176">
        <v>0.2</v>
      </c>
      <c r="R128" s="176">
        <f>Q128*H128</f>
        <v>0.2472</v>
      </c>
      <c r="S128" s="176">
        <v>0</v>
      </c>
      <c r="T128" s="17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78" t="s">
        <v>207</v>
      </c>
      <c r="AT128" s="178" t="s">
        <v>273</v>
      </c>
      <c r="AU128" s="178" t="s">
        <v>79</v>
      </c>
      <c r="AY128" s="19" t="s">
        <v>146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9" t="s">
        <v>77</v>
      </c>
      <c r="BK128" s="179">
        <f>ROUND(I128*H128,2)</f>
        <v>0</v>
      </c>
      <c r="BL128" s="19" t="s">
        <v>152</v>
      </c>
      <c r="BM128" s="178" t="s">
        <v>1592</v>
      </c>
    </row>
    <row r="129" spans="1:51" s="14" customFormat="1" ht="12">
      <c r="A129" s="14"/>
      <c r="B129" s="193"/>
      <c r="C129" s="14"/>
      <c r="D129" s="186" t="s">
        <v>156</v>
      </c>
      <c r="E129" s="194" t="s">
        <v>3</v>
      </c>
      <c r="F129" s="195" t="s">
        <v>1689</v>
      </c>
      <c r="G129" s="14"/>
      <c r="H129" s="196">
        <v>1.236</v>
      </c>
      <c r="I129" s="197"/>
      <c r="J129" s="14"/>
      <c r="K129" s="14"/>
      <c r="L129" s="193"/>
      <c r="M129" s="198"/>
      <c r="N129" s="199"/>
      <c r="O129" s="199"/>
      <c r="P129" s="199"/>
      <c r="Q129" s="199"/>
      <c r="R129" s="199"/>
      <c r="S129" s="199"/>
      <c r="T129" s="20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194" t="s">
        <v>156</v>
      </c>
      <c r="AU129" s="194" t="s">
        <v>79</v>
      </c>
      <c r="AV129" s="14" t="s">
        <v>79</v>
      </c>
      <c r="AW129" s="14" t="s">
        <v>31</v>
      </c>
      <c r="AX129" s="14" t="s">
        <v>69</v>
      </c>
      <c r="AY129" s="194" t="s">
        <v>146</v>
      </c>
    </row>
    <row r="130" spans="1:51" s="15" customFormat="1" ht="12">
      <c r="A130" s="15"/>
      <c r="B130" s="201"/>
      <c r="C130" s="15"/>
      <c r="D130" s="186" t="s">
        <v>156</v>
      </c>
      <c r="E130" s="202" t="s">
        <v>3</v>
      </c>
      <c r="F130" s="203" t="s">
        <v>161</v>
      </c>
      <c r="G130" s="15"/>
      <c r="H130" s="204">
        <v>1.236</v>
      </c>
      <c r="I130" s="205"/>
      <c r="J130" s="15"/>
      <c r="K130" s="15"/>
      <c r="L130" s="201"/>
      <c r="M130" s="206"/>
      <c r="N130" s="207"/>
      <c r="O130" s="207"/>
      <c r="P130" s="207"/>
      <c r="Q130" s="207"/>
      <c r="R130" s="207"/>
      <c r="S130" s="207"/>
      <c r="T130" s="208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02" t="s">
        <v>156</v>
      </c>
      <c r="AU130" s="202" t="s">
        <v>79</v>
      </c>
      <c r="AV130" s="15" t="s">
        <v>152</v>
      </c>
      <c r="AW130" s="15" t="s">
        <v>31</v>
      </c>
      <c r="AX130" s="15" t="s">
        <v>77</v>
      </c>
      <c r="AY130" s="202" t="s">
        <v>146</v>
      </c>
    </row>
    <row r="131" spans="1:65" s="2" customFormat="1" ht="24.15" customHeight="1">
      <c r="A131" s="38"/>
      <c r="B131" s="165"/>
      <c r="C131" s="166" t="s">
        <v>308</v>
      </c>
      <c r="D131" s="166" t="s">
        <v>148</v>
      </c>
      <c r="E131" s="167" t="s">
        <v>1690</v>
      </c>
      <c r="F131" s="168" t="s">
        <v>1691</v>
      </c>
      <c r="G131" s="169" t="s">
        <v>257</v>
      </c>
      <c r="H131" s="170">
        <v>0.005</v>
      </c>
      <c r="I131" s="171"/>
      <c r="J131" s="172">
        <f>ROUND(I131*H131,2)</f>
        <v>0</v>
      </c>
      <c r="K131" s="173"/>
      <c r="L131" s="39"/>
      <c r="M131" s="174" t="s">
        <v>3</v>
      </c>
      <c r="N131" s="175" t="s">
        <v>40</v>
      </c>
      <c r="O131" s="72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78" t="s">
        <v>152</v>
      </c>
      <c r="AT131" s="178" t="s">
        <v>148</v>
      </c>
      <c r="AU131" s="178" t="s">
        <v>79</v>
      </c>
      <c r="AY131" s="19" t="s">
        <v>146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9" t="s">
        <v>77</v>
      </c>
      <c r="BK131" s="179">
        <f>ROUND(I131*H131,2)</f>
        <v>0</v>
      </c>
      <c r="BL131" s="19" t="s">
        <v>152</v>
      </c>
      <c r="BM131" s="178" t="s">
        <v>436</v>
      </c>
    </row>
    <row r="132" spans="1:51" s="13" customFormat="1" ht="12">
      <c r="A132" s="13"/>
      <c r="B132" s="185"/>
      <c r="C132" s="13"/>
      <c r="D132" s="186" t="s">
        <v>156</v>
      </c>
      <c r="E132" s="187" t="s">
        <v>3</v>
      </c>
      <c r="F132" s="188" t="s">
        <v>1692</v>
      </c>
      <c r="G132" s="13"/>
      <c r="H132" s="187" t="s">
        <v>3</v>
      </c>
      <c r="I132" s="189"/>
      <c r="J132" s="13"/>
      <c r="K132" s="13"/>
      <c r="L132" s="185"/>
      <c r="M132" s="190"/>
      <c r="N132" s="191"/>
      <c r="O132" s="191"/>
      <c r="P132" s="191"/>
      <c r="Q132" s="191"/>
      <c r="R132" s="191"/>
      <c r="S132" s="191"/>
      <c r="T132" s="19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7" t="s">
        <v>156</v>
      </c>
      <c r="AU132" s="187" t="s">
        <v>79</v>
      </c>
      <c r="AV132" s="13" t="s">
        <v>77</v>
      </c>
      <c r="AW132" s="13" t="s">
        <v>31</v>
      </c>
      <c r="AX132" s="13" t="s">
        <v>69</v>
      </c>
      <c r="AY132" s="187" t="s">
        <v>146</v>
      </c>
    </row>
    <row r="133" spans="1:51" s="14" customFormat="1" ht="12">
      <c r="A133" s="14"/>
      <c r="B133" s="193"/>
      <c r="C133" s="14"/>
      <c r="D133" s="186" t="s">
        <v>156</v>
      </c>
      <c r="E133" s="194" t="s">
        <v>3</v>
      </c>
      <c r="F133" s="195" t="s">
        <v>1693</v>
      </c>
      <c r="G133" s="14"/>
      <c r="H133" s="196">
        <v>0.001</v>
      </c>
      <c r="I133" s="197"/>
      <c r="J133" s="14"/>
      <c r="K133" s="14"/>
      <c r="L133" s="193"/>
      <c r="M133" s="198"/>
      <c r="N133" s="199"/>
      <c r="O133" s="199"/>
      <c r="P133" s="199"/>
      <c r="Q133" s="199"/>
      <c r="R133" s="199"/>
      <c r="S133" s="199"/>
      <c r="T133" s="20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194" t="s">
        <v>156</v>
      </c>
      <c r="AU133" s="194" t="s">
        <v>79</v>
      </c>
      <c r="AV133" s="14" t="s">
        <v>79</v>
      </c>
      <c r="AW133" s="14" t="s">
        <v>31</v>
      </c>
      <c r="AX133" s="14" t="s">
        <v>69</v>
      </c>
      <c r="AY133" s="194" t="s">
        <v>146</v>
      </c>
    </row>
    <row r="134" spans="1:51" s="13" customFormat="1" ht="12">
      <c r="A134" s="13"/>
      <c r="B134" s="185"/>
      <c r="C134" s="13"/>
      <c r="D134" s="186" t="s">
        <v>156</v>
      </c>
      <c r="E134" s="187" t="s">
        <v>3</v>
      </c>
      <c r="F134" s="188" t="s">
        <v>1694</v>
      </c>
      <c r="G134" s="13"/>
      <c r="H134" s="187" t="s">
        <v>3</v>
      </c>
      <c r="I134" s="189"/>
      <c r="J134" s="13"/>
      <c r="K134" s="13"/>
      <c r="L134" s="185"/>
      <c r="M134" s="190"/>
      <c r="N134" s="191"/>
      <c r="O134" s="191"/>
      <c r="P134" s="191"/>
      <c r="Q134" s="191"/>
      <c r="R134" s="191"/>
      <c r="S134" s="191"/>
      <c r="T134" s="19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7" t="s">
        <v>156</v>
      </c>
      <c r="AU134" s="187" t="s">
        <v>79</v>
      </c>
      <c r="AV134" s="13" t="s">
        <v>77</v>
      </c>
      <c r="AW134" s="13" t="s">
        <v>31</v>
      </c>
      <c r="AX134" s="13" t="s">
        <v>69</v>
      </c>
      <c r="AY134" s="187" t="s">
        <v>146</v>
      </c>
    </row>
    <row r="135" spans="1:51" s="14" customFormat="1" ht="12">
      <c r="A135" s="14"/>
      <c r="B135" s="193"/>
      <c r="C135" s="14"/>
      <c r="D135" s="186" t="s">
        <v>156</v>
      </c>
      <c r="E135" s="194" t="s">
        <v>3</v>
      </c>
      <c r="F135" s="195" t="s">
        <v>1695</v>
      </c>
      <c r="G135" s="14"/>
      <c r="H135" s="196">
        <v>0.004</v>
      </c>
      <c r="I135" s="197"/>
      <c r="J135" s="14"/>
      <c r="K135" s="14"/>
      <c r="L135" s="193"/>
      <c r="M135" s="198"/>
      <c r="N135" s="199"/>
      <c r="O135" s="199"/>
      <c r="P135" s="199"/>
      <c r="Q135" s="199"/>
      <c r="R135" s="199"/>
      <c r="S135" s="199"/>
      <c r="T135" s="20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194" t="s">
        <v>156</v>
      </c>
      <c r="AU135" s="194" t="s">
        <v>79</v>
      </c>
      <c r="AV135" s="14" t="s">
        <v>79</v>
      </c>
      <c r="AW135" s="14" t="s">
        <v>31</v>
      </c>
      <c r="AX135" s="14" t="s">
        <v>69</v>
      </c>
      <c r="AY135" s="194" t="s">
        <v>146</v>
      </c>
    </row>
    <row r="136" spans="1:51" s="15" customFormat="1" ht="12">
      <c r="A136" s="15"/>
      <c r="B136" s="201"/>
      <c r="C136" s="15"/>
      <c r="D136" s="186" t="s">
        <v>156</v>
      </c>
      <c r="E136" s="202" t="s">
        <v>3</v>
      </c>
      <c r="F136" s="203" t="s">
        <v>161</v>
      </c>
      <c r="G136" s="15"/>
      <c r="H136" s="204">
        <v>0.005</v>
      </c>
      <c r="I136" s="205"/>
      <c r="J136" s="15"/>
      <c r="K136" s="15"/>
      <c r="L136" s="201"/>
      <c r="M136" s="206"/>
      <c r="N136" s="207"/>
      <c r="O136" s="207"/>
      <c r="P136" s="207"/>
      <c r="Q136" s="207"/>
      <c r="R136" s="207"/>
      <c r="S136" s="207"/>
      <c r="T136" s="208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02" t="s">
        <v>156</v>
      </c>
      <c r="AU136" s="202" t="s">
        <v>79</v>
      </c>
      <c r="AV136" s="15" t="s">
        <v>152</v>
      </c>
      <c r="AW136" s="15" t="s">
        <v>31</v>
      </c>
      <c r="AX136" s="15" t="s">
        <v>77</v>
      </c>
      <c r="AY136" s="202" t="s">
        <v>146</v>
      </c>
    </row>
    <row r="137" spans="1:65" s="2" customFormat="1" ht="16.5" customHeight="1">
      <c r="A137" s="38"/>
      <c r="B137" s="165"/>
      <c r="C137" s="209" t="s">
        <v>328</v>
      </c>
      <c r="D137" s="209" t="s">
        <v>273</v>
      </c>
      <c r="E137" s="210" t="s">
        <v>1696</v>
      </c>
      <c r="F137" s="211" t="s">
        <v>1697</v>
      </c>
      <c r="G137" s="212" t="s">
        <v>1524</v>
      </c>
      <c r="H137" s="213">
        <v>4.8</v>
      </c>
      <c r="I137" s="214"/>
      <c r="J137" s="215">
        <f>ROUND(I137*H137,2)</f>
        <v>0</v>
      </c>
      <c r="K137" s="216"/>
      <c r="L137" s="217"/>
      <c r="M137" s="218" t="s">
        <v>3</v>
      </c>
      <c r="N137" s="219" t="s">
        <v>40</v>
      </c>
      <c r="O137" s="72"/>
      <c r="P137" s="176">
        <f>O137*H137</f>
        <v>0</v>
      </c>
      <c r="Q137" s="176">
        <v>0.001</v>
      </c>
      <c r="R137" s="176">
        <f>Q137*H137</f>
        <v>0.0048</v>
      </c>
      <c r="S137" s="176">
        <v>0</v>
      </c>
      <c r="T137" s="17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78" t="s">
        <v>207</v>
      </c>
      <c r="AT137" s="178" t="s">
        <v>273</v>
      </c>
      <c r="AU137" s="178" t="s">
        <v>79</v>
      </c>
      <c r="AY137" s="19" t="s">
        <v>146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9" t="s">
        <v>77</v>
      </c>
      <c r="BK137" s="179">
        <f>ROUND(I137*H137,2)</f>
        <v>0</v>
      </c>
      <c r="BL137" s="19" t="s">
        <v>152</v>
      </c>
      <c r="BM137" s="178" t="s">
        <v>448</v>
      </c>
    </row>
    <row r="138" spans="1:51" s="13" customFormat="1" ht="12">
      <c r="A138" s="13"/>
      <c r="B138" s="185"/>
      <c r="C138" s="13"/>
      <c r="D138" s="186" t="s">
        <v>156</v>
      </c>
      <c r="E138" s="187" t="s">
        <v>3</v>
      </c>
      <c r="F138" s="188" t="s">
        <v>1698</v>
      </c>
      <c r="G138" s="13"/>
      <c r="H138" s="187" t="s">
        <v>3</v>
      </c>
      <c r="I138" s="189"/>
      <c r="J138" s="13"/>
      <c r="K138" s="13"/>
      <c r="L138" s="185"/>
      <c r="M138" s="190"/>
      <c r="N138" s="191"/>
      <c r="O138" s="191"/>
      <c r="P138" s="191"/>
      <c r="Q138" s="191"/>
      <c r="R138" s="191"/>
      <c r="S138" s="191"/>
      <c r="T138" s="19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7" t="s">
        <v>156</v>
      </c>
      <c r="AU138" s="187" t="s">
        <v>79</v>
      </c>
      <c r="AV138" s="13" t="s">
        <v>77</v>
      </c>
      <c r="AW138" s="13" t="s">
        <v>31</v>
      </c>
      <c r="AX138" s="13" t="s">
        <v>69</v>
      </c>
      <c r="AY138" s="187" t="s">
        <v>146</v>
      </c>
    </row>
    <row r="139" spans="1:51" s="14" customFormat="1" ht="12">
      <c r="A139" s="14"/>
      <c r="B139" s="193"/>
      <c r="C139" s="14"/>
      <c r="D139" s="186" t="s">
        <v>156</v>
      </c>
      <c r="E139" s="194" t="s">
        <v>3</v>
      </c>
      <c r="F139" s="195" t="s">
        <v>1699</v>
      </c>
      <c r="G139" s="14"/>
      <c r="H139" s="196">
        <v>1.2</v>
      </c>
      <c r="I139" s="197"/>
      <c r="J139" s="14"/>
      <c r="K139" s="14"/>
      <c r="L139" s="193"/>
      <c r="M139" s="198"/>
      <c r="N139" s="199"/>
      <c r="O139" s="199"/>
      <c r="P139" s="199"/>
      <c r="Q139" s="199"/>
      <c r="R139" s="199"/>
      <c r="S139" s="199"/>
      <c r="T139" s="20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194" t="s">
        <v>156</v>
      </c>
      <c r="AU139" s="194" t="s">
        <v>79</v>
      </c>
      <c r="AV139" s="14" t="s">
        <v>79</v>
      </c>
      <c r="AW139" s="14" t="s">
        <v>31</v>
      </c>
      <c r="AX139" s="14" t="s">
        <v>69</v>
      </c>
      <c r="AY139" s="194" t="s">
        <v>146</v>
      </c>
    </row>
    <row r="140" spans="1:51" s="13" customFormat="1" ht="12">
      <c r="A140" s="13"/>
      <c r="B140" s="185"/>
      <c r="C140" s="13"/>
      <c r="D140" s="186" t="s">
        <v>156</v>
      </c>
      <c r="E140" s="187" t="s">
        <v>3</v>
      </c>
      <c r="F140" s="188" t="s">
        <v>1700</v>
      </c>
      <c r="G140" s="13"/>
      <c r="H140" s="187" t="s">
        <v>3</v>
      </c>
      <c r="I140" s="189"/>
      <c r="J140" s="13"/>
      <c r="K140" s="13"/>
      <c r="L140" s="185"/>
      <c r="M140" s="190"/>
      <c r="N140" s="191"/>
      <c r="O140" s="191"/>
      <c r="P140" s="191"/>
      <c r="Q140" s="191"/>
      <c r="R140" s="191"/>
      <c r="S140" s="191"/>
      <c r="T140" s="19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7" t="s">
        <v>156</v>
      </c>
      <c r="AU140" s="187" t="s">
        <v>79</v>
      </c>
      <c r="AV140" s="13" t="s">
        <v>77</v>
      </c>
      <c r="AW140" s="13" t="s">
        <v>31</v>
      </c>
      <c r="AX140" s="13" t="s">
        <v>69</v>
      </c>
      <c r="AY140" s="187" t="s">
        <v>146</v>
      </c>
    </row>
    <row r="141" spans="1:51" s="14" customFormat="1" ht="12">
      <c r="A141" s="14"/>
      <c r="B141" s="193"/>
      <c r="C141" s="14"/>
      <c r="D141" s="186" t="s">
        <v>156</v>
      </c>
      <c r="E141" s="194" t="s">
        <v>3</v>
      </c>
      <c r="F141" s="195" t="s">
        <v>1701</v>
      </c>
      <c r="G141" s="14"/>
      <c r="H141" s="196">
        <v>3.6</v>
      </c>
      <c r="I141" s="197"/>
      <c r="J141" s="14"/>
      <c r="K141" s="14"/>
      <c r="L141" s="193"/>
      <c r="M141" s="198"/>
      <c r="N141" s="199"/>
      <c r="O141" s="199"/>
      <c r="P141" s="199"/>
      <c r="Q141" s="199"/>
      <c r="R141" s="199"/>
      <c r="S141" s="199"/>
      <c r="T141" s="20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194" t="s">
        <v>156</v>
      </c>
      <c r="AU141" s="194" t="s">
        <v>79</v>
      </c>
      <c r="AV141" s="14" t="s">
        <v>79</v>
      </c>
      <c r="AW141" s="14" t="s">
        <v>31</v>
      </c>
      <c r="AX141" s="14" t="s">
        <v>69</v>
      </c>
      <c r="AY141" s="194" t="s">
        <v>146</v>
      </c>
    </row>
    <row r="142" spans="1:51" s="15" customFormat="1" ht="12">
      <c r="A142" s="15"/>
      <c r="B142" s="201"/>
      <c r="C142" s="15"/>
      <c r="D142" s="186" t="s">
        <v>156</v>
      </c>
      <c r="E142" s="202" t="s">
        <v>3</v>
      </c>
      <c r="F142" s="203" t="s">
        <v>161</v>
      </c>
      <c r="G142" s="15"/>
      <c r="H142" s="204">
        <v>4.8</v>
      </c>
      <c r="I142" s="205"/>
      <c r="J142" s="15"/>
      <c r="K142" s="15"/>
      <c r="L142" s="201"/>
      <c r="M142" s="206"/>
      <c r="N142" s="207"/>
      <c r="O142" s="207"/>
      <c r="P142" s="207"/>
      <c r="Q142" s="207"/>
      <c r="R142" s="207"/>
      <c r="S142" s="207"/>
      <c r="T142" s="208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02" t="s">
        <v>156</v>
      </c>
      <c r="AU142" s="202" t="s">
        <v>79</v>
      </c>
      <c r="AV142" s="15" t="s">
        <v>152</v>
      </c>
      <c r="AW142" s="15" t="s">
        <v>31</v>
      </c>
      <c r="AX142" s="15" t="s">
        <v>77</v>
      </c>
      <c r="AY142" s="202" t="s">
        <v>146</v>
      </c>
    </row>
    <row r="143" spans="1:65" s="2" customFormat="1" ht="16.5" customHeight="1">
      <c r="A143" s="38"/>
      <c r="B143" s="165"/>
      <c r="C143" s="166" t="s">
        <v>337</v>
      </c>
      <c r="D143" s="166" t="s">
        <v>148</v>
      </c>
      <c r="E143" s="167" t="s">
        <v>1702</v>
      </c>
      <c r="F143" s="168" t="s">
        <v>1703</v>
      </c>
      <c r="G143" s="169" t="s">
        <v>1524</v>
      </c>
      <c r="H143" s="170">
        <v>12</v>
      </c>
      <c r="I143" s="171"/>
      <c r="J143" s="172">
        <f>ROUND(I143*H143,2)</f>
        <v>0</v>
      </c>
      <c r="K143" s="173"/>
      <c r="L143" s="39"/>
      <c r="M143" s="174" t="s">
        <v>3</v>
      </c>
      <c r="N143" s="175" t="s">
        <v>40</v>
      </c>
      <c r="O143" s="72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78" t="s">
        <v>152</v>
      </c>
      <c r="AT143" s="178" t="s">
        <v>148</v>
      </c>
      <c r="AU143" s="178" t="s">
        <v>79</v>
      </c>
      <c r="AY143" s="19" t="s">
        <v>146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9" t="s">
        <v>77</v>
      </c>
      <c r="BK143" s="179">
        <f>ROUND(I143*H143,2)</f>
        <v>0</v>
      </c>
      <c r="BL143" s="19" t="s">
        <v>152</v>
      </c>
      <c r="BM143" s="178" t="s">
        <v>1704</v>
      </c>
    </row>
    <row r="144" spans="1:51" s="14" customFormat="1" ht="12">
      <c r="A144" s="14"/>
      <c r="B144" s="193"/>
      <c r="C144" s="14"/>
      <c r="D144" s="186" t="s">
        <v>156</v>
      </c>
      <c r="E144" s="194" t="s">
        <v>3</v>
      </c>
      <c r="F144" s="195" t="s">
        <v>1686</v>
      </c>
      <c r="G144" s="14"/>
      <c r="H144" s="196">
        <v>12</v>
      </c>
      <c r="I144" s="197"/>
      <c r="J144" s="14"/>
      <c r="K144" s="14"/>
      <c r="L144" s="193"/>
      <c r="M144" s="198"/>
      <c r="N144" s="199"/>
      <c r="O144" s="199"/>
      <c r="P144" s="199"/>
      <c r="Q144" s="199"/>
      <c r="R144" s="199"/>
      <c r="S144" s="199"/>
      <c r="T144" s="20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194" t="s">
        <v>156</v>
      </c>
      <c r="AU144" s="194" t="s">
        <v>79</v>
      </c>
      <c r="AV144" s="14" t="s">
        <v>79</v>
      </c>
      <c r="AW144" s="14" t="s">
        <v>31</v>
      </c>
      <c r="AX144" s="14" t="s">
        <v>77</v>
      </c>
      <c r="AY144" s="194" t="s">
        <v>146</v>
      </c>
    </row>
    <row r="145" spans="1:65" s="2" customFormat="1" ht="16.5" customHeight="1">
      <c r="A145" s="38"/>
      <c r="B145" s="165"/>
      <c r="C145" s="166" t="s">
        <v>344</v>
      </c>
      <c r="D145" s="166" t="s">
        <v>148</v>
      </c>
      <c r="E145" s="167" t="s">
        <v>1705</v>
      </c>
      <c r="F145" s="168" t="s">
        <v>1706</v>
      </c>
      <c r="G145" s="169" t="s">
        <v>202</v>
      </c>
      <c r="H145" s="170">
        <v>64.8</v>
      </c>
      <c r="I145" s="171"/>
      <c r="J145" s="172">
        <f>ROUND(I145*H145,2)</f>
        <v>0</v>
      </c>
      <c r="K145" s="173"/>
      <c r="L145" s="39"/>
      <c r="M145" s="174" t="s">
        <v>3</v>
      </c>
      <c r="N145" s="175" t="s">
        <v>40</v>
      </c>
      <c r="O145" s="72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78" t="s">
        <v>152</v>
      </c>
      <c r="AT145" s="178" t="s">
        <v>148</v>
      </c>
      <c r="AU145" s="178" t="s">
        <v>79</v>
      </c>
      <c r="AY145" s="19" t="s">
        <v>146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9" t="s">
        <v>77</v>
      </c>
      <c r="BK145" s="179">
        <f>ROUND(I145*H145,2)</f>
        <v>0</v>
      </c>
      <c r="BL145" s="19" t="s">
        <v>152</v>
      </c>
      <c r="BM145" s="178" t="s">
        <v>458</v>
      </c>
    </row>
    <row r="146" spans="1:51" s="13" customFormat="1" ht="12">
      <c r="A146" s="13"/>
      <c r="B146" s="185"/>
      <c r="C146" s="13"/>
      <c r="D146" s="186" t="s">
        <v>156</v>
      </c>
      <c r="E146" s="187" t="s">
        <v>3</v>
      </c>
      <c r="F146" s="188" t="s">
        <v>1707</v>
      </c>
      <c r="G146" s="13"/>
      <c r="H146" s="187" t="s">
        <v>3</v>
      </c>
      <c r="I146" s="189"/>
      <c r="J146" s="13"/>
      <c r="K146" s="13"/>
      <c r="L146" s="185"/>
      <c r="M146" s="190"/>
      <c r="N146" s="191"/>
      <c r="O146" s="191"/>
      <c r="P146" s="191"/>
      <c r="Q146" s="191"/>
      <c r="R146" s="191"/>
      <c r="S146" s="191"/>
      <c r="T146" s="19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7" t="s">
        <v>156</v>
      </c>
      <c r="AU146" s="187" t="s">
        <v>79</v>
      </c>
      <c r="AV146" s="13" t="s">
        <v>77</v>
      </c>
      <c r="AW146" s="13" t="s">
        <v>31</v>
      </c>
      <c r="AX146" s="13" t="s">
        <v>69</v>
      </c>
      <c r="AY146" s="187" t="s">
        <v>146</v>
      </c>
    </row>
    <row r="147" spans="1:51" s="14" customFormat="1" ht="12">
      <c r="A147" s="14"/>
      <c r="B147" s="193"/>
      <c r="C147" s="14"/>
      <c r="D147" s="186" t="s">
        <v>156</v>
      </c>
      <c r="E147" s="194" t="s">
        <v>3</v>
      </c>
      <c r="F147" s="195" t="s">
        <v>1708</v>
      </c>
      <c r="G147" s="14"/>
      <c r="H147" s="196">
        <v>64.8</v>
      </c>
      <c r="I147" s="197"/>
      <c r="J147" s="14"/>
      <c r="K147" s="14"/>
      <c r="L147" s="193"/>
      <c r="M147" s="198"/>
      <c r="N147" s="199"/>
      <c r="O147" s="199"/>
      <c r="P147" s="199"/>
      <c r="Q147" s="199"/>
      <c r="R147" s="199"/>
      <c r="S147" s="199"/>
      <c r="T147" s="20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194" t="s">
        <v>156</v>
      </c>
      <c r="AU147" s="194" t="s">
        <v>79</v>
      </c>
      <c r="AV147" s="14" t="s">
        <v>79</v>
      </c>
      <c r="AW147" s="14" t="s">
        <v>31</v>
      </c>
      <c r="AX147" s="14" t="s">
        <v>69</v>
      </c>
      <c r="AY147" s="194" t="s">
        <v>146</v>
      </c>
    </row>
    <row r="148" spans="1:51" s="15" customFormat="1" ht="12">
      <c r="A148" s="15"/>
      <c r="B148" s="201"/>
      <c r="C148" s="15"/>
      <c r="D148" s="186" t="s">
        <v>156</v>
      </c>
      <c r="E148" s="202" t="s">
        <v>3</v>
      </c>
      <c r="F148" s="203" t="s">
        <v>161</v>
      </c>
      <c r="G148" s="15"/>
      <c r="H148" s="204">
        <v>64.8</v>
      </c>
      <c r="I148" s="205"/>
      <c r="J148" s="15"/>
      <c r="K148" s="15"/>
      <c r="L148" s="201"/>
      <c r="M148" s="206"/>
      <c r="N148" s="207"/>
      <c r="O148" s="207"/>
      <c r="P148" s="207"/>
      <c r="Q148" s="207"/>
      <c r="R148" s="207"/>
      <c r="S148" s="207"/>
      <c r="T148" s="208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02" t="s">
        <v>156</v>
      </c>
      <c r="AU148" s="202" t="s">
        <v>79</v>
      </c>
      <c r="AV148" s="15" t="s">
        <v>152</v>
      </c>
      <c r="AW148" s="15" t="s">
        <v>31</v>
      </c>
      <c r="AX148" s="15" t="s">
        <v>77</v>
      </c>
      <c r="AY148" s="202" t="s">
        <v>146</v>
      </c>
    </row>
    <row r="149" spans="1:65" s="2" customFormat="1" ht="16.5" customHeight="1">
      <c r="A149" s="38"/>
      <c r="B149" s="165"/>
      <c r="C149" s="166" t="s">
        <v>351</v>
      </c>
      <c r="D149" s="166" t="s">
        <v>148</v>
      </c>
      <c r="E149" s="167" t="s">
        <v>1709</v>
      </c>
      <c r="F149" s="168" t="s">
        <v>1710</v>
      </c>
      <c r="G149" s="169" t="s">
        <v>543</v>
      </c>
      <c r="H149" s="170">
        <v>18</v>
      </c>
      <c r="I149" s="171"/>
      <c r="J149" s="172">
        <f>ROUND(I149*H149,2)</f>
        <v>0</v>
      </c>
      <c r="K149" s="173"/>
      <c r="L149" s="39"/>
      <c r="M149" s="174" t="s">
        <v>3</v>
      </c>
      <c r="N149" s="175" t="s">
        <v>40</v>
      </c>
      <c r="O149" s="72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78" t="s">
        <v>152</v>
      </c>
      <c r="AT149" s="178" t="s">
        <v>148</v>
      </c>
      <c r="AU149" s="178" t="s">
        <v>79</v>
      </c>
      <c r="AY149" s="19" t="s">
        <v>146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9" t="s">
        <v>77</v>
      </c>
      <c r="BK149" s="179">
        <f>ROUND(I149*H149,2)</f>
        <v>0</v>
      </c>
      <c r="BL149" s="19" t="s">
        <v>152</v>
      </c>
      <c r="BM149" s="178" t="s">
        <v>468</v>
      </c>
    </row>
    <row r="150" spans="1:65" s="2" customFormat="1" ht="16.5" customHeight="1">
      <c r="A150" s="38"/>
      <c r="B150" s="165"/>
      <c r="C150" s="166" t="s">
        <v>360</v>
      </c>
      <c r="D150" s="166" t="s">
        <v>148</v>
      </c>
      <c r="E150" s="167" t="s">
        <v>1711</v>
      </c>
      <c r="F150" s="168" t="s">
        <v>1712</v>
      </c>
      <c r="G150" s="169" t="s">
        <v>151</v>
      </c>
      <c r="H150" s="170">
        <v>36</v>
      </c>
      <c r="I150" s="171"/>
      <c r="J150" s="172">
        <f>ROUND(I150*H150,2)</f>
        <v>0</v>
      </c>
      <c r="K150" s="173"/>
      <c r="L150" s="39"/>
      <c r="M150" s="174" t="s">
        <v>3</v>
      </c>
      <c r="N150" s="175" t="s">
        <v>40</v>
      </c>
      <c r="O150" s="72"/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78" t="s">
        <v>152</v>
      </c>
      <c r="AT150" s="178" t="s">
        <v>148</v>
      </c>
      <c r="AU150" s="178" t="s">
        <v>79</v>
      </c>
      <c r="AY150" s="19" t="s">
        <v>146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19" t="s">
        <v>77</v>
      </c>
      <c r="BK150" s="179">
        <f>ROUND(I150*H150,2)</f>
        <v>0</v>
      </c>
      <c r="BL150" s="19" t="s">
        <v>152</v>
      </c>
      <c r="BM150" s="178" t="s">
        <v>481</v>
      </c>
    </row>
    <row r="151" spans="1:51" s="13" customFormat="1" ht="12">
      <c r="A151" s="13"/>
      <c r="B151" s="185"/>
      <c r="C151" s="13"/>
      <c r="D151" s="186" t="s">
        <v>156</v>
      </c>
      <c r="E151" s="187" t="s">
        <v>3</v>
      </c>
      <c r="F151" s="188" t="s">
        <v>1677</v>
      </c>
      <c r="G151" s="13"/>
      <c r="H151" s="187" t="s">
        <v>3</v>
      </c>
      <c r="I151" s="189"/>
      <c r="J151" s="13"/>
      <c r="K151" s="13"/>
      <c r="L151" s="185"/>
      <c r="M151" s="190"/>
      <c r="N151" s="191"/>
      <c r="O151" s="191"/>
      <c r="P151" s="191"/>
      <c r="Q151" s="191"/>
      <c r="R151" s="191"/>
      <c r="S151" s="191"/>
      <c r="T151" s="19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7" t="s">
        <v>156</v>
      </c>
      <c r="AU151" s="187" t="s">
        <v>79</v>
      </c>
      <c r="AV151" s="13" t="s">
        <v>77</v>
      </c>
      <c r="AW151" s="13" t="s">
        <v>31</v>
      </c>
      <c r="AX151" s="13" t="s">
        <v>69</v>
      </c>
      <c r="AY151" s="187" t="s">
        <v>146</v>
      </c>
    </row>
    <row r="152" spans="1:51" s="14" customFormat="1" ht="12">
      <c r="A152" s="14"/>
      <c r="B152" s="193"/>
      <c r="C152" s="14"/>
      <c r="D152" s="186" t="s">
        <v>156</v>
      </c>
      <c r="E152" s="194" t="s">
        <v>3</v>
      </c>
      <c r="F152" s="195" t="s">
        <v>1713</v>
      </c>
      <c r="G152" s="14"/>
      <c r="H152" s="196">
        <v>36</v>
      </c>
      <c r="I152" s="197"/>
      <c r="J152" s="14"/>
      <c r="K152" s="14"/>
      <c r="L152" s="193"/>
      <c r="M152" s="198"/>
      <c r="N152" s="199"/>
      <c r="O152" s="199"/>
      <c r="P152" s="199"/>
      <c r="Q152" s="199"/>
      <c r="R152" s="199"/>
      <c r="S152" s="199"/>
      <c r="T152" s="20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194" t="s">
        <v>156</v>
      </c>
      <c r="AU152" s="194" t="s">
        <v>79</v>
      </c>
      <c r="AV152" s="14" t="s">
        <v>79</v>
      </c>
      <c r="AW152" s="14" t="s">
        <v>31</v>
      </c>
      <c r="AX152" s="14" t="s">
        <v>69</v>
      </c>
      <c r="AY152" s="194" t="s">
        <v>146</v>
      </c>
    </row>
    <row r="153" spans="1:51" s="15" customFormat="1" ht="12">
      <c r="A153" s="15"/>
      <c r="B153" s="201"/>
      <c r="C153" s="15"/>
      <c r="D153" s="186" t="s">
        <v>156</v>
      </c>
      <c r="E153" s="202" t="s">
        <v>3</v>
      </c>
      <c r="F153" s="203" t="s">
        <v>161</v>
      </c>
      <c r="G153" s="15"/>
      <c r="H153" s="204">
        <v>36</v>
      </c>
      <c r="I153" s="205"/>
      <c r="J153" s="15"/>
      <c r="K153" s="15"/>
      <c r="L153" s="201"/>
      <c r="M153" s="206"/>
      <c r="N153" s="207"/>
      <c r="O153" s="207"/>
      <c r="P153" s="207"/>
      <c r="Q153" s="207"/>
      <c r="R153" s="207"/>
      <c r="S153" s="207"/>
      <c r="T153" s="208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02" t="s">
        <v>156</v>
      </c>
      <c r="AU153" s="202" t="s">
        <v>79</v>
      </c>
      <c r="AV153" s="15" t="s">
        <v>152</v>
      </c>
      <c r="AW153" s="15" t="s">
        <v>31</v>
      </c>
      <c r="AX153" s="15" t="s">
        <v>77</v>
      </c>
      <c r="AY153" s="202" t="s">
        <v>146</v>
      </c>
    </row>
    <row r="154" spans="1:65" s="2" customFormat="1" ht="16.5" customHeight="1">
      <c r="A154" s="38"/>
      <c r="B154" s="165"/>
      <c r="C154" s="166" t="s">
        <v>365</v>
      </c>
      <c r="D154" s="166" t="s">
        <v>148</v>
      </c>
      <c r="E154" s="167" t="s">
        <v>1714</v>
      </c>
      <c r="F154" s="168" t="s">
        <v>1715</v>
      </c>
      <c r="G154" s="169" t="s">
        <v>202</v>
      </c>
      <c r="H154" s="170">
        <v>64.8</v>
      </c>
      <c r="I154" s="171"/>
      <c r="J154" s="172">
        <f>ROUND(I154*H154,2)</f>
        <v>0</v>
      </c>
      <c r="K154" s="173"/>
      <c r="L154" s="39"/>
      <c r="M154" s="174" t="s">
        <v>3</v>
      </c>
      <c r="N154" s="175" t="s">
        <v>40</v>
      </c>
      <c r="O154" s="72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78" t="s">
        <v>152</v>
      </c>
      <c r="AT154" s="178" t="s">
        <v>148</v>
      </c>
      <c r="AU154" s="178" t="s">
        <v>79</v>
      </c>
      <c r="AY154" s="19" t="s">
        <v>146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19" t="s">
        <v>77</v>
      </c>
      <c r="BK154" s="179">
        <f>ROUND(I154*H154,2)</f>
        <v>0</v>
      </c>
      <c r="BL154" s="19" t="s">
        <v>152</v>
      </c>
      <c r="BM154" s="178" t="s">
        <v>500</v>
      </c>
    </row>
    <row r="155" spans="1:65" s="2" customFormat="1" ht="16.5" customHeight="1">
      <c r="A155" s="38"/>
      <c r="B155" s="165"/>
      <c r="C155" s="209" t="s">
        <v>372</v>
      </c>
      <c r="D155" s="209" t="s">
        <v>273</v>
      </c>
      <c r="E155" s="210" t="s">
        <v>1716</v>
      </c>
      <c r="F155" s="211" t="s">
        <v>1717</v>
      </c>
      <c r="G155" s="212" t="s">
        <v>202</v>
      </c>
      <c r="H155" s="213">
        <v>64.8</v>
      </c>
      <c r="I155" s="214"/>
      <c r="J155" s="215">
        <f>ROUND(I155*H155,2)</f>
        <v>0</v>
      </c>
      <c r="K155" s="216"/>
      <c r="L155" s="217"/>
      <c r="M155" s="218" t="s">
        <v>3</v>
      </c>
      <c r="N155" s="219" t="s">
        <v>40</v>
      </c>
      <c r="O155" s="72"/>
      <c r="P155" s="176">
        <f>O155*H155</f>
        <v>0</v>
      </c>
      <c r="Q155" s="176">
        <v>0</v>
      </c>
      <c r="R155" s="176">
        <f>Q155*H155</f>
        <v>0</v>
      </c>
      <c r="S155" s="176">
        <v>0</v>
      </c>
      <c r="T155" s="17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78" t="s">
        <v>207</v>
      </c>
      <c r="AT155" s="178" t="s">
        <v>273</v>
      </c>
      <c r="AU155" s="178" t="s">
        <v>79</v>
      </c>
      <c r="AY155" s="19" t="s">
        <v>146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9" t="s">
        <v>77</v>
      </c>
      <c r="BK155" s="179">
        <f>ROUND(I155*H155,2)</f>
        <v>0</v>
      </c>
      <c r="BL155" s="19" t="s">
        <v>152</v>
      </c>
      <c r="BM155" s="178" t="s">
        <v>510</v>
      </c>
    </row>
    <row r="156" spans="1:63" s="12" customFormat="1" ht="22.8" customHeight="1">
      <c r="A156" s="12"/>
      <c r="B156" s="152"/>
      <c r="C156" s="12"/>
      <c r="D156" s="153" t="s">
        <v>68</v>
      </c>
      <c r="E156" s="163" t="s">
        <v>1049</v>
      </c>
      <c r="F156" s="163" t="s">
        <v>1050</v>
      </c>
      <c r="G156" s="12"/>
      <c r="H156" s="12"/>
      <c r="I156" s="155"/>
      <c r="J156" s="164">
        <f>BK156</f>
        <v>0</v>
      </c>
      <c r="K156" s="12"/>
      <c r="L156" s="152"/>
      <c r="M156" s="157"/>
      <c r="N156" s="158"/>
      <c r="O156" s="158"/>
      <c r="P156" s="159">
        <f>P157</f>
        <v>0</v>
      </c>
      <c r="Q156" s="158"/>
      <c r="R156" s="159">
        <f>R157</f>
        <v>0</v>
      </c>
      <c r="S156" s="158"/>
      <c r="T156" s="160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53" t="s">
        <v>77</v>
      </c>
      <c r="AT156" s="161" t="s">
        <v>68</v>
      </c>
      <c r="AU156" s="161" t="s">
        <v>77</v>
      </c>
      <c r="AY156" s="153" t="s">
        <v>146</v>
      </c>
      <c r="BK156" s="162">
        <f>BK157</f>
        <v>0</v>
      </c>
    </row>
    <row r="157" spans="1:65" s="2" customFormat="1" ht="16.5" customHeight="1">
      <c r="A157" s="38"/>
      <c r="B157" s="165"/>
      <c r="C157" s="166" t="s">
        <v>380</v>
      </c>
      <c r="D157" s="166" t="s">
        <v>148</v>
      </c>
      <c r="E157" s="167" t="s">
        <v>1718</v>
      </c>
      <c r="F157" s="168" t="s">
        <v>1719</v>
      </c>
      <c r="G157" s="169" t="s">
        <v>257</v>
      </c>
      <c r="H157" s="170">
        <v>2.75</v>
      </c>
      <c r="I157" s="171"/>
      <c r="J157" s="172">
        <f>ROUND(I157*H157,2)</f>
        <v>0</v>
      </c>
      <c r="K157" s="173"/>
      <c r="L157" s="39"/>
      <c r="M157" s="228" t="s">
        <v>3</v>
      </c>
      <c r="N157" s="229" t="s">
        <v>40</v>
      </c>
      <c r="O157" s="22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78" t="s">
        <v>152</v>
      </c>
      <c r="AT157" s="178" t="s">
        <v>148</v>
      </c>
      <c r="AU157" s="178" t="s">
        <v>79</v>
      </c>
      <c r="AY157" s="19" t="s">
        <v>146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9" t="s">
        <v>77</v>
      </c>
      <c r="BK157" s="179">
        <f>ROUND(I157*H157,2)</f>
        <v>0</v>
      </c>
      <c r="BL157" s="19" t="s">
        <v>152</v>
      </c>
      <c r="BM157" s="178" t="s">
        <v>521</v>
      </c>
    </row>
    <row r="158" spans="1:31" s="2" customFormat="1" ht="6.95" customHeight="1">
      <c r="A158" s="38"/>
      <c r="B158" s="55"/>
      <c r="C158" s="56"/>
      <c r="D158" s="56"/>
      <c r="E158" s="56"/>
      <c r="F158" s="56"/>
      <c r="G158" s="56"/>
      <c r="H158" s="56"/>
      <c r="I158" s="56"/>
      <c r="J158" s="56"/>
      <c r="K158" s="56"/>
      <c r="L158" s="39"/>
      <c r="M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</row>
  </sheetData>
  <autoFilter ref="C81:K157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101" r:id="rId1" display="https://podminky.urs.cz/item/CS_URS_2023_01/18421511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79</v>
      </c>
    </row>
    <row r="4" spans="2:46" s="1" customFormat="1" ht="24.95" customHeight="1">
      <c r="B4" s="22"/>
      <c r="D4" s="23" t="s">
        <v>113</v>
      </c>
      <c r="L4" s="22"/>
      <c r="M4" s="114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5" t="str">
        <f>'Rekapitulace stavby'!K6</f>
        <v>Revitalizace vnitrobloku Bayerova - Botanická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114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1720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8. 8. 2022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tr">
        <f>IF('Rekapitulace stavby'!AN10="","",'Rekapitulace stavby'!AN10)</f>
        <v/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27</v>
      </c>
      <c r="J15" s="27" t="str">
        <f>IF('Rekapitulace stavby'!AN11="","",'Rekapitulace stavby'!AN11)</f>
        <v/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26</v>
      </c>
      <c r="J20" s="27" t="str">
        <f>IF('Rekapitulace stavby'!AN16="","",'Rekapitulace stavby'!AN16)</f>
        <v/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27</v>
      </c>
      <c r="J21" s="27" t="str">
        <f>IF('Rekapitulace stavby'!AN17="","",'Rekapitulace stavby'!AN17)</f>
        <v/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32</v>
      </c>
      <c r="E23" s="38"/>
      <c r="F23" s="38"/>
      <c r="G23" s="38"/>
      <c r="H23" s="38"/>
      <c r="I23" s="32" t="s">
        <v>26</v>
      </c>
      <c r="J23" s="27" t="str">
        <f>IF('Rekapitulace stavby'!AN19="","",'Rekapitulace stavby'!AN19)</f>
        <v/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33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35</v>
      </c>
      <c r="E30" s="38"/>
      <c r="F30" s="38"/>
      <c r="G30" s="38"/>
      <c r="H30" s="38"/>
      <c r="I30" s="38"/>
      <c r="J30" s="90">
        <f>ROUND(J82,2)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37</v>
      </c>
      <c r="G32" s="38"/>
      <c r="H32" s="38"/>
      <c r="I32" s="43" t="s">
        <v>36</v>
      </c>
      <c r="J32" s="43" t="s">
        <v>38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39</v>
      </c>
      <c r="E33" s="32" t="s">
        <v>40</v>
      </c>
      <c r="F33" s="122">
        <f>ROUND((SUM(BE82:BE143)),2)</f>
        <v>0</v>
      </c>
      <c r="G33" s="38"/>
      <c r="H33" s="38"/>
      <c r="I33" s="123">
        <v>0.21</v>
      </c>
      <c r="J33" s="122">
        <f>ROUND(((SUM(BE82:BE143))*I33),2)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41</v>
      </c>
      <c r="F34" s="122">
        <f>ROUND((SUM(BF82:BF143)),2)</f>
        <v>0</v>
      </c>
      <c r="G34" s="38"/>
      <c r="H34" s="38"/>
      <c r="I34" s="123">
        <v>0.15</v>
      </c>
      <c r="J34" s="122">
        <f>ROUND(((SUM(BF82:BF143))*I34),2)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42</v>
      </c>
      <c r="F35" s="122">
        <f>ROUND((SUM(BG82:BG143)),2)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43</v>
      </c>
      <c r="F36" s="122">
        <f>ROUND((SUM(BH82:BH143)),2)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44</v>
      </c>
      <c r="F37" s="122">
        <f>ROUND((SUM(BI82:BI143)),2)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45</v>
      </c>
      <c r="E39" s="76"/>
      <c r="F39" s="76"/>
      <c r="G39" s="126" t="s">
        <v>46</v>
      </c>
      <c r="H39" s="127" t="s">
        <v>47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116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Revitalizace vnitrobloku Bayerova - Botanická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114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SO 801.2 - Vegetační úpravy - keře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 xml:space="preserve"> </v>
      </c>
      <c r="G52" s="38"/>
      <c r="H52" s="38"/>
      <c r="I52" s="32" t="s">
        <v>23</v>
      </c>
      <c r="J52" s="64" t="str">
        <f>IF(J12="","",J12)</f>
        <v>8. 8. 2022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 xml:space="preserve"> </v>
      </c>
      <c r="G54" s="38"/>
      <c r="H54" s="38"/>
      <c r="I54" s="32" t="s">
        <v>30</v>
      </c>
      <c r="J54" s="36" t="str">
        <f>E21</f>
        <v xml:space="preserve"> 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38"/>
      <c r="E55" s="38"/>
      <c r="F55" s="27" t="str">
        <f>IF(E18="","",E18)</f>
        <v>Vyplň údaj</v>
      </c>
      <c r="G55" s="38"/>
      <c r="H55" s="38"/>
      <c r="I55" s="32" t="s">
        <v>32</v>
      </c>
      <c r="J55" s="36" t="str">
        <f>E24</f>
        <v xml:space="preserve"> 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117</v>
      </c>
      <c r="D57" s="124"/>
      <c r="E57" s="124"/>
      <c r="F57" s="124"/>
      <c r="G57" s="124"/>
      <c r="H57" s="124"/>
      <c r="I57" s="124"/>
      <c r="J57" s="131" t="s">
        <v>118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67</v>
      </c>
      <c r="D59" s="38"/>
      <c r="E59" s="38"/>
      <c r="F59" s="38"/>
      <c r="G59" s="38"/>
      <c r="H59" s="38"/>
      <c r="I59" s="38"/>
      <c r="J59" s="90">
        <f>J82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119</v>
      </c>
    </row>
    <row r="60" spans="1:31" s="9" customFormat="1" ht="24.95" customHeight="1">
      <c r="A60" s="9"/>
      <c r="B60" s="133"/>
      <c r="C60" s="9"/>
      <c r="D60" s="134" t="s">
        <v>120</v>
      </c>
      <c r="E60" s="135"/>
      <c r="F60" s="135"/>
      <c r="G60" s="135"/>
      <c r="H60" s="135"/>
      <c r="I60" s="135"/>
      <c r="J60" s="136">
        <f>J83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121</v>
      </c>
      <c r="E61" s="139"/>
      <c r="F61" s="139"/>
      <c r="G61" s="139"/>
      <c r="H61" s="139"/>
      <c r="I61" s="139"/>
      <c r="J61" s="140">
        <f>J84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7"/>
      <c r="C62" s="10"/>
      <c r="D62" s="138" t="s">
        <v>128</v>
      </c>
      <c r="E62" s="139"/>
      <c r="F62" s="139"/>
      <c r="G62" s="139"/>
      <c r="H62" s="139"/>
      <c r="I62" s="139"/>
      <c r="J62" s="140">
        <f>J142</f>
        <v>0</v>
      </c>
      <c r="K62" s="10"/>
      <c r="L62" s="13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38"/>
      <c r="D63" s="38"/>
      <c r="E63" s="38"/>
      <c r="F63" s="38"/>
      <c r="G63" s="38"/>
      <c r="H63" s="38"/>
      <c r="I63" s="38"/>
      <c r="J63" s="38"/>
      <c r="K63" s="38"/>
      <c r="L63" s="116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116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116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131</v>
      </c>
      <c r="D69" s="38"/>
      <c r="E69" s="38"/>
      <c r="F69" s="38"/>
      <c r="G69" s="38"/>
      <c r="H69" s="38"/>
      <c r="I69" s="38"/>
      <c r="J69" s="38"/>
      <c r="K69" s="38"/>
      <c r="L69" s="116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38"/>
      <c r="D70" s="38"/>
      <c r="E70" s="38"/>
      <c r="F70" s="38"/>
      <c r="G70" s="38"/>
      <c r="H70" s="38"/>
      <c r="I70" s="38"/>
      <c r="J70" s="38"/>
      <c r="K70" s="38"/>
      <c r="L70" s="11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17</v>
      </c>
      <c r="D71" s="38"/>
      <c r="E71" s="38"/>
      <c r="F71" s="38"/>
      <c r="G71" s="38"/>
      <c r="H71" s="38"/>
      <c r="I71" s="38"/>
      <c r="J71" s="38"/>
      <c r="K71" s="38"/>
      <c r="L71" s="11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38"/>
      <c r="D72" s="38"/>
      <c r="E72" s="115" t="str">
        <f>E7</f>
        <v>Revitalizace vnitrobloku Bayerova - Botanická</v>
      </c>
      <c r="F72" s="32"/>
      <c r="G72" s="32"/>
      <c r="H72" s="32"/>
      <c r="I72" s="38"/>
      <c r="J72" s="38"/>
      <c r="K72" s="38"/>
      <c r="L72" s="11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114</v>
      </c>
      <c r="D73" s="38"/>
      <c r="E73" s="38"/>
      <c r="F73" s="38"/>
      <c r="G73" s="38"/>
      <c r="H73" s="38"/>
      <c r="I73" s="38"/>
      <c r="J73" s="38"/>
      <c r="K73" s="38"/>
      <c r="L73" s="116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38"/>
      <c r="D74" s="38"/>
      <c r="E74" s="62" t="str">
        <f>E9</f>
        <v>SO 801.2 - Vegetační úpravy - keře</v>
      </c>
      <c r="F74" s="38"/>
      <c r="G74" s="38"/>
      <c r="H74" s="38"/>
      <c r="I74" s="38"/>
      <c r="J74" s="38"/>
      <c r="K74" s="38"/>
      <c r="L74" s="116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38"/>
      <c r="D75" s="38"/>
      <c r="E75" s="38"/>
      <c r="F75" s="38"/>
      <c r="G75" s="38"/>
      <c r="H75" s="38"/>
      <c r="I75" s="38"/>
      <c r="J75" s="38"/>
      <c r="K75" s="3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38"/>
      <c r="E76" s="38"/>
      <c r="F76" s="27" t="str">
        <f>F12</f>
        <v xml:space="preserve"> </v>
      </c>
      <c r="G76" s="38"/>
      <c r="H76" s="38"/>
      <c r="I76" s="32" t="s">
        <v>23</v>
      </c>
      <c r="J76" s="64" t="str">
        <f>IF(J12="","",J12)</f>
        <v>8. 8. 2022</v>
      </c>
      <c r="K76" s="3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38"/>
      <c r="E78" s="38"/>
      <c r="F78" s="27" t="str">
        <f>E15</f>
        <v xml:space="preserve"> </v>
      </c>
      <c r="G78" s="38"/>
      <c r="H78" s="38"/>
      <c r="I78" s="32" t="s">
        <v>30</v>
      </c>
      <c r="J78" s="36" t="str">
        <f>E21</f>
        <v xml:space="preserve"> </v>
      </c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28</v>
      </c>
      <c r="D79" s="38"/>
      <c r="E79" s="38"/>
      <c r="F79" s="27" t="str">
        <f>IF(E18="","",E18)</f>
        <v>Vyplň údaj</v>
      </c>
      <c r="G79" s="38"/>
      <c r="H79" s="38"/>
      <c r="I79" s="32" t="s">
        <v>32</v>
      </c>
      <c r="J79" s="36" t="str">
        <f>E24</f>
        <v xml:space="preserve"> </v>
      </c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38"/>
      <c r="D80" s="38"/>
      <c r="E80" s="38"/>
      <c r="F80" s="38"/>
      <c r="G80" s="38"/>
      <c r="H80" s="38"/>
      <c r="I80" s="38"/>
      <c r="J80" s="38"/>
      <c r="K80" s="38"/>
      <c r="L80" s="116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41"/>
      <c r="B81" s="142"/>
      <c r="C81" s="143" t="s">
        <v>132</v>
      </c>
      <c r="D81" s="144" t="s">
        <v>54</v>
      </c>
      <c r="E81" s="144" t="s">
        <v>50</v>
      </c>
      <c r="F81" s="144" t="s">
        <v>51</v>
      </c>
      <c r="G81" s="144" t="s">
        <v>133</v>
      </c>
      <c r="H81" s="144" t="s">
        <v>134</v>
      </c>
      <c r="I81" s="144" t="s">
        <v>135</v>
      </c>
      <c r="J81" s="145" t="s">
        <v>118</v>
      </c>
      <c r="K81" s="146" t="s">
        <v>136</v>
      </c>
      <c r="L81" s="147"/>
      <c r="M81" s="80" t="s">
        <v>3</v>
      </c>
      <c r="N81" s="81" t="s">
        <v>39</v>
      </c>
      <c r="O81" s="81" t="s">
        <v>137</v>
      </c>
      <c r="P81" s="81" t="s">
        <v>138</v>
      </c>
      <c r="Q81" s="81" t="s">
        <v>139</v>
      </c>
      <c r="R81" s="81" t="s">
        <v>140</v>
      </c>
      <c r="S81" s="81" t="s">
        <v>141</v>
      </c>
      <c r="T81" s="82" t="s">
        <v>142</v>
      </c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</row>
    <row r="82" spans="1:63" s="2" customFormat="1" ht="22.8" customHeight="1">
      <c r="A82" s="38"/>
      <c r="B82" s="39"/>
      <c r="C82" s="87" t="s">
        <v>143</v>
      </c>
      <c r="D82" s="38"/>
      <c r="E82" s="38"/>
      <c r="F82" s="38"/>
      <c r="G82" s="38"/>
      <c r="H82" s="38"/>
      <c r="I82" s="38"/>
      <c r="J82" s="148">
        <f>BK82</f>
        <v>0</v>
      </c>
      <c r="K82" s="38"/>
      <c r="L82" s="39"/>
      <c r="M82" s="83"/>
      <c r="N82" s="68"/>
      <c r="O82" s="84"/>
      <c r="P82" s="149">
        <f>P83</f>
        <v>0</v>
      </c>
      <c r="Q82" s="84"/>
      <c r="R82" s="149">
        <f>R83</f>
        <v>2.68448</v>
      </c>
      <c r="S82" s="84"/>
      <c r="T82" s="150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9" t="s">
        <v>68</v>
      </c>
      <c r="AU82" s="19" t="s">
        <v>119</v>
      </c>
      <c r="BK82" s="151">
        <f>BK83</f>
        <v>0</v>
      </c>
    </row>
    <row r="83" spans="1:63" s="12" customFormat="1" ht="25.9" customHeight="1">
      <c r="A83" s="12"/>
      <c r="B83" s="152"/>
      <c r="C83" s="12"/>
      <c r="D83" s="153" t="s">
        <v>68</v>
      </c>
      <c r="E83" s="154" t="s">
        <v>144</v>
      </c>
      <c r="F83" s="154" t="s">
        <v>145</v>
      </c>
      <c r="G83" s="12"/>
      <c r="H83" s="12"/>
      <c r="I83" s="155"/>
      <c r="J83" s="156">
        <f>BK83</f>
        <v>0</v>
      </c>
      <c r="K83" s="12"/>
      <c r="L83" s="152"/>
      <c r="M83" s="157"/>
      <c r="N83" s="158"/>
      <c r="O83" s="158"/>
      <c r="P83" s="159">
        <f>P84+P142</f>
        <v>0</v>
      </c>
      <c r="Q83" s="158"/>
      <c r="R83" s="159">
        <f>R84+R142</f>
        <v>2.68448</v>
      </c>
      <c r="S83" s="158"/>
      <c r="T83" s="160">
        <f>T84+T142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53" t="s">
        <v>77</v>
      </c>
      <c r="AT83" s="161" t="s">
        <v>68</v>
      </c>
      <c r="AU83" s="161" t="s">
        <v>69</v>
      </c>
      <c r="AY83" s="153" t="s">
        <v>146</v>
      </c>
      <c r="BK83" s="162">
        <f>BK84+BK142</f>
        <v>0</v>
      </c>
    </row>
    <row r="84" spans="1:63" s="12" customFormat="1" ht="22.8" customHeight="1">
      <c r="A84" s="12"/>
      <c r="B84" s="152"/>
      <c r="C84" s="12"/>
      <c r="D84" s="153" t="s">
        <v>68</v>
      </c>
      <c r="E84" s="163" t="s">
        <v>77</v>
      </c>
      <c r="F84" s="163" t="s">
        <v>147</v>
      </c>
      <c r="G84" s="12"/>
      <c r="H84" s="12"/>
      <c r="I84" s="155"/>
      <c r="J84" s="164">
        <f>BK84</f>
        <v>0</v>
      </c>
      <c r="K84" s="12"/>
      <c r="L84" s="152"/>
      <c r="M84" s="157"/>
      <c r="N84" s="158"/>
      <c r="O84" s="158"/>
      <c r="P84" s="159">
        <f>SUM(P85:P141)</f>
        <v>0</v>
      </c>
      <c r="Q84" s="158"/>
      <c r="R84" s="159">
        <f>SUM(R85:R141)</f>
        <v>2.68448</v>
      </c>
      <c r="S84" s="158"/>
      <c r="T84" s="160">
        <f>SUM(T85:T141)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53" t="s">
        <v>77</v>
      </c>
      <c r="AT84" s="161" t="s">
        <v>68</v>
      </c>
      <c r="AU84" s="161" t="s">
        <v>77</v>
      </c>
      <c r="AY84" s="153" t="s">
        <v>146</v>
      </c>
      <c r="BK84" s="162">
        <f>SUM(BK85:BK141)</f>
        <v>0</v>
      </c>
    </row>
    <row r="85" spans="1:65" s="2" customFormat="1" ht="37.8" customHeight="1">
      <c r="A85" s="38"/>
      <c r="B85" s="165"/>
      <c r="C85" s="166" t="s">
        <v>77</v>
      </c>
      <c r="D85" s="166" t="s">
        <v>148</v>
      </c>
      <c r="E85" s="167" t="s">
        <v>250</v>
      </c>
      <c r="F85" s="168" t="s">
        <v>251</v>
      </c>
      <c r="G85" s="169" t="s">
        <v>202</v>
      </c>
      <c r="H85" s="170">
        <v>53.7</v>
      </c>
      <c r="I85" s="171"/>
      <c r="J85" s="172">
        <f>ROUND(I85*H85,2)</f>
        <v>0</v>
      </c>
      <c r="K85" s="173"/>
      <c r="L85" s="39"/>
      <c r="M85" s="174" t="s">
        <v>3</v>
      </c>
      <c r="N85" s="175" t="s">
        <v>40</v>
      </c>
      <c r="O85" s="72"/>
      <c r="P85" s="176">
        <f>O85*H85</f>
        <v>0</v>
      </c>
      <c r="Q85" s="176">
        <v>0</v>
      </c>
      <c r="R85" s="176">
        <f>Q85*H85</f>
        <v>0</v>
      </c>
      <c r="S85" s="176">
        <v>0</v>
      </c>
      <c r="T85" s="177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178" t="s">
        <v>152</v>
      </c>
      <c r="AT85" s="178" t="s">
        <v>148</v>
      </c>
      <c r="AU85" s="178" t="s">
        <v>79</v>
      </c>
      <c r="AY85" s="19" t="s">
        <v>146</v>
      </c>
      <c r="BE85" s="179">
        <f>IF(N85="základní",J85,0)</f>
        <v>0</v>
      </c>
      <c r="BF85" s="179">
        <f>IF(N85="snížená",J85,0)</f>
        <v>0</v>
      </c>
      <c r="BG85" s="179">
        <f>IF(N85="zákl. přenesená",J85,0)</f>
        <v>0</v>
      </c>
      <c r="BH85" s="179">
        <f>IF(N85="sníž. přenesená",J85,0)</f>
        <v>0</v>
      </c>
      <c r="BI85" s="179">
        <f>IF(N85="nulová",J85,0)</f>
        <v>0</v>
      </c>
      <c r="BJ85" s="19" t="s">
        <v>77</v>
      </c>
      <c r="BK85" s="179">
        <f>ROUND(I85*H85,2)</f>
        <v>0</v>
      </c>
      <c r="BL85" s="19" t="s">
        <v>152</v>
      </c>
      <c r="BM85" s="178" t="s">
        <v>1721</v>
      </c>
    </row>
    <row r="86" spans="1:47" s="2" customFormat="1" ht="12">
      <c r="A86" s="38"/>
      <c r="B86" s="39"/>
      <c r="C86" s="38"/>
      <c r="D86" s="180" t="s">
        <v>154</v>
      </c>
      <c r="E86" s="38"/>
      <c r="F86" s="181" t="s">
        <v>1091</v>
      </c>
      <c r="G86" s="38"/>
      <c r="H86" s="38"/>
      <c r="I86" s="182"/>
      <c r="J86" s="38"/>
      <c r="K86" s="38"/>
      <c r="L86" s="39"/>
      <c r="M86" s="183"/>
      <c r="N86" s="184"/>
      <c r="O86" s="72"/>
      <c r="P86" s="72"/>
      <c r="Q86" s="72"/>
      <c r="R86" s="72"/>
      <c r="S86" s="72"/>
      <c r="T86" s="73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9" t="s">
        <v>154</v>
      </c>
      <c r="AU86" s="19" t="s">
        <v>79</v>
      </c>
    </row>
    <row r="87" spans="1:51" s="13" customFormat="1" ht="12">
      <c r="A87" s="13"/>
      <c r="B87" s="185"/>
      <c r="C87" s="13"/>
      <c r="D87" s="186" t="s">
        <v>156</v>
      </c>
      <c r="E87" s="187" t="s">
        <v>3</v>
      </c>
      <c r="F87" s="188" t="s">
        <v>1722</v>
      </c>
      <c r="G87" s="13"/>
      <c r="H87" s="187" t="s">
        <v>3</v>
      </c>
      <c r="I87" s="189"/>
      <c r="J87" s="13"/>
      <c r="K87" s="13"/>
      <c r="L87" s="185"/>
      <c r="M87" s="190"/>
      <c r="N87" s="191"/>
      <c r="O87" s="191"/>
      <c r="P87" s="191"/>
      <c r="Q87" s="191"/>
      <c r="R87" s="191"/>
      <c r="S87" s="191"/>
      <c r="T87" s="19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187" t="s">
        <v>156</v>
      </c>
      <c r="AU87" s="187" t="s">
        <v>79</v>
      </c>
      <c r="AV87" s="13" t="s">
        <v>77</v>
      </c>
      <c r="AW87" s="13" t="s">
        <v>31</v>
      </c>
      <c r="AX87" s="13" t="s">
        <v>69</v>
      </c>
      <c r="AY87" s="187" t="s">
        <v>146</v>
      </c>
    </row>
    <row r="88" spans="1:51" s="14" customFormat="1" ht="12">
      <c r="A88" s="14"/>
      <c r="B88" s="193"/>
      <c r="C88" s="14"/>
      <c r="D88" s="186" t="s">
        <v>156</v>
      </c>
      <c r="E88" s="194" t="s">
        <v>3</v>
      </c>
      <c r="F88" s="195" t="s">
        <v>1723</v>
      </c>
      <c r="G88" s="14"/>
      <c r="H88" s="196">
        <v>53.7</v>
      </c>
      <c r="I88" s="197"/>
      <c r="J88" s="14"/>
      <c r="K88" s="14"/>
      <c r="L88" s="193"/>
      <c r="M88" s="198"/>
      <c r="N88" s="199"/>
      <c r="O88" s="199"/>
      <c r="P88" s="199"/>
      <c r="Q88" s="199"/>
      <c r="R88" s="199"/>
      <c r="S88" s="199"/>
      <c r="T88" s="200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194" t="s">
        <v>156</v>
      </c>
      <c r="AU88" s="194" t="s">
        <v>79</v>
      </c>
      <c r="AV88" s="14" t="s">
        <v>79</v>
      </c>
      <c r="AW88" s="14" t="s">
        <v>31</v>
      </c>
      <c r="AX88" s="14" t="s">
        <v>77</v>
      </c>
      <c r="AY88" s="194" t="s">
        <v>146</v>
      </c>
    </row>
    <row r="89" spans="1:65" s="2" customFormat="1" ht="24.15" customHeight="1">
      <c r="A89" s="38"/>
      <c r="B89" s="165"/>
      <c r="C89" s="166" t="s">
        <v>79</v>
      </c>
      <c r="D89" s="166" t="s">
        <v>148</v>
      </c>
      <c r="E89" s="167" t="s">
        <v>255</v>
      </c>
      <c r="F89" s="168" t="s">
        <v>256</v>
      </c>
      <c r="G89" s="169" t="s">
        <v>257</v>
      </c>
      <c r="H89" s="170">
        <v>85.92</v>
      </c>
      <c r="I89" s="171"/>
      <c r="J89" s="172">
        <f>ROUND(I89*H89,2)</f>
        <v>0</v>
      </c>
      <c r="K89" s="173"/>
      <c r="L89" s="39"/>
      <c r="M89" s="174" t="s">
        <v>3</v>
      </c>
      <c r="N89" s="175" t="s">
        <v>40</v>
      </c>
      <c r="O89" s="72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178" t="s">
        <v>152</v>
      </c>
      <c r="AT89" s="178" t="s">
        <v>148</v>
      </c>
      <c r="AU89" s="178" t="s">
        <v>79</v>
      </c>
      <c r="AY89" s="19" t="s">
        <v>146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9" t="s">
        <v>77</v>
      </c>
      <c r="BK89" s="179">
        <f>ROUND(I89*H89,2)</f>
        <v>0</v>
      </c>
      <c r="BL89" s="19" t="s">
        <v>152</v>
      </c>
      <c r="BM89" s="178" t="s">
        <v>1724</v>
      </c>
    </row>
    <row r="90" spans="1:47" s="2" customFormat="1" ht="12">
      <c r="A90" s="38"/>
      <c r="B90" s="39"/>
      <c r="C90" s="38"/>
      <c r="D90" s="180" t="s">
        <v>154</v>
      </c>
      <c r="E90" s="38"/>
      <c r="F90" s="181" t="s">
        <v>1094</v>
      </c>
      <c r="G90" s="38"/>
      <c r="H90" s="38"/>
      <c r="I90" s="182"/>
      <c r="J90" s="38"/>
      <c r="K90" s="38"/>
      <c r="L90" s="39"/>
      <c r="M90" s="183"/>
      <c r="N90" s="184"/>
      <c r="O90" s="72"/>
      <c r="P90" s="72"/>
      <c r="Q90" s="72"/>
      <c r="R90" s="72"/>
      <c r="S90" s="72"/>
      <c r="T90" s="73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9" t="s">
        <v>154</v>
      </c>
      <c r="AU90" s="19" t="s">
        <v>79</v>
      </c>
    </row>
    <row r="91" spans="1:51" s="14" customFormat="1" ht="12">
      <c r="A91" s="14"/>
      <c r="B91" s="193"/>
      <c r="C91" s="14"/>
      <c r="D91" s="186" t="s">
        <v>156</v>
      </c>
      <c r="E91" s="194" t="s">
        <v>3</v>
      </c>
      <c r="F91" s="195" t="s">
        <v>1725</v>
      </c>
      <c r="G91" s="14"/>
      <c r="H91" s="196">
        <v>85.92</v>
      </c>
      <c r="I91" s="197"/>
      <c r="J91" s="14"/>
      <c r="K91" s="14"/>
      <c r="L91" s="193"/>
      <c r="M91" s="198"/>
      <c r="N91" s="199"/>
      <c r="O91" s="199"/>
      <c r="P91" s="199"/>
      <c r="Q91" s="199"/>
      <c r="R91" s="199"/>
      <c r="S91" s="199"/>
      <c r="T91" s="200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194" t="s">
        <v>156</v>
      </c>
      <c r="AU91" s="194" t="s">
        <v>79</v>
      </c>
      <c r="AV91" s="14" t="s">
        <v>79</v>
      </c>
      <c r="AW91" s="14" t="s">
        <v>31</v>
      </c>
      <c r="AX91" s="14" t="s">
        <v>77</v>
      </c>
      <c r="AY91" s="194" t="s">
        <v>146</v>
      </c>
    </row>
    <row r="92" spans="1:65" s="2" customFormat="1" ht="24.15" customHeight="1">
      <c r="A92" s="38"/>
      <c r="B92" s="165"/>
      <c r="C92" s="166" t="s">
        <v>168</v>
      </c>
      <c r="D92" s="166" t="s">
        <v>148</v>
      </c>
      <c r="E92" s="167" t="s">
        <v>261</v>
      </c>
      <c r="F92" s="168" t="s">
        <v>262</v>
      </c>
      <c r="G92" s="169" t="s">
        <v>202</v>
      </c>
      <c r="H92" s="170">
        <v>53.7</v>
      </c>
      <c r="I92" s="171"/>
      <c r="J92" s="172">
        <f>ROUND(I92*H92,2)</f>
        <v>0</v>
      </c>
      <c r="K92" s="173"/>
      <c r="L92" s="39"/>
      <c r="M92" s="174" t="s">
        <v>3</v>
      </c>
      <c r="N92" s="175" t="s">
        <v>40</v>
      </c>
      <c r="O92" s="72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178" t="s">
        <v>152</v>
      </c>
      <c r="AT92" s="178" t="s">
        <v>148</v>
      </c>
      <c r="AU92" s="178" t="s">
        <v>79</v>
      </c>
      <c r="AY92" s="19" t="s">
        <v>146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19" t="s">
        <v>77</v>
      </c>
      <c r="BK92" s="179">
        <f>ROUND(I92*H92,2)</f>
        <v>0</v>
      </c>
      <c r="BL92" s="19" t="s">
        <v>152</v>
      </c>
      <c r="BM92" s="178" t="s">
        <v>1726</v>
      </c>
    </row>
    <row r="93" spans="1:47" s="2" customFormat="1" ht="12">
      <c r="A93" s="38"/>
      <c r="B93" s="39"/>
      <c r="C93" s="38"/>
      <c r="D93" s="180" t="s">
        <v>154</v>
      </c>
      <c r="E93" s="38"/>
      <c r="F93" s="181" t="s">
        <v>1097</v>
      </c>
      <c r="G93" s="38"/>
      <c r="H93" s="38"/>
      <c r="I93" s="182"/>
      <c r="J93" s="38"/>
      <c r="K93" s="38"/>
      <c r="L93" s="39"/>
      <c r="M93" s="183"/>
      <c r="N93" s="184"/>
      <c r="O93" s="72"/>
      <c r="P93" s="72"/>
      <c r="Q93" s="72"/>
      <c r="R93" s="72"/>
      <c r="S93" s="72"/>
      <c r="T93" s="73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9" t="s">
        <v>154</v>
      </c>
      <c r="AU93" s="19" t="s">
        <v>79</v>
      </c>
    </row>
    <row r="94" spans="1:51" s="14" customFormat="1" ht="12">
      <c r="A94" s="14"/>
      <c r="B94" s="193"/>
      <c r="C94" s="14"/>
      <c r="D94" s="186" t="s">
        <v>156</v>
      </c>
      <c r="E94" s="194" t="s">
        <v>3</v>
      </c>
      <c r="F94" s="195" t="s">
        <v>1723</v>
      </c>
      <c r="G94" s="14"/>
      <c r="H94" s="196">
        <v>53.7</v>
      </c>
      <c r="I94" s="197"/>
      <c r="J94" s="14"/>
      <c r="K94" s="14"/>
      <c r="L94" s="193"/>
      <c r="M94" s="198"/>
      <c r="N94" s="199"/>
      <c r="O94" s="199"/>
      <c r="P94" s="199"/>
      <c r="Q94" s="199"/>
      <c r="R94" s="199"/>
      <c r="S94" s="199"/>
      <c r="T94" s="200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194" t="s">
        <v>156</v>
      </c>
      <c r="AU94" s="194" t="s">
        <v>79</v>
      </c>
      <c r="AV94" s="14" t="s">
        <v>79</v>
      </c>
      <c r="AW94" s="14" t="s">
        <v>31</v>
      </c>
      <c r="AX94" s="14" t="s">
        <v>77</v>
      </c>
      <c r="AY94" s="194" t="s">
        <v>146</v>
      </c>
    </row>
    <row r="95" spans="1:65" s="2" customFormat="1" ht="24.15" customHeight="1">
      <c r="A95" s="38"/>
      <c r="B95" s="165"/>
      <c r="C95" s="166" t="s">
        <v>152</v>
      </c>
      <c r="D95" s="166" t="s">
        <v>148</v>
      </c>
      <c r="E95" s="167" t="s">
        <v>1727</v>
      </c>
      <c r="F95" s="168" t="s">
        <v>1728</v>
      </c>
      <c r="G95" s="169" t="s">
        <v>543</v>
      </c>
      <c r="H95" s="170">
        <v>304</v>
      </c>
      <c r="I95" s="171"/>
      <c r="J95" s="172">
        <f>ROUND(I95*H95,2)</f>
        <v>0</v>
      </c>
      <c r="K95" s="173"/>
      <c r="L95" s="39"/>
      <c r="M95" s="174" t="s">
        <v>3</v>
      </c>
      <c r="N95" s="175" t="s">
        <v>40</v>
      </c>
      <c r="O95" s="72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178" t="s">
        <v>152</v>
      </c>
      <c r="AT95" s="178" t="s">
        <v>148</v>
      </c>
      <c r="AU95" s="178" t="s">
        <v>79</v>
      </c>
      <c r="AY95" s="19" t="s">
        <v>146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19" t="s">
        <v>77</v>
      </c>
      <c r="BK95" s="179">
        <f>ROUND(I95*H95,2)</f>
        <v>0</v>
      </c>
      <c r="BL95" s="19" t="s">
        <v>152</v>
      </c>
      <c r="BM95" s="178" t="s">
        <v>79</v>
      </c>
    </row>
    <row r="96" spans="1:65" s="2" customFormat="1" ht="16.5" customHeight="1">
      <c r="A96" s="38"/>
      <c r="B96" s="165"/>
      <c r="C96" s="209" t="s">
        <v>181</v>
      </c>
      <c r="D96" s="209" t="s">
        <v>273</v>
      </c>
      <c r="E96" s="210" t="s">
        <v>1633</v>
      </c>
      <c r="F96" s="211" t="s">
        <v>1634</v>
      </c>
      <c r="G96" s="212" t="s">
        <v>202</v>
      </c>
      <c r="H96" s="213">
        <v>1.52</v>
      </c>
      <c r="I96" s="214"/>
      <c r="J96" s="215">
        <f>ROUND(I96*H96,2)</f>
        <v>0</v>
      </c>
      <c r="K96" s="216"/>
      <c r="L96" s="217"/>
      <c r="M96" s="218" t="s">
        <v>3</v>
      </c>
      <c r="N96" s="219" t="s">
        <v>40</v>
      </c>
      <c r="O96" s="72"/>
      <c r="P96" s="176">
        <f>O96*H96</f>
        <v>0</v>
      </c>
      <c r="Q96" s="176">
        <v>0.22</v>
      </c>
      <c r="R96" s="176">
        <f>Q96*H96</f>
        <v>0.33440000000000003</v>
      </c>
      <c r="S96" s="176">
        <v>0</v>
      </c>
      <c r="T96" s="177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178" t="s">
        <v>207</v>
      </c>
      <c r="AT96" s="178" t="s">
        <v>273</v>
      </c>
      <c r="AU96" s="178" t="s">
        <v>79</v>
      </c>
      <c r="AY96" s="19" t="s">
        <v>146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9" t="s">
        <v>77</v>
      </c>
      <c r="BK96" s="179">
        <f>ROUND(I96*H96,2)</f>
        <v>0</v>
      </c>
      <c r="BL96" s="19" t="s">
        <v>152</v>
      </c>
      <c r="BM96" s="178" t="s">
        <v>152</v>
      </c>
    </row>
    <row r="97" spans="1:51" s="14" customFormat="1" ht="12">
      <c r="A97" s="14"/>
      <c r="B97" s="193"/>
      <c r="C97" s="14"/>
      <c r="D97" s="186" t="s">
        <v>156</v>
      </c>
      <c r="E97" s="194" t="s">
        <v>3</v>
      </c>
      <c r="F97" s="195" t="s">
        <v>1729</v>
      </c>
      <c r="G97" s="14"/>
      <c r="H97" s="196">
        <v>1.52</v>
      </c>
      <c r="I97" s="197"/>
      <c r="J97" s="14"/>
      <c r="K97" s="14"/>
      <c r="L97" s="193"/>
      <c r="M97" s="198"/>
      <c r="N97" s="199"/>
      <c r="O97" s="199"/>
      <c r="P97" s="199"/>
      <c r="Q97" s="199"/>
      <c r="R97" s="199"/>
      <c r="S97" s="199"/>
      <c r="T97" s="200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194" t="s">
        <v>156</v>
      </c>
      <c r="AU97" s="194" t="s">
        <v>79</v>
      </c>
      <c r="AV97" s="14" t="s">
        <v>79</v>
      </c>
      <c r="AW97" s="14" t="s">
        <v>31</v>
      </c>
      <c r="AX97" s="14" t="s">
        <v>69</v>
      </c>
      <c r="AY97" s="194" t="s">
        <v>146</v>
      </c>
    </row>
    <row r="98" spans="1:51" s="15" customFormat="1" ht="12">
      <c r="A98" s="15"/>
      <c r="B98" s="201"/>
      <c r="C98" s="15"/>
      <c r="D98" s="186" t="s">
        <v>156</v>
      </c>
      <c r="E98" s="202" t="s">
        <v>3</v>
      </c>
      <c r="F98" s="203" t="s">
        <v>161</v>
      </c>
      <c r="G98" s="15"/>
      <c r="H98" s="204">
        <v>1.52</v>
      </c>
      <c r="I98" s="205"/>
      <c r="J98" s="15"/>
      <c r="K98" s="15"/>
      <c r="L98" s="201"/>
      <c r="M98" s="206"/>
      <c r="N98" s="207"/>
      <c r="O98" s="207"/>
      <c r="P98" s="207"/>
      <c r="Q98" s="207"/>
      <c r="R98" s="207"/>
      <c r="S98" s="207"/>
      <c r="T98" s="208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02" t="s">
        <v>156</v>
      </c>
      <c r="AU98" s="202" t="s">
        <v>79</v>
      </c>
      <c r="AV98" s="15" t="s">
        <v>152</v>
      </c>
      <c r="AW98" s="15" t="s">
        <v>31</v>
      </c>
      <c r="AX98" s="15" t="s">
        <v>77</v>
      </c>
      <c r="AY98" s="202" t="s">
        <v>146</v>
      </c>
    </row>
    <row r="99" spans="1:65" s="2" customFormat="1" ht="16.5" customHeight="1">
      <c r="A99" s="38"/>
      <c r="B99" s="165"/>
      <c r="C99" s="166" t="s">
        <v>187</v>
      </c>
      <c r="D99" s="166" t="s">
        <v>148</v>
      </c>
      <c r="E99" s="167" t="s">
        <v>1730</v>
      </c>
      <c r="F99" s="168" t="s">
        <v>1731</v>
      </c>
      <c r="G99" s="169" t="s">
        <v>151</v>
      </c>
      <c r="H99" s="170">
        <v>71.6</v>
      </c>
      <c r="I99" s="171"/>
      <c r="J99" s="172">
        <f>ROUND(I99*H99,2)</f>
        <v>0</v>
      </c>
      <c r="K99" s="173"/>
      <c r="L99" s="39"/>
      <c r="M99" s="174" t="s">
        <v>3</v>
      </c>
      <c r="N99" s="175" t="s">
        <v>40</v>
      </c>
      <c r="O99" s="72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178" t="s">
        <v>152</v>
      </c>
      <c r="AT99" s="178" t="s">
        <v>148</v>
      </c>
      <c r="AU99" s="178" t="s">
        <v>79</v>
      </c>
      <c r="AY99" s="19" t="s">
        <v>146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19" t="s">
        <v>77</v>
      </c>
      <c r="BK99" s="179">
        <f>ROUND(I99*H99,2)</f>
        <v>0</v>
      </c>
      <c r="BL99" s="19" t="s">
        <v>152</v>
      </c>
      <c r="BM99" s="178" t="s">
        <v>187</v>
      </c>
    </row>
    <row r="100" spans="1:65" s="2" customFormat="1" ht="24.15" customHeight="1">
      <c r="A100" s="38"/>
      <c r="B100" s="165"/>
      <c r="C100" s="166" t="s">
        <v>199</v>
      </c>
      <c r="D100" s="166" t="s">
        <v>148</v>
      </c>
      <c r="E100" s="167" t="s">
        <v>1732</v>
      </c>
      <c r="F100" s="168" t="s">
        <v>1733</v>
      </c>
      <c r="G100" s="169" t="s">
        <v>151</v>
      </c>
      <c r="H100" s="170">
        <v>71.6</v>
      </c>
      <c r="I100" s="171"/>
      <c r="J100" s="172">
        <f>ROUND(I100*H100,2)</f>
        <v>0</v>
      </c>
      <c r="K100" s="173"/>
      <c r="L100" s="39"/>
      <c r="M100" s="174" t="s">
        <v>3</v>
      </c>
      <c r="N100" s="175" t="s">
        <v>40</v>
      </c>
      <c r="O100" s="72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78" t="s">
        <v>152</v>
      </c>
      <c r="AT100" s="178" t="s">
        <v>148</v>
      </c>
      <c r="AU100" s="178" t="s">
        <v>79</v>
      </c>
      <c r="AY100" s="19" t="s">
        <v>146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9" t="s">
        <v>77</v>
      </c>
      <c r="BK100" s="179">
        <f>ROUND(I100*H100,2)</f>
        <v>0</v>
      </c>
      <c r="BL100" s="19" t="s">
        <v>152</v>
      </c>
      <c r="BM100" s="178" t="s">
        <v>207</v>
      </c>
    </row>
    <row r="101" spans="1:65" s="2" customFormat="1" ht="24.15" customHeight="1">
      <c r="A101" s="38"/>
      <c r="B101" s="165"/>
      <c r="C101" s="166" t="s">
        <v>207</v>
      </c>
      <c r="D101" s="166" t="s">
        <v>148</v>
      </c>
      <c r="E101" s="167" t="s">
        <v>1734</v>
      </c>
      <c r="F101" s="168" t="s">
        <v>1735</v>
      </c>
      <c r="G101" s="169" t="s">
        <v>543</v>
      </c>
      <c r="H101" s="170">
        <v>304</v>
      </c>
      <c r="I101" s="171"/>
      <c r="J101" s="172">
        <f>ROUND(I101*H101,2)</f>
        <v>0</v>
      </c>
      <c r="K101" s="173"/>
      <c r="L101" s="39"/>
      <c r="M101" s="174" t="s">
        <v>3</v>
      </c>
      <c r="N101" s="175" t="s">
        <v>40</v>
      </c>
      <c r="O101" s="72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178" t="s">
        <v>152</v>
      </c>
      <c r="AT101" s="178" t="s">
        <v>148</v>
      </c>
      <c r="AU101" s="178" t="s">
        <v>79</v>
      </c>
      <c r="AY101" s="19" t="s">
        <v>146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19" t="s">
        <v>77</v>
      </c>
      <c r="BK101" s="179">
        <f>ROUND(I101*H101,2)</f>
        <v>0</v>
      </c>
      <c r="BL101" s="19" t="s">
        <v>152</v>
      </c>
      <c r="BM101" s="178" t="s">
        <v>222</v>
      </c>
    </row>
    <row r="102" spans="1:65" s="2" customFormat="1" ht="16.5" customHeight="1">
      <c r="A102" s="38"/>
      <c r="B102" s="165"/>
      <c r="C102" s="209" t="s">
        <v>214</v>
      </c>
      <c r="D102" s="209" t="s">
        <v>273</v>
      </c>
      <c r="E102" s="210" t="s">
        <v>1736</v>
      </c>
      <c r="F102" s="211" t="s">
        <v>1737</v>
      </c>
      <c r="G102" s="212" t="s">
        <v>543</v>
      </c>
      <c r="H102" s="213">
        <v>304</v>
      </c>
      <c r="I102" s="214"/>
      <c r="J102" s="215">
        <f>ROUND(I102*H102,2)</f>
        <v>0</v>
      </c>
      <c r="K102" s="216"/>
      <c r="L102" s="217"/>
      <c r="M102" s="218" t="s">
        <v>3</v>
      </c>
      <c r="N102" s="219" t="s">
        <v>40</v>
      </c>
      <c r="O102" s="72"/>
      <c r="P102" s="176">
        <f>O102*H102</f>
        <v>0</v>
      </c>
      <c r="Q102" s="176">
        <v>0.003</v>
      </c>
      <c r="R102" s="176">
        <f>Q102*H102</f>
        <v>0.912</v>
      </c>
      <c r="S102" s="176">
        <v>0</v>
      </c>
      <c r="T102" s="177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78" t="s">
        <v>207</v>
      </c>
      <c r="AT102" s="178" t="s">
        <v>273</v>
      </c>
      <c r="AU102" s="178" t="s">
        <v>79</v>
      </c>
      <c r="AY102" s="19" t="s">
        <v>146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9" t="s">
        <v>77</v>
      </c>
      <c r="BK102" s="179">
        <f>ROUND(I102*H102,2)</f>
        <v>0</v>
      </c>
      <c r="BL102" s="19" t="s">
        <v>152</v>
      </c>
      <c r="BM102" s="178" t="s">
        <v>238</v>
      </c>
    </row>
    <row r="103" spans="1:65" s="2" customFormat="1" ht="21.75" customHeight="1">
      <c r="A103" s="38"/>
      <c r="B103" s="165"/>
      <c r="C103" s="209" t="s">
        <v>222</v>
      </c>
      <c r="D103" s="209" t="s">
        <v>273</v>
      </c>
      <c r="E103" s="210" t="s">
        <v>1738</v>
      </c>
      <c r="F103" s="211" t="s">
        <v>1739</v>
      </c>
      <c r="G103" s="212" t="s">
        <v>543</v>
      </c>
      <c r="H103" s="213">
        <v>0</v>
      </c>
      <c r="I103" s="214"/>
      <c r="J103" s="215">
        <f>ROUND(I103*H103,2)</f>
        <v>0</v>
      </c>
      <c r="K103" s="216"/>
      <c r="L103" s="217"/>
      <c r="M103" s="218" t="s">
        <v>3</v>
      </c>
      <c r="N103" s="219" t="s">
        <v>40</v>
      </c>
      <c r="O103" s="72"/>
      <c r="P103" s="176">
        <f>O103*H103</f>
        <v>0</v>
      </c>
      <c r="Q103" s="176">
        <v>0.001</v>
      </c>
      <c r="R103" s="176">
        <f>Q103*H103</f>
        <v>0</v>
      </c>
      <c r="S103" s="176">
        <v>0</v>
      </c>
      <c r="T103" s="177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78" t="s">
        <v>207</v>
      </c>
      <c r="AT103" s="178" t="s">
        <v>273</v>
      </c>
      <c r="AU103" s="178" t="s">
        <v>79</v>
      </c>
      <c r="AY103" s="19" t="s">
        <v>146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19" t="s">
        <v>77</v>
      </c>
      <c r="BK103" s="179">
        <f>ROUND(I103*H103,2)</f>
        <v>0</v>
      </c>
      <c r="BL103" s="19" t="s">
        <v>152</v>
      </c>
      <c r="BM103" s="178" t="s">
        <v>249</v>
      </c>
    </row>
    <row r="104" spans="1:65" s="2" customFormat="1" ht="16.5" customHeight="1">
      <c r="A104" s="38"/>
      <c r="B104" s="165"/>
      <c r="C104" s="209" t="s">
        <v>229</v>
      </c>
      <c r="D104" s="209" t="s">
        <v>273</v>
      </c>
      <c r="E104" s="210" t="s">
        <v>1740</v>
      </c>
      <c r="F104" s="211" t="s">
        <v>1741</v>
      </c>
      <c r="G104" s="212" t="s">
        <v>543</v>
      </c>
      <c r="H104" s="213">
        <v>0</v>
      </c>
      <c r="I104" s="214"/>
      <c r="J104" s="215">
        <f>ROUND(I104*H104,2)</f>
        <v>0</v>
      </c>
      <c r="K104" s="216"/>
      <c r="L104" s="217"/>
      <c r="M104" s="218" t="s">
        <v>3</v>
      </c>
      <c r="N104" s="219" t="s">
        <v>40</v>
      </c>
      <c r="O104" s="72"/>
      <c r="P104" s="176">
        <f>O104*H104</f>
        <v>0</v>
      </c>
      <c r="Q104" s="176">
        <v>0.001</v>
      </c>
      <c r="R104" s="176">
        <f>Q104*H104</f>
        <v>0</v>
      </c>
      <c r="S104" s="176">
        <v>0</v>
      </c>
      <c r="T104" s="177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78" t="s">
        <v>207</v>
      </c>
      <c r="AT104" s="178" t="s">
        <v>273</v>
      </c>
      <c r="AU104" s="178" t="s">
        <v>79</v>
      </c>
      <c r="AY104" s="19" t="s">
        <v>146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19" t="s">
        <v>77</v>
      </c>
      <c r="BK104" s="179">
        <f>ROUND(I104*H104,2)</f>
        <v>0</v>
      </c>
      <c r="BL104" s="19" t="s">
        <v>152</v>
      </c>
      <c r="BM104" s="178" t="s">
        <v>167</v>
      </c>
    </row>
    <row r="105" spans="1:65" s="2" customFormat="1" ht="16.5" customHeight="1">
      <c r="A105" s="38"/>
      <c r="B105" s="165"/>
      <c r="C105" s="209" t="s">
        <v>238</v>
      </c>
      <c r="D105" s="209" t="s">
        <v>273</v>
      </c>
      <c r="E105" s="210" t="s">
        <v>1742</v>
      </c>
      <c r="F105" s="211" t="s">
        <v>1743</v>
      </c>
      <c r="G105" s="212" t="s">
        <v>543</v>
      </c>
      <c r="H105" s="213">
        <v>0</v>
      </c>
      <c r="I105" s="214"/>
      <c r="J105" s="215">
        <f>ROUND(I105*H105,2)</f>
        <v>0</v>
      </c>
      <c r="K105" s="216"/>
      <c r="L105" s="217"/>
      <c r="M105" s="218" t="s">
        <v>3</v>
      </c>
      <c r="N105" s="219" t="s">
        <v>40</v>
      </c>
      <c r="O105" s="72"/>
      <c r="P105" s="176">
        <f>O105*H105</f>
        <v>0</v>
      </c>
      <c r="Q105" s="176">
        <v>0.001</v>
      </c>
      <c r="R105" s="176">
        <f>Q105*H105</f>
        <v>0</v>
      </c>
      <c r="S105" s="176">
        <v>0</v>
      </c>
      <c r="T105" s="177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178" t="s">
        <v>207</v>
      </c>
      <c r="AT105" s="178" t="s">
        <v>273</v>
      </c>
      <c r="AU105" s="178" t="s">
        <v>79</v>
      </c>
      <c r="AY105" s="19" t="s">
        <v>146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19" t="s">
        <v>77</v>
      </c>
      <c r="BK105" s="179">
        <f>ROUND(I105*H105,2)</f>
        <v>0</v>
      </c>
      <c r="BL105" s="19" t="s">
        <v>152</v>
      </c>
      <c r="BM105" s="178" t="s">
        <v>272</v>
      </c>
    </row>
    <row r="106" spans="1:65" s="2" customFormat="1" ht="21.75" customHeight="1">
      <c r="A106" s="38"/>
      <c r="B106" s="165"/>
      <c r="C106" s="166" t="s">
        <v>244</v>
      </c>
      <c r="D106" s="166" t="s">
        <v>148</v>
      </c>
      <c r="E106" s="167" t="s">
        <v>1744</v>
      </c>
      <c r="F106" s="168" t="s">
        <v>1745</v>
      </c>
      <c r="G106" s="169" t="s">
        <v>151</v>
      </c>
      <c r="H106" s="170">
        <v>179</v>
      </c>
      <c r="I106" s="171"/>
      <c r="J106" s="172">
        <f>ROUND(I106*H106,2)</f>
        <v>0</v>
      </c>
      <c r="K106" s="173"/>
      <c r="L106" s="39"/>
      <c r="M106" s="174" t="s">
        <v>3</v>
      </c>
      <c r="N106" s="175" t="s">
        <v>40</v>
      </c>
      <c r="O106" s="72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78" t="s">
        <v>152</v>
      </c>
      <c r="AT106" s="178" t="s">
        <v>148</v>
      </c>
      <c r="AU106" s="178" t="s">
        <v>79</v>
      </c>
      <c r="AY106" s="19" t="s">
        <v>146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9" t="s">
        <v>77</v>
      </c>
      <c r="BK106" s="179">
        <f>ROUND(I106*H106,2)</f>
        <v>0</v>
      </c>
      <c r="BL106" s="19" t="s">
        <v>152</v>
      </c>
      <c r="BM106" s="178" t="s">
        <v>287</v>
      </c>
    </row>
    <row r="107" spans="1:51" s="13" customFormat="1" ht="12">
      <c r="A107" s="13"/>
      <c r="B107" s="185"/>
      <c r="C107" s="13"/>
      <c r="D107" s="186" t="s">
        <v>156</v>
      </c>
      <c r="E107" s="187" t="s">
        <v>3</v>
      </c>
      <c r="F107" s="188" t="s">
        <v>1722</v>
      </c>
      <c r="G107" s="13"/>
      <c r="H107" s="187" t="s">
        <v>3</v>
      </c>
      <c r="I107" s="189"/>
      <c r="J107" s="13"/>
      <c r="K107" s="13"/>
      <c r="L107" s="185"/>
      <c r="M107" s="190"/>
      <c r="N107" s="191"/>
      <c r="O107" s="191"/>
      <c r="P107" s="191"/>
      <c r="Q107" s="191"/>
      <c r="R107" s="191"/>
      <c r="S107" s="191"/>
      <c r="T107" s="19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7" t="s">
        <v>156</v>
      </c>
      <c r="AU107" s="187" t="s">
        <v>79</v>
      </c>
      <c r="AV107" s="13" t="s">
        <v>77</v>
      </c>
      <c r="AW107" s="13" t="s">
        <v>31</v>
      </c>
      <c r="AX107" s="13" t="s">
        <v>69</v>
      </c>
      <c r="AY107" s="187" t="s">
        <v>146</v>
      </c>
    </row>
    <row r="108" spans="1:51" s="14" customFormat="1" ht="12">
      <c r="A108" s="14"/>
      <c r="B108" s="193"/>
      <c r="C108" s="14"/>
      <c r="D108" s="186" t="s">
        <v>156</v>
      </c>
      <c r="E108" s="194" t="s">
        <v>3</v>
      </c>
      <c r="F108" s="195" t="s">
        <v>1746</v>
      </c>
      <c r="G108" s="14"/>
      <c r="H108" s="196">
        <v>179</v>
      </c>
      <c r="I108" s="197"/>
      <c r="J108" s="14"/>
      <c r="K108" s="14"/>
      <c r="L108" s="193"/>
      <c r="M108" s="198"/>
      <c r="N108" s="199"/>
      <c r="O108" s="199"/>
      <c r="P108" s="199"/>
      <c r="Q108" s="199"/>
      <c r="R108" s="199"/>
      <c r="S108" s="199"/>
      <c r="T108" s="200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194" t="s">
        <v>156</v>
      </c>
      <c r="AU108" s="194" t="s">
        <v>79</v>
      </c>
      <c r="AV108" s="14" t="s">
        <v>79</v>
      </c>
      <c r="AW108" s="14" t="s">
        <v>31</v>
      </c>
      <c r="AX108" s="14" t="s">
        <v>77</v>
      </c>
      <c r="AY108" s="194" t="s">
        <v>146</v>
      </c>
    </row>
    <row r="109" spans="1:65" s="2" customFormat="1" ht="24.15" customHeight="1">
      <c r="A109" s="38"/>
      <c r="B109" s="165"/>
      <c r="C109" s="166" t="s">
        <v>249</v>
      </c>
      <c r="D109" s="166" t="s">
        <v>148</v>
      </c>
      <c r="E109" s="167" t="s">
        <v>1747</v>
      </c>
      <c r="F109" s="168" t="s">
        <v>1748</v>
      </c>
      <c r="G109" s="169" t="s">
        <v>151</v>
      </c>
      <c r="H109" s="170">
        <v>379</v>
      </c>
      <c r="I109" s="171"/>
      <c r="J109" s="172">
        <f>ROUND(I109*H109,2)</f>
        <v>0</v>
      </c>
      <c r="K109" s="173"/>
      <c r="L109" s="39"/>
      <c r="M109" s="174" t="s">
        <v>3</v>
      </c>
      <c r="N109" s="175" t="s">
        <v>40</v>
      </c>
      <c r="O109" s="72"/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178" t="s">
        <v>152</v>
      </c>
      <c r="AT109" s="178" t="s">
        <v>148</v>
      </c>
      <c r="AU109" s="178" t="s">
        <v>79</v>
      </c>
      <c r="AY109" s="19" t="s">
        <v>146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19" t="s">
        <v>77</v>
      </c>
      <c r="BK109" s="179">
        <f>ROUND(I109*H109,2)</f>
        <v>0</v>
      </c>
      <c r="BL109" s="19" t="s">
        <v>152</v>
      </c>
      <c r="BM109" s="178" t="s">
        <v>1749</v>
      </c>
    </row>
    <row r="110" spans="1:47" s="2" customFormat="1" ht="12">
      <c r="A110" s="38"/>
      <c r="B110" s="39"/>
      <c r="C110" s="38"/>
      <c r="D110" s="180" t="s">
        <v>154</v>
      </c>
      <c r="E110" s="38"/>
      <c r="F110" s="181" t="s">
        <v>1750</v>
      </c>
      <c r="G110" s="38"/>
      <c r="H110" s="38"/>
      <c r="I110" s="182"/>
      <c r="J110" s="38"/>
      <c r="K110" s="38"/>
      <c r="L110" s="39"/>
      <c r="M110" s="183"/>
      <c r="N110" s="184"/>
      <c r="O110" s="72"/>
      <c r="P110" s="72"/>
      <c r="Q110" s="72"/>
      <c r="R110" s="72"/>
      <c r="S110" s="72"/>
      <c r="T110" s="73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9" t="s">
        <v>154</v>
      </c>
      <c r="AU110" s="19" t="s">
        <v>79</v>
      </c>
    </row>
    <row r="111" spans="1:51" s="14" customFormat="1" ht="12">
      <c r="A111" s="14"/>
      <c r="B111" s="193"/>
      <c r="C111" s="14"/>
      <c r="D111" s="186" t="s">
        <v>156</v>
      </c>
      <c r="E111" s="194" t="s">
        <v>3</v>
      </c>
      <c r="F111" s="195" t="s">
        <v>1751</v>
      </c>
      <c r="G111" s="14"/>
      <c r="H111" s="196">
        <v>379</v>
      </c>
      <c r="I111" s="197"/>
      <c r="J111" s="14"/>
      <c r="K111" s="14"/>
      <c r="L111" s="193"/>
      <c r="M111" s="198"/>
      <c r="N111" s="199"/>
      <c r="O111" s="199"/>
      <c r="P111" s="199"/>
      <c r="Q111" s="199"/>
      <c r="R111" s="199"/>
      <c r="S111" s="199"/>
      <c r="T111" s="20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194" t="s">
        <v>156</v>
      </c>
      <c r="AU111" s="194" t="s">
        <v>79</v>
      </c>
      <c r="AV111" s="14" t="s">
        <v>79</v>
      </c>
      <c r="AW111" s="14" t="s">
        <v>31</v>
      </c>
      <c r="AX111" s="14" t="s">
        <v>77</v>
      </c>
      <c r="AY111" s="194" t="s">
        <v>146</v>
      </c>
    </row>
    <row r="112" spans="1:65" s="2" customFormat="1" ht="16.5" customHeight="1">
      <c r="A112" s="38"/>
      <c r="B112" s="165"/>
      <c r="C112" s="166" t="s">
        <v>9</v>
      </c>
      <c r="D112" s="166" t="s">
        <v>148</v>
      </c>
      <c r="E112" s="167" t="s">
        <v>1752</v>
      </c>
      <c r="F112" s="168" t="s">
        <v>1753</v>
      </c>
      <c r="G112" s="169" t="s">
        <v>202</v>
      </c>
      <c r="H112" s="170">
        <v>157.2</v>
      </c>
      <c r="I112" s="171"/>
      <c r="J112" s="172">
        <f>ROUND(I112*H112,2)</f>
        <v>0</v>
      </c>
      <c r="K112" s="173"/>
      <c r="L112" s="39"/>
      <c r="M112" s="174" t="s">
        <v>3</v>
      </c>
      <c r="N112" s="175" t="s">
        <v>40</v>
      </c>
      <c r="O112" s="72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78" t="s">
        <v>152</v>
      </c>
      <c r="AT112" s="178" t="s">
        <v>148</v>
      </c>
      <c r="AU112" s="178" t="s">
        <v>79</v>
      </c>
      <c r="AY112" s="19" t="s">
        <v>146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9" t="s">
        <v>77</v>
      </c>
      <c r="BK112" s="179">
        <f>ROUND(I112*H112,2)</f>
        <v>0</v>
      </c>
      <c r="BL112" s="19" t="s">
        <v>152</v>
      </c>
      <c r="BM112" s="178" t="s">
        <v>296</v>
      </c>
    </row>
    <row r="113" spans="1:51" s="13" customFormat="1" ht="12">
      <c r="A113" s="13"/>
      <c r="B113" s="185"/>
      <c r="C113" s="13"/>
      <c r="D113" s="186" t="s">
        <v>156</v>
      </c>
      <c r="E113" s="187" t="s">
        <v>3</v>
      </c>
      <c r="F113" s="188" t="s">
        <v>1754</v>
      </c>
      <c r="G113" s="13"/>
      <c r="H113" s="187" t="s">
        <v>3</v>
      </c>
      <c r="I113" s="189"/>
      <c r="J113" s="13"/>
      <c r="K113" s="13"/>
      <c r="L113" s="185"/>
      <c r="M113" s="190"/>
      <c r="N113" s="191"/>
      <c r="O113" s="191"/>
      <c r="P113" s="191"/>
      <c r="Q113" s="191"/>
      <c r="R113" s="191"/>
      <c r="S113" s="191"/>
      <c r="T113" s="19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7" t="s">
        <v>156</v>
      </c>
      <c r="AU113" s="187" t="s">
        <v>79</v>
      </c>
      <c r="AV113" s="13" t="s">
        <v>77</v>
      </c>
      <c r="AW113" s="13" t="s">
        <v>31</v>
      </c>
      <c r="AX113" s="13" t="s">
        <v>69</v>
      </c>
      <c r="AY113" s="187" t="s">
        <v>146</v>
      </c>
    </row>
    <row r="114" spans="1:51" s="14" customFormat="1" ht="12">
      <c r="A114" s="14"/>
      <c r="B114" s="193"/>
      <c r="C114" s="14"/>
      <c r="D114" s="186" t="s">
        <v>156</v>
      </c>
      <c r="E114" s="194" t="s">
        <v>3</v>
      </c>
      <c r="F114" s="195" t="s">
        <v>1723</v>
      </c>
      <c r="G114" s="14"/>
      <c r="H114" s="196">
        <v>53.7</v>
      </c>
      <c r="I114" s="197"/>
      <c r="J114" s="14"/>
      <c r="K114" s="14"/>
      <c r="L114" s="193"/>
      <c r="M114" s="198"/>
      <c r="N114" s="199"/>
      <c r="O114" s="199"/>
      <c r="P114" s="199"/>
      <c r="Q114" s="199"/>
      <c r="R114" s="199"/>
      <c r="S114" s="199"/>
      <c r="T114" s="20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194" t="s">
        <v>156</v>
      </c>
      <c r="AU114" s="194" t="s">
        <v>79</v>
      </c>
      <c r="AV114" s="14" t="s">
        <v>79</v>
      </c>
      <c r="AW114" s="14" t="s">
        <v>31</v>
      </c>
      <c r="AX114" s="14" t="s">
        <v>69</v>
      </c>
      <c r="AY114" s="194" t="s">
        <v>146</v>
      </c>
    </row>
    <row r="115" spans="1:51" s="13" customFormat="1" ht="12">
      <c r="A115" s="13"/>
      <c r="B115" s="185"/>
      <c r="C115" s="13"/>
      <c r="D115" s="186" t="s">
        <v>156</v>
      </c>
      <c r="E115" s="187" t="s">
        <v>3</v>
      </c>
      <c r="F115" s="188" t="s">
        <v>1755</v>
      </c>
      <c r="G115" s="13"/>
      <c r="H115" s="187" t="s">
        <v>3</v>
      </c>
      <c r="I115" s="189"/>
      <c r="J115" s="13"/>
      <c r="K115" s="13"/>
      <c r="L115" s="185"/>
      <c r="M115" s="190"/>
      <c r="N115" s="191"/>
      <c r="O115" s="191"/>
      <c r="P115" s="191"/>
      <c r="Q115" s="191"/>
      <c r="R115" s="191"/>
      <c r="S115" s="191"/>
      <c r="T115" s="19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7" t="s">
        <v>156</v>
      </c>
      <c r="AU115" s="187" t="s">
        <v>79</v>
      </c>
      <c r="AV115" s="13" t="s">
        <v>77</v>
      </c>
      <c r="AW115" s="13" t="s">
        <v>31</v>
      </c>
      <c r="AX115" s="13" t="s">
        <v>69</v>
      </c>
      <c r="AY115" s="187" t="s">
        <v>146</v>
      </c>
    </row>
    <row r="116" spans="1:51" s="14" customFormat="1" ht="12">
      <c r="A116" s="14"/>
      <c r="B116" s="193"/>
      <c r="C116" s="14"/>
      <c r="D116" s="186" t="s">
        <v>156</v>
      </c>
      <c r="E116" s="194" t="s">
        <v>3</v>
      </c>
      <c r="F116" s="195" t="s">
        <v>1756</v>
      </c>
      <c r="G116" s="14"/>
      <c r="H116" s="196">
        <v>103.5</v>
      </c>
      <c r="I116" s="197"/>
      <c r="J116" s="14"/>
      <c r="K116" s="14"/>
      <c r="L116" s="193"/>
      <c r="M116" s="198"/>
      <c r="N116" s="199"/>
      <c r="O116" s="199"/>
      <c r="P116" s="199"/>
      <c r="Q116" s="199"/>
      <c r="R116" s="199"/>
      <c r="S116" s="199"/>
      <c r="T116" s="20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194" t="s">
        <v>156</v>
      </c>
      <c r="AU116" s="194" t="s">
        <v>79</v>
      </c>
      <c r="AV116" s="14" t="s">
        <v>79</v>
      </c>
      <c r="AW116" s="14" t="s">
        <v>31</v>
      </c>
      <c r="AX116" s="14" t="s">
        <v>69</v>
      </c>
      <c r="AY116" s="194" t="s">
        <v>146</v>
      </c>
    </row>
    <row r="117" spans="1:51" s="15" customFormat="1" ht="12">
      <c r="A117" s="15"/>
      <c r="B117" s="201"/>
      <c r="C117" s="15"/>
      <c r="D117" s="186" t="s">
        <v>156</v>
      </c>
      <c r="E117" s="202" t="s">
        <v>3</v>
      </c>
      <c r="F117" s="203" t="s">
        <v>161</v>
      </c>
      <c r="G117" s="15"/>
      <c r="H117" s="204">
        <v>157.2</v>
      </c>
      <c r="I117" s="205"/>
      <c r="J117" s="15"/>
      <c r="K117" s="15"/>
      <c r="L117" s="201"/>
      <c r="M117" s="206"/>
      <c r="N117" s="207"/>
      <c r="O117" s="207"/>
      <c r="P117" s="207"/>
      <c r="Q117" s="207"/>
      <c r="R117" s="207"/>
      <c r="S117" s="207"/>
      <c r="T117" s="208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02" t="s">
        <v>156</v>
      </c>
      <c r="AU117" s="202" t="s">
        <v>79</v>
      </c>
      <c r="AV117" s="15" t="s">
        <v>152</v>
      </c>
      <c r="AW117" s="15" t="s">
        <v>31</v>
      </c>
      <c r="AX117" s="15" t="s">
        <v>77</v>
      </c>
      <c r="AY117" s="202" t="s">
        <v>146</v>
      </c>
    </row>
    <row r="118" spans="1:65" s="2" customFormat="1" ht="37.8" customHeight="1">
      <c r="A118" s="38"/>
      <c r="B118" s="165"/>
      <c r="C118" s="166" t="s">
        <v>167</v>
      </c>
      <c r="D118" s="166" t="s">
        <v>148</v>
      </c>
      <c r="E118" s="167" t="s">
        <v>1757</v>
      </c>
      <c r="F118" s="168" t="s">
        <v>1758</v>
      </c>
      <c r="G118" s="169" t="s">
        <v>151</v>
      </c>
      <c r="H118" s="170">
        <v>164</v>
      </c>
      <c r="I118" s="171"/>
      <c r="J118" s="172">
        <f>ROUND(I118*H118,2)</f>
        <v>0</v>
      </c>
      <c r="K118" s="173"/>
      <c r="L118" s="39"/>
      <c r="M118" s="174" t="s">
        <v>3</v>
      </c>
      <c r="N118" s="175" t="s">
        <v>40</v>
      </c>
      <c r="O118" s="72"/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178" t="s">
        <v>152</v>
      </c>
      <c r="AT118" s="178" t="s">
        <v>148</v>
      </c>
      <c r="AU118" s="178" t="s">
        <v>79</v>
      </c>
      <c r="AY118" s="19" t="s">
        <v>146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19" t="s">
        <v>77</v>
      </c>
      <c r="BK118" s="179">
        <f>ROUND(I118*H118,2)</f>
        <v>0</v>
      </c>
      <c r="BL118" s="19" t="s">
        <v>152</v>
      </c>
      <c r="BM118" s="178" t="s">
        <v>308</v>
      </c>
    </row>
    <row r="119" spans="1:65" s="2" customFormat="1" ht="33" customHeight="1">
      <c r="A119" s="38"/>
      <c r="B119" s="165"/>
      <c r="C119" s="166" t="s">
        <v>265</v>
      </c>
      <c r="D119" s="166" t="s">
        <v>148</v>
      </c>
      <c r="E119" s="167" t="s">
        <v>1759</v>
      </c>
      <c r="F119" s="168" t="s">
        <v>1760</v>
      </c>
      <c r="G119" s="169" t="s">
        <v>151</v>
      </c>
      <c r="H119" s="170">
        <v>364</v>
      </c>
      <c r="I119" s="171"/>
      <c r="J119" s="172">
        <f>ROUND(I119*H119,2)</f>
        <v>0</v>
      </c>
      <c r="K119" s="173"/>
      <c r="L119" s="39"/>
      <c r="M119" s="174" t="s">
        <v>3</v>
      </c>
      <c r="N119" s="175" t="s">
        <v>40</v>
      </c>
      <c r="O119" s="72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78" t="s">
        <v>152</v>
      </c>
      <c r="AT119" s="178" t="s">
        <v>148</v>
      </c>
      <c r="AU119" s="178" t="s">
        <v>79</v>
      </c>
      <c r="AY119" s="19" t="s">
        <v>146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19" t="s">
        <v>77</v>
      </c>
      <c r="BK119" s="179">
        <f>ROUND(I119*H119,2)</f>
        <v>0</v>
      </c>
      <c r="BL119" s="19" t="s">
        <v>152</v>
      </c>
      <c r="BM119" s="178" t="s">
        <v>337</v>
      </c>
    </row>
    <row r="120" spans="1:65" s="2" customFormat="1" ht="16.5" customHeight="1">
      <c r="A120" s="38"/>
      <c r="B120" s="165"/>
      <c r="C120" s="166" t="s">
        <v>272</v>
      </c>
      <c r="D120" s="166" t="s">
        <v>148</v>
      </c>
      <c r="E120" s="167" t="s">
        <v>1684</v>
      </c>
      <c r="F120" s="168" t="s">
        <v>1685</v>
      </c>
      <c r="G120" s="169" t="s">
        <v>151</v>
      </c>
      <c r="H120" s="170">
        <v>71.6</v>
      </c>
      <c r="I120" s="171"/>
      <c r="J120" s="172">
        <f>ROUND(I120*H120,2)</f>
        <v>0</v>
      </c>
      <c r="K120" s="173"/>
      <c r="L120" s="39"/>
      <c r="M120" s="174" t="s">
        <v>3</v>
      </c>
      <c r="N120" s="175" t="s">
        <v>40</v>
      </c>
      <c r="O120" s="72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78" t="s">
        <v>152</v>
      </c>
      <c r="AT120" s="178" t="s">
        <v>148</v>
      </c>
      <c r="AU120" s="178" t="s">
        <v>79</v>
      </c>
      <c r="AY120" s="19" t="s">
        <v>146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19" t="s">
        <v>77</v>
      </c>
      <c r="BK120" s="179">
        <f>ROUND(I120*H120,2)</f>
        <v>0</v>
      </c>
      <c r="BL120" s="19" t="s">
        <v>152</v>
      </c>
      <c r="BM120" s="178" t="s">
        <v>365</v>
      </c>
    </row>
    <row r="121" spans="1:65" s="2" customFormat="1" ht="16.5" customHeight="1">
      <c r="A121" s="38"/>
      <c r="B121" s="165"/>
      <c r="C121" s="209" t="s">
        <v>278</v>
      </c>
      <c r="D121" s="209" t="s">
        <v>273</v>
      </c>
      <c r="E121" s="210" t="s">
        <v>1687</v>
      </c>
      <c r="F121" s="211" t="s">
        <v>1688</v>
      </c>
      <c r="G121" s="212" t="s">
        <v>202</v>
      </c>
      <c r="H121" s="213">
        <v>7.16</v>
      </c>
      <c r="I121" s="214"/>
      <c r="J121" s="215">
        <f>ROUND(I121*H121,2)</f>
        <v>0</v>
      </c>
      <c r="K121" s="216"/>
      <c r="L121" s="217"/>
      <c r="M121" s="218" t="s">
        <v>3</v>
      </c>
      <c r="N121" s="219" t="s">
        <v>40</v>
      </c>
      <c r="O121" s="72"/>
      <c r="P121" s="176">
        <f>O121*H121</f>
        <v>0</v>
      </c>
      <c r="Q121" s="176">
        <v>0.2</v>
      </c>
      <c r="R121" s="176">
        <f>Q121*H121</f>
        <v>1.4320000000000002</v>
      </c>
      <c r="S121" s="176">
        <v>0</v>
      </c>
      <c r="T121" s="17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78" t="s">
        <v>207</v>
      </c>
      <c r="AT121" s="178" t="s">
        <v>273</v>
      </c>
      <c r="AU121" s="178" t="s">
        <v>79</v>
      </c>
      <c r="AY121" s="19" t="s">
        <v>146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19" t="s">
        <v>77</v>
      </c>
      <c r="BK121" s="179">
        <f>ROUND(I121*H121,2)</f>
        <v>0</v>
      </c>
      <c r="BL121" s="19" t="s">
        <v>152</v>
      </c>
      <c r="BM121" s="178" t="s">
        <v>380</v>
      </c>
    </row>
    <row r="122" spans="1:51" s="14" customFormat="1" ht="12">
      <c r="A122" s="14"/>
      <c r="B122" s="193"/>
      <c r="C122" s="14"/>
      <c r="D122" s="186" t="s">
        <v>156</v>
      </c>
      <c r="E122" s="194" t="s">
        <v>3</v>
      </c>
      <c r="F122" s="195" t="s">
        <v>1761</v>
      </c>
      <c r="G122" s="14"/>
      <c r="H122" s="196">
        <v>7.16</v>
      </c>
      <c r="I122" s="197"/>
      <c r="J122" s="14"/>
      <c r="K122" s="14"/>
      <c r="L122" s="193"/>
      <c r="M122" s="198"/>
      <c r="N122" s="199"/>
      <c r="O122" s="199"/>
      <c r="P122" s="199"/>
      <c r="Q122" s="199"/>
      <c r="R122" s="199"/>
      <c r="S122" s="199"/>
      <c r="T122" s="20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194" t="s">
        <v>156</v>
      </c>
      <c r="AU122" s="194" t="s">
        <v>79</v>
      </c>
      <c r="AV122" s="14" t="s">
        <v>79</v>
      </c>
      <c r="AW122" s="14" t="s">
        <v>31</v>
      </c>
      <c r="AX122" s="14" t="s">
        <v>69</v>
      </c>
      <c r="AY122" s="194" t="s">
        <v>146</v>
      </c>
    </row>
    <row r="123" spans="1:51" s="15" customFormat="1" ht="12">
      <c r="A123" s="15"/>
      <c r="B123" s="201"/>
      <c r="C123" s="15"/>
      <c r="D123" s="186" t="s">
        <v>156</v>
      </c>
      <c r="E123" s="202" t="s">
        <v>3</v>
      </c>
      <c r="F123" s="203" t="s">
        <v>161</v>
      </c>
      <c r="G123" s="15"/>
      <c r="H123" s="204">
        <v>7.16</v>
      </c>
      <c r="I123" s="205"/>
      <c r="J123" s="15"/>
      <c r="K123" s="15"/>
      <c r="L123" s="201"/>
      <c r="M123" s="206"/>
      <c r="N123" s="207"/>
      <c r="O123" s="207"/>
      <c r="P123" s="207"/>
      <c r="Q123" s="207"/>
      <c r="R123" s="207"/>
      <c r="S123" s="207"/>
      <c r="T123" s="208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02" t="s">
        <v>156</v>
      </c>
      <c r="AU123" s="202" t="s">
        <v>79</v>
      </c>
      <c r="AV123" s="15" t="s">
        <v>152</v>
      </c>
      <c r="AW123" s="15" t="s">
        <v>31</v>
      </c>
      <c r="AX123" s="15" t="s">
        <v>77</v>
      </c>
      <c r="AY123" s="202" t="s">
        <v>146</v>
      </c>
    </row>
    <row r="124" spans="1:65" s="2" customFormat="1" ht="24.15" customHeight="1">
      <c r="A124" s="38"/>
      <c r="B124" s="165"/>
      <c r="C124" s="166" t="s">
        <v>287</v>
      </c>
      <c r="D124" s="166" t="s">
        <v>148</v>
      </c>
      <c r="E124" s="167" t="s">
        <v>1690</v>
      </c>
      <c r="F124" s="168" t="s">
        <v>1691</v>
      </c>
      <c r="G124" s="169" t="s">
        <v>257</v>
      </c>
      <c r="H124" s="170">
        <v>0.006</v>
      </c>
      <c r="I124" s="171"/>
      <c r="J124" s="172">
        <f>ROUND(I124*H124,2)</f>
        <v>0</v>
      </c>
      <c r="K124" s="173"/>
      <c r="L124" s="39"/>
      <c r="M124" s="174" t="s">
        <v>3</v>
      </c>
      <c r="N124" s="175" t="s">
        <v>40</v>
      </c>
      <c r="O124" s="72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78" t="s">
        <v>152</v>
      </c>
      <c r="AT124" s="178" t="s">
        <v>148</v>
      </c>
      <c r="AU124" s="178" t="s">
        <v>79</v>
      </c>
      <c r="AY124" s="19" t="s">
        <v>146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19" t="s">
        <v>77</v>
      </c>
      <c r="BK124" s="179">
        <f>ROUND(I124*H124,2)</f>
        <v>0</v>
      </c>
      <c r="BL124" s="19" t="s">
        <v>152</v>
      </c>
      <c r="BM124" s="178" t="s">
        <v>396</v>
      </c>
    </row>
    <row r="125" spans="1:51" s="13" customFormat="1" ht="12">
      <c r="A125" s="13"/>
      <c r="B125" s="185"/>
      <c r="C125" s="13"/>
      <c r="D125" s="186" t="s">
        <v>156</v>
      </c>
      <c r="E125" s="187" t="s">
        <v>3</v>
      </c>
      <c r="F125" s="188" t="s">
        <v>1692</v>
      </c>
      <c r="G125" s="13"/>
      <c r="H125" s="187" t="s">
        <v>3</v>
      </c>
      <c r="I125" s="189"/>
      <c r="J125" s="13"/>
      <c r="K125" s="13"/>
      <c r="L125" s="185"/>
      <c r="M125" s="190"/>
      <c r="N125" s="191"/>
      <c r="O125" s="191"/>
      <c r="P125" s="191"/>
      <c r="Q125" s="191"/>
      <c r="R125" s="191"/>
      <c r="S125" s="191"/>
      <c r="T125" s="19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7" t="s">
        <v>156</v>
      </c>
      <c r="AU125" s="187" t="s">
        <v>79</v>
      </c>
      <c r="AV125" s="13" t="s">
        <v>77</v>
      </c>
      <c r="AW125" s="13" t="s">
        <v>31</v>
      </c>
      <c r="AX125" s="13" t="s">
        <v>69</v>
      </c>
      <c r="AY125" s="187" t="s">
        <v>146</v>
      </c>
    </row>
    <row r="126" spans="1:51" s="14" customFormat="1" ht="12">
      <c r="A126" s="14"/>
      <c r="B126" s="193"/>
      <c r="C126" s="14"/>
      <c r="D126" s="186" t="s">
        <v>156</v>
      </c>
      <c r="E126" s="194" t="s">
        <v>3</v>
      </c>
      <c r="F126" s="195" t="s">
        <v>1762</v>
      </c>
      <c r="G126" s="14"/>
      <c r="H126" s="196">
        <v>0.006</v>
      </c>
      <c r="I126" s="197"/>
      <c r="J126" s="14"/>
      <c r="K126" s="14"/>
      <c r="L126" s="193"/>
      <c r="M126" s="198"/>
      <c r="N126" s="199"/>
      <c r="O126" s="199"/>
      <c r="P126" s="199"/>
      <c r="Q126" s="199"/>
      <c r="R126" s="199"/>
      <c r="S126" s="199"/>
      <c r="T126" s="20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194" t="s">
        <v>156</v>
      </c>
      <c r="AU126" s="194" t="s">
        <v>79</v>
      </c>
      <c r="AV126" s="14" t="s">
        <v>79</v>
      </c>
      <c r="AW126" s="14" t="s">
        <v>31</v>
      </c>
      <c r="AX126" s="14" t="s">
        <v>69</v>
      </c>
      <c r="AY126" s="194" t="s">
        <v>146</v>
      </c>
    </row>
    <row r="127" spans="1:51" s="15" customFormat="1" ht="12">
      <c r="A127" s="15"/>
      <c r="B127" s="201"/>
      <c r="C127" s="15"/>
      <c r="D127" s="186" t="s">
        <v>156</v>
      </c>
      <c r="E127" s="202" t="s">
        <v>3</v>
      </c>
      <c r="F127" s="203" t="s">
        <v>161</v>
      </c>
      <c r="G127" s="15"/>
      <c r="H127" s="204">
        <v>0.006</v>
      </c>
      <c r="I127" s="205"/>
      <c r="J127" s="15"/>
      <c r="K127" s="15"/>
      <c r="L127" s="201"/>
      <c r="M127" s="206"/>
      <c r="N127" s="207"/>
      <c r="O127" s="207"/>
      <c r="P127" s="207"/>
      <c r="Q127" s="207"/>
      <c r="R127" s="207"/>
      <c r="S127" s="207"/>
      <c r="T127" s="208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02" t="s">
        <v>156</v>
      </c>
      <c r="AU127" s="202" t="s">
        <v>79</v>
      </c>
      <c r="AV127" s="15" t="s">
        <v>152</v>
      </c>
      <c r="AW127" s="15" t="s">
        <v>31</v>
      </c>
      <c r="AX127" s="15" t="s">
        <v>77</v>
      </c>
      <c r="AY127" s="202" t="s">
        <v>146</v>
      </c>
    </row>
    <row r="128" spans="1:65" s="2" customFormat="1" ht="16.5" customHeight="1">
      <c r="A128" s="38"/>
      <c r="B128" s="165"/>
      <c r="C128" s="209" t="s">
        <v>8</v>
      </c>
      <c r="D128" s="209" t="s">
        <v>273</v>
      </c>
      <c r="E128" s="210" t="s">
        <v>1696</v>
      </c>
      <c r="F128" s="211" t="s">
        <v>1763</v>
      </c>
      <c r="G128" s="212" t="s">
        <v>1524</v>
      </c>
      <c r="H128" s="213">
        <v>6.08</v>
      </c>
      <c r="I128" s="214"/>
      <c r="J128" s="215">
        <f>ROUND(I128*H128,2)</f>
        <v>0</v>
      </c>
      <c r="K128" s="216"/>
      <c r="L128" s="217"/>
      <c r="M128" s="218" t="s">
        <v>3</v>
      </c>
      <c r="N128" s="219" t="s">
        <v>40</v>
      </c>
      <c r="O128" s="72"/>
      <c r="P128" s="176">
        <f>O128*H128</f>
        <v>0</v>
      </c>
      <c r="Q128" s="176">
        <v>0.001</v>
      </c>
      <c r="R128" s="176">
        <f>Q128*H128</f>
        <v>0.00608</v>
      </c>
      <c r="S128" s="176">
        <v>0</v>
      </c>
      <c r="T128" s="17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78" t="s">
        <v>207</v>
      </c>
      <c r="AT128" s="178" t="s">
        <v>273</v>
      </c>
      <c r="AU128" s="178" t="s">
        <v>79</v>
      </c>
      <c r="AY128" s="19" t="s">
        <v>146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9" t="s">
        <v>77</v>
      </c>
      <c r="BK128" s="179">
        <f>ROUND(I128*H128,2)</f>
        <v>0</v>
      </c>
      <c r="BL128" s="19" t="s">
        <v>152</v>
      </c>
      <c r="BM128" s="178" t="s">
        <v>409</v>
      </c>
    </row>
    <row r="129" spans="1:51" s="13" customFormat="1" ht="12">
      <c r="A129" s="13"/>
      <c r="B129" s="185"/>
      <c r="C129" s="13"/>
      <c r="D129" s="186" t="s">
        <v>156</v>
      </c>
      <c r="E129" s="187" t="s">
        <v>3</v>
      </c>
      <c r="F129" s="188" t="s">
        <v>1698</v>
      </c>
      <c r="G129" s="13"/>
      <c r="H129" s="187" t="s">
        <v>3</v>
      </c>
      <c r="I129" s="189"/>
      <c r="J129" s="13"/>
      <c r="K129" s="13"/>
      <c r="L129" s="185"/>
      <c r="M129" s="190"/>
      <c r="N129" s="191"/>
      <c r="O129" s="191"/>
      <c r="P129" s="191"/>
      <c r="Q129" s="191"/>
      <c r="R129" s="191"/>
      <c r="S129" s="191"/>
      <c r="T129" s="19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7" t="s">
        <v>156</v>
      </c>
      <c r="AU129" s="187" t="s">
        <v>79</v>
      </c>
      <c r="AV129" s="13" t="s">
        <v>77</v>
      </c>
      <c r="AW129" s="13" t="s">
        <v>31</v>
      </c>
      <c r="AX129" s="13" t="s">
        <v>69</v>
      </c>
      <c r="AY129" s="187" t="s">
        <v>146</v>
      </c>
    </row>
    <row r="130" spans="1:51" s="14" customFormat="1" ht="12">
      <c r="A130" s="14"/>
      <c r="B130" s="193"/>
      <c r="C130" s="14"/>
      <c r="D130" s="186" t="s">
        <v>156</v>
      </c>
      <c r="E130" s="194" t="s">
        <v>3</v>
      </c>
      <c r="F130" s="195" t="s">
        <v>1764</v>
      </c>
      <c r="G130" s="14"/>
      <c r="H130" s="196">
        <v>6.08</v>
      </c>
      <c r="I130" s="197"/>
      <c r="J130" s="14"/>
      <c r="K130" s="14"/>
      <c r="L130" s="193"/>
      <c r="M130" s="198"/>
      <c r="N130" s="199"/>
      <c r="O130" s="199"/>
      <c r="P130" s="199"/>
      <c r="Q130" s="199"/>
      <c r="R130" s="199"/>
      <c r="S130" s="199"/>
      <c r="T130" s="20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194" t="s">
        <v>156</v>
      </c>
      <c r="AU130" s="194" t="s">
        <v>79</v>
      </c>
      <c r="AV130" s="14" t="s">
        <v>79</v>
      </c>
      <c r="AW130" s="14" t="s">
        <v>31</v>
      </c>
      <c r="AX130" s="14" t="s">
        <v>69</v>
      </c>
      <c r="AY130" s="194" t="s">
        <v>146</v>
      </c>
    </row>
    <row r="131" spans="1:51" s="15" customFormat="1" ht="12">
      <c r="A131" s="15"/>
      <c r="B131" s="201"/>
      <c r="C131" s="15"/>
      <c r="D131" s="186" t="s">
        <v>156</v>
      </c>
      <c r="E131" s="202" t="s">
        <v>3</v>
      </c>
      <c r="F131" s="203" t="s">
        <v>161</v>
      </c>
      <c r="G131" s="15"/>
      <c r="H131" s="204">
        <v>6.08</v>
      </c>
      <c r="I131" s="205"/>
      <c r="J131" s="15"/>
      <c r="K131" s="15"/>
      <c r="L131" s="201"/>
      <c r="M131" s="206"/>
      <c r="N131" s="207"/>
      <c r="O131" s="207"/>
      <c r="P131" s="207"/>
      <c r="Q131" s="207"/>
      <c r="R131" s="207"/>
      <c r="S131" s="207"/>
      <c r="T131" s="208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02" t="s">
        <v>156</v>
      </c>
      <c r="AU131" s="202" t="s">
        <v>79</v>
      </c>
      <c r="AV131" s="15" t="s">
        <v>152</v>
      </c>
      <c r="AW131" s="15" t="s">
        <v>31</v>
      </c>
      <c r="AX131" s="15" t="s">
        <v>77</v>
      </c>
      <c r="AY131" s="202" t="s">
        <v>146</v>
      </c>
    </row>
    <row r="132" spans="1:65" s="2" customFormat="1" ht="16.5" customHeight="1">
      <c r="A132" s="38"/>
      <c r="B132" s="165"/>
      <c r="C132" s="166" t="s">
        <v>296</v>
      </c>
      <c r="D132" s="166" t="s">
        <v>148</v>
      </c>
      <c r="E132" s="167" t="s">
        <v>1765</v>
      </c>
      <c r="F132" s="168" t="s">
        <v>1766</v>
      </c>
      <c r="G132" s="169" t="s">
        <v>151</v>
      </c>
      <c r="H132" s="170">
        <v>429.6</v>
      </c>
      <c r="I132" s="171"/>
      <c r="J132" s="172">
        <f>ROUND(I132*H132,2)</f>
        <v>0</v>
      </c>
      <c r="K132" s="173"/>
      <c r="L132" s="39"/>
      <c r="M132" s="174" t="s">
        <v>3</v>
      </c>
      <c r="N132" s="175" t="s">
        <v>40</v>
      </c>
      <c r="O132" s="72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78" t="s">
        <v>152</v>
      </c>
      <c r="AT132" s="178" t="s">
        <v>148</v>
      </c>
      <c r="AU132" s="178" t="s">
        <v>79</v>
      </c>
      <c r="AY132" s="19" t="s">
        <v>146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9" t="s">
        <v>77</v>
      </c>
      <c r="BK132" s="179">
        <f>ROUND(I132*H132,2)</f>
        <v>0</v>
      </c>
      <c r="BL132" s="19" t="s">
        <v>152</v>
      </c>
      <c r="BM132" s="178" t="s">
        <v>419</v>
      </c>
    </row>
    <row r="133" spans="1:51" s="13" customFormat="1" ht="12">
      <c r="A133" s="13"/>
      <c r="B133" s="185"/>
      <c r="C133" s="13"/>
      <c r="D133" s="186" t="s">
        <v>156</v>
      </c>
      <c r="E133" s="187" t="s">
        <v>3</v>
      </c>
      <c r="F133" s="188" t="s">
        <v>1767</v>
      </c>
      <c r="G133" s="13"/>
      <c r="H133" s="187" t="s">
        <v>3</v>
      </c>
      <c r="I133" s="189"/>
      <c r="J133" s="13"/>
      <c r="K133" s="13"/>
      <c r="L133" s="185"/>
      <c r="M133" s="190"/>
      <c r="N133" s="191"/>
      <c r="O133" s="191"/>
      <c r="P133" s="191"/>
      <c r="Q133" s="191"/>
      <c r="R133" s="191"/>
      <c r="S133" s="191"/>
      <c r="T133" s="19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7" t="s">
        <v>156</v>
      </c>
      <c r="AU133" s="187" t="s">
        <v>79</v>
      </c>
      <c r="AV133" s="13" t="s">
        <v>77</v>
      </c>
      <c r="AW133" s="13" t="s">
        <v>31</v>
      </c>
      <c r="AX133" s="13" t="s">
        <v>69</v>
      </c>
      <c r="AY133" s="187" t="s">
        <v>146</v>
      </c>
    </row>
    <row r="134" spans="1:51" s="14" customFormat="1" ht="12">
      <c r="A134" s="14"/>
      <c r="B134" s="193"/>
      <c r="C134" s="14"/>
      <c r="D134" s="186" t="s">
        <v>156</v>
      </c>
      <c r="E134" s="194" t="s">
        <v>3</v>
      </c>
      <c r="F134" s="195" t="s">
        <v>1768</v>
      </c>
      <c r="G134" s="14"/>
      <c r="H134" s="196">
        <v>429.6</v>
      </c>
      <c r="I134" s="197"/>
      <c r="J134" s="14"/>
      <c r="K134" s="14"/>
      <c r="L134" s="193"/>
      <c r="M134" s="198"/>
      <c r="N134" s="199"/>
      <c r="O134" s="199"/>
      <c r="P134" s="199"/>
      <c r="Q134" s="199"/>
      <c r="R134" s="199"/>
      <c r="S134" s="199"/>
      <c r="T134" s="20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194" t="s">
        <v>156</v>
      </c>
      <c r="AU134" s="194" t="s">
        <v>79</v>
      </c>
      <c r="AV134" s="14" t="s">
        <v>79</v>
      </c>
      <c r="AW134" s="14" t="s">
        <v>31</v>
      </c>
      <c r="AX134" s="14" t="s">
        <v>69</v>
      </c>
      <c r="AY134" s="194" t="s">
        <v>146</v>
      </c>
    </row>
    <row r="135" spans="1:51" s="15" customFormat="1" ht="12">
      <c r="A135" s="15"/>
      <c r="B135" s="201"/>
      <c r="C135" s="15"/>
      <c r="D135" s="186" t="s">
        <v>156</v>
      </c>
      <c r="E135" s="202" t="s">
        <v>3</v>
      </c>
      <c r="F135" s="203" t="s">
        <v>161</v>
      </c>
      <c r="G135" s="15"/>
      <c r="H135" s="204">
        <v>429.6</v>
      </c>
      <c r="I135" s="205"/>
      <c r="J135" s="15"/>
      <c r="K135" s="15"/>
      <c r="L135" s="201"/>
      <c r="M135" s="206"/>
      <c r="N135" s="207"/>
      <c r="O135" s="207"/>
      <c r="P135" s="207"/>
      <c r="Q135" s="207"/>
      <c r="R135" s="207"/>
      <c r="S135" s="207"/>
      <c r="T135" s="208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02" t="s">
        <v>156</v>
      </c>
      <c r="AU135" s="202" t="s">
        <v>79</v>
      </c>
      <c r="AV135" s="15" t="s">
        <v>152</v>
      </c>
      <c r="AW135" s="15" t="s">
        <v>31</v>
      </c>
      <c r="AX135" s="15" t="s">
        <v>77</v>
      </c>
      <c r="AY135" s="202" t="s">
        <v>146</v>
      </c>
    </row>
    <row r="136" spans="1:65" s="2" customFormat="1" ht="16.5" customHeight="1">
      <c r="A136" s="38"/>
      <c r="B136" s="165"/>
      <c r="C136" s="166" t="s">
        <v>303</v>
      </c>
      <c r="D136" s="166" t="s">
        <v>148</v>
      </c>
      <c r="E136" s="167" t="s">
        <v>1705</v>
      </c>
      <c r="F136" s="168" t="s">
        <v>1706</v>
      </c>
      <c r="G136" s="169" t="s">
        <v>202</v>
      </c>
      <c r="H136" s="170">
        <v>9.12</v>
      </c>
      <c r="I136" s="171"/>
      <c r="J136" s="172">
        <f>ROUND(I136*H136,2)</f>
        <v>0</v>
      </c>
      <c r="K136" s="173"/>
      <c r="L136" s="39"/>
      <c r="M136" s="174" t="s">
        <v>3</v>
      </c>
      <c r="N136" s="175" t="s">
        <v>40</v>
      </c>
      <c r="O136" s="72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78" t="s">
        <v>152</v>
      </c>
      <c r="AT136" s="178" t="s">
        <v>148</v>
      </c>
      <c r="AU136" s="178" t="s">
        <v>79</v>
      </c>
      <c r="AY136" s="19" t="s">
        <v>146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9" t="s">
        <v>77</v>
      </c>
      <c r="BK136" s="179">
        <f>ROUND(I136*H136,2)</f>
        <v>0</v>
      </c>
      <c r="BL136" s="19" t="s">
        <v>152</v>
      </c>
      <c r="BM136" s="178" t="s">
        <v>430</v>
      </c>
    </row>
    <row r="137" spans="1:51" s="13" customFormat="1" ht="12">
      <c r="A137" s="13"/>
      <c r="B137" s="185"/>
      <c r="C137" s="13"/>
      <c r="D137" s="186" t="s">
        <v>156</v>
      </c>
      <c r="E137" s="187" t="s">
        <v>3</v>
      </c>
      <c r="F137" s="188" t="s">
        <v>1769</v>
      </c>
      <c r="G137" s="13"/>
      <c r="H137" s="187" t="s">
        <v>3</v>
      </c>
      <c r="I137" s="189"/>
      <c r="J137" s="13"/>
      <c r="K137" s="13"/>
      <c r="L137" s="185"/>
      <c r="M137" s="190"/>
      <c r="N137" s="191"/>
      <c r="O137" s="191"/>
      <c r="P137" s="191"/>
      <c r="Q137" s="191"/>
      <c r="R137" s="191"/>
      <c r="S137" s="191"/>
      <c r="T137" s="19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7" t="s">
        <v>156</v>
      </c>
      <c r="AU137" s="187" t="s">
        <v>79</v>
      </c>
      <c r="AV137" s="13" t="s">
        <v>77</v>
      </c>
      <c r="AW137" s="13" t="s">
        <v>31</v>
      </c>
      <c r="AX137" s="13" t="s">
        <v>69</v>
      </c>
      <c r="AY137" s="187" t="s">
        <v>146</v>
      </c>
    </row>
    <row r="138" spans="1:51" s="14" customFormat="1" ht="12">
      <c r="A138" s="14"/>
      <c r="B138" s="193"/>
      <c r="C138" s="14"/>
      <c r="D138" s="186" t="s">
        <v>156</v>
      </c>
      <c r="E138" s="194" t="s">
        <v>3</v>
      </c>
      <c r="F138" s="195" t="s">
        <v>1770</v>
      </c>
      <c r="G138" s="14"/>
      <c r="H138" s="196">
        <v>9.12</v>
      </c>
      <c r="I138" s="197"/>
      <c r="J138" s="14"/>
      <c r="K138" s="14"/>
      <c r="L138" s="193"/>
      <c r="M138" s="198"/>
      <c r="N138" s="199"/>
      <c r="O138" s="199"/>
      <c r="P138" s="199"/>
      <c r="Q138" s="199"/>
      <c r="R138" s="199"/>
      <c r="S138" s="199"/>
      <c r="T138" s="20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194" t="s">
        <v>156</v>
      </c>
      <c r="AU138" s="194" t="s">
        <v>79</v>
      </c>
      <c r="AV138" s="14" t="s">
        <v>79</v>
      </c>
      <c r="AW138" s="14" t="s">
        <v>31</v>
      </c>
      <c r="AX138" s="14" t="s">
        <v>69</v>
      </c>
      <c r="AY138" s="194" t="s">
        <v>146</v>
      </c>
    </row>
    <row r="139" spans="1:51" s="15" customFormat="1" ht="12">
      <c r="A139" s="15"/>
      <c r="B139" s="201"/>
      <c r="C139" s="15"/>
      <c r="D139" s="186" t="s">
        <v>156</v>
      </c>
      <c r="E139" s="202" t="s">
        <v>3</v>
      </c>
      <c r="F139" s="203" t="s">
        <v>161</v>
      </c>
      <c r="G139" s="15"/>
      <c r="H139" s="204">
        <v>9.12</v>
      </c>
      <c r="I139" s="205"/>
      <c r="J139" s="15"/>
      <c r="K139" s="15"/>
      <c r="L139" s="201"/>
      <c r="M139" s="206"/>
      <c r="N139" s="207"/>
      <c r="O139" s="207"/>
      <c r="P139" s="207"/>
      <c r="Q139" s="207"/>
      <c r="R139" s="207"/>
      <c r="S139" s="207"/>
      <c r="T139" s="208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02" t="s">
        <v>156</v>
      </c>
      <c r="AU139" s="202" t="s">
        <v>79</v>
      </c>
      <c r="AV139" s="15" t="s">
        <v>152</v>
      </c>
      <c r="AW139" s="15" t="s">
        <v>31</v>
      </c>
      <c r="AX139" s="15" t="s">
        <v>77</v>
      </c>
      <c r="AY139" s="202" t="s">
        <v>146</v>
      </c>
    </row>
    <row r="140" spans="1:65" s="2" customFormat="1" ht="16.5" customHeight="1">
      <c r="A140" s="38"/>
      <c r="B140" s="165"/>
      <c r="C140" s="166" t="s">
        <v>308</v>
      </c>
      <c r="D140" s="166" t="s">
        <v>148</v>
      </c>
      <c r="E140" s="167" t="s">
        <v>1714</v>
      </c>
      <c r="F140" s="168" t="s">
        <v>1715</v>
      </c>
      <c r="G140" s="169" t="s">
        <v>202</v>
      </c>
      <c r="H140" s="170">
        <v>9.12</v>
      </c>
      <c r="I140" s="171"/>
      <c r="J140" s="172">
        <f>ROUND(I140*H140,2)</f>
        <v>0</v>
      </c>
      <c r="K140" s="173"/>
      <c r="L140" s="39"/>
      <c r="M140" s="174" t="s">
        <v>3</v>
      </c>
      <c r="N140" s="175" t="s">
        <v>40</v>
      </c>
      <c r="O140" s="72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78" t="s">
        <v>152</v>
      </c>
      <c r="AT140" s="178" t="s">
        <v>148</v>
      </c>
      <c r="AU140" s="178" t="s">
        <v>79</v>
      </c>
      <c r="AY140" s="19" t="s">
        <v>146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9" t="s">
        <v>77</v>
      </c>
      <c r="BK140" s="179">
        <f>ROUND(I140*H140,2)</f>
        <v>0</v>
      </c>
      <c r="BL140" s="19" t="s">
        <v>152</v>
      </c>
      <c r="BM140" s="178" t="s">
        <v>1592</v>
      </c>
    </row>
    <row r="141" spans="1:65" s="2" customFormat="1" ht="16.5" customHeight="1">
      <c r="A141" s="38"/>
      <c r="B141" s="165"/>
      <c r="C141" s="209" t="s">
        <v>328</v>
      </c>
      <c r="D141" s="209" t="s">
        <v>273</v>
      </c>
      <c r="E141" s="210" t="s">
        <v>1716</v>
      </c>
      <c r="F141" s="211" t="s">
        <v>1717</v>
      </c>
      <c r="G141" s="212" t="s">
        <v>202</v>
      </c>
      <c r="H141" s="213">
        <v>9.12</v>
      </c>
      <c r="I141" s="214"/>
      <c r="J141" s="215">
        <f>ROUND(I141*H141,2)</f>
        <v>0</v>
      </c>
      <c r="K141" s="216"/>
      <c r="L141" s="217"/>
      <c r="M141" s="218" t="s">
        <v>3</v>
      </c>
      <c r="N141" s="219" t="s">
        <v>40</v>
      </c>
      <c r="O141" s="72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78" t="s">
        <v>207</v>
      </c>
      <c r="AT141" s="178" t="s">
        <v>273</v>
      </c>
      <c r="AU141" s="178" t="s">
        <v>79</v>
      </c>
      <c r="AY141" s="19" t="s">
        <v>146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9" t="s">
        <v>77</v>
      </c>
      <c r="BK141" s="179">
        <f>ROUND(I141*H141,2)</f>
        <v>0</v>
      </c>
      <c r="BL141" s="19" t="s">
        <v>152</v>
      </c>
      <c r="BM141" s="178" t="s">
        <v>436</v>
      </c>
    </row>
    <row r="142" spans="1:63" s="12" customFormat="1" ht="22.8" customHeight="1">
      <c r="A142" s="12"/>
      <c r="B142" s="152"/>
      <c r="C142" s="12"/>
      <c r="D142" s="153" t="s">
        <v>68</v>
      </c>
      <c r="E142" s="163" t="s">
        <v>1049</v>
      </c>
      <c r="F142" s="163" t="s">
        <v>1050</v>
      </c>
      <c r="G142" s="12"/>
      <c r="H142" s="12"/>
      <c r="I142" s="155"/>
      <c r="J142" s="164">
        <f>BK142</f>
        <v>0</v>
      </c>
      <c r="K142" s="12"/>
      <c r="L142" s="152"/>
      <c r="M142" s="157"/>
      <c r="N142" s="158"/>
      <c r="O142" s="158"/>
      <c r="P142" s="159">
        <f>P143</f>
        <v>0</v>
      </c>
      <c r="Q142" s="158"/>
      <c r="R142" s="159">
        <f>R143</f>
        <v>0</v>
      </c>
      <c r="S142" s="158"/>
      <c r="T142" s="160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3" t="s">
        <v>77</v>
      </c>
      <c r="AT142" s="161" t="s">
        <v>68</v>
      </c>
      <c r="AU142" s="161" t="s">
        <v>77</v>
      </c>
      <c r="AY142" s="153" t="s">
        <v>146</v>
      </c>
      <c r="BK142" s="162">
        <f>BK143</f>
        <v>0</v>
      </c>
    </row>
    <row r="143" spans="1:65" s="2" customFormat="1" ht="16.5" customHeight="1">
      <c r="A143" s="38"/>
      <c r="B143" s="165"/>
      <c r="C143" s="166" t="s">
        <v>337</v>
      </c>
      <c r="D143" s="166" t="s">
        <v>148</v>
      </c>
      <c r="E143" s="167" t="s">
        <v>1718</v>
      </c>
      <c r="F143" s="168" t="s">
        <v>1719</v>
      </c>
      <c r="G143" s="169" t="s">
        <v>257</v>
      </c>
      <c r="H143" s="170">
        <v>2.684</v>
      </c>
      <c r="I143" s="171"/>
      <c r="J143" s="172">
        <f>ROUND(I143*H143,2)</f>
        <v>0</v>
      </c>
      <c r="K143" s="173"/>
      <c r="L143" s="39"/>
      <c r="M143" s="228" t="s">
        <v>3</v>
      </c>
      <c r="N143" s="229" t="s">
        <v>40</v>
      </c>
      <c r="O143" s="22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78" t="s">
        <v>152</v>
      </c>
      <c r="AT143" s="178" t="s">
        <v>148</v>
      </c>
      <c r="AU143" s="178" t="s">
        <v>79</v>
      </c>
      <c r="AY143" s="19" t="s">
        <v>146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9" t="s">
        <v>77</v>
      </c>
      <c r="BK143" s="179">
        <f>ROUND(I143*H143,2)</f>
        <v>0</v>
      </c>
      <c r="BL143" s="19" t="s">
        <v>152</v>
      </c>
      <c r="BM143" s="178" t="s">
        <v>448</v>
      </c>
    </row>
    <row r="144" spans="1:31" s="2" customFormat="1" ht="6.95" customHeight="1">
      <c r="A144" s="38"/>
      <c r="B144" s="55"/>
      <c r="C144" s="56"/>
      <c r="D144" s="56"/>
      <c r="E144" s="56"/>
      <c r="F144" s="56"/>
      <c r="G144" s="56"/>
      <c r="H144" s="56"/>
      <c r="I144" s="56"/>
      <c r="J144" s="56"/>
      <c r="K144" s="56"/>
      <c r="L144" s="39"/>
      <c r="M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</sheetData>
  <autoFilter ref="C81:K143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3_01/162751117"/>
    <hyperlink ref="F90" r:id="rId2" display="https://podminky.urs.cz/item/CS_URS_2023_01/171201231"/>
    <hyperlink ref="F93" r:id="rId3" display="https://podminky.urs.cz/item/CS_URS_2023_01/171251201"/>
    <hyperlink ref="F110" r:id="rId4" display="https://podminky.urs.cz/item/CS_URS_2023_01/1848135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79</v>
      </c>
    </row>
    <row r="4" spans="2:46" s="1" customFormat="1" ht="24.95" customHeight="1">
      <c r="B4" s="22"/>
      <c r="D4" s="23" t="s">
        <v>113</v>
      </c>
      <c r="L4" s="22"/>
      <c r="M4" s="114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5" t="str">
        <f>'Rekapitulace stavby'!K6</f>
        <v>Revitalizace vnitrobloku Bayerova - Botanická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114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1771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8. 8. 2022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tr">
        <f>IF('Rekapitulace stavby'!AN10="","",'Rekapitulace stavby'!AN10)</f>
        <v/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27</v>
      </c>
      <c r="J15" s="27" t="str">
        <f>IF('Rekapitulace stavby'!AN11="","",'Rekapitulace stavby'!AN11)</f>
        <v/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26</v>
      </c>
      <c r="J20" s="27" t="str">
        <f>IF('Rekapitulace stavby'!AN16="","",'Rekapitulace stavby'!AN16)</f>
        <v/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27</v>
      </c>
      <c r="J21" s="27" t="str">
        <f>IF('Rekapitulace stavby'!AN17="","",'Rekapitulace stavby'!AN17)</f>
        <v/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32</v>
      </c>
      <c r="E23" s="38"/>
      <c r="F23" s="38"/>
      <c r="G23" s="38"/>
      <c r="H23" s="38"/>
      <c r="I23" s="32" t="s">
        <v>26</v>
      </c>
      <c r="J23" s="27" t="str">
        <f>IF('Rekapitulace stavby'!AN19="","",'Rekapitulace stavby'!AN19)</f>
        <v/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33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35</v>
      </c>
      <c r="E30" s="38"/>
      <c r="F30" s="38"/>
      <c r="G30" s="38"/>
      <c r="H30" s="38"/>
      <c r="I30" s="38"/>
      <c r="J30" s="90">
        <f>ROUND(J82,2)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37</v>
      </c>
      <c r="G32" s="38"/>
      <c r="H32" s="38"/>
      <c r="I32" s="43" t="s">
        <v>36</v>
      </c>
      <c r="J32" s="43" t="s">
        <v>38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39</v>
      </c>
      <c r="E33" s="32" t="s">
        <v>40</v>
      </c>
      <c r="F33" s="122">
        <f>ROUND((SUM(BE82:BE106)),2)</f>
        <v>0</v>
      </c>
      <c r="G33" s="38"/>
      <c r="H33" s="38"/>
      <c r="I33" s="123">
        <v>0.21</v>
      </c>
      <c r="J33" s="122">
        <f>ROUND(((SUM(BE82:BE106))*I33),2)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41</v>
      </c>
      <c r="F34" s="122">
        <f>ROUND((SUM(BF82:BF106)),2)</f>
        <v>0</v>
      </c>
      <c r="G34" s="38"/>
      <c r="H34" s="38"/>
      <c r="I34" s="123">
        <v>0.15</v>
      </c>
      <c r="J34" s="122">
        <f>ROUND(((SUM(BF82:BF106))*I34),2)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42</v>
      </c>
      <c r="F35" s="122">
        <f>ROUND((SUM(BG82:BG106)),2)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43</v>
      </c>
      <c r="F36" s="122">
        <f>ROUND((SUM(BH82:BH106)),2)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44</v>
      </c>
      <c r="F37" s="122">
        <f>ROUND((SUM(BI82:BI106)),2)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45</v>
      </c>
      <c r="E39" s="76"/>
      <c r="F39" s="76"/>
      <c r="G39" s="126" t="s">
        <v>46</v>
      </c>
      <c r="H39" s="127" t="s">
        <v>47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116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Revitalizace vnitrobloku Bayerova - Botanická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114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SO 801.3 - Vegetační úpravy - trávníky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 xml:space="preserve"> </v>
      </c>
      <c r="G52" s="38"/>
      <c r="H52" s="38"/>
      <c r="I52" s="32" t="s">
        <v>23</v>
      </c>
      <c r="J52" s="64" t="str">
        <f>IF(J12="","",J12)</f>
        <v>8. 8. 2022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 xml:space="preserve"> </v>
      </c>
      <c r="G54" s="38"/>
      <c r="H54" s="38"/>
      <c r="I54" s="32" t="s">
        <v>30</v>
      </c>
      <c r="J54" s="36" t="str">
        <f>E21</f>
        <v xml:space="preserve"> 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38"/>
      <c r="E55" s="38"/>
      <c r="F55" s="27" t="str">
        <f>IF(E18="","",E18)</f>
        <v>Vyplň údaj</v>
      </c>
      <c r="G55" s="38"/>
      <c r="H55" s="38"/>
      <c r="I55" s="32" t="s">
        <v>32</v>
      </c>
      <c r="J55" s="36" t="str">
        <f>E24</f>
        <v xml:space="preserve"> 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117</v>
      </c>
      <c r="D57" s="124"/>
      <c r="E57" s="124"/>
      <c r="F57" s="124"/>
      <c r="G57" s="124"/>
      <c r="H57" s="124"/>
      <c r="I57" s="124"/>
      <c r="J57" s="131" t="s">
        <v>118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67</v>
      </c>
      <c r="D59" s="38"/>
      <c r="E59" s="38"/>
      <c r="F59" s="38"/>
      <c r="G59" s="38"/>
      <c r="H59" s="38"/>
      <c r="I59" s="38"/>
      <c r="J59" s="90">
        <f>J82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119</v>
      </c>
    </row>
    <row r="60" spans="1:31" s="9" customFormat="1" ht="24.95" customHeight="1">
      <c r="A60" s="9"/>
      <c r="B60" s="133"/>
      <c r="C60" s="9"/>
      <c r="D60" s="134" t="s">
        <v>120</v>
      </c>
      <c r="E60" s="135"/>
      <c r="F60" s="135"/>
      <c r="G60" s="135"/>
      <c r="H60" s="135"/>
      <c r="I60" s="135"/>
      <c r="J60" s="136">
        <f>J83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121</v>
      </c>
      <c r="E61" s="139"/>
      <c r="F61" s="139"/>
      <c r="G61" s="139"/>
      <c r="H61" s="139"/>
      <c r="I61" s="139"/>
      <c r="J61" s="140">
        <f>J84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7"/>
      <c r="C62" s="10"/>
      <c r="D62" s="138" t="s">
        <v>128</v>
      </c>
      <c r="E62" s="139"/>
      <c r="F62" s="139"/>
      <c r="G62" s="139"/>
      <c r="H62" s="139"/>
      <c r="I62" s="139"/>
      <c r="J62" s="140">
        <f>J105</f>
        <v>0</v>
      </c>
      <c r="K62" s="10"/>
      <c r="L62" s="13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38"/>
      <c r="D63" s="38"/>
      <c r="E63" s="38"/>
      <c r="F63" s="38"/>
      <c r="G63" s="38"/>
      <c r="H63" s="38"/>
      <c r="I63" s="38"/>
      <c r="J63" s="38"/>
      <c r="K63" s="38"/>
      <c r="L63" s="116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116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116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131</v>
      </c>
      <c r="D69" s="38"/>
      <c r="E69" s="38"/>
      <c r="F69" s="38"/>
      <c r="G69" s="38"/>
      <c r="H69" s="38"/>
      <c r="I69" s="38"/>
      <c r="J69" s="38"/>
      <c r="K69" s="38"/>
      <c r="L69" s="116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38"/>
      <c r="D70" s="38"/>
      <c r="E70" s="38"/>
      <c r="F70" s="38"/>
      <c r="G70" s="38"/>
      <c r="H70" s="38"/>
      <c r="I70" s="38"/>
      <c r="J70" s="38"/>
      <c r="K70" s="38"/>
      <c r="L70" s="11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17</v>
      </c>
      <c r="D71" s="38"/>
      <c r="E71" s="38"/>
      <c r="F71" s="38"/>
      <c r="G71" s="38"/>
      <c r="H71" s="38"/>
      <c r="I71" s="38"/>
      <c r="J71" s="38"/>
      <c r="K71" s="38"/>
      <c r="L71" s="11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38"/>
      <c r="D72" s="38"/>
      <c r="E72" s="115" t="str">
        <f>E7</f>
        <v>Revitalizace vnitrobloku Bayerova - Botanická</v>
      </c>
      <c r="F72" s="32"/>
      <c r="G72" s="32"/>
      <c r="H72" s="32"/>
      <c r="I72" s="38"/>
      <c r="J72" s="38"/>
      <c r="K72" s="38"/>
      <c r="L72" s="11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114</v>
      </c>
      <c r="D73" s="38"/>
      <c r="E73" s="38"/>
      <c r="F73" s="38"/>
      <c r="G73" s="38"/>
      <c r="H73" s="38"/>
      <c r="I73" s="38"/>
      <c r="J73" s="38"/>
      <c r="K73" s="38"/>
      <c r="L73" s="116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38"/>
      <c r="D74" s="38"/>
      <c r="E74" s="62" t="str">
        <f>E9</f>
        <v>SO 801.3 - Vegetační úpravy - trávníky</v>
      </c>
      <c r="F74" s="38"/>
      <c r="G74" s="38"/>
      <c r="H74" s="38"/>
      <c r="I74" s="38"/>
      <c r="J74" s="38"/>
      <c r="K74" s="38"/>
      <c r="L74" s="116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38"/>
      <c r="D75" s="38"/>
      <c r="E75" s="38"/>
      <c r="F75" s="38"/>
      <c r="G75" s="38"/>
      <c r="H75" s="38"/>
      <c r="I75" s="38"/>
      <c r="J75" s="38"/>
      <c r="K75" s="3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38"/>
      <c r="E76" s="38"/>
      <c r="F76" s="27" t="str">
        <f>F12</f>
        <v xml:space="preserve"> </v>
      </c>
      <c r="G76" s="38"/>
      <c r="H76" s="38"/>
      <c r="I76" s="32" t="s">
        <v>23</v>
      </c>
      <c r="J76" s="64" t="str">
        <f>IF(J12="","",J12)</f>
        <v>8. 8. 2022</v>
      </c>
      <c r="K76" s="3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38"/>
      <c r="E78" s="38"/>
      <c r="F78" s="27" t="str">
        <f>E15</f>
        <v xml:space="preserve"> </v>
      </c>
      <c r="G78" s="38"/>
      <c r="H78" s="38"/>
      <c r="I78" s="32" t="s">
        <v>30</v>
      </c>
      <c r="J78" s="36" t="str">
        <f>E21</f>
        <v xml:space="preserve"> </v>
      </c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28</v>
      </c>
      <c r="D79" s="38"/>
      <c r="E79" s="38"/>
      <c r="F79" s="27" t="str">
        <f>IF(E18="","",E18)</f>
        <v>Vyplň údaj</v>
      </c>
      <c r="G79" s="38"/>
      <c r="H79" s="38"/>
      <c r="I79" s="32" t="s">
        <v>32</v>
      </c>
      <c r="J79" s="36" t="str">
        <f>E24</f>
        <v xml:space="preserve"> </v>
      </c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38"/>
      <c r="D80" s="38"/>
      <c r="E80" s="38"/>
      <c r="F80" s="38"/>
      <c r="G80" s="38"/>
      <c r="H80" s="38"/>
      <c r="I80" s="38"/>
      <c r="J80" s="38"/>
      <c r="K80" s="38"/>
      <c r="L80" s="116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41"/>
      <c r="B81" s="142"/>
      <c r="C81" s="143" t="s">
        <v>132</v>
      </c>
      <c r="D81" s="144" t="s">
        <v>54</v>
      </c>
      <c r="E81" s="144" t="s">
        <v>50</v>
      </c>
      <c r="F81" s="144" t="s">
        <v>51</v>
      </c>
      <c r="G81" s="144" t="s">
        <v>133</v>
      </c>
      <c r="H81" s="144" t="s">
        <v>134</v>
      </c>
      <c r="I81" s="144" t="s">
        <v>135</v>
      </c>
      <c r="J81" s="145" t="s">
        <v>118</v>
      </c>
      <c r="K81" s="146" t="s">
        <v>136</v>
      </c>
      <c r="L81" s="147"/>
      <c r="M81" s="80" t="s">
        <v>3</v>
      </c>
      <c r="N81" s="81" t="s">
        <v>39</v>
      </c>
      <c r="O81" s="81" t="s">
        <v>137</v>
      </c>
      <c r="P81" s="81" t="s">
        <v>138</v>
      </c>
      <c r="Q81" s="81" t="s">
        <v>139</v>
      </c>
      <c r="R81" s="81" t="s">
        <v>140</v>
      </c>
      <c r="S81" s="81" t="s">
        <v>141</v>
      </c>
      <c r="T81" s="82" t="s">
        <v>142</v>
      </c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</row>
    <row r="82" spans="1:63" s="2" customFormat="1" ht="22.8" customHeight="1">
      <c r="A82" s="38"/>
      <c r="B82" s="39"/>
      <c r="C82" s="87" t="s">
        <v>143</v>
      </c>
      <c r="D82" s="38"/>
      <c r="E82" s="38"/>
      <c r="F82" s="38"/>
      <c r="G82" s="38"/>
      <c r="H82" s="38"/>
      <c r="I82" s="38"/>
      <c r="J82" s="148">
        <f>BK82</f>
        <v>0</v>
      </c>
      <c r="K82" s="38"/>
      <c r="L82" s="39"/>
      <c r="M82" s="83"/>
      <c r="N82" s="68"/>
      <c r="O82" s="84"/>
      <c r="P82" s="149">
        <f>P83</f>
        <v>0</v>
      </c>
      <c r="Q82" s="84"/>
      <c r="R82" s="149">
        <f>R83</f>
        <v>0.14454</v>
      </c>
      <c r="S82" s="84"/>
      <c r="T82" s="150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9" t="s">
        <v>68</v>
      </c>
      <c r="AU82" s="19" t="s">
        <v>119</v>
      </c>
      <c r="BK82" s="151">
        <f>BK83</f>
        <v>0</v>
      </c>
    </row>
    <row r="83" spans="1:63" s="12" customFormat="1" ht="25.9" customHeight="1">
      <c r="A83" s="12"/>
      <c r="B83" s="152"/>
      <c r="C83" s="12"/>
      <c r="D83" s="153" t="s">
        <v>68</v>
      </c>
      <c r="E83" s="154" t="s">
        <v>144</v>
      </c>
      <c r="F83" s="154" t="s">
        <v>145</v>
      </c>
      <c r="G83" s="12"/>
      <c r="H83" s="12"/>
      <c r="I83" s="155"/>
      <c r="J83" s="156">
        <f>BK83</f>
        <v>0</v>
      </c>
      <c r="K83" s="12"/>
      <c r="L83" s="152"/>
      <c r="M83" s="157"/>
      <c r="N83" s="158"/>
      <c r="O83" s="158"/>
      <c r="P83" s="159">
        <f>P84+P105</f>
        <v>0</v>
      </c>
      <c r="Q83" s="158"/>
      <c r="R83" s="159">
        <f>R84+R105</f>
        <v>0.14454</v>
      </c>
      <c r="S83" s="158"/>
      <c r="T83" s="160">
        <f>T84+T105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53" t="s">
        <v>77</v>
      </c>
      <c r="AT83" s="161" t="s">
        <v>68</v>
      </c>
      <c r="AU83" s="161" t="s">
        <v>69</v>
      </c>
      <c r="AY83" s="153" t="s">
        <v>146</v>
      </c>
      <c r="BK83" s="162">
        <f>BK84+BK105</f>
        <v>0</v>
      </c>
    </row>
    <row r="84" spans="1:63" s="12" customFormat="1" ht="22.8" customHeight="1">
      <c r="A84" s="12"/>
      <c r="B84" s="152"/>
      <c r="C84" s="12"/>
      <c r="D84" s="153" t="s">
        <v>68</v>
      </c>
      <c r="E84" s="163" t="s">
        <v>77</v>
      </c>
      <c r="F84" s="163" t="s">
        <v>147</v>
      </c>
      <c r="G84" s="12"/>
      <c r="H84" s="12"/>
      <c r="I84" s="155"/>
      <c r="J84" s="164">
        <f>BK84</f>
        <v>0</v>
      </c>
      <c r="K84" s="12"/>
      <c r="L84" s="152"/>
      <c r="M84" s="157"/>
      <c r="N84" s="158"/>
      <c r="O84" s="158"/>
      <c r="P84" s="159">
        <f>SUM(P85:P104)</f>
        <v>0</v>
      </c>
      <c r="Q84" s="158"/>
      <c r="R84" s="159">
        <f>SUM(R85:R104)</f>
        <v>0.14454</v>
      </c>
      <c r="S84" s="158"/>
      <c r="T84" s="160">
        <f>SUM(T85:T104)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53" t="s">
        <v>77</v>
      </c>
      <c r="AT84" s="161" t="s">
        <v>68</v>
      </c>
      <c r="AU84" s="161" t="s">
        <v>77</v>
      </c>
      <c r="AY84" s="153" t="s">
        <v>146</v>
      </c>
      <c r="BK84" s="162">
        <f>SUM(BK85:BK104)</f>
        <v>0</v>
      </c>
    </row>
    <row r="85" spans="1:65" s="2" customFormat="1" ht="21.75" customHeight="1">
      <c r="A85" s="38"/>
      <c r="B85" s="165"/>
      <c r="C85" s="166" t="s">
        <v>77</v>
      </c>
      <c r="D85" s="166" t="s">
        <v>148</v>
      </c>
      <c r="E85" s="167" t="s">
        <v>1772</v>
      </c>
      <c r="F85" s="168" t="s">
        <v>1773</v>
      </c>
      <c r="G85" s="169" t="s">
        <v>151</v>
      </c>
      <c r="H85" s="170">
        <v>43305</v>
      </c>
      <c r="I85" s="171"/>
      <c r="J85" s="172">
        <f>ROUND(I85*H85,2)</f>
        <v>0</v>
      </c>
      <c r="K85" s="173"/>
      <c r="L85" s="39"/>
      <c r="M85" s="174" t="s">
        <v>3</v>
      </c>
      <c r="N85" s="175" t="s">
        <v>40</v>
      </c>
      <c r="O85" s="72"/>
      <c r="P85" s="176">
        <f>O85*H85</f>
        <v>0</v>
      </c>
      <c r="Q85" s="176">
        <v>0</v>
      </c>
      <c r="R85" s="176">
        <f>Q85*H85</f>
        <v>0</v>
      </c>
      <c r="S85" s="176">
        <v>0</v>
      </c>
      <c r="T85" s="177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178" t="s">
        <v>152</v>
      </c>
      <c r="AT85" s="178" t="s">
        <v>148</v>
      </c>
      <c r="AU85" s="178" t="s">
        <v>79</v>
      </c>
      <c r="AY85" s="19" t="s">
        <v>146</v>
      </c>
      <c r="BE85" s="179">
        <f>IF(N85="základní",J85,0)</f>
        <v>0</v>
      </c>
      <c r="BF85" s="179">
        <f>IF(N85="snížená",J85,0)</f>
        <v>0</v>
      </c>
      <c r="BG85" s="179">
        <f>IF(N85="zákl. přenesená",J85,0)</f>
        <v>0</v>
      </c>
      <c r="BH85" s="179">
        <f>IF(N85="sníž. přenesená",J85,0)</f>
        <v>0</v>
      </c>
      <c r="BI85" s="179">
        <f>IF(N85="nulová",J85,0)</f>
        <v>0</v>
      </c>
      <c r="BJ85" s="19" t="s">
        <v>77</v>
      </c>
      <c r="BK85" s="179">
        <f>ROUND(I85*H85,2)</f>
        <v>0</v>
      </c>
      <c r="BL85" s="19" t="s">
        <v>152</v>
      </c>
      <c r="BM85" s="178" t="s">
        <v>79</v>
      </c>
    </row>
    <row r="86" spans="1:51" s="14" customFormat="1" ht="12">
      <c r="A86" s="14"/>
      <c r="B86" s="193"/>
      <c r="C86" s="14"/>
      <c r="D86" s="186" t="s">
        <v>156</v>
      </c>
      <c r="E86" s="194" t="s">
        <v>3</v>
      </c>
      <c r="F86" s="195" t="s">
        <v>1774</v>
      </c>
      <c r="G86" s="14"/>
      <c r="H86" s="196">
        <v>43305</v>
      </c>
      <c r="I86" s="197"/>
      <c r="J86" s="14"/>
      <c r="K86" s="14"/>
      <c r="L86" s="193"/>
      <c r="M86" s="198"/>
      <c r="N86" s="199"/>
      <c r="O86" s="199"/>
      <c r="P86" s="199"/>
      <c r="Q86" s="199"/>
      <c r="R86" s="199"/>
      <c r="S86" s="199"/>
      <c r="T86" s="200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T86" s="194" t="s">
        <v>156</v>
      </c>
      <c r="AU86" s="194" t="s">
        <v>79</v>
      </c>
      <c r="AV86" s="14" t="s">
        <v>79</v>
      </c>
      <c r="AW86" s="14" t="s">
        <v>31</v>
      </c>
      <c r="AX86" s="14" t="s">
        <v>69</v>
      </c>
      <c r="AY86" s="194" t="s">
        <v>146</v>
      </c>
    </row>
    <row r="87" spans="1:51" s="15" customFormat="1" ht="12">
      <c r="A87" s="15"/>
      <c r="B87" s="201"/>
      <c r="C87" s="15"/>
      <c r="D87" s="186" t="s">
        <v>156</v>
      </c>
      <c r="E87" s="202" t="s">
        <v>3</v>
      </c>
      <c r="F87" s="203" t="s">
        <v>161</v>
      </c>
      <c r="G87" s="15"/>
      <c r="H87" s="204">
        <v>43305</v>
      </c>
      <c r="I87" s="205"/>
      <c r="J87" s="15"/>
      <c r="K87" s="15"/>
      <c r="L87" s="201"/>
      <c r="M87" s="206"/>
      <c r="N87" s="207"/>
      <c r="O87" s="207"/>
      <c r="P87" s="207"/>
      <c r="Q87" s="207"/>
      <c r="R87" s="207"/>
      <c r="S87" s="207"/>
      <c r="T87" s="208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T87" s="202" t="s">
        <v>156</v>
      </c>
      <c r="AU87" s="202" t="s">
        <v>79</v>
      </c>
      <c r="AV87" s="15" t="s">
        <v>152</v>
      </c>
      <c r="AW87" s="15" t="s">
        <v>31</v>
      </c>
      <c r="AX87" s="15" t="s">
        <v>77</v>
      </c>
      <c r="AY87" s="202" t="s">
        <v>146</v>
      </c>
    </row>
    <row r="88" spans="1:65" s="2" customFormat="1" ht="33" customHeight="1">
      <c r="A88" s="38"/>
      <c r="B88" s="165"/>
      <c r="C88" s="166" t="s">
        <v>79</v>
      </c>
      <c r="D88" s="166" t="s">
        <v>148</v>
      </c>
      <c r="E88" s="167" t="s">
        <v>1775</v>
      </c>
      <c r="F88" s="168" t="s">
        <v>1776</v>
      </c>
      <c r="G88" s="169" t="s">
        <v>151</v>
      </c>
      <c r="H88" s="170">
        <v>2887</v>
      </c>
      <c r="I88" s="171"/>
      <c r="J88" s="172">
        <f>ROUND(I88*H88,2)</f>
        <v>0</v>
      </c>
      <c r="K88" s="173"/>
      <c r="L88" s="39"/>
      <c r="M88" s="174" t="s">
        <v>3</v>
      </c>
      <c r="N88" s="175" t="s">
        <v>40</v>
      </c>
      <c r="O88" s="72"/>
      <c r="P88" s="176">
        <f>O88*H88</f>
        <v>0</v>
      </c>
      <c r="Q88" s="176">
        <v>0</v>
      </c>
      <c r="R88" s="176">
        <f>Q88*H88</f>
        <v>0</v>
      </c>
      <c r="S88" s="176">
        <v>0</v>
      </c>
      <c r="T88" s="177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178" t="s">
        <v>152</v>
      </c>
      <c r="AT88" s="178" t="s">
        <v>148</v>
      </c>
      <c r="AU88" s="178" t="s">
        <v>79</v>
      </c>
      <c r="AY88" s="19" t="s">
        <v>146</v>
      </c>
      <c r="BE88" s="179">
        <f>IF(N88="základní",J88,0)</f>
        <v>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19" t="s">
        <v>77</v>
      </c>
      <c r="BK88" s="179">
        <f>ROUND(I88*H88,2)</f>
        <v>0</v>
      </c>
      <c r="BL88" s="19" t="s">
        <v>152</v>
      </c>
      <c r="BM88" s="178" t="s">
        <v>152</v>
      </c>
    </row>
    <row r="89" spans="1:65" s="2" customFormat="1" ht="24.15" customHeight="1">
      <c r="A89" s="38"/>
      <c r="B89" s="165"/>
      <c r="C89" s="166" t="s">
        <v>168</v>
      </c>
      <c r="D89" s="166" t="s">
        <v>148</v>
      </c>
      <c r="E89" s="167" t="s">
        <v>1777</v>
      </c>
      <c r="F89" s="168" t="s">
        <v>1778</v>
      </c>
      <c r="G89" s="169" t="s">
        <v>151</v>
      </c>
      <c r="H89" s="170">
        <v>2887</v>
      </c>
      <c r="I89" s="171"/>
      <c r="J89" s="172">
        <f>ROUND(I89*H89,2)</f>
        <v>0</v>
      </c>
      <c r="K89" s="173"/>
      <c r="L89" s="39"/>
      <c r="M89" s="174" t="s">
        <v>3</v>
      </c>
      <c r="N89" s="175" t="s">
        <v>40</v>
      </c>
      <c r="O89" s="72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178" t="s">
        <v>152</v>
      </c>
      <c r="AT89" s="178" t="s">
        <v>148</v>
      </c>
      <c r="AU89" s="178" t="s">
        <v>79</v>
      </c>
      <c r="AY89" s="19" t="s">
        <v>146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9" t="s">
        <v>77</v>
      </c>
      <c r="BK89" s="179">
        <f>ROUND(I89*H89,2)</f>
        <v>0</v>
      </c>
      <c r="BL89" s="19" t="s">
        <v>152</v>
      </c>
      <c r="BM89" s="178" t="s">
        <v>187</v>
      </c>
    </row>
    <row r="90" spans="1:65" s="2" customFormat="1" ht="16.5" customHeight="1">
      <c r="A90" s="38"/>
      <c r="B90" s="165"/>
      <c r="C90" s="209" t="s">
        <v>152</v>
      </c>
      <c r="D90" s="209" t="s">
        <v>273</v>
      </c>
      <c r="E90" s="210" t="s">
        <v>1779</v>
      </c>
      <c r="F90" s="211" t="s">
        <v>1780</v>
      </c>
      <c r="G90" s="212" t="s">
        <v>1524</v>
      </c>
      <c r="H90" s="213">
        <v>86.8</v>
      </c>
      <c r="I90" s="214"/>
      <c r="J90" s="215">
        <f>ROUND(I90*H90,2)</f>
        <v>0</v>
      </c>
      <c r="K90" s="216"/>
      <c r="L90" s="217"/>
      <c r="M90" s="218" t="s">
        <v>3</v>
      </c>
      <c r="N90" s="219" t="s">
        <v>40</v>
      </c>
      <c r="O90" s="72"/>
      <c r="P90" s="176">
        <f>O90*H90</f>
        <v>0</v>
      </c>
      <c r="Q90" s="176">
        <v>0.001</v>
      </c>
      <c r="R90" s="176">
        <f>Q90*H90</f>
        <v>0.0868</v>
      </c>
      <c r="S90" s="176">
        <v>0</v>
      </c>
      <c r="T90" s="177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178" t="s">
        <v>207</v>
      </c>
      <c r="AT90" s="178" t="s">
        <v>273</v>
      </c>
      <c r="AU90" s="178" t="s">
        <v>79</v>
      </c>
      <c r="AY90" s="19" t="s">
        <v>146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9" t="s">
        <v>77</v>
      </c>
      <c r="BK90" s="179">
        <f>ROUND(I90*H90,2)</f>
        <v>0</v>
      </c>
      <c r="BL90" s="19" t="s">
        <v>152</v>
      </c>
      <c r="BM90" s="178" t="s">
        <v>207</v>
      </c>
    </row>
    <row r="91" spans="1:65" s="2" customFormat="1" ht="16.5" customHeight="1">
      <c r="A91" s="38"/>
      <c r="B91" s="165"/>
      <c r="C91" s="166" t="s">
        <v>181</v>
      </c>
      <c r="D91" s="166" t="s">
        <v>148</v>
      </c>
      <c r="E91" s="167" t="s">
        <v>1781</v>
      </c>
      <c r="F91" s="168" t="s">
        <v>1782</v>
      </c>
      <c r="G91" s="169" t="s">
        <v>151</v>
      </c>
      <c r="H91" s="170">
        <v>2887</v>
      </c>
      <c r="I91" s="171"/>
      <c r="J91" s="172">
        <f>ROUND(I91*H91,2)</f>
        <v>0</v>
      </c>
      <c r="K91" s="173"/>
      <c r="L91" s="39"/>
      <c r="M91" s="174" t="s">
        <v>3</v>
      </c>
      <c r="N91" s="175" t="s">
        <v>40</v>
      </c>
      <c r="O91" s="72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178" t="s">
        <v>152</v>
      </c>
      <c r="AT91" s="178" t="s">
        <v>148</v>
      </c>
      <c r="AU91" s="178" t="s">
        <v>79</v>
      </c>
      <c r="AY91" s="19" t="s">
        <v>146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19" t="s">
        <v>77</v>
      </c>
      <c r="BK91" s="179">
        <f>ROUND(I91*H91,2)</f>
        <v>0</v>
      </c>
      <c r="BL91" s="19" t="s">
        <v>152</v>
      </c>
      <c r="BM91" s="178" t="s">
        <v>1783</v>
      </c>
    </row>
    <row r="92" spans="1:47" s="2" customFormat="1" ht="12">
      <c r="A92" s="38"/>
      <c r="B92" s="39"/>
      <c r="C92" s="38"/>
      <c r="D92" s="180" t="s">
        <v>154</v>
      </c>
      <c r="E92" s="38"/>
      <c r="F92" s="181" t="s">
        <v>1784</v>
      </c>
      <c r="G92" s="38"/>
      <c r="H92" s="38"/>
      <c r="I92" s="182"/>
      <c r="J92" s="38"/>
      <c r="K92" s="38"/>
      <c r="L92" s="39"/>
      <c r="M92" s="183"/>
      <c r="N92" s="184"/>
      <c r="O92" s="72"/>
      <c r="P92" s="72"/>
      <c r="Q92" s="72"/>
      <c r="R92" s="72"/>
      <c r="S92" s="72"/>
      <c r="T92" s="73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9" t="s">
        <v>154</v>
      </c>
      <c r="AU92" s="19" t="s">
        <v>79</v>
      </c>
    </row>
    <row r="93" spans="1:65" s="2" customFormat="1" ht="24.15" customHeight="1">
      <c r="A93" s="38"/>
      <c r="B93" s="165"/>
      <c r="C93" s="166" t="s">
        <v>187</v>
      </c>
      <c r="D93" s="166" t="s">
        <v>148</v>
      </c>
      <c r="E93" s="167" t="s">
        <v>1747</v>
      </c>
      <c r="F93" s="168" t="s">
        <v>1748</v>
      </c>
      <c r="G93" s="169" t="s">
        <v>151</v>
      </c>
      <c r="H93" s="170">
        <v>2887</v>
      </c>
      <c r="I93" s="171"/>
      <c r="J93" s="172">
        <f>ROUND(I93*H93,2)</f>
        <v>0</v>
      </c>
      <c r="K93" s="173"/>
      <c r="L93" s="39"/>
      <c r="M93" s="174" t="s">
        <v>3</v>
      </c>
      <c r="N93" s="175" t="s">
        <v>40</v>
      </c>
      <c r="O93" s="72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178" t="s">
        <v>152</v>
      </c>
      <c r="AT93" s="178" t="s">
        <v>148</v>
      </c>
      <c r="AU93" s="178" t="s">
        <v>79</v>
      </c>
      <c r="AY93" s="19" t="s">
        <v>146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9" t="s">
        <v>77</v>
      </c>
      <c r="BK93" s="179">
        <f>ROUND(I93*H93,2)</f>
        <v>0</v>
      </c>
      <c r="BL93" s="19" t="s">
        <v>152</v>
      </c>
      <c r="BM93" s="178" t="s">
        <v>1785</v>
      </c>
    </row>
    <row r="94" spans="1:47" s="2" customFormat="1" ht="12">
      <c r="A94" s="38"/>
      <c r="B94" s="39"/>
      <c r="C94" s="38"/>
      <c r="D94" s="180" t="s">
        <v>154</v>
      </c>
      <c r="E94" s="38"/>
      <c r="F94" s="181" t="s">
        <v>1750</v>
      </c>
      <c r="G94" s="38"/>
      <c r="H94" s="38"/>
      <c r="I94" s="182"/>
      <c r="J94" s="38"/>
      <c r="K94" s="38"/>
      <c r="L94" s="39"/>
      <c r="M94" s="183"/>
      <c r="N94" s="184"/>
      <c r="O94" s="72"/>
      <c r="P94" s="72"/>
      <c r="Q94" s="72"/>
      <c r="R94" s="72"/>
      <c r="S94" s="72"/>
      <c r="T94" s="73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9" t="s">
        <v>154</v>
      </c>
      <c r="AU94" s="19" t="s">
        <v>79</v>
      </c>
    </row>
    <row r="95" spans="1:51" s="14" customFormat="1" ht="12">
      <c r="A95" s="14"/>
      <c r="B95" s="193"/>
      <c r="C95" s="14"/>
      <c r="D95" s="186" t="s">
        <v>156</v>
      </c>
      <c r="E95" s="194" t="s">
        <v>3</v>
      </c>
      <c r="F95" s="195" t="s">
        <v>1786</v>
      </c>
      <c r="G95" s="14"/>
      <c r="H95" s="196">
        <v>2887</v>
      </c>
      <c r="I95" s="197"/>
      <c r="J95" s="14"/>
      <c r="K95" s="14"/>
      <c r="L95" s="193"/>
      <c r="M95" s="198"/>
      <c r="N95" s="199"/>
      <c r="O95" s="199"/>
      <c r="P95" s="199"/>
      <c r="Q95" s="199"/>
      <c r="R95" s="199"/>
      <c r="S95" s="199"/>
      <c r="T95" s="200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194" t="s">
        <v>156</v>
      </c>
      <c r="AU95" s="194" t="s">
        <v>79</v>
      </c>
      <c r="AV95" s="14" t="s">
        <v>79</v>
      </c>
      <c r="AW95" s="14" t="s">
        <v>31</v>
      </c>
      <c r="AX95" s="14" t="s">
        <v>77</v>
      </c>
      <c r="AY95" s="194" t="s">
        <v>146</v>
      </c>
    </row>
    <row r="96" spans="1:65" s="2" customFormat="1" ht="16.5" customHeight="1">
      <c r="A96" s="38"/>
      <c r="B96" s="165"/>
      <c r="C96" s="166" t="s">
        <v>199</v>
      </c>
      <c r="D96" s="166" t="s">
        <v>148</v>
      </c>
      <c r="E96" s="167" t="s">
        <v>1787</v>
      </c>
      <c r="F96" s="168" t="s">
        <v>1788</v>
      </c>
      <c r="G96" s="169" t="s">
        <v>257</v>
      </c>
      <c r="H96" s="170">
        <v>0.058</v>
      </c>
      <c r="I96" s="171"/>
      <c r="J96" s="172">
        <f>ROUND(I96*H96,2)</f>
        <v>0</v>
      </c>
      <c r="K96" s="173"/>
      <c r="L96" s="39"/>
      <c r="M96" s="174" t="s">
        <v>3</v>
      </c>
      <c r="N96" s="175" t="s">
        <v>40</v>
      </c>
      <c r="O96" s="72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178" t="s">
        <v>152</v>
      </c>
      <c r="AT96" s="178" t="s">
        <v>148</v>
      </c>
      <c r="AU96" s="178" t="s">
        <v>79</v>
      </c>
      <c r="AY96" s="19" t="s">
        <v>146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9" t="s">
        <v>77</v>
      </c>
      <c r="BK96" s="179">
        <f>ROUND(I96*H96,2)</f>
        <v>0</v>
      </c>
      <c r="BL96" s="19" t="s">
        <v>152</v>
      </c>
      <c r="BM96" s="178" t="s">
        <v>1789</v>
      </c>
    </row>
    <row r="97" spans="1:47" s="2" customFormat="1" ht="12">
      <c r="A97" s="38"/>
      <c r="B97" s="39"/>
      <c r="C97" s="38"/>
      <c r="D97" s="180" t="s">
        <v>154</v>
      </c>
      <c r="E97" s="38"/>
      <c r="F97" s="181" t="s">
        <v>1790</v>
      </c>
      <c r="G97" s="38"/>
      <c r="H97" s="38"/>
      <c r="I97" s="182"/>
      <c r="J97" s="38"/>
      <c r="K97" s="38"/>
      <c r="L97" s="39"/>
      <c r="M97" s="183"/>
      <c r="N97" s="184"/>
      <c r="O97" s="72"/>
      <c r="P97" s="72"/>
      <c r="Q97" s="72"/>
      <c r="R97" s="72"/>
      <c r="S97" s="72"/>
      <c r="T97" s="73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9" t="s">
        <v>154</v>
      </c>
      <c r="AU97" s="19" t="s">
        <v>79</v>
      </c>
    </row>
    <row r="98" spans="1:51" s="14" customFormat="1" ht="12">
      <c r="A98" s="14"/>
      <c r="B98" s="193"/>
      <c r="C98" s="14"/>
      <c r="D98" s="186" t="s">
        <v>156</v>
      </c>
      <c r="E98" s="194" t="s">
        <v>3</v>
      </c>
      <c r="F98" s="195" t="s">
        <v>1791</v>
      </c>
      <c r="G98" s="14"/>
      <c r="H98" s="196">
        <v>0.058</v>
      </c>
      <c r="I98" s="197"/>
      <c r="J98" s="14"/>
      <c r="K98" s="14"/>
      <c r="L98" s="193"/>
      <c r="M98" s="198"/>
      <c r="N98" s="199"/>
      <c r="O98" s="199"/>
      <c r="P98" s="199"/>
      <c r="Q98" s="199"/>
      <c r="R98" s="199"/>
      <c r="S98" s="199"/>
      <c r="T98" s="20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194" t="s">
        <v>156</v>
      </c>
      <c r="AU98" s="194" t="s">
        <v>79</v>
      </c>
      <c r="AV98" s="14" t="s">
        <v>79</v>
      </c>
      <c r="AW98" s="14" t="s">
        <v>31</v>
      </c>
      <c r="AX98" s="14" t="s">
        <v>77</v>
      </c>
      <c r="AY98" s="194" t="s">
        <v>146</v>
      </c>
    </row>
    <row r="99" spans="1:65" s="2" customFormat="1" ht="16.5" customHeight="1">
      <c r="A99" s="38"/>
      <c r="B99" s="165"/>
      <c r="C99" s="209" t="s">
        <v>207</v>
      </c>
      <c r="D99" s="209" t="s">
        <v>273</v>
      </c>
      <c r="E99" s="210" t="s">
        <v>1696</v>
      </c>
      <c r="F99" s="211" t="s">
        <v>1792</v>
      </c>
      <c r="G99" s="212" t="s">
        <v>1524</v>
      </c>
      <c r="H99" s="213">
        <v>57.74</v>
      </c>
      <c r="I99" s="214"/>
      <c r="J99" s="215">
        <f>ROUND(I99*H99,2)</f>
        <v>0</v>
      </c>
      <c r="K99" s="216"/>
      <c r="L99" s="217"/>
      <c r="M99" s="218" t="s">
        <v>3</v>
      </c>
      <c r="N99" s="219" t="s">
        <v>40</v>
      </c>
      <c r="O99" s="72"/>
      <c r="P99" s="176">
        <f>O99*H99</f>
        <v>0</v>
      </c>
      <c r="Q99" s="176">
        <v>0.001</v>
      </c>
      <c r="R99" s="176">
        <f>Q99*H99</f>
        <v>0.05774000000000001</v>
      </c>
      <c r="S99" s="176">
        <v>0</v>
      </c>
      <c r="T99" s="17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178" t="s">
        <v>207</v>
      </c>
      <c r="AT99" s="178" t="s">
        <v>273</v>
      </c>
      <c r="AU99" s="178" t="s">
        <v>79</v>
      </c>
      <c r="AY99" s="19" t="s">
        <v>146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19" t="s">
        <v>77</v>
      </c>
      <c r="BK99" s="179">
        <f>ROUND(I99*H99,2)</f>
        <v>0</v>
      </c>
      <c r="BL99" s="19" t="s">
        <v>152</v>
      </c>
      <c r="BM99" s="178" t="s">
        <v>1793</v>
      </c>
    </row>
    <row r="100" spans="1:51" s="14" customFormat="1" ht="12">
      <c r="A100" s="14"/>
      <c r="B100" s="193"/>
      <c r="C100" s="14"/>
      <c r="D100" s="186" t="s">
        <v>156</v>
      </c>
      <c r="E100" s="194" t="s">
        <v>3</v>
      </c>
      <c r="F100" s="195" t="s">
        <v>1794</v>
      </c>
      <c r="G100" s="14"/>
      <c r="H100" s="196">
        <v>57.74</v>
      </c>
      <c r="I100" s="197"/>
      <c r="J100" s="14"/>
      <c r="K100" s="14"/>
      <c r="L100" s="193"/>
      <c r="M100" s="198"/>
      <c r="N100" s="199"/>
      <c r="O100" s="199"/>
      <c r="P100" s="199"/>
      <c r="Q100" s="199"/>
      <c r="R100" s="199"/>
      <c r="S100" s="199"/>
      <c r="T100" s="20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194" t="s">
        <v>156</v>
      </c>
      <c r="AU100" s="194" t="s">
        <v>79</v>
      </c>
      <c r="AV100" s="14" t="s">
        <v>79</v>
      </c>
      <c r="AW100" s="14" t="s">
        <v>31</v>
      </c>
      <c r="AX100" s="14" t="s">
        <v>77</v>
      </c>
      <c r="AY100" s="194" t="s">
        <v>146</v>
      </c>
    </row>
    <row r="101" spans="1:65" s="2" customFormat="1" ht="16.5" customHeight="1">
      <c r="A101" s="38"/>
      <c r="B101" s="165"/>
      <c r="C101" s="166" t="s">
        <v>214</v>
      </c>
      <c r="D101" s="166" t="s">
        <v>148</v>
      </c>
      <c r="E101" s="167" t="s">
        <v>1795</v>
      </c>
      <c r="F101" s="168" t="s">
        <v>1796</v>
      </c>
      <c r="G101" s="169" t="s">
        <v>151</v>
      </c>
      <c r="H101" s="170">
        <v>2887</v>
      </c>
      <c r="I101" s="171"/>
      <c r="J101" s="172">
        <f>ROUND(I101*H101,2)</f>
        <v>0</v>
      </c>
      <c r="K101" s="173"/>
      <c r="L101" s="39"/>
      <c r="M101" s="174" t="s">
        <v>3</v>
      </c>
      <c r="N101" s="175" t="s">
        <v>40</v>
      </c>
      <c r="O101" s="72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178" t="s">
        <v>152</v>
      </c>
      <c r="AT101" s="178" t="s">
        <v>148</v>
      </c>
      <c r="AU101" s="178" t="s">
        <v>79</v>
      </c>
      <c r="AY101" s="19" t="s">
        <v>146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19" t="s">
        <v>77</v>
      </c>
      <c r="BK101" s="179">
        <f>ROUND(I101*H101,2)</f>
        <v>0</v>
      </c>
      <c r="BL101" s="19" t="s">
        <v>152</v>
      </c>
      <c r="BM101" s="178" t="s">
        <v>1797</v>
      </c>
    </row>
    <row r="102" spans="1:47" s="2" customFormat="1" ht="12">
      <c r="A102" s="38"/>
      <c r="B102" s="39"/>
      <c r="C102" s="38"/>
      <c r="D102" s="180" t="s">
        <v>154</v>
      </c>
      <c r="E102" s="38"/>
      <c r="F102" s="181" t="s">
        <v>1798</v>
      </c>
      <c r="G102" s="38"/>
      <c r="H102" s="38"/>
      <c r="I102" s="182"/>
      <c r="J102" s="38"/>
      <c r="K102" s="38"/>
      <c r="L102" s="39"/>
      <c r="M102" s="183"/>
      <c r="N102" s="184"/>
      <c r="O102" s="72"/>
      <c r="P102" s="72"/>
      <c r="Q102" s="72"/>
      <c r="R102" s="72"/>
      <c r="S102" s="72"/>
      <c r="T102" s="73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9" t="s">
        <v>154</v>
      </c>
      <c r="AU102" s="19" t="s">
        <v>79</v>
      </c>
    </row>
    <row r="103" spans="1:65" s="2" customFormat="1" ht="16.5" customHeight="1">
      <c r="A103" s="38"/>
      <c r="B103" s="165"/>
      <c r="C103" s="166" t="s">
        <v>222</v>
      </c>
      <c r="D103" s="166" t="s">
        <v>148</v>
      </c>
      <c r="E103" s="167" t="s">
        <v>1799</v>
      </c>
      <c r="F103" s="168" t="s">
        <v>1800</v>
      </c>
      <c r="G103" s="169" t="s">
        <v>151</v>
      </c>
      <c r="H103" s="170">
        <v>2887</v>
      </c>
      <c r="I103" s="171"/>
      <c r="J103" s="172">
        <f>ROUND(I103*H103,2)</f>
        <v>0</v>
      </c>
      <c r="K103" s="173"/>
      <c r="L103" s="39"/>
      <c r="M103" s="174" t="s">
        <v>3</v>
      </c>
      <c r="N103" s="175" t="s">
        <v>40</v>
      </c>
      <c r="O103" s="72"/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78" t="s">
        <v>152</v>
      </c>
      <c r="AT103" s="178" t="s">
        <v>148</v>
      </c>
      <c r="AU103" s="178" t="s">
        <v>79</v>
      </c>
      <c r="AY103" s="19" t="s">
        <v>146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19" t="s">
        <v>77</v>
      </c>
      <c r="BK103" s="179">
        <f>ROUND(I103*H103,2)</f>
        <v>0</v>
      </c>
      <c r="BL103" s="19" t="s">
        <v>152</v>
      </c>
      <c r="BM103" s="178" t="s">
        <v>1801</v>
      </c>
    </row>
    <row r="104" spans="1:47" s="2" customFormat="1" ht="12">
      <c r="A104" s="38"/>
      <c r="B104" s="39"/>
      <c r="C104" s="38"/>
      <c r="D104" s="180" t="s">
        <v>154</v>
      </c>
      <c r="E104" s="38"/>
      <c r="F104" s="181" t="s">
        <v>1802</v>
      </c>
      <c r="G104" s="38"/>
      <c r="H104" s="38"/>
      <c r="I104" s="182"/>
      <c r="J104" s="38"/>
      <c r="K104" s="38"/>
      <c r="L104" s="39"/>
      <c r="M104" s="183"/>
      <c r="N104" s="184"/>
      <c r="O104" s="72"/>
      <c r="P104" s="72"/>
      <c r="Q104" s="72"/>
      <c r="R104" s="72"/>
      <c r="S104" s="72"/>
      <c r="T104" s="73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9" t="s">
        <v>154</v>
      </c>
      <c r="AU104" s="19" t="s">
        <v>79</v>
      </c>
    </row>
    <row r="105" spans="1:63" s="12" customFormat="1" ht="22.8" customHeight="1">
      <c r="A105" s="12"/>
      <c r="B105" s="152"/>
      <c r="C105" s="12"/>
      <c r="D105" s="153" t="s">
        <v>68</v>
      </c>
      <c r="E105" s="163" t="s">
        <v>1049</v>
      </c>
      <c r="F105" s="163" t="s">
        <v>1050</v>
      </c>
      <c r="G105" s="12"/>
      <c r="H105" s="12"/>
      <c r="I105" s="155"/>
      <c r="J105" s="164">
        <f>BK105</f>
        <v>0</v>
      </c>
      <c r="K105" s="12"/>
      <c r="L105" s="152"/>
      <c r="M105" s="157"/>
      <c r="N105" s="158"/>
      <c r="O105" s="158"/>
      <c r="P105" s="159">
        <f>P106</f>
        <v>0</v>
      </c>
      <c r="Q105" s="158"/>
      <c r="R105" s="159">
        <f>R106</f>
        <v>0</v>
      </c>
      <c r="S105" s="158"/>
      <c r="T105" s="160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53" t="s">
        <v>77</v>
      </c>
      <c r="AT105" s="161" t="s">
        <v>68</v>
      </c>
      <c r="AU105" s="161" t="s">
        <v>77</v>
      </c>
      <c r="AY105" s="153" t="s">
        <v>146</v>
      </c>
      <c r="BK105" s="162">
        <f>BK106</f>
        <v>0</v>
      </c>
    </row>
    <row r="106" spans="1:65" s="2" customFormat="1" ht="16.5" customHeight="1">
      <c r="A106" s="38"/>
      <c r="B106" s="165"/>
      <c r="C106" s="166" t="s">
        <v>229</v>
      </c>
      <c r="D106" s="166" t="s">
        <v>148</v>
      </c>
      <c r="E106" s="167" t="s">
        <v>1718</v>
      </c>
      <c r="F106" s="168" t="s">
        <v>1719</v>
      </c>
      <c r="G106" s="169" t="s">
        <v>257</v>
      </c>
      <c r="H106" s="170">
        <v>0.145</v>
      </c>
      <c r="I106" s="171"/>
      <c r="J106" s="172">
        <f>ROUND(I106*H106,2)</f>
        <v>0</v>
      </c>
      <c r="K106" s="173"/>
      <c r="L106" s="39"/>
      <c r="M106" s="228" t="s">
        <v>3</v>
      </c>
      <c r="N106" s="229" t="s">
        <v>40</v>
      </c>
      <c r="O106" s="222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78" t="s">
        <v>152</v>
      </c>
      <c r="AT106" s="178" t="s">
        <v>148</v>
      </c>
      <c r="AU106" s="178" t="s">
        <v>79</v>
      </c>
      <c r="AY106" s="19" t="s">
        <v>146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9" t="s">
        <v>77</v>
      </c>
      <c r="BK106" s="179">
        <f>ROUND(I106*H106,2)</f>
        <v>0</v>
      </c>
      <c r="BL106" s="19" t="s">
        <v>152</v>
      </c>
      <c r="BM106" s="178" t="s">
        <v>222</v>
      </c>
    </row>
    <row r="107" spans="1:31" s="2" customFormat="1" ht="6.95" customHeight="1">
      <c r="A107" s="38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39"/>
      <c r="M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</sheetData>
  <autoFilter ref="C81:K106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92" r:id="rId1" display="https://podminky.urs.cz/item/CS_URS_2023_01/183403114"/>
    <hyperlink ref="F94" r:id="rId2" display="https://podminky.urs.cz/item/CS_URS_2023_01/184813511"/>
    <hyperlink ref="F97" r:id="rId3" display="https://podminky.urs.cz/item/CS_URS_2023_01/185802113"/>
    <hyperlink ref="F102" r:id="rId4" display="https://podminky.urs.cz/item/CS_URS_2023_01/185803211"/>
    <hyperlink ref="F104" r:id="rId5" display="https://podminky.urs.cz/item/CS_URS_2023_01/1858112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2023-04-26T22:04:48Z</dcterms:created>
  <dcterms:modified xsi:type="dcterms:W3CDTF">2023-04-26T22:05:05Z</dcterms:modified>
  <cp:category/>
  <cp:version/>
  <cp:contentType/>
  <cp:contentStatus/>
</cp:coreProperties>
</file>