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19440" windowHeight="148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'Položky'!$A$1:$G$368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<sst xmlns="http://schemas.openxmlformats.org/spreadsheetml/2006/main" count="1040" uniqueCount="602">
  <si>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</si>
  <si>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</si>
  <si>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</si>
  <si>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</si>
  <si>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</si>
  <si>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</si>
  <si>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</si>
  <si>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</si>
  <si>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</si>
  <si>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</si>
  <si>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</si>
  <si>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</si>
  <si>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</si>
  <si>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</si>
  <si>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</si>
  <si>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</si>
  <si>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</si>
  <si>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</si>
  <si>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</si>
  <si>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</si>
  <si>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</si>
  <si>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</si>
  <si>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</si>
  <si>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</si>
  <si>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</si>
  <si>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</si>
  <si>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</si>
  <si>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</si>
  <si>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</si>
  <si>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</si>
  <si>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</si>
  <si>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</si>
  <si>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</si>
  <si>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</si>
  <si>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</si>
  <si>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</si>
  <si>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</si>
  <si>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</si>
  <si>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</si>
  <si>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</si>
  <si>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</si>
  <si>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</si>
  <si>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</si>
  <si>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</si>
  <si>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</si>
  <si>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</si>
  <si>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</si>
  <si>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</si>
  <si>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</si>
  <si>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</si>
  <si>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</si>
  <si>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</si>
  <si>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</si>
  <si>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</si>
  <si>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</si>
  <si>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</si>
  <si>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</si>
  <si>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</si>
  <si>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</si>
  <si>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</si>
  <si>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</si>
  <si>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</si>
  <si>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</si>
  <si>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</si>
  <si>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</si>
  <si>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</si>
  <si>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</si>
  <si>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</si>
  <si>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</si>
  <si>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</si>
  <si>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</si>
  <si>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</si>
  <si>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</si>
  <si>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</si>
  <si>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</si>
  <si>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</si>
  <si>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</si>
  <si>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R430/06/3</t>
  </si>
  <si>
    <t>Kadetka-Park a dětské hřiště,Brno -Kraví Hora</t>
  </si>
  <si>
    <t>SO 00</t>
  </si>
  <si>
    <t>Stavební a sadové  úpravy</t>
  </si>
  <si>
    <t>Stavební a sadové úpravy- dětské hřiště</t>
  </si>
  <si>
    <t>0</t>
  </si>
  <si>
    <t>Přípravné práce</t>
  </si>
  <si>
    <t>110001113</t>
  </si>
  <si>
    <t>Výškové zaměření současných rozhodujících výškových úrovní</t>
  </si>
  <si>
    <t>kpl</t>
  </si>
  <si>
    <t>Zemní práce a přípravné práce</t>
  </si>
  <si>
    <t>111212131</t>
  </si>
  <si>
    <t>Odstranění dřevin výš.nad 1m, svah 1:5, s pařezem o průměru krčku do 10 cm s odklizením do 50 m</t>
  </si>
  <si>
    <t>m2</t>
  </si>
  <si>
    <t>+odstranění keřů výška 2 m:84+2</t>
  </si>
  <si>
    <t>111251111</t>
  </si>
  <si>
    <t>Drcení ořezaných zbývající části koruny stromů + keřů keřového porostu</t>
  </si>
  <si>
    <t>m3</t>
  </si>
  <si>
    <t>15 stromů:0,25*15+86*0,2</t>
  </si>
  <si>
    <t>122201101</t>
  </si>
  <si>
    <t xml:space="preserve">Odkopávky nezapažené v hor. 3 do 100 m3 </t>
  </si>
  <si>
    <t>Kamenná dlažba s travnatou spárou - :142*0,26</t>
  </si>
  <si>
    <t>uprava plochy a odkop zeminy pro schodiště:4,5*2,2*0,25+(0,40*0,4*2)*2</t>
  </si>
  <si>
    <t>4,5*1,01*0,25+(0,4*0,4*1,01)*2</t>
  </si>
  <si>
    <t>139601102</t>
  </si>
  <si>
    <t>Ruční výkop jam, rýh a šachet v hornině tř. 3 Zídky Z1+2+3+4</t>
  </si>
  <si>
    <t>výkop pro opěrnou suchou zídku Z1+Z2:(6,5+1,5*0,6)*0,6</t>
  </si>
  <si>
    <t>dtto Z 3+Z4:((5,7+11,8)*0,35)*0,6</t>
  </si>
  <si>
    <t>výkop patek pro trámové lavice a stoly:(0,3*0,3*0,6)*23</t>
  </si>
  <si>
    <t>odkop použít na zpětné dosypy:</t>
  </si>
  <si>
    <t>výkop patek na pergolu:(0,3*0,3*0,9)*10</t>
  </si>
  <si>
    <t>139702111</t>
  </si>
  <si>
    <t>Hloubení jam-vrtané díry pro patky oplocení D 20 cm  do hl.60 cm</t>
  </si>
  <si>
    <t>kus</t>
  </si>
  <si>
    <t>nové oplocení :26</t>
  </si>
  <si>
    <t>161201399</t>
  </si>
  <si>
    <t xml:space="preserve">Dřevní hmota drcená odvoz na deponii do 200 m </t>
  </si>
  <si>
    <t>Dřevní hmota drcená odvoz do spalovny do 9000 m</t>
  </si>
  <si>
    <t>3,25</t>
  </si>
  <si>
    <t>162201103</t>
  </si>
  <si>
    <t xml:space="preserve">Vodorovné přemístění výkopku z hor.1-4 do 250 m </t>
  </si>
  <si>
    <t>41,4945+10,167</t>
  </si>
  <si>
    <t>162701105</t>
  </si>
  <si>
    <t xml:space="preserve">Vodorovné přemístění výkopku z hor.1-4 do 10000 m </t>
  </si>
  <si>
    <t>40m3 ponechat na zpětné dosypy a zásypy:51,6615-40</t>
  </si>
  <si>
    <t>171204111</t>
  </si>
  <si>
    <t>Ulozeni výkopku vč poplatku na skládku cena je pouze orientační</t>
  </si>
  <si>
    <t>174101102</t>
  </si>
  <si>
    <t>Zásyp ruční se zhutněním zasypání původních sklepů zemina ze skrývky</t>
  </si>
  <si>
    <t>Poznámka:sklep pod schody 11m2 prolít cem.maltou(45+11)*0,552</t>
  </si>
  <si>
    <t>182001131</t>
  </si>
  <si>
    <t>Plošná úprava terénu, nerovnosti do 20 cm v rovině urovnání plochy,sejmutí drnů</t>
  </si>
  <si>
    <t>767911822</t>
  </si>
  <si>
    <t>Demontáž drátěného pletiva výšky do 2,0 m vč  betonových sloupků</t>
  </si>
  <si>
    <t>m</t>
  </si>
  <si>
    <t>952901412</t>
  </si>
  <si>
    <t>Vyčištění  plochy po odstranění chatek od zbytků odpadků,skla,plechů,kůlů,textilií a pod</t>
  </si>
  <si>
    <t>112100001</t>
  </si>
  <si>
    <t>Kácení stromů do 500 mm a odstranění pařezů včetně odvozu, spálení větví</t>
  </si>
  <si>
    <t>průměr kmenů do 25 cm:15</t>
  </si>
  <si>
    <t>181309999RT</t>
  </si>
  <si>
    <t xml:space="preserve">Poplatek za spalovnu dřeviny </t>
  </si>
  <si>
    <t>1848 R.pol.01</t>
  </si>
  <si>
    <t>Prohlídka stromů arboristou a provedení pěstebních zásahů- odahd</t>
  </si>
  <si>
    <t>cenu upravena konkretní nabídkou:45</t>
  </si>
  <si>
    <t>900      RT1</t>
  </si>
  <si>
    <t>Hzs - nezmeřitelné práce   čl.17-1a Práce v tarifní třídě 4</t>
  </si>
  <si>
    <t>h</t>
  </si>
  <si>
    <t>ostatní práce neuvedené:10</t>
  </si>
  <si>
    <t>12</t>
  </si>
  <si>
    <t>Stromy</t>
  </si>
  <si>
    <t>183101115</t>
  </si>
  <si>
    <t>Hloub. jamek bez výměny půdy do 0,4 m3, rovina a svah do 1 : 5 - 1 : 2</t>
  </si>
  <si>
    <t>184102113</t>
  </si>
  <si>
    <t>Výsadba dřevin s balem D do 40 cm, v rovině a svah 1 : 5 se zalitím</t>
  </si>
  <si>
    <t>Ukotvení dřevin s balem D do 40 cm, vícekmen kotveno jen 1 kůlem</t>
  </si>
  <si>
    <t>184202112</t>
  </si>
  <si>
    <t xml:space="preserve">Ukotvení dřeviny kůly D do 8 cm, dl. do 3 m </t>
  </si>
  <si>
    <t>184804111</t>
  </si>
  <si>
    <t>Ochrana dřevin před okusem zvěří z rákosu v rovině a svahu až do 1 : 5(1 ks /strom)</t>
  </si>
  <si>
    <t>184921093</t>
  </si>
  <si>
    <t>Mulčování rostlin tl. do 0,1 m  svah až 1:2 jemná štěpka /1m2/strom/</t>
  </si>
  <si>
    <t>185804312</t>
  </si>
  <si>
    <t xml:space="preserve">Zalití rostlin vodou plochy nad 20 m2 </t>
  </si>
  <si>
    <t>80l/strom:31*0,08</t>
  </si>
  <si>
    <t>185851111</t>
  </si>
  <si>
    <t xml:space="preserve">Dovoz vody pro zálivku rostlin do 6 km </t>
  </si>
  <si>
    <t>nezatříděno</t>
  </si>
  <si>
    <t>Dodávka hnojivé tablety k výsadbě 15 ks/strom</t>
  </si>
  <si>
    <t>31*15</t>
  </si>
  <si>
    <t xml:space="preserve">půdní kondicioner -  250kg/strom </t>
  </si>
  <si>
    <t>kg</t>
  </si>
  <si>
    <t>31*0,25</t>
  </si>
  <si>
    <t>Zeolit(doplnění s kondicionerem do výsadbového substrátu) - 3kg/strom</t>
  </si>
  <si>
    <t>31*3</t>
  </si>
  <si>
    <t>02401</t>
  </si>
  <si>
    <t>Prunus x yedoensis  /OK 12 - 14 cm/</t>
  </si>
  <si>
    <t>02402</t>
  </si>
  <si>
    <t>Prunus dulcis  /OK 10-12 cm/</t>
  </si>
  <si>
    <t>02403</t>
  </si>
  <si>
    <t>Carpinus betulus /OK 12 - 14 cm/</t>
  </si>
  <si>
    <t>02404</t>
  </si>
  <si>
    <t>Prunus avium"Plena"  /OK 12 - 14 cm/</t>
  </si>
  <si>
    <t>02405</t>
  </si>
  <si>
    <t>Prunus avium  /OK 12 - 14 cm/</t>
  </si>
  <si>
    <t>02406</t>
  </si>
  <si>
    <t>Prunus"CORDIA" (OK 10 - 12 cm)</t>
  </si>
  <si>
    <t>02407</t>
  </si>
  <si>
    <t>Prunus"BURLAT" (OK 10 - 12 cm)</t>
  </si>
  <si>
    <t>02408</t>
  </si>
  <si>
    <t>Prunus padus - vícekmen (V 175 - 200 cm)</t>
  </si>
  <si>
    <t>02409</t>
  </si>
  <si>
    <t>Sorbus domestica /OK 10 - 12 cm/</t>
  </si>
  <si>
    <t>05217500R</t>
  </si>
  <si>
    <t>Kůl ke kotvení dřevin do D 8 cm délka 2,5m</t>
  </si>
  <si>
    <t>27*3+4</t>
  </si>
  <si>
    <t>10391500</t>
  </si>
  <si>
    <t>Mulčovací štěpka z místa 0,07m2/strom</t>
  </si>
  <si>
    <t>31*0,07</t>
  </si>
  <si>
    <t>709213401</t>
  </si>
  <si>
    <t>chránička z bambusu/rákos</t>
  </si>
  <si>
    <t>13</t>
  </si>
  <si>
    <t>Výsadba keřů</t>
  </si>
  <si>
    <t>183101112</t>
  </si>
  <si>
    <t>Hloub. jamek bez výměny půdy do 0,02 m3, svah 1:5 1:02:00</t>
  </si>
  <si>
    <t>49+18</t>
  </si>
  <si>
    <t>183205111</t>
  </si>
  <si>
    <t xml:space="preserve">Založení záhonu /svah 1 : 5 až 1 : 2 </t>
  </si>
  <si>
    <t>184102121</t>
  </si>
  <si>
    <t xml:space="preserve">Výsadba dřevin s balem D do 20 cm, na svahu 1:2 </t>
  </si>
  <si>
    <t xml:space="preserve">Ukotvení dřeviny kůly D  6 cm, dl. 1,5 m </t>
  </si>
  <si>
    <t>vzdálenost kůlů cca 3 m(délka linie 8 m):3</t>
  </si>
  <si>
    <t>Mulčování rostlin tl. do 0,08 m rovina a svah 1:5 -  do 1 : 2</t>
  </si>
  <si>
    <t>(21+172)</t>
  </si>
  <si>
    <t>5l/keř:67*0,05</t>
  </si>
  <si>
    <t>Dodávka hnojivé tablety k výsadbě 1ks/rostlina</t>
  </si>
  <si>
    <t>67</t>
  </si>
  <si>
    <t>Mtž  kotevní lanko ocelové ke kůlům (3 ks) 2x nad sebou</t>
  </si>
  <si>
    <t>8*2*1,1</t>
  </si>
  <si>
    <t xml:space="preserve">Lanko ocelové  D 6 mm </t>
  </si>
  <si>
    <t>8*2*1,2</t>
  </si>
  <si>
    <t xml:space="preserve">Napínací prvky - očka Pzn  do D 15 mm - </t>
  </si>
  <si>
    <t>02660</t>
  </si>
  <si>
    <t>Amelanchier lamarckii / V 80 - 100 cm/</t>
  </si>
  <si>
    <t>02661</t>
  </si>
  <si>
    <t>Cornus mas" /V 40 - 60 cm/</t>
  </si>
  <si>
    <t>02662</t>
  </si>
  <si>
    <t>Viburnum opulus"ROSEUM" /V 40 - 60 cm/</t>
  </si>
  <si>
    <t>02663</t>
  </si>
  <si>
    <t>Mespilus germanica / V 150 - 175 cm/</t>
  </si>
  <si>
    <t>02664</t>
  </si>
  <si>
    <t>Corylus avellana /V 40 - 60 cm/</t>
  </si>
  <si>
    <t>02665</t>
  </si>
  <si>
    <t>Ligustrum vulgare /V 40-60 cm/</t>
  </si>
  <si>
    <t>05217224</t>
  </si>
  <si>
    <t>Kotevní kůl  D 6 cm délka 2,5 m</t>
  </si>
  <si>
    <t>10391501</t>
  </si>
  <si>
    <t>Mulčovací štěpka z místa</t>
  </si>
  <si>
    <t>172*0,08</t>
  </si>
  <si>
    <t>14</t>
  </si>
  <si>
    <t>Popínavé rostliny</t>
  </si>
  <si>
    <t>184102111</t>
  </si>
  <si>
    <t>Výsadba dřevin s balem D do 20 cm, v rovině a svah 1 : 5 - 1 : 2</t>
  </si>
  <si>
    <t xml:space="preserve">Mulčování rostlin tl. do 0,1 m  a svah  do 1 : 2 </t>
  </si>
  <si>
    <t>0,4m2/rostlina:18*0,4</t>
  </si>
  <si>
    <t>5l/rostlina:18*0,05</t>
  </si>
  <si>
    <t>Dodávka hnojivé tablety k výsadbě 1 ks/rostlina</t>
  </si>
  <si>
    <t>02641</t>
  </si>
  <si>
    <t>Rubus"POLKA" /V 40 - 60 cm/</t>
  </si>
  <si>
    <t>02642</t>
  </si>
  <si>
    <t>Actinidia arguta /V 40 - 60 cm/</t>
  </si>
  <si>
    <t>02643</t>
  </si>
  <si>
    <t>Akebia quinata /V 40 - 60 cm/</t>
  </si>
  <si>
    <t>02644</t>
  </si>
  <si>
    <t>Clematis montana V/40 - 60 cm/</t>
  </si>
  <si>
    <t>02645</t>
  </si>
  <si>
    <t>Rubus fruticosus- beztrnitá /V 40 - 60 cm/</t>
  </si>
  <si>
    <t>103911002</t>
  </si>
  <si>
    <t>Mulčovací štěpka  z místa</t>
  </si>
  <si>
    <t>Poznámka:Rubus - mulč v rámci skupiny keřů0,028*12</t>
  </si>
  <si>
    <t>15</t>
  </si>
  <si>
    <t>Lokální dosadba trvalek</t>
  </si>
  <si>
    <t>Hloub. jamek bez výměny půdy do 0,02 m3, svah 1:5 - 1 : 2</t>
  </si>
  <si>
    <t>183204112</t>
  </si>
  <si>
    <t xml:space="preserve">Výsadba trvalek do připravené půdy se zalitím </t>
  </si>
  <si>
    <t>Mulčování rostlin  do 0,4 m2/rostlina svah 1:5 - 1:2</t>
  </si>
  <si>
    <t>0,2*184</t>
  </si>
  <si>
    <t xml:space="preserve">Dodávka hnojivé tablety k výsadbě </t>
  </si>
  <si>
    <t>1ks/rostlina:184*1</t>
  </si>
  <si>
    <t>025-24</t>
  </si>
  <si>
    <t>Paeonia officinalis</t>
  </si>
  <si>
    <t>025-25</t>
  </si>
  <si>
    <t>Hemerocallis hybridum</t>
  </si>
  <si>
    <t>025-26</t>
  </si>
  <si>
    <t>Symphytum officinale</t>
  </si>
  <si>
    <t>025-27</t>
  </si>
  <si>
    <t>Omphalodes verna</t>
  </si>
  <si>
    <t>025-28</t>
  </si>
  <si>
    <t>Dianthus carthusianorum</t>
  </si>
  <si>
    <t>025-29</t>
  </si>
  <si>
    <t>Achillea millefolium</t>
  </si>
  <si>
    <t>025-30</t>
  </si>
  <si>
    <t>Aquilegia vulgaris</t>
  </si>
  <si>
    <t>025-31</t>
  </si>
  <si>
    <t>Geranium"BIOKOVO"</t>
  </si>
  <si>
    <t>025-32</t>
  </si>
  <si>
    <t>Geranium"Rozanne"</t>
  </si>
  <si>
    <t>025-33</t>
  </si>
  <si>
    <t>Aster divaricatus</t>
  </si>
  <si>
    <t>025-34</t>
  </si>
  <si>
    <t>Achillea ptarmica</t>
  </si>
  <si>
    <t>025-35</t>
  </si>
  <si>
    <t>Thymus arcticus</t>
  </si>
  <si>
    <t>025-36</t>
  </si>
  <si>
    <t>Dianthus barbatus</t>
  </si>
  <si>
    <t>1039811002</t>
  </si>
  <si>
    <t>16</t>
  </si>
  <si>
    <t>Trávník sečený</t>
  </si>
  <si>
    <t>111104111</t>
  </si>
  <si>
    <t>Pokosení trávníku rovina ,svah do 1:2, odvoz 20 km 2x pokos</t>
  </si>
  <si>
    <t>995*2</t>
  </si>
  <si>
    <t>180401112</t>
  </si>
  <si>
    <t>Založení sečeného trávníku výsevem ve svahu 1:5 - 1:2</t>
  </si>
  <si>
    <t>183403153</t>
  </si>
  <si>
    <t xml:space="preserve">Obdělání půdy hrabáním, v rovině a svahu 1:5 </t>
  </si>
  <si>
    <t>100%:995</t>
  </si>
  <si>
    <t>183403161</t>
  </si>
  <si>
    <t xml:space="preserve">Obdělání půdy válením, v rovině a svahu do 1:2 </t>
  </si>
  <si>
    <t>100% plochy:995</t>
  </si>
  <si>
    <t>005724701</t>
  </si>
  <si>
    <t>Směs travní pro pobytové plochy ,výsevek  (15g/m2)</t>
  </si>
  <si>
    <t>995*0,015</t>
  </si>
  <si>
    <t>17</t>
  </si>
  <si>
    <t>Trávník luční</t>
  </si>
  <si>
    <t>111104112</t>
  </si>
  <si>
    <t xml:space="preserve">Pokosení trávníku . svah 1:5 až 1:2, odvoz 20 km </t>
  </si>
  <si>
    <t>1061*2</t>
  </si>
  <si>
    <t>18</t>
  </si>
  <si>
    <t>Štěrkový trávník</t>
  </si>
  <si>
    <t>111104210</t>
  </si>
  <si>
    <t>Pokosení trávníku štěrkového krajinného odvoz do 20 km (pokos 2x) svah do 1:2</t>
  </si>
  <si>
    <t>309*2</t>
  </si>
  <si>
    <t>122201102</t>
  </si>
  <si>
    <t>Odkopávky nezapažené v hor. 3 do 1000 m3/strojně/ zeminu použít v místě</t>
  </si>
  <si>
    <t>tl.skrývky  7 cm:309*0,07</t>
  </si>
  <si>
    <t>180404111</t>
  </si>
  <si>
    <t>Založení štěrkového trávníku výsevem ve svahu 1:5 - 1:2</t>
  </si>
  <si>
    <t xml:space="preserve">Obdělání půdy válením,ve svahu 1:5 až 1:2 </t>
  </si>
  <si>
    <t>271532213</t>
  </si>
  <si>
    <t xml:space="preserve">Násyp a smíchání se zeminou štěrk fr. 8-16mm </t>
  </si>
  <si>
    <t>2 . 1 štěrk:10,3</t>
  </si>
  <si>
    <t>561121111</t>
  </si>
  <si>
    <t xml:space="preserve">Hutnění  podkladní vrstvy </t>
  </si>
  <si>
    <t>564831111</t>
  </si>
  <si>
    <t>Podklad ze štěrkodrti po zhutnění tloušťky 10 cm zemina a štěr v poměru 1:2 vč materiálu</t>
  </si>
  <si>
    <t>zemina z výkopu:309</t>
  </si>
  <si>
    <t>005724071</t>
  </si>
  <si>
    <t>Směs travní pro pobytové plochy 15g/m2</t>
  </si>
  <si>
    <t>309*0,015</t>
  </si>
  <si>
    <t>19</t>
  </si>
  <si>
    <t>Lokální výsev trvalek</t>
  </si>
  <si>
    <t>183 01</t>
  </si>
  <si>
    <t>Výsev osivo Calendula officinalis 10 g</t>
  </si>
  <si>
    <t>183-02</t>
  </si>
  <si>
    <t>Osivo - Leucanthemum vulgare - 5g</t>
  </si>
  <si>
    <t>183-03</t>
  </si>
  <si>
    <t>Linum perenne  10g</t>
  </si>
  <si>
    <t>2</t>
  </si>
  <si>
    <t>Základy a zvláštní zakládání</t>
  </si>
  <si>
    <t>274313611</t>
  </si>
  <si>
    <t>Beton základových pasů prostý C 16/20 (B 20) pro zídky  Z1+2+3+4 do výkopu</t>
  </si>
  <si>
    <t>Zídka 1+2+3+4:1+0,16+2,2+1,13</t>
  </si>
  <si>
    <t>275311125</t>
  </si>
  <si>
    <t>Základ patka vrtaná prostý beton C16/20 D 200 mm H 600 mm</t>
  </si>
  <si>
    <t>Nové oplocení:0,022*26</t>
  </si>
  <si>
    <t xml:space="preserve">Základ patka prostý beton C16/20 </t>
  </si>
  <si>
    <t>patky -dětská lávka a ostatní mobiliář:(0,3*0,3*0,6)*23</t>
  </si>
  <si>
    <t>trámové lavice L1-4:0,85</t>
  </si>
  <si>
    <t>pergola:(0,3*0,3*0,6)*10</t>
  </si>
  <si>
    <t>3</t>
  </si>
  <si>
    <t>Svislé a kompletní konstrukce</t>
  </si>
  <si>
    <t>327215120</t>
  </si>
  <si>
    <t>Zdivo nadzákladové rubové z kamene lom. upraven. opěrná suchá zídka</t>
  </si>
  <si>
    <t>Z1 suchá zídka :6,5*0,6*0,7</t>
  </si>
  <si>
    <t>Z2 dtto :1,5*0,6*0,7</t>
  </si>
  <si>
    <t>327215132</t>
  </si>
  <si>
    <t>Zdivo nadzákl. obkladní z lom.kamene, vyspárování a zděno na cementovou maltu</t>
  </si>
  <si>
    <t>Z3 zídka kamenná u rampy:11,8*0,33*0,6</t>
  </si>
  <si>
    <t>Z4 zídka kamenná u rampy:5,7*0,33*0,6</t>
  </si>
  <si>
    <t>43</t>
  </si>
  <si>
    <t>Schodiště</t>
  </si>
  <si>
    <t>430321313</t>
  </si>
  <si>
    <t xml:space="preserve">Schodišťové konstrukce, železobeton C 16/20 (B20) </t>
  </si>
  <si>
    <t>podklad pod prefa schody+ patky zábradlí:4,5*0,45*2+(0,4*4,5*0,6)*2</t>
  </si>
  <si>
    <t>+pata schodiště:</t>
  </si>
  <si>
    <t>dtto:4,5*0,45*1,0+(0,4*4,5*0,8)*2</t>
  </si>
  <si>
    <t>430361212</t>
  </si>
  <si>
    <t xml:space="preserve">Vyztuz konstr schodist b oc 10 425 (BSt 500 S) </t>
  </si>
  <si>
    <t>t</t>
  </si>
  <si>
    <t>60kg/1m3:0,06*11,115</t>
  </si>
  <si>
    <t>430361921</t>
  </si>
  <si>
    <t>Výztuž schodišťových konstrukcí svařovanou sítí svařovaná síť - drát 5,0 mm, oka 100 / 100 mm</t>
  </si>
  <si>
    <t>(2*4,5+1*4,5)*0,004</t>
  </si>
  <si>
    <t>433351131</t>
  </si>
  <si>
    <t xml:space="preserve">Bednění schodnic přímočarých - zřízení </t>
  </si>
  <si>
    <t>433351132</t>
  </si>
  <si>
    <t xml:space="preserve">Bednění schodnic přímočarých - odstranění </t>
  </si>
  <si>
    <t>8*4,5*0,15+0,3*4,5*8</t>
  </si>
  <si>
    <t>564861111</t>
  </si>
  <si>
    <t>Podklad ze štěrkodrti po zhutnění tloušťky 20 cm podklad pod schodištěm-hutněno</t>
  </si>
  <si>
    <t>4,5*1+4,5*2</t>
  </si>
  <si>
    <t>593723074A</t>
  </si>
  <si>
    <t>Deska schod. Prefa 1500/330/150</t>
  </si>
  <si>
    <t>6 schodů:6*3</t>
  </si>
  <si>
    <t>3schody:3*3</t>
  </si>
  <si>
    <t>46</t>
  </si>
  <si>
    <t>Zpevněné plochy</t>
  </si>
  <si>
    <t>Hutnění upravené podloží na 30MPa pro pěšiny a všechny ostatní skrývané plochy</t>
  </si>
  <si>
    <t>kamenná dlažba:142</t>
  </si>
  <si>
    <t>564211111</t>
  </si>
  <si>
    <t>Podklad ze štěrkopísku po zhutnění tloušťky 5 cm podsyp dřevěných schodů z trámků</t>
  </si>
  <si>
    <t>0,66*2+(8*0,33*1,5)</t>
  </si>
  <si>
    <t>564231111</t>
  </si>
  <si>
    <t xml:space="preserve">Podklad ze štěrkopísku po zhutnění tloušťky 10 cm </t>
  </si>
  <si>
    <t>564701110</t>
  </si>
  <si>
    <t>Podklad  z kam drcen fr.2-4 mm(prosívka) kamenná dlažba</t>
  </si>
  <si>
    <t>Podklad ze štěrkodrti po zhutnění tloušťky 10 cm Podklad pro zídky Z1+2+3+4</t>
  </si>
  <si>
    <t>Z1-Z4:(6,5+1,6+5,7+11,8)*0,4</t>
  </si>
  <si>
    <t>564871111</t>
  </si>
  <si>
    <t>Podklad ze štěrkodrti po zhutnění tloušťky 30 cm (suchá zídka)</t>
  </si>
  <si>
    <t>podklad opěrné suché zídky tl.30 cm(viz PD):11,91*0,6</t>
  </si>
  <si>
    <t>631571003</t>
  </si>
  <si>
    <t>Násyp ze štěrkopísku 0 - 32,  zpevňující štěrkové lože patek do tl. až 300 mm</t>
  </si>
  <si>
    <t>patky pergoli+mobiliářů+ zídek:10*(0,3*0,3*0,3)+1,55</t>
  </si>
  <si>
    <t>5</t>
  </si>
  <si>
    <t>Komunikace a pochůzné plochy</t>
  </si>
  <si>
    <t>594111111</t>
  </si>
  <si>
    <t>Dlažba z lomového kamene,lože z kam.těž.do 5 cm včetně dodávky kamene tl.20cm, třída 3</t>
  </si>
  <si>
    <t>uloženo do cementové malty vč podloží:32</t>
  </si>
  <si>
    <t>Dlažba z lomového kamene,lože z kam.těž.do 5 cm včetně dodávky kamene tl.20cm, třída 2</t>
  </si>
  <si>
    <t>nepravidelná kamenná dlažba se zatravněnou:142</t>
  </si>
  <si>
    <t>spárou vel kamenne 300/400 /70 mm:</t>
  </si>
  <si>
    <t>596811111</t>
  </si>
  <si>
    <t>Kladení dlaždic kom.pro pěší, lože z kameniva těž. včetně dlaždic betonových  30/30/2,5 cm</t>
  </si>
  <si>
    <t>Dřevěné terasy volně položená dlažba:((9*3*3+11*4+9*4+6*1)*0,3)*0,3</t>
  </si>
  <si>
    <t>599441111</t>
  </si>
  <si>
    <t xml:space="preserve">Vyplnění spár dlažby a obrubníků </t>
  </si>
  <si>
    <t>kamenná dlažba :142</t>
  </si>
  <si>
    <t>95</t>
  </si>
  <si>
    <t>Dokončovací a úklidové práce</t>
  </si>
  <si>
    <t>952901411</t>
  </si>
  <si>
    <t>Vyčištění ostatních ploch od zbytků a obalů, úklid po ukončení prací vč.přístupových cest</t>
  </si>
  <si>
    <t>96</t>
  </si>
  <si>
    <t>Bourání konstrukcí</t>
  </si>
  <si>
    <t>961021311</t>
  </si>
  <si>
    <t>Bourání konstrtukcí sklepů původních chatek betonové a prefabrik.desky</t>
  </si>
  <si>
    <t>plocha 45 m2,hloubka cca do 0,6m:45*0,6</t>
  </si>
  <si>
    <t>+udírna,zbytky základů chatky+dřev.schodky:16*0,3</t>
  </si>
  <si>
    <t>99</t>
  </si>
  <si>
    <t>Staveništní přesun hmot</t>
  </si>
  <si>
    <t>998231311</t>
  </si>
  <si>
    <t xml:space="preserve">Přesun hmot pro sadovnické a krajin. úpravy do 5km </t>
  </si>
  <si>
    <t>7,1+11,4+4,5+3,5+22,2</t>
  </si>
  <si>
    <t>998222012</t>
  </si>
  <si>
    <t xml:space="preserve">Přesun hmot, zpevněné plochy, kryt z kameniva </t>
  </si>
  <si>
    <t>335,3305-48,7</t>
  </si>
  <si>
    <t>762</t>
  </si>
  <si>
    <t>Konstrukce tesařské</t>
  </si>
  <si>
    <t>451476113</t>
  </si>
  <si>
    <t>Podkladní vrstva  z geotextilie propouštějící vodu Dřevěné terasy(dodávka a uložení)</t>
  </si>
  <si>
    <t>T1+2+3:3*4*1,5+4*2,2+5*2,2</t>
  </si>
  <si>
    <t>762332110</t>
  </si>
  <si>
    <t>Montáž podkladní konstrukce do 120 cm2 vč.dodávky řeziva akát hranol 10/5 cm</t>
  </si>
  <si>
    <t>dětská lávka:15,8*3</t>
  </si>
  <si>
    <t>Montáž podkladní konstrukce do 120 cm2 vč. dodávky řeziva, hranoly akát 10/10(terasy)</t>
  </si>
  <si>
    <t>Dřevěné terasy trámky uloženy po 50 cm:5*4+4*4+(4*4)*3</t>
  </si>
  <si>
    <t>T1+T2+T3:</t>
  </si>
  <si>
    <t>Montáž konstrukce terasy 120 cm2 včetně dodávky řeziva akát, fošny 6/10</t>
  </si>
  <si>
    <t>trámky na šířku s 1,5 cm mezerou:44*2,2+35*2,2+(35*1,5)*3</t>
  </si>
  <si>
    <t>Terasy T1+2+3:</t>
  </si>
  <si>
    <t>+spojovací materiál:</t>
  </si>
  <si>
    <t>762332120</t>
  </si>
  <si>
    <t>Montáž konstrukcí pergoli do 224 cm2 včetně dodávky řeziva akát, hranoly  8/18</t>
  </si>
  <si>
    <t>pergola nad rampou 3x:(2,5*2*3+2,8*2*3+2,63*2*3)*1,1</t>
  </si>
  <si>
    <t>pergola nad dřev.terasou 2x:(2,5*2*2+2,5*2*2+2,5*2*2)*1,1</t>
  </si>
  <si>
    <t>Montáž akát stupňů schodů do 224 cm2 včetně dodávky řeziva , hranoly 15/18</t>
  </si>
  <si>
    <t>stupně š 330 mm výška 150 mm(složeno ze 2 trámků):4*2+16*1,5</t>
  </si>
  <si>
    <t>kotveno roxory do podkladní zeminy:</t>
  </si>
  <si>
    <t>vč.dodávky roxorů:</t>
  </si>
  <si>
    <t>(dřevěné schody):</t>
  </si>
  <si>
    <t>762523104</t>
  </si>
  <si>
    <t>Položení podlah hoblovaných na sraz z prken vč dodávky, prkna akát hoblovaná tl. 24 mm</t>
  </si>
  <si>
    <t xml:space="preserve"> Dětská lávka - dřevo akát-prkna š.10 cm:1*(2,6+3,5+2,7+3,3+3,7)</t>
  </si>
  <si>
    <t>76279500TRT</t>
  </si>
  <si>
    <t xml:space="preserve">Spojovací prostředky pro dřevěné konstrukce </t>
  </si>
  <si>
    <t>762911114</t>
  </si>
  <si>
    <t>Impregnace řeziva máčením nebo nátěrem proti hnilobě a dřevokaznému hmyzu</t>
  </si>
  <si>
    <t>767998106</t>
  </si>
  <si>
    <t>D+M atypických konstrukcí hmotnosti do 10 kg spojovací prvky dřevěné pergoly</t>
  </si>
  <si>
    <t>L profil 100/100/8  délka 180 mm:(0,18*10*12,18)*1,1</t>
  </si>
  <si>
    <t>svařenec T(200+140/20 mm):(0,34*10*52)*1,1</t>
  </si>
  <si>
    <t>spojovací materiál M12*20 cm vč podl a matic:3,5</t>
  </si>
  <si>
    <t>vše v Pzn provedení:</t>
  </si>
  <si>
    <t>783621127</t>
  </si>
  <si>
    <t>Nátěr synt truhlář 2x  (pergola)+ostatní bezbarví nátěr</t>
  </si>
  <si>
    <t>pergola,schody,lávka z prken a podk.kce:85,338*0,72*2+21,12+15,8+31,6</t>
  </si>
  <si>
    <t>terasa:106,016</t>
  </si>
  <si>
    <t>Nerezová průchodka ve vodorovné části pergoli pro vedení ocel.lanka vč nakrácení a osazení</t>
  </si>
  <si>
    <t>6 ks v délce 180 mm:(6*5*0,18)*1,3</t>
  </si>
  <si>
    <t>3*5+2</t>
  </si>
  <si>
    <t>Mtž  kotevní lanko ocelové na  svislí trámek pergoli 3x nad sebou z venkovní strany</t>
  </si>
  <si>
    <t>svislá část 3x:((1+1,9)*3+1,1*3)*1,2</t>
  </si>
  <si>
    <t>vodorovná část 6x přes průchozí otvor:14,4*2*1,2</t>
  </si>
  <si>
    <t>nezatříděno,</t>
  </si>
  <si>
    <t>Napínáky na ocel lanka 2 ks na 1 lanko ve vodorovné části M8 mm se 2 očky</t>
  </si>
  <si>
    <t>36+1</t>
  </si>
  <si>
    <t>31452812T</t>
  </si>
  <si>
    <t>Lanko ocel. D 8 mm</t>
  </si>
  <si>
    <t>bm</t>
  </si>
  <si>
    <t>998762202</t>
  </si>
  <si>
    <t xml:space="preserve">Přesun hmot pro tesařské konstrukce, výšky do 12 m </t>
  </si>
  <si>
    <t>900   RT1</t>
  </si>
  <si>
    <t>767</t>
  </si>
  <si>
    <t>Konstrukce zámečnické</t>
  </si>
  <si>
    <t>767 sub.01</t>
  </si>
  <si>
    <t>S1+L1  Typové lavice  s typovým stolem 1600x500+stůl</t>
  </si>
  <si>
    <t>dodávka vč osazení a spodní stavby:2</t>
  </si>
  <si>
    <t>2x stůl+2x lavice:</t>
  </si>
  <si>
    <t>767 sub.02</t>
  </si>
  <si>
    <t>L2 Trámová lavice,dub  3000x400x300 mm dodávka a osazení vč spodní stavby</t>
  </si>
  <si>
    <t>vč spodní stavby(ocel tr s patkou 2x):2</t>
  </si>
  <si>
    <t>s opěradlem+nátěr proti hnilobě a povrchová úprava:</t>
  </si>
  <si>
    <t>767 sub.03</t>
  </si>
  <si>
    <t>L3 Trámová lavice,dub 1000x400x300 mm dodávka a osazení vč spodní stavby</t>
  </si>
  <si>
    <t>vč.spodní stavby(ocel.tr s patkou 2x):3</t>
  </si>
  <si>
    <t>bez opěradla vč nátěru proti hnilobě a povrchovém:</t>
  </si>
  <si>
    <t>nátěru:</t>
  </si>
  <si>
    <t>767 sub.04</t>
  </si>
  <si>
    <t>L4 Trámová stolička,dub 400x300x400 mm dodávka a osazení</t>
  </si>
  <si>
    <t>vč spodní stavby(+ocel tr s patkou):1</t>
  </si>
  <si>
    <t>bez opěradla vč.nátěru proti hnilobě a povrchového:</t>
  </si>
  <si>
    <t>767 sub.05</t>
  </si>
  <si>
    <t>A -  Atyp - pískoviště 2 x hranoly dub založený ve svahu</t>
  </si>
  <si>
    <t>2 x hranol založený ve svahu:1</t>
  </si>
  <si>
    <t>podkladní geotextilie 300g/m2 (14 m2):</t>
  </si>
  <si>
    <t>písek pro pískoviště (9m3):</t>
  </si>
  <si>
    <t>hranol dl.(2 x0,15x0,2)*2 m:</t>
  </si>
  <si>
    <t>dtto (4,5x0,15x0,20)*2 m:</t>
  </si>
  <si>
    <t>767 sub.07</t>
  </si>
  <si>
    <t>B - Houpací hnízdo dodávka a osazení vč spodní stavby</t>
  </si>
  <si>
    <t>767 sub.08</t>
  </si>
  <si>
    <t>767 sub.09</t>
  </si>
  <si>
    <t>D - Prolézača- opracované kmeny-dodávka a uložení vč podkladní plochy</t>
  </si>
  <si>
    <t>767 sub.10</t>
  </si>
  <si>
    <t>E - Dětská vyhlídka dodávka a osazení vč.spodní stavby</t>
  </si>
  <si>
    <t>767 sub.11</t>
  </si>
  <si>
    <t>F - Lanová prolézačka -dodávka a osazení vč spodní stavby a podkladní plochy</t>
  </si>
  <si>
    <t>767 sub.12</t>
  </si>
  <si>
    <t>G-Chodníček z dřevěných kůlů-dodávka a osazení vč.spodní stavby a úpravy plochy</t>
  </si>
  <si>
    <t>767 sub.13</t>
  </si>
  <si>
    <t>I - Lanová prolézačka - dodávka a osazení vč.spodní stavby a úpravy plochy</t>
  </si>
  <si>
    <t>767 sub.14</t>
  </si>
  <si>
    <t xml:space="preserve">J - Kluzný kámen - dodávka a osazení </t>
  </si>
  <si>
    <t>+úprava plochy:1</t>
  </si>
  <si>
    <t>767 sub.15</t>
  </si>
  <si>
    <t>K - Houpačka -  dodávka a osazení vč spodní stavby a úpravy plochy</t>
  </si>
  <si>
    <t>767 sub.16</t>
  </si>
  <si>
    <t xml:space="preserve">S2 Kamenný stůl dodávka a osazení </t>
  </si>
  <si>
    <t>vč úpravy plochy:2</t>
  </si>
  <si>
    <t>767 sub.17</t>
  </si>
  <si>
    <t>Koše na odpadky - dodávka a osazení vč spodní stavby</t>
  </si>
  <si>
    <t>767 sub.18</t>
  </si>
  <si>
    <t xml:space="preserve">Doprava mobiliř.prvků </t>
  </si>
  <si>
    <t>767911119</t>
  </si>
  <si>
    <t>Osazení sloupků oplocení v Pzn provedení H2,5m do .betonových patek(vrtané)</t>
  </si>
  <si>
    <t>dodávka a osazení -rozteč 2,5 m:26</t>
  </si>
  <si>
    <t>767911130</t>
  </si>
  <si>
    <t xml:space="preserve">Montáž oplocení strojového pletiva H do 2,0 m </t>
  </si>
  <si>
    <t>767912150</t>
  </si>
  <si>
    <t xml:space="preserve">Mtž napínací drát -15° </t>
  </si>
  <si>
    <t>62*3*1,1</t>
  </si>
  <si>
    <t>767912160</t>
  </si>
  <si>
    <t xml:space="preserve">Přiháčkování pletiva k drátu -15° </t>
  </si>
  <si>
    <t>767998105</t>
  </si>
  <si>
    <t>D+M atypických konstrukcí hmotnosti do 5 kg podpěrná kce dětské lávky tr D 63,5</t>
  </si>
  <si>
    <t>délky od 400 do 600 mm:(0,5*22*7,21)*1,1</t>
  </si>
  <si>
    <t>Pozink. vč osazení:</t>
  </si>
  <si>
    <t>Výška se průběžně mění:</t>
  </si>
  <si>
    <t>767998107</t>
  </si>
  <si>
    <t>D+M atypických konstrukcí hmotnosti do 20 kg zábradlí na schodišti(pozink)</t>
  </si>
  <si>
    <t>jackel prof.40/40/3 mm madlo,sloupky:((2,2*2+1,1*4)*3,33)*1,1</t>
  </si>
  <si>
    <t>vnitřní jackel 20/20/2:(1,98*4*1,12)*1,1</t>
  </si>
  <si>
    <t>Zámečnický výrobek vč osazení:</t>
  </si>
  <si>
    <t>103915001A</t>
  </si>
  <si>
    <t>Dopadová plocha tl.30 cm dřevěná borka vč dopravy</t>
  </si>
  <si>
    <t>tl.30 cm:65*0,3</t>
  </si>
  <si>
    <t>mat.pletivo</t>
  </si>
  <si>
    <t>pletivo poplastované H 180 cm barva šedá</t>
  </si>
  <si>
    <t>62*1,01</t>
  </si>
  <si>
    <t>998767201</t>
  </si>
  <si>
    <t xml:space="preserve">Přesun hmot pro zámečnické konstr., výšky do 6 m </t>
  </si>
  <si>
    <t>D96</t>
  </si>
  <si>
    <t>Přesuny suti a vybouraných hmot</t>
  </si>
  <si>
    <t>979081111</t>
  </si>
  <si>
    <t xml:space="preserve">Odvoz suti a vybour. hmot na skládku do 1 km </t>
  </si>
  <si>
    <t>25t se použije na zásypy sklepů a vybouraných objektů:234,4275-25</t>
  </si>
  <si>
    <t>979081121</t>
  </si>
  <si>
    <t xml:space="preserve">Příplatek k odvozu za každý další 1 km </t>
  </si>
  <si>
    <t>979087212</t>
  </si>
  <si>
    <t xml:space="preserve">Nakládání suti na dopravní prostředky </t>
  </si>
  <si>
    <t>979999999</t>
  </si>
  <si>
    <t xml:space="preserve">Poplatek za skladku 10 % příměsí </t>
  </si>
  <si>
    <t>Vedlejší náklady</t>
  </si>
  <si>
    <t>Zařízení staveniště,provoz a likvidace</t>
  </si>
  <si>
    <t>Zábory,ochrana úzamí prací,poplatky</t>
  </si>
  <si>
    <t>Inženýrská  a koordinační činnost</t>
  </si>
  <si>
    <t>autorská činnost</t>
  </si>
  <si>
    <t>Ostatní náklady</t>
  </si>
  <si>
    <t>dokumentace skut.prov.</t>
  </si>
  <si>
    <t>Geodetické práce-náklady na geodet.práce</t>
  </si>
  <si>
    <t>Mimostaveništní doprava</t>
  </si>
  <si>
    <t>MČ Brno - střed</t>
  </si>
  <si>
    <t>Ing.Eva Wágnerová</t>
  </si>
  <si>
    <t>Poznámka:(45+11)*0,552
- sklep pod schody 11m2 prolít cem.maltou</t>
  </si>
  <si>
    <t>C - Dřevěný tunel dodávka a osazení vč podkladní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</si>
</sst>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/>
    <xf numFmtId="0" fontId="1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Font="1" applyBorder="1" applyAlignment="1">
      <alignment horizontal="left"/>
    </xf>
    <xf numFmtId="0" fontId="1" fillId="0" borderId="42" xfId="0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R430/06/3</v>
      </c>
      <c r="D2" s="5" t="str">
        <f>Rekapitulace!G2</f>
        <v>Stavební a sadové úpravy- dětské hřiště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7" ht="12.95" customHeight="1">
      <c r="A6" s="13" t="s">
        <v>7</v>
      </c>
      <c r="B6" s="9"/>
      <c r="C6" s="10" t="s">
        <v>8</v>
      </c>
      <c r="D6" s="10"/>
      <c r="E6" s="9"/>
      <c r="F6" s="11" t="s">
        <v>9</v>
      </c>
      <c r="G6" s="20"/>
    </row>
    <row r="7" spans="1:7" ht="12.95" customHeight="1">
      <c r="A7" s="21" t="s">
        <v>77</v>
      </c>
      <c r="B7" s="22"/>
      <c r="C7" s="23" t="s">
        <v>78</v>
      </c>
      <c r="D7" s="24"/>
      <c r="E7" s="24"/>
      <c r="F7" s="25" t="s">
        <v>10</v>
      </c>
      <c r="G7" s="20">
        <f>IF(PocetMJ=0,,ROUND((F30+F32)/PocetMJ,1))</f>
        <v>0</v>
      </c>
    </row>
    <row r="8" spans="1:7" ht="12.75">
      <c r="A8" s="26" t="s">
        <v>11</v>
      </c>
      <c r="B8" s="11"/>
      <c r="C8" s="182" t="s">
        <v>599</v>
      </c>
      <c r="D8" s="182"/>
      <c r="E8" s="183"/>
      <c r="F8" s="11" t="s">
        <v>12</v>
      </c>
      <c r="G8" s="27"/>
    </row>
    <row r="9" spans="1:7" ht="12.75">
      <c r="A9" s="26" t="s">
        <v>13</v>
      </c>
      <c r="B9" s="11"/>
      <c r="C9" s="182" t="str">
        <f>Projektant</f>
        <v>Ing.Eva Wágnerová</v>
      </c>
      <c r="D9" s="182"/>
      <c r="E9" s="183"/>
      <c r="F9" s="11"/>
      <c r="G9" s="27"/>
    </row>
    <row r="10" spans="1:8" ht="12.75">
      <c r="A10" s="26" t="s">
        <v>14</v>
      </c>
      <c r="B10" s="11"/>
      <c r="C10" s="182" t="s">
        <v>598</v>
      </c>
      <c r="D10" s="182"/>
      <c r="E10" s="182"/>
      <c r="F10" s="11"/>
      <c r="G10" s="28"/>
      <c r="H10" s="29"/>
    </row>
    <row r="11" spans="1:57" ht="13.5" customHeight="1">
      <c r="A11" s="26" t="s">
        <v>15</v>
      </c>
      <c r="B11" s="11"/>
      <c r="C11" s="182"/>
      <c r="D11" s="182"/>
      <c r="E11" s="182"/>
      <c r="F11" s="11" t="s">
        <v>16</v>
      </c>
      <c r="G11" s="28" t="s">
        <v>77</v>
      </c>
      <c r="BA11" s="30"/>
      <c r="BB11" s="30"/>
      <c r="BC11" s="30"/>
      <c r="BD11" s="30"/>
      <c r="BE11" s="30"/>
    </row>
    <row r="12" spans="1:7" ht="12.75" customHeight="1">
      <c r="A12" s="31" t="s">
        <v>17</v>
      </c>
      <c r="B12" s="9"/>
      <c r="C12" s="184"/>
      <c r="D12" s="184"/>
      <c r="E12" s="184"/>
      <c r="F12" s="32" t="s">
        <v>18</v>
      </c>
      <c r="G12" s="33"/>
    </row>
    <row r="13" spans="1:7" ht="28.5" customHeight="1" thickBot="1">
      <c r="A13" s="34" t="s">
        <v>19</v>
      </c>
      <c r="B13" s="35"/>
      <c r="C13" s="35"/>
      <c r="D13" s="35"/>
      <c r="E13" s="36"/>
      <c r="F13" s="36"/>
      <c r="G13" s="37"/>
    </row>
    <row r="14" spans="1:7" ht="17.25" customHeight="1" thickBot="1">
      <c r="A14" s="38" t="s">
        <v>20</v>
      </c>
      <c r="B14" s="39"/>
      <c r="C14" s="40"/>
      <c r="D14" s="41" t="s">
        <v>21</v>
      </c>
      <c r="E14" s="42"/>
      <c r="F14" s="42"/>
      <c r="G14" s="40"/>
    </row>
    <row r="15" spans="1:7" ht="15.95" customHeight="1">
      <c r="A15" s="43"/>
      <c r="B15" s="44" t="s">
        <v>22</v>
      </c>
      <c r="C15" s="45">
        <f>HSV</f>
        <v>0</v>
      </c>
      <c r="D15" s="46" t="str">
        <f>Rekapitulace!A33</f>
        <v>Vedlejší náklady</v>
      </c>
      <c r="E15" s="47"/>
      <c r="F15" s="48"/>
      <c r="G15" s="45">
        <f>Rekapitulace!I33</f>
        <v>0</v>
      </c>
    </row>
    <row r="16" spans="1:7" ht="15.95" customHeight="1">
      <c r="A16" s="43" t="s">
        <v>23</v>
      </c>
      <c r="B16" s="44" t="s">
        <v>24</v>
      </c>
      <c r="C16" s="45">
        <f>PSV</f>
        <v>0</v>
      </c>
      <c r="D16" s="8" t="str">
        <f>Rekapitulace!A34</f>
        <v>Zařízení staveniště,provoz a likvidace</v>
      </c>
      <c r="E16" s="49"/>
      <c r="F16" s="50"/>
      <c r="G16" s="45">
        <f>Rekapitulace!I34</f>
        <v>0</v>
      </c>
    </row>
    <row r="17" spans="1:7" ht="15.95" customHeight="1">
      <c r="A17" s="43" t="s">
        <v>25</v>
      </c>
      <c r="B17" s="44" t="s">
        <v>26</v>
      </c>
      <c r="C17" s="45">
        <f>Mont</f>
        <v>0</v>
      </c>
      <c r="D17" s="8" t="str">
        <f>Rekapitulace!A35</f>
        <v>Zábory,ochrana úzamí prací,poplatky</v>
      </c>
      <c r="E17" s="49"/>
      <c r="F17" s="50"/>
      <c r="G17" s="45">
        <f>Rekapitulace!I35</f>
        <v>0</v>
      </c>
    </row>
    <row r="18" spans="1:7" ht="15.95" customHeight="1">
      <c r="A18" s="51" t="s">
        <v>27</v>
      </c>
      <c r="B18" s="52" t="s">
        <v>28</v>
      </c>
      <c r="C18" s="45">
        <f>Dodavka</f>
        <v>0</v>
      </c>
      <c r="D18" s="8" t="str">
        <f>Rekapitulace!A36</f>
        <v>Inženýrská  a koordinační činnost</v>
      </c>
      <c r="E18" s="49"/>
      <c r="F18" s="50"/>
      <c r="G18" s="45">
        <f>Rekapitulace!I36</f>
        <v>0</v>
      </c>
    </row>
    <row r="19" spans="1:7" ht="15.95" customHeight="1">
      <c r="A19" s="53" t="s">
        <v>29</v>
      </c>
      <c r="B19" s="44"/>
      <c r="C19" s="45">
        <f>SUM(C15:C18)</f>
        <v>0</v>
      </c>
      <c r="D19" s="8" t="str">
        <f>Rekapitulace!A37</f>
        <v>autorská činnost</v>
      </c>
      <c r="E19" s="49"/>
      <c r="F19" s="50"/>
      <c r="G19" s="45">
        <f>Rekapitulace!I37</f>
        <v>0</v>
      </c>
    </row>
    <row r="20" spans="1:7" ht="15.95" customHeight="1">
      <c r="A20" s="53"/>
      <c r="B20" s="44"/>
      <c r="C20" s="45"/>
      <c r="D20" s="8" t="str">
        <f>Rekapitulace!A38</f>
        <v>Ostatní náklady</v>
      </c>
      <c r="E20" s="49"/>
      <c r="F20" s="50"/>
      <c r="G20" s="45">
        <f>Rekapitulace!I38</f>
        <v>0</v>
      </c>
    </row>
    <row r="21" spans="1:7" ht="15.95" customHeight="1">
      <c r="A21" s="53" t="s">
        <v>30</v>
      </c>
      <c r="B21" s="44"/>
      <c r="C21" s="45">
        <f>HZS</f>
        <v>0</v>
      </c>
      <c r="D21" s="8" t="str">
        <f>Rekapitulace!A39</f>
        <v>dokumentace skut.prov.</v>
      </c>
      <c r="E21" s="49"/>
      <c r="F21" s="50"/>
      <c r="G21" s="45">
        <f>Rekapitulace!I39</f>
        <v>0</v>
      </c>
    </row>
    <row r="22" spans="1:7" ht="15.95" customHeight="1">
      <c r="A22" s="54" t="s">
        <v>31</v>
      </c>
      <c r="B22" s="55"/>
      <c r="C22" s="45">
        <f>C19+C21</f>
        <v>0</v>
      </c>
      <c r="D22" s="8" t="s">
        <v>32</v>
      </c>
      <c r="E22" s="49"/>
      <c r="F22" s="50"/>
      <c r="G22" s="45">
        <f>G23-SUM(G15:G21)</f>
        <v>0</v>
      </c>
    </row>
    <row r="23" spans="1:7" ht="15.95" customHeight="1" thickBot="1">
      <c r="A23" s="185" t="s">
        <v>33</v>
      </c>
      <c r="B23" s="186"/>
      <c r="C23" s="56">
        <f>C22+G23</f>
        <v>0</v>
      </c>
      <c r="D23" s="57" t="s">
        <v>34</v>
      </c>
      <c r="E23" s="58"/>
      <c r="F23" s="59"/>
      <c r="G23" s="45">
        <f>VRN</f>
        <v>0</v>
      </c>
    </row>
    <row r="24" spans="1:7" ht="12.75">
      <c r="A24" s="60" t="s">
        <v>35</v>
      </c>
      <c r="B24" s="61"/>
      <c r="C24" s="62"/>
      <c r="D24" s="61" t="s">
        <v>36</v>
      </c>
      <c r="E24" s="61"/>
      <c r="F24" s="63" t="s">
        <v>37</v>
      </c>
      <c r="G24" s="64"/>
    </row>
    <row r="25" spans="1:7" ht="12.75">
      <c r="A25" s="54" t="s">
        <v>38</v>
      </c>
      <c r="B25" s="55"/>
      <c r="C25" s="65"/>
      <c r="D25" s="55" t="s">
        <v>38</v>
      </c>
      <c r="E25" s="55"/>
      <c r="F25" s="66" t="s">
        <v>38</v>
      </c>
      <c r="G25" s="67"/>
    </row>
    <row r="26" spans="1:7" ht="37.5" customHeight="1">
      <c r="A26" s="54" t="s">
        <v>39</v>
      </c>
      <c r="B26" s="68"/>
      <c r="C26" s="65"/>
      <c r="D26" s="55" t="s">
        <v>39</v>
      </c>
      <c r="E26" s="55"/>
      <c r="F26" s="66" t="s">
        <v>39</v>
      </c>
      <c r="G26" s="67"/>
    </row>
    <row r="27" spans="1:7" ht="12.75">
      <c r="A27" s="54"/>
      <c r="B27" s="69"/>
      <c r="C27" s="65"/>
      <c r="D27" s="55"/>
      <c r="E27" s="55"/>
      <c r="F27" s="66"/>
      <c r="G27" s="67"/>
    </row>
    <row r="28" spans="1:7" ht="12.75">
      <c r="A28" s="54" t="s">
        <v>40</v>
      </c>
      <c r="B28" s="55"/>
      <c r="C28" s="65"/>
      <c r="D28" s="66" t="s">
        <v>41</v>
      </c>
      <c r="E28" s="65"/>
      <c r="F28" s="55" t="s">
        <v>41</v>
      </c>
      <c r="G28" s="67"/>
    </row>
    <row r="29" spans="1:7" ht="69" customHeight="1">
      <c r="A29" s="54"/>
      <c r="B29" s="55"/>
      <c r="C29" s="70"/>
      <c r="D29" s="71"/>
      <c r="E29" s="70"/>
      <c r="F29" s="55"/>
      <c r="G29" s="67"/>
    </row>
    <row r="30" spans="1:7" ht="12.75">
      <c r="A30" s="72" t="s">
        <v>42</v>
      </c>
      <c r="B30" s="73"/>
      <c r="C30" s="74">
        <v>21</v>
      </c>
      <c r="D30" s="73" t="s">
        <v>43</v>
      </c>
      <c r="E30" s="75"/>
      <c r="F30" s="187">
        <f>C23-F32</f>
        <v>0</v>
      </c>
      <c r="G30" s="188"/>
    </row>
    <row r="31" spans="1:7" ht="12.75">
      <c r="A31" s="72" t="s">
        <v>44</v>
      </c>
      <c r="B31" s="73"/>
      <c r="C31" s="74">
        <f>SazbaDPH1</f>
        <v>21</v>
      </c>
      <c r="D31" s="73" t="s">
        <v>45</v>
      </c>
      <c r="E31" s="75"/>
      <c r="F31" s="187">
        <f>ROUND(PRODUCT(F30,C31/100),0)</f>
        <v>0</v>
      </c>
      <c r="G31" s="188"/>
    </row>
    <row r="32" spans="1:7" ht="12.75">
      <c r="A32" s="72" t="s">
        <v>42</v>
      </c>
      <c r="B32" s="73"/>
      <c r="C32" s="74">
        <v>0</v>
      </c>
      <c r="D32" s="73" t="s">
        <v>45</v>
      </c>
      <c r="E32" s="75"/>
      <c r="F32" s="187">
        <v>0</v>
      </c>
      <c r="G32" s="188"/>
    </row>
    <row r="33" spans="1:7" ht="12.75">
      <c r="A33" s="72" t="s">
        <v>44</v>
      </c>
      <c r="B33" s="76"/>
      <c r="C33" s="77">
        <f>SazbaDPH2</f>
        <v>0</v>
      </c>
      <c r="D33" s="73" t="s">
        <v>45</v>
      </c>
      <c r="E33" s="50"/>
      <c r="F33" s="187">
        <f>ROUND(PRODUCT(F32,C33/100),0)</f>
        <v>0</v>
      </c>
      <c r="G33" s="188"/>
    </row>
    <row r="34" spans="1:7" s="81" customFormat="1" ht="19.5" customHeight="1" thickBot="1">
      <c r="A34" s="78" t="s">
        <v>46</v>
      </c>
      <c r="B34" s="79"/>
      <c r="C34" s="79"/>
      <c r="D34" s="79"/>
      <c r="E34" s="80"/>
      <c r="F34" s="189">
        <f>ROUND(SUM(F30:F33),0)</f>
        <v>0</v>
      </c>
      <c r="G34" s="190"/>
    </row>
    <row r="36" spans="1:8" ht="12.75">
      <c r="A36" t="s">
        <v>47</v>
      </c>
      <c r="H36" t="s">
        <v>5</v>
      </c>
    </row>
    <row r="37" spans="2:8" ht="14.25" customHeight="1">
      <c r="B37" s="181"/>
      <c r="C37" s="181"/>
      <c r="D37" s="181"/>
      <c r="E37" s="181"/>
      <c r="F37" s="181"/>
      <c r="G37" s="181"/>
      <c r="H37" t="s">
        <v>5</v>
      </c>
    </row>
    <row r="38" spans="1:8" ht="12.75" customHeight="1">
      <c r="A38" s="82"/>
      <c r="B38" s="181"/>
      <c r="C38" s="181"/>
      <c r="D38" s="181"/>
      <c r="E38" s="181"/>
      <c r="F38" s="181"/>
      <c r="G38" s="181"/>
      <c r="H38" t="s">
        <v>5</v>
      </c>
    </row>
    <row r="39" spans="1:8" ht="12.75">
      <c r="A39" s="82"/>
      <c r="B39" s="181"/>
      <c r="C39" s="181"/>
      <c r="D39" s="181"/>
      <c r="E39" s="181"/>
      <c r="F39" s="181"/>
      <c r="G39" s="181"/>
      <c r="H39" t="s">
        <v>5</v>
      </c>
    </row>
    <row r="40" spans="1:8" ht="12.75">
      <c r="A40" s="82"/>
      <c r="B40" s="181"/>
      <c r="C40" s="181"/>
      <c r="D40" s="181"/>
      <c r="E40" s="181"/>
      <c r="F40" s="181"/>
      <c r="G40" s="181"/>
      <c r="H40" t="s">
        <v>5</v>
      </c>
    </row>
    <row r="41" spans="1:8" ht="12.75">
      <c r="A41" s="82"/>
      <c r="B41" s="181"/>
      <c r="C41" s="181"/>
      <c r="D41" s="181"/>
      <c r="E41" s="181"/>
      <c r="F41" s="181"/>
      <c r="G41" s="181"/>
      <c r="H41" t="s">
        <v>5</v>
      </c>
    </row>
    <row r="42" spans="1:8" ht="12.75">
      <c r="A42" s="82"/>
      <c r="B42" s="181"/>
      <c r="C42" s="181"/>
      <c r="D42" s="181"/>
      <c r="E42" s="181"/>
      <c r="F42" s="181"/>
      <c r="G42" s="181"/>
      <c r="H42" t="s">
        <v>5</v>
      </c>
    </row>
    <row r="43" spans="1:8" ht="12.75">
      <c r="A43" s="82"/>
      <c r="B43" s="181"/>
      <c r="C43" s="181"/>
      <c r="D43" s="181"/>
      <c r="E43" s="181"/>
      <c r="F43" s="181"/>
      <c r="G43" s="181"/>
      <c r="H43" t="s">
        <v>5</v>
      </c>
    </row>
    <row r="44" spans="1:8" ht="12.75">
      <c r="A44" s="82"/>
      <c r="B44" s="181"/>
      <c r="C44" s="181"/>
      <c r="D44" s="181"/>
      <c r="E44" s="181"/>
      <c r="F44" s="181"/>
      <c r="G44" s="181"/>
      <c r="H44" t="s">
        <v>5</v>
      </c>
    </row>
    <row r="45" spans="1:8" ht="0.75" customHeight="1">
      <c r="A45" s="82"/>
      <c r="B45" s="181"/>
      <c r="C45" s="181"/>
      <c r="D45" s="181"/>
      <c r="E45" s="181"/>
      <c r="F45" s="181"/>
      <c r="G45" s="181"/>
      <c r="H45" t="s">
        <v>5</v>
      </c>
    </row>
    <row r="46" spans="2:7" ht="12.75">
      <c r="B46" s="191"/>
      <c r="C46" s="191"/>
      <c r="D46" s="191"/>
      <c r="E46" s="191"/>
      <c r="F46" s="191"/>
      <c r="G46" s="191"/>
    </row>
    <row r="47" spans="2:7" ht="12.75">
      <c r="B47" s="191"/>
      <c r="C47" s="191"/>
      <c r="D47" s="191"/>
      <c r="E47" s="191"/>
      <c r="F47" s="191"/>
      <c r="G47" s="191"/>
    </row>
    <row r="48" spans="2:7" ht="12.75">
      <c r="B48" s="191"/>
      <c r="C48" s="191"/>
      <c r="D48" s="191"/>
      <c r="E48" s="191"/>
      <c r="F48" s="191"/>
      <c r="G48" s="191"/>
    </row>
    <row r="49" spans="2:7" ht="12.75">
      <c r="B49" s="191"/>
      <c r="C49" s="191"/>
      <c r="D49" s="191"/>
      <c r="E49" s="191"/>
      <c r="F49" s="191"/>
      <c r="G49" s="191"/>
    </row>
    <row r="50" spans="2:7" ht="12.75">
      <c r="B50" s="191"/>
      <c r="C50" s="191"/>
      <c r="D50" s="191"/>
      <c r="E50" s="191"/>
      <c r="F50" s="191"/>
      <c r="G50" s="191"/>
    </row>
    <row r="51" spans="2:7" ht="12.75">
      <c r="B51" s="191"/>
      <c r="C51" s="191"/>
      <c r="D51" s="191"/>
      <c r="E51" s="191"/>
      <c r="F51" s="191"/>
      <c r="G51" s="191"/>
    </row>
    <row r="52" spans="2:7" ht="12.75">
      <c r="B52" s="191"/>
      <c r="C52" s="191"/>
      <c r="D52" s="191"/>
      <c r="E52" s="191"/>
      <c r="F52" s="191"/>
      <c r="G52" s="191"/>
    </row>
    <row r="53" spans="2:7" ht="12.75">
      <c r="B53" s="191"/>
      <c r="C53" s="191"/>
      <c r="D53" s="191"/>
      <c r="E53" s="191"/>
      <c r="F53" s="191"/>
      <c r="G53" s="191"/>
    </row>
    <row r="54" spans="2:7" ht="12.75">
      <c r="B54" s="191"/>
      <c r="C54" s="191"/>
      <c r="D54" s="191"/>
      <c r="E54" s="191"/>
      <c r="F54" s="191"/>
      <c r="G54" s="191"/>
    </row>
    <row r="55" spans="2:7" ht="12.75">
      <c r="B55" s="191"/>
      <c r="C55" s="191"/>
      <c r="D55" s="191"/>
      <c r="E55" s="191"/>
      <c r="F55" s="191"/>
      <c r="G55" s="19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workbookViewId="0" topLeftCell="A1">
      <selection activeCell="H42" sqref="H42:I4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92" t="s">
        <v>48</v>
      </c>
      <c r="B1" s="193"/>
      <c r="C1" s="83" t="str">
        <f>CONCATENATE(cislostavby," ",nazevstavby)</f>
        <v>R430/06/3 Kadetka-Park a dětské hřiště,Brno -Kraví Hora</v>
      </c>
      <c r="D1" s="84"/>
      <c r="E1" s="85"/>
      <c r="F1" s="84"/>
      <c r="G1" s="86" t="s">
        <v>49</v>
      </c>
      <c r="H1" s="87" t="s">
        <v>77</v>
      </c>
      <c r="I1" s="88"/>
    </row>
    <row r="2" spans="1:9" ht="13.5" thickBot="1">
      <c r="A2" s="194" t="s">
        <v>50</v>
      </c>
      <c r="B2" s="195"/>
      <c r="C2" s="89" t="str">
        <f>CONCATENATE(cisloobjektu," ",nazevobjektu)</f>
        <v>SO 00 Stavební a sadové  úpravy</v>
      </c>
      <c r="D2" s="90"/>
      <c r="E2" s="91"/>
      <c r="F2" s="90"/>
      <c r="G2" s="196" t="s">
        <v>81</v>
      </c>
      <c r="H2" s="197"/>
      <c r="I2" s="198"/>
    </row>
    <row r="3" spans="1:9" ht="13.5" thickTop="1">
      <c r="A3" s="55"/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A4" s="92" t="s">
        <v>51</v>
      </c>
      <c r="B4" s="93"/>
      <c r="C4" s="93"/>
      <c r="D4" s="93"/>
      <c r="E4" s="93"/>
      <c r="F4" s="93"/>
      <c r="G4" s="93"/>
      <c r="H4" s="93"/>
      <c r="I4" s="93"/>
    </row>
    <row r="5" spans="1:9" ht="13.5" thickBot="1">
      <c r="A5" s="55"/>
      <c r="B5" s="55"/>
      <c r="C5" s="55"/>
      <c r="D5" s="55"/>
      <c r="E5" s="55"/>
      <c r="F5" s="55"/>
      <c r="G5" s="55"/>
      <c r="H5" s="55"/>
      <c r="I5" s="55"/>
    </row>
    <row r="6" spans="1:9" ht="13.5" thickBot="1">
      <c r="A6" s="94"/>
      <c r="B6" s="95" t="s">
        <v>52</v>
      </c>
      <c r="C6" s="95"/>
      <c r="D6" s="96"/>
      <c r="E6" s="97" t="s">
        <v>53</v>
      </c>
      <c r="F6" s="98" t="s">
        <v>54</v>
      </c>
      <c r="G6" s="98" t="s">
        <v>55</v>
      </c>
      <c r="H6" s="98" t="s">
        <v>56</v>
      </c>
      <c r="I6" s="99" t="s">
        <v>30</v>
      </c>
    </row>
    <row r="7" spans="1:9" ht="12.75">
      <c r="A7" s="177" t="str">
        <f>Položky!B7</f>
        <v>0</v>
      </c>
      <c r="B7" s="100" t="str">
        <f>Položky!C7</f>
        <v>Přípravné práce</v>
      </c>
      <c r="C7" s="55"/>
      <c r="D7" s="101"/>
      <c r="E7" s="178">
        <f>Položky!BA9</f>
        <v>0</v>
      </c>
      <c r="F7" s="179">
        <f>Položky!BB9</f>
        <v>0</v>
      </c>
      <c r="G7" s="179">
        <f>Položky!BC9</f>
        <v>0</v>
      </c>
      <c r="H7" s="179">
        <f>Položky!BD9</f>
        <v>0</v>
      </c>
      <c r="I7" s="180">
        <f>Položky!BE9</f>
        <v>0</v>
      </c>
    </row>
    <row r="8" spans="1:9" ht="12.75">
      <c r="A8" s="177" t="str">
        <f>Položky!B10</f>
        <v>1</v>
      </c>
      <c r="B8" s="100" t="str">
        <f>Položky!C10</f>
        <v>Zemní práce a přípravné práce</v>
      </c>
      <c r="C8" s="55"/>
      <c r="D8" s="101"/>
      <c r="E8" s="178">
        <f>Položky!BA47</f>
        <v>0</v>
      </c>
      <c r="F8" s="179">
        <f>Položky!BB47</f>
        <v>0</v>
      </c>
      <c r="G8" s="179">
        <f>Položky!BC47</f>
        <v>0</v>
      </c>
      <c r="H8" s="179">
        <f>Položky!BD47</f>
        <v>0</v>
      </c>
      <c r="I8" s="180">
        <f>Položky!BE47</f>
        <v>0</v>
      </c>
    </row>
    <row r="9" spans="1:9" ht="12.75">
      <c r="A9" s="177" t="str">
        <f>Položky!B48</f>
        <v>12</v>
      </c>
      <c r="B9" s="100" t="str">
        <f>Položky!C48</f>
        <v>Stromy</v>
      </c>
      <c r="C9" s="55"/>
      <c r="D9" s="101"/>
      <c r="E9" s="178">
        <f>Položky!BA78</f>
        <v>0</v>
      </c>
      <c r="F9" s="179">
        <f>Položky!BB78</f>
        <v>0</v>
      </c>
      <c r="G9" s="179">
        <f>Položky!BC78</f>
        <v>0</v>
      </c>
      <c r="H9" s="179">
        <f>Položky!BD78</f>
        <v>0</v>
      </c>
      <c r="I9" s="180">
        <f>Položky!BE78</f>
        <v>0</v>
      </c>
    </row>
    <row r="10" spans="1:9" ht="12.75">
      <c r="A10" s="177" t="str">
        <f>Položky!B79</f>
        <v>13</v>
      </c>
      <c r="B10" s="100" t="str">
        <f>Položky!C79</f>
        <v>Výsadba keřů</v>
      </c>
      <c r="C10" s="55"/>
      <c r="D10" s="101"/>
      <c r="E10" s="178">
        <f>Položky!BA108</f>
        <v>0</v>
      </c>
      <c r="F10" s="179">
        <f>Položky!BB108</f>
        <v>0</v>
      </c>
      <c r="G10" s="179">
        <f>Položky!BC108</f>
        <v>0</v>
      </c>
      <c r="H10" s="179">
        <f>Položky!BD108</f>
        <v>0</v>
      </c>
      <c r="I10" s="180">
        <f>Položky!BE108</f>
        <v>0</v>
      </c>
    </row>
    <row r="11" spans="1:9" ht="12.75">
      <c r="A11" s="177" t="str">
        <f>Položky!B109</f>
        <v>14</v>
      </c>
      <c r="B11" s="100" t="str">
        <f>Položky!C109</f>
        <v>Popínavé rostliny</v>
      </c>
      <c r="C11" s="55"/>
      <c r="D11" s="101"/>
      <c r="E11" s="178">
        <f>Položky!BA126</f>
        <v>0</v>
      </c>
      <c r="F11" s="179">
        <f>Položky!BB126</f>
        <v>0</v>
      </c>
      <c r="G11" s="179">
        <f>Položky!BC126</f>
        <v>0</v>
      </c>
      <c r="H11" s="179">
        <f>Položky!BD126</f>
        <v>0</v>
      </c>
      <c r="I11" s="180">
        <f>Položky!BE126</f>
        <v>0</v>
      </c>
    </row>
    <row r="12" spans="1:9" ht="12.75">
      <c r="A12" s="177" t="str">
        <f>Položky!B127</f>
        <v>15</v>
      </c>
      <c r="B12" s="100" t="str">
        <f>Položky!C127</f>
        <v>Lokální dosadba trvalek</v>
      </c>
      <c r="C12" s="55"/>
      <c r="D12" s="101"/>
      <c r="E12" s="178">
        <f>Položky!BA148</f>
        <v>0</v>
      </c>
      <c r="F12" s="179">
        <f>Položky!BB148</f>
        <v>0</v>
      </c>
      <c r="G12" s="179">
        <f>Položky!BC148</f>
        <v>0</v>
      </c>
      <c r="H12" s="179">
        <f>Položky!BD148</f>
        <v>0</v>
      </c>
      <c r="I12" s="180">
        <f>Položky!BE148</f>
        <v>0</v>
      </c>
    </row>
    <row r="13" spans="1:9" ht="12.75">
      <c r="A13" s="177" t="str">
        <f>Položky!B149</f>
        <v>16</v>
      </c>
      <c r="B13" s="100" t="str">
        <f>Položky!C149</f>
        <v>Trávník sečený</v>
      </c>
      <c r="C13" s="55"/>
      <c r="D13" s="101"/>
      <c r="E13" s="178">
        <f>Položky!BA159</f>
        <v>0</v>
      </c>
      <c r="F13" s="179">
        <f>Položky!BB159</f>
        <v>0</v>
      </c>
      <c r="G13" s="179">
        <f>Položky!BC159</f>
        <v>0</v>
      </c>
      <c r="H13" s="179">
        <f>Položky!BD159</f>
        <v>0</v>
      </c>
      <c r="I13" s="180">
        <f>Položky!BE159</f>
        <v>0</v>
      </c>
    </row>
    <row r="14" spans="1:9" ht="12.75">
      <c r="A14" s="177" t="str">
        <f>Položky!B160</f>
        <v>17</v>
      </c>
      <c r="B14" s="100" t="str">
        <f>Položky!C160</f>
        <v>Trávník luční</v>
      </c>
      <c r="C14" s="55"/>
      <c r="D14" s="101"/>
      <c r="E14" s="178">
        <f>Položky!BA163</f>
        <v>0</v>
      </c>
      <c r="F14" s="179">
        <f>Položky!BB163</f>
        <v>0</v>
      </c>
      <c r="G14" s="179">
        <f>Položky!BC163</f>
        <v>0</v>
      </c>
      <c r="H14" s="179">
        <f>Položky!BD163</f>
        <v>0</v>
      </c>
      <c r="I14" s="180">
        <f>Položky!BE163</f>
        <v>0</v>
      </c>
    </row>
    <row r="15" spans="1:9" ht="12.75">
      <c r="A15" s="177" t="str">
        <f>Položky!B164</f>
        <v>18</v>
      </c>
      <c r="B15" s="100" t="str">
        <f>Položky!C164</f>
        <v>Štěrkový trávník</v>
      </c>
      <c r="C15" s="55"/>
      <c r="D15" s="101"/>
      <c r="E15" s="178">
        <f>Položky!BA178</f>
        <v>0</v>
      </c>
      <c r="F15" s="179">
        <f>Položky!BB178</f>
        <v>0</v>
      </c>
      <c r="G15" s="179">
        <f>Položky!BC178</f>
        <v>0</v>
      </c>
      <c r="H15" s="179">
        <f>Položky!BD178</f>
        <v>0</v>
      </c>
      <c r="I15" s="180">
        <f>Položky!BE178</f>
        <v>0</v>
      </c>
    </row>
    <row r="16" spans="1:9" ht="12.75">
      <c r="A16" s="177" t="str">
        <f>Položky!B179</f>
        <v>19</v>
      </c>
      <c r="B16" s="100" t="str">
        <f>Položky!C179</f>
        <v>Lokální výsev trvalek</v>
      </c>
      <c r="C16" s="55"/>
      <c r="D16" s="101"/>
      <c r="E16" s="178">
        <f>Položky!BA183</f>
        <v>0</v>
      </c>
      <c r="F16" s="179">
        <f>Položky!BB183</f>
        <v>0</v>
      </c>
      <c r="G16" s="179">
        <f>Položky!BC183</f>
        <v>0</v>
      </c>
      <c r="H16" s="179">
        <f>Položky!BD183</f>
        <v>0</v>
      </c>
      <c r="I16" s="180">
        <f>Položky!BE183</f>
        <v>0</v>
      </c>
    </row>
    <row r="17" spans="1:9" ht="12.75">
      <c r="A17" s="177" t="str">
        <f>Položky!B184</f>
        <v>2</v>
      </c>
      <c r="B17" s="100" t="str">
        <f>Položky!C184</f>
        <v>Základy a zvláštní zakládání</v>
      </c>
      <c r="C17" s="55"/>
      <c r="D17" s="101"/>
      <c r="E17" s="178">
        <f>Položky!BA193</f>
        <v>0</v>
      </c>
      <c r="F17" s="179">
        <f>Položky!BB193</f>
        <v>0</v>
      </c>
      <c r="G17" s="179">
        <f>Položky!BC193</f>
        <v>0</v>
      </c>
      <c r="H17" s="179">
        <f>Položky!BD193</f>
        <v>0</v>
      </c>
      <c r="I17" s="180">
        <f>Položky!BE193</f>
        <v>0</v>
      </c>
    </row>
    <row r="18" spans="1:9" ht="12.75">
      <c r="A18" s="177" t="str">
        <f>Položky!B194</f>
        <v>3</v>
      </c>
      <c r="B18" s="100" t="str">
        <f>Položky!C194</f>
        <v>Svislé a kompletní konstrukce</v>
      </c>
      <c r="C18" s="55"/>
      <c r="D18" s="101"/>
      <c r="E18" s="178">
        <f>Položky!BA201</f>
        <v>0</v>
      </c>
      <c r="F18" s="179">
        <f>Položky!BB201</f>
        <v>0</v>
      </c>
      <c r="G18" s="179">
        <f>Položky!BC201</f>
        <v>0</v>
      </c>
      <c r="H18" s="179">
        <f>Položky!BD201</f>
        <v>0</v>
      </c>
      <c r="I18" s="180">
        <f>Položky!BE201</f>
        <v>0</v>
      </c>
    </row>
    <row r="19" spans="1:9" ht="12.75">
      <c r="A19" s="177" t="str">
        <f>Položky!B202</f>
        <v>43</v>
      </c>
      <c r="B19" s="100" t="str">
        <f>Položky!C202</f>
        <v>Schodiště</v>
      </c>
      <c r="C19" s="55"/>
      <c r="D19" s="101"/>
      <c r="E19" s="178">
        <f>Položky!BA219</f>
        <v>0</v>
      </c>
      <c r="F19" s="179">
        <f>Položky!BB219</f>
        <v>0</v>
      </c>
      <c r="G19" s="179">
        <f>Položky!BC219</f>
        <v>0</v>
      </c>
      <c r="H19" s="179">
        <f>Položky!BD219</f>
        <v>0</v>
      </c>
      <c r="I19" s="180">
        <f>Položky!BE219</f>
        <v>0</v>
      </c>
    </row>
    <row r="20" spans="1:9" ht="12.75">
      <c r="A20" s="177" t="str">
        <f>Položky!B220</f>
        <v>46</v>
      </c>
      <c r="B20" s="100" t="str">
        <f>Položky!C220</f>
        <v>Zpevněné plochy</v>
      </c>
      <c r="C20" s="55"/>
      <c r="D20" s="101"/>
      <c r="E20" s="178">
        <f>Položky!BA234</f>
        <v>0</v>
      </c>
      <c r="F20" s="179">
        <f>Položky!BB234</f>
        <v>0</v>
      </c>
      <c r="G20" s="179">
        <f>Položky!BC234</f>
        <v>0</v>
      </c>
      <c r="H20" s="179">
        <f>Položky!BD234</f>
        <v>0</v>
      </c>
      <c r="I20" s="180">
        <f>Položky!BE234</f>
        <v>0</v>
      </c>
    </row>
    <row r="21" spans="1:9" ht="12.75">
      <c r="A21" s="177" t="str">
        <f>Položky!B235</f>
        <v>5</v>
      </c>
      <c r="B21" s="100" t="str">
        <f>Položky!C235</f>
        <v>Komunikace a pochůzné plochy</v>
      </c>
      <c r="C21" s="55"/>
      <c r="D21" s="101"/>
      <c r="E21" s="178">
        <f>Položky!BA245</f>
        <v>0</v>
      </c>
      <c r="F21" s="179">
        <f>Položky!BB245</f>
        <v>0</v>
      </c>
      <c r="G21" s="179">
        <f>Položky!BC245</f>
        <v>0</v>
      </c>
      <c r="H21" s="179">
        <f>Položky!BD245</f>
        <v>0</v>
      </c>
      <c r="I21" s="180">
        <f>Položky!BE245</f>
        <v>0</v>
      </c>
    </row>
    <row r="22" spans="1:9" ht="12.75">
      <c r="A22" s="177" t="str">
        <f>Položky!B246</f>
        <v>95</v>
      </c>
      <c r="B22" s="100" t="str">
        <f>Položky!C246</f>
        <v>Dokončovací a úklidové práce</v>
      </c>
      <c r="C22" s="55"/>
      <c r="D22" s="101"/>
      <c r="E22" s="178">
        <f>Položky!BA248</f>
        <v>0</v>
      </c>
      <c r="F22" s="179">
        <f>Položky!BB248</f>
        <v>0</v>
      </c>
      <c r="G22" s="179">
        <f>Položky!BC248</f>
        <v>0</v>
      </c>
      <c r="H22" s="179">
        <f>Položky!BD248</f>
        <v>0</v>
      </c>
      <c r="I22" s="180">
        <f>Položky!BE248</f>
        <v>0</v>
      </c>
    </row>
    <row r="23" spans="1:9" ht="12.75">
      <c r="A23" s="177" t="str">
        <f>Položky!B249</f>
        <v>96</v>
      </c>
      <c r="B23" s="100" t="str">
        <f>Položky!C249</f>
        <v>Bourání konstrukcí</v>
      </c>
      <c r="C23" s="55"/>
      <c r="D23" s="101"/>
      <c r="E23" s="178">
        <f>Položky!BA253</f>
        <v>0</v>
      </c>
      <c r="F23" s="179">
        <f>Položky!BB253</f>
        <v>0</v>
      </c>
      <c r="G23" s="179">
        <f>Položky!BC253</f>
        <v>0</v>
      </c>
      <c r="H23" s="179">
        <f>Položky!BD253</f>
        <v>0</v>
      </c>
      <c r="I23" s="180">
        <f>Položky!BE253</f>
        <v>0</v>
      </c>
    </row>
    <row r="24" spans="1:9" ht="12.75">
      <c r="A24" s="177" t="str">
        <f>Položky!B254</f>
        <v>99</v>
      </c>
      <c r="B24" s="100" t="str">
        <f>Položky!C254</f>
        <v>Staveništní přesun hmot</v>
      </c>
      <c r="C24" s="55"/>
      <c r="D24" s="101"/>
      <c r="E24" s="178">
        <f>Položky!BA259</f>
        <v>0</v>
      </c>
      <c r="F24" s="179">
        <f>Položky!BB259</f>
        <v>0</v>
      </c>
      <c r="G24" s="179">
        <f>Položky!BC259</f>
        <v>0</v>
      </c>
      <c r="H24" s="179">
        <f>Položky!BD259</f>
        <v>0</v>
      </c>
      <c r="I24" s="180">
        <f>Položky!BE259</f>
        <v>0</v>
      </c>
    </row>
    <row r="25" spans="1:9" ht="12.75">
      <c r="A25" s="177" t="str">
        <f>Položky!B260</f>
        <v>762</v>
      </c>
      <c r="B25" s="100" t="str">
        <f>Položky!C260</f>
        <v>Konstrukce tesařské</v>
      </c>
      <c r="C25" s="55"/>
      <c r="D25" s="101"/>
      <c r="E25" s="178">
        <f>Položky!BA305</f>
        <v>0</v>
      </c>
      <c r="F25" s="179">
        <f>Položky!BB305</f>
        <v>0</v>
      </c>
      <c r="G25" s="179">
        <f>Položky!BC305</f>
        <v>0</v>
      </c>
      <c r="H25" s="179">
        <f>Položky!BD305</f>
        <v>0</v>
      </c>
      <c r="I25" s="180">
        <f>Položky!BE305</f>
        <v>0</v>
      </c>
    </row>
    <row r="26" spans="1:9" ht="12.75">
      <c r="A26" s="177" t="str">
        <f>Položky!B306</f>
        <v>767</v>
      </c>
      <c r="B26" s="100" t="str">
        <f>Položky!C306</f>
        <v>Konstrukce zámečnické</v>
      </c>
      <c r="C26" s="55"/>
      <c r="D26" s="101"/>
      <c r="E26" s="178">
        <f>Položky!BA361</f>
        <v>0</v>
      </c>
      <c r="F26" s="179">
        <f>Položky!BB361</f>
        <v>0</v>
      </c>
      <c r="G26" s="179">
        <f>Položky!BC361</f>
        <v>0</v>
      </c>
      <c r="H26" s="179">
        <f>Položky!BD361</f>
        <v>0</v>
      </c>
      <c r="I26" s="180">
        <f>Položky!BE361</f>
        <v>0</v>
      </c>
    </row>
    <row r="27" spans="1:9" ht="13.5" thickBot="1">
      <c r="A27" s="177" t="str">
        <f>Položky!B362</f>
        <v>D96</v>
      </c>
      <c r="B27" s="100" t="str">
        <f>Položky!C362</f>
        <v>Přesuny suti a vybouraných hmot</v>
      </c>
      <c r="C27" s="55"/>
      <c r="D27" s="101"/>
      <c r="E27" s="178">
        <f>Položky!BA368</f>
        <v>0</v>
      </c>
      <c r="F27" s="179">
        <f>Položky!BB368</f>
        <v>0</v>
      </c>
      <c r="G27" s="179">
        <f>Položky!BC368</f>
        <v>0</v>
      </c>
      <c r="H27" s="179">
        <f>Položky!BD368</f>
        <v>0</v>
      </c>
      <c r="I27" s="180">
        <f>Položky!BE368</f>
        <v>0</v>
      </c>
    </row>
    <row r="28" spans="1:256" ht="13.5" thickBot="1">
      <c r="A28" s="102"/>
      <c r="B28" s="103" t="s">
        <v>57</v>
      </c>
      <c r="C28" s="103"/>
      <c r="D28" s="104"/>
      <c r="E28" s="105">
        <f>SUM(E7:E27)</f>
        <v>0</v>
      </c>
      <c r="F28" s="106">
        <f>SUM(F7:F27)</f>
        <v>0</v>
      </c>
      <c r="G28" s="106">
        <f>SUM(G7:G27)</f>
        <v>0</v>
      </c>
      <c r="H28" s="106">
        <f>SUM(H7:H27)</f>
        <v>0</v>
      </c>
      <c r="I28" s="107">
        <f>SUM(I7:I27)</f>
        <v>0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57" ht="18">
      <c r="A30" s="93" t="s">
        <v>58</v>
      </c>
      <c r="B30" s="93"/>
      <c r="C30" s="93"/>
      <c r="D30" s="93"/>
      <c r="E30" s="93"/>
      <c r="F30" s="93"/>
      <c r="G30" s="109"/>
      <c r="H30" s="93"/>
      <c r="I30" s="93"/>
      <c r="BA30" s="30"/>
      <c r="BB30" s="30"/>
      <c r="BC30" s="30"/>
      <c r="BD30" s="30"/>
      <c r="BE30" s="30"/>
    </row>
    <row r="31" spans="1:9" ht="13.5" thickBot="1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60" t="s">
        <v>59</v>
      </c>
      <c r="B32" s="61"/>
      <c r="C32" s="61"/>
      <c r="D32" s="110"/>
      <c r="E32" s="111" t="s">
        <v>60</v>
      </c>
      <c r="F32" s="112" t="s">
        <v>61</v>
      </c>
      <c r="G32" s="113" t="s">
        <v>62</v>
      </c>
      <c r="H32" s="114"/>
      <c r="I32" s="115" t="s">
        <v>60</v>
      </c>
    </row>
    <row r="33" spans="1:53" ht="12.75">
      <c r="A33" s="53" t="s">
        <v>589</v>
      </c>
      <c r="B33" s="44"/>
      <c r="C33" s="44"/>
      <c r="D33" s="116"/>
      <c r="E33" s="117"/>
      <c r="F33" s="118"/>
      <c r="G33" s="119">
        <f aca="true" t="shared" si="0" ref="G33:G41">CHOOSE(BA33+1,HSV+PSV,HSV+PSV+Mont,HSV+PSV+Dodavka+Mont,HSV,PSV,Mont,Dodavka,Mont+Dodavka,0)</f>
        <v>0</v>
      </c>
      <c r="H33" s="120"/>
      <c r="I33" s="121">
        <f aca="true" t="shared" si="1" ref="I33:I41">E33+F33*G33/100</f>
        <v>0</v>
      </c>
      <c r="BA33">
        <v>0</v>
      </c>
    </row>
    <row r="34" spans="1:53" ht="12.75">
      <c r="A34" s="53" t="s">
        <v>590</v>
      </c>
      <c r="B34" s="44"/>
      <c r="C34" s="44"/>
      <c r="D34" s="116"/>
      <c r="E34" s="117"/>
      <c r="F34" s="118"/>
      <c r="G34" s="119">
        <f t="shared" si="0"/>
        <v>0</v>
      </c>
      <c r="H34" s="120"/>
      <c r="I34" s="121">
        <f t="shared" si="1"/>
        <v>0</v>
      </c>
      <c r="BA34">
        <v>0</v>
      </c>
    </row>
    <row r="35" spans="1:53" ht="12.75">
      <c r="A35" s="53" t="s">
        <v>591</v>
      </c>
      <c r="B35" s="44"/>
      <c r="C35" s="44"/>
      <c r="D35" s="116"/>
      <c r="E35" s="117"/>
      <c r="F35" s="118"/>
      <c r="G35" s="119">
        <f t="shared" si="0"/>
        <v>0</v>
      </c>
      <c r="H35" s="120"/>
      <c r="I35" s="121">
        <f t="shared" si="1"/>
        <v>0</v>
      </c>
      <c r="BA35">
        <v>0</v>
      </c>
    </row>
    <row r="36" spans="1:53" ht="12.75">
      <c r="A36" s="53" t="s">
        <v>592</v>
      </c>
      <c r="B36" s="44"/>
      <c r="C36" s="44"/>
      <c r="D36" s="116"/>
      <c r="E36" s="117"/>
      <c r="F36" s="118"/>
      <c r="G36" s="119">
        <f t="shared" si="0"/>
        <v>0</v>
      </c>
      <c r="H36" s="120"/>
      <c r="I36" s="121">
        <f t="shared" si="1"/>
        <v>0</v>
      </c>
      <c r="BA36">
        <v>0</v>
      </c>
    </row>
    <row r="37" spans="1:53" ht="12.75">
      <c r="A37" s="53" t="s">
        <v>593</v>
      </c>
      <c r="B37" s="44"/>
      <c r="C37" s="44"/>
      <c r="D37" s="116"/>
      <c r="E37" s="117"/>
      <c r="F37" s="118"/>
      <c r="G37" s="119">
        <f t="shared" si="0"/>
        <v>0</v>
      </c>
      <c r="H37" s="120"/>
      <c r="I37" s="121">
        <f t="shared" si="1"/>
        <v>0</v>
      </c>
      <c r="BA37">
        <v>0</v>
      </c>
    </row>
    <row r="38" spans="1:53" ht="12.75">
      <c r="A38" s="53" t="s">
        <v>594</v>
      </c>
      <c r="B38" s="44"/>
      <c r="C38" s="44"/>
      <c r="D38" s="116"/>
      <c r="E38" s="117"/>
      <c r="F38" s="118"/>
      <c r="G38" s="119">
        <f t="shared" si="0"/>
        <v>0</v>
      </c>
      <c r="H38" s="120"/>
      <c r="I38" s="121">
        <f t="shared" si="1"/>
        <v>0</v>
      </c>
      <c r="BA38">
        <v>0</v>
      </c>
    </row>
    <row r="39" spans="1:53" ht="12.75">
      <c r="A39" s="53" t="s">
        <v>595</v>
      </c>
      <c r="B39" s="44"/>
      <c r="C39" s="44"/>
      <c r="D39" s="116"/>
      <c r="E39" s="117"/>
      <c r="F39" s="118"/>
      <c r="G39" s="119">
        <f t="shared" si="0"/>
        <v>0</v>
      </c>
      <c r="H39" s="120"/>
      <c r="I39" s="121">
        <f t="shared" si="1"/>
        <v>0</v>
      </c>
      <c r="BA39">
        <v>0</v>
      </c>
    </row>
    <row r="40" spans="1:53" ht="12.75">
      <c r="A40" s="53" t="s">
        <v>596</v>
      </c>
      <c r="B40" s="44"/>
      <c r="C40" s="44"/>
      <c r="D40" s="116"/>
      <c r="E40" s="117"/>
      <c r="F40" s="118"/>
      <c r="G40" s="119">
        <f t="shared" si="0"/>
        <v>0</v>
      </c>
      <c r="H40" s="120"/>
      <c r="I40" s="121">
        <f t="shared" si="1"/>
        <v>0</v>
      </c>
      <c r="BA40">
        <v>0</v>
      </c>
    </row>
    <row r="41" spans="1:53" ht="12.75">
      <c r="A41" s="53" t="s">
        <v>597</v>
      </c>
      <c r="B41" s="44"/>
      <c r="C41" s="44"/>
      <c r="D41" s="116"/>
      <c r="E41" s="117"/>
      <c r="F41" s="118"/>
      <c r="G41" s="119">
        <f t="shared" si="0"/>
        <v>0</v>
      </c>
      <c r="H41" s="120"/>
      <c r="I41" s="121">
        <f t="shared" si="1"/>
        <v>0</v>
      </c>
      <c r="BA41">
        <v>0</v>
      </c>
    </row>
    <row r="42" spans="1:9" ht="13.5" thickBot="1">
      <c r="A42" s="122"/>
      <c r="B42" s="123" t="s">
        <v>63</v>
      </c>
      <c r="C42" s="124"/>
      <c r="D42" s="125"/>
      <c r="E42" s="126"/>
      <c r="F42" s="127"/>
      <c r="G42" s="127"/>
      <c r="H42" s="199">
        <f>SUM(I33:I41)</f>
        <v>0</v>
      </c>
      <c r="I42" s="200"/>
    </row>
    <row r="44" spans="2:9" ht="12.75">
      <c r="B44" s="108"/>
      <c r="F44" s="128"/>
      <c r="G44" s="129"/>
      <c r="H44" s="129"/>
      <c r="I44" s="130"/>
    </row>
    <row r="45" spans="6:9" ht="12.75">
      <c r="F45" s="128"/>
      <c r="G45" s="129"/>
      <c r="H45" s="129"/>
      <c r="I45" s="130"/>
    </row>
    <row r="46" spans="6:9" ht="12.75">
      <c r="F46" s="128"/>
      <c r="G46" s="129"/>
      <c r="H46" s="129"/>
      <c r="I46" s="130"/>
    </row>
    <row r="47" spans="6:9" ht="12.75">
      <c r="F47" s="128"/>
      <c r="G47" s="129"/>
      <c r="H47" s="129"/>
      <c r="I47" s="130"/>
    </row>
    <row r="48" spans="6:9" ht="12.75">
      <c r="F48" s="128"/>
      <c r="G48" s="129"/>
      <c r="H48" s="129"/>
      <c r="I48" s="130"/>
    </row>
    <row r="49" spans="6:9" ht="12.75">
      <c r="F49" s="128"/>
      <c r="G49" s="129"/>
      <c r="H49" s="129"/>
      <c r="I49" s="130"/>
    </row>
    <row r="50" spans="6:9" ht="12.75">
      <c r="F50" s="128"/>
      <c r="G50" s="129"/>
      <c r="H50" s="129"/>
      <c r="I50" s="130"/>
    </row>
    <row r="51" spans="6:9" ht="12.75">
      <c r="F51" s="128"/>
      <c r="G51" s="129"/>
      <c r="H51" s="129"/>
      <c r="I51" s="130"/>
    </row>
    <row r="52" spans="6:9" ht="12.75">
      <c r="F52" s="128"/>
      <c r="G52" s="129"/>
      <c r="H52" s="129"/>
      <c r="I52" s="130"/>
    </row>
    <row r="53" spans="6:9" ht="12.75">
      <c r="F53" s="128"/>
      <c r="G53" s="129"/>
      <c r="H53" s="129"/>
      <c r="I53" s="130"/>
    </row>
    <row r="54" spans="6:9" ht="12.75">
      <c r="F54" s="128"/>
      <c r="G54" s="129"/>
      <c r="H54" s="129"/>
      <c r="I54" s="130"/>
    </row>
    <row r="55" spans="6:9" ht="12.75">
      <c r="F55" s="128"/>
      <c r="G55" s="129"/>
      <c r="H55" s="129"/>
      <c r="I55" s="130"/>
    </row>
    <row r="56" spans="6:9" ht="12.75">
      <c r="F56" s="128"/>
      <c r="G56" s="129"/>
      <c r="H56" s="129"/>
      <c r="I56" s="130"/>
    </row>
    <row r="57" spans="6:9" ht="12.75">
      <c r="F57" s="128"/>
      <c r="G57" s="129"/>
      <c r="H57" s="129"/>
      <c r="I57" s="130"/>
    </row>
    <row r="58" spans="6:9" ht="12.75">
      <c r="F58" s="128"/>
      <c r="G58" s="129"/>
      <c r="H58" s="129"/>
      <c r="I58" s="130"/>
    </row>
    <row r="59" spans="6:9" ht="12.75">
      <c r="F59" s="128"/>
      <c r="G59" s="129"/>
      <c r="H59" s="129"/>
      <c r="I59" s="130"/>
    </row>
    <row r="60" spans="6:9" ht="12.75">
      <c r="F60" s="128"/>
      <c r="G60" s="129"/>
      <c r="H60" s="129"/>
      <c r="I60" s="130"/>
    </row>
    <row r="61" spans="6:9" ht="12.75">
      <c r="F61" s="128"/>
      <c r="G61" s="129"/>
      <c r="H61" s="129"/>
      <c r="I61" s="130"/>
    </row>
    <row r="62" spans="6:9" ht="12.75">
      <c r="F62" s="128"/>
      <c r="G62" s="129"/>
      <c r="H62" s="129"/>
      <c r="I62" s="130"/>
    </row>
    <row r="63" spans="6:9" ht="12.75">
      <c r="F63" s="128"/>
      <c r="G63" s="129"/>
      <c r="H63" s="129"/>
      <c r="I63" s="130"/>
    </row>
    <row r="64" spans="6:9" ht="12.75">
      <c r="F64" s="128"/>
      <c r="G64" s="129"/>
      <c r="H64" s="129"/>
      <c r="I64" s="130"/>
    </row>
    <row r="65" spans="6:9" ht="12.75">
      <c r="F65" s="128"/>
      <c r="G65" s="129"/>
      <c r="H65" s="129"/>
      <c r="I65" s="130"/>
    </row>
    <row r="66" spans="6:9" ht="12.75">
      <c r="F66" s="128"/>
      <c r="G66" s="129"/>
      <c r="H66" s="129"/>
      <c r="I66" s="130"/>
    </row>
    <row r="67" spans="6:9" ht="12.75">
      <c r="F67" s="128"/>
      <c r="G67" s="129"/>
      <c r="H67" s="129"/>
      <c r="I67" s="130"/>
    </row>
    <row r="68" spans="6:9" ht="12.75">
      <c r="F68" s="128"/>
      <c r="G68" s="129"/>
      <c r="H68" s="129"/>
      <c r="I68" s="130"/>
    </row>
    <row r="69" spans="6:9" ht="12.75">
      <c r="F69" s="128"/>
      <c r="G69" s="129"/>
      <c r="H69" s="129"/>
      <c r="I69" s="130"/>
    </row>
    <row r="70" spans="6:9" ht="12.75">
      <c r="F70" s="128"/>
      <c r="G70" s="129"/>
      <c r="H70" s="129"/>
      <c r="I70" s="130"/>
    </row>
    <row r="71" spans="6:9" ht="12.75">
      <c r="F71" s="128"/>
      <c r="G71" s="129"/>
      <c r="H71" s="129"/>
      <c r="I71" s="130"/>
    </row>
    <row r="72" spans="6:9" ht="12.75">
      <c r="F72" s="128"/>
      <c r="G72" s="129"/>
      <c r="H72" s="129"/>
      <c r="I72" s="130"/>
    </row>
    <row r="73" spans="6:9" ht="12.75">
      <c r="F73" s="128"/>
      <c r="G73" s="129"/>
      <c r="H73" s="129"/>
      <c r="I73" s="130"/>
    </row>
    <row r="74" spans="6:9" ht="12.75">
      <c r="F74" s="128"/>
      <c r="G74" s="129"/>
      <c r="H74" s="129"/>
      <c r="I74" s="130"/>
    </row>
    <row r="75" spans="6:9" ht="12.75">
      <c r="F75" s="128"/>
      <c r="G75" s="129"/>
      <c r="H75" s="129"/>
      <c r="I75" s="130"/>
    </row>
    <row r="76" spans="6:9" ht="12.75">
      <c r="F76" s="128"/>
      <c r="G76" s="129"/>
      <c r="H76" s="129"/>
      <c r="I76" s="130"/>
    </row>
    <row r="77" spans="6:9" ht="12.75">
      <c r="F77" s="128"/>
      <c r="G77" s="129"/>
      <c r="H77" s="129"/>
      <c r="I77" s="130"/>
    </row>
    <row r="78" spans="6:9" ht="12.75">
      <c r="F78" s="128"/>
      <c r="G78" s="129"/>
      <c r="H78" s="129"/>
      <c r="I78" s="130"/>
    </row>
    <row r="79" spans="6:9" ht="12.75">
      <c r="F79" s="128"/>
      <c r="G79" s="129"/>
      <c r="H79" s="129"/>
      <c r="I79" s="130"/>
    </row>
    <row r="80" spans="6:9" ht="12.75">
      <c r="F80" s="128"/>
      <c r="G80" s="129"/>
      <c r="H80" s="129"/>
      <c r="I80" s="130"/>
    </row>
    <row r="81" spans="6:9" ht="12.75">
      <c r="F81" s="128"/>
      <c r="G81" s="129"/>
      <c r="H81" s="129"/>
      <c r="I81" s="130"/>
    </row>
    <row r="82" spans="6:9" ht="12.75">
      <c r="F82" s="128"/>
      <c r="G82" s="129"/>
      <c r="H82" s="129"/>
      <c r="I82" s="130"/>
    </row>
    <row r="83" spans="6:9" ht="12.75">
      <c r="F83" s="128"/>
      <c r="G83" s="129"/>
      <c r="H83" s="129"/>
      <c r="I83" s="130"/>
    </row>
    <row r="84" spans="6:9" ht="12.75">
      <c r="F84" s="128"/>
      <c r="G84" s="129"/>
      <c r="H84" s="129"/>
      <c r="I84" s="130"/>
    </row>
    <row r="85" spans="6:9" ht="12.75">
      <c r="F85" s="128"/>
      <c r="G85" s="129"/>
      <c r="H85" s="129"/>
      <c r="I85" s="130"/>
    </row>
    <row r="86" spans="6:9" ht="12.75">
      <c r="F86" s="128"/>
      <c r="G86" s="129"/>
      <c r="H86" s="129"/>
      <c r="I86" s="130"/>
    </row>
    <row r="87" spans="6:9" ht="12.75">
      <c r="F87" s="128"/>
      <c r="G87" s="129"/>
      <c r="H87" s="129"/>
      <c r="I87" s="130"/>
    </row>
    <row r="88" spans="6:9" ht="12.75">
      <c r="F88" s="128"/>
      <c r="G88" s="129"/>
      <c r="H88" s="129"/>
      <c r="I88" s="130"/>
    </row>
    <row r="89" spans="6:9" ht="12.75">
      <c r="F89" s="128"/>
      <c r="G89" s="129"/>
      <c r="H89" s="129"/>
      <c r="I89" s="130"/>
    </row>
    <row r="90" spans="6:9" ht="12.75">
      <c r="F90" s="128"/>
      <c r="G90" s="129"/>
      <c r="H90" s="129"/>
      <c r="I90" s="130"/>
    </row>
    <row r="91" spans="6:9" ht="12.75">
      <c r="F91" s="128"/>
      <c r="G91" s="129"/>
      <c r="H91" s="129"/>
      <c r="I91" s="130"/>
    </row>
    <row r="92" spans="6:9" ht="12.75">
      <c r="F92" s="128"/>
      <c r="G92" s="129"/>
      <c r="H92" s="129"/>
      <c r="I92" s="130"/>
    </row>
    <row r="93" spans="6:9" ht="12.75">
      <c r="F93" s="128"/>
      <c r="G93" s="129"/>
      <c r="H93" s="129"/>
      <c r="I93" s="130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9"/>
  <sheetViews>
    <sheetView showGridLines="0" showZeros="0" tabSelected="1" zoomScale="85" zoomScaleNormal="85" workbookViewId="0" topLeftCell="A293">
      <selection activeCell="C328" sqref="C328"/>
    </sheetView>
  </sheetViews>
  <sheetFormatPr defaultColWidth="9.00390625" defaultRowHeight="12.75"/>
  <cols>
    <col min="1" max="1" width="4.375" style="131" customWidth="1"/>
    <col min="2" max="2" width="11.625" style="131" customWidth="1"/>
    <col min="3" max="3" width="40.375" style="131" customWidth="1"/>
    <col min="4" max="4" width="5.625" style="131" customWidth="1"/>
    <col min="5" max="5" width="8.625" style="173" customWidth="1"/>
    <col min="6" max="6" width="9.875" style="131" customWidth="1"/>
    <col min="7" max="7" width="13.875" style="131" customWidth="1"/>
    <col min="8" max="11" width="9.125" style="131" customWidth="1"/>
    <col min="12" max="12" width="75.375" style="131" customWidth="1"/>
    <col min="13" max="13" width="45.25390625" style="131" customWidth="1"/>
    <col min="14" max="256" width="9.125" style="131" customWidth="1"/>
    <col min="257" max="257" width="4.375" style="131" customWidth="1"/>
    <col min="258" max="258" width="11.625" style="131" customWidth="1"/>
    <col min="259" max="259" width="40.375" style="131" customWidth="1"/>
    <col min="260" max="260" width="5.625" style="131" customWidth="1"/>
    <col min="261" max="261" width="8.625" style="131" customWidth="1"/>
    <col min="262" max="262" width="9.875" style="131" customWidth="1"/>
    <col min="263" max="263" width="13.875" style="131" customWidth="1"/>
    <col min="264" max="267" width="9.125" style="131" customWidth="1"/>
    <col min="268" max="268" width="75.375" style="131" customWidth="1"/>
    <col min="269" max="269" width="45.25390625" style="131" customWidth="1"/>
    <col min="270" max="512" width="9.125" style="131" customWidth="1"/>
    <col min="513" max="513" width="4.375" style="131" customWidth="1"/>
    <col min="514" max="514" width="11.625" style="131" customWidth="1"/>
    <col min="515" max="515" width="40.375" style="131" customWidth="1"/>
    <col min="516" max="516" width="5.625" style="131" customWidth="1"/>
    <col min="517" max="517" width="8.625" style="131" customWidth="1"/>
    <col min="518" max="518" width="9.875" style="131" customWidth="1"/>
    <col min="519" max="519" width="13.875" style="131" customWidth="1"/>
    <col min="520" max="523" width="9.125" style="131" customWidth="1"/>
    <col min="524" max="524" width="75.375" style="131" customWidth="1"/>
    <col min="525" max="525" width="45.25390625" style="131" customWidth="1"/>
    <col min="526" max="768" width="9.125" style="131" customWidth="1"/>
    <col min="769" max="769" width="4.375" style="131" customWidth="1"/>
    <col min="770" max="770" width="11.625" style="131" customWidth="1"/>
    <col min="771" max="771" width="40.375" style="131" customWidth="1"/>
    <col min="772" max="772" width="5.625" style="131" customWidth="1"/>
    <col min="773" max="773" width="8.625" style="131" customWidth="1"/>
    <col min="774" max="774" width="9.875" style="131" customWidth="1"/>
    <col min="775" max="775" width="13.875" style="131" customWidth="1"/>
    <col min="776" max="779" width="9.125" style="131" customWidth="1"/>
    <col min="780" max="780" width="75.375" style="131" customWidth="1"/>
    <col min="781" max="781" width="45.25390625" style="131" customWidth="1"/>
    <col min="782" max="1024" width="9.125" style="131" customWidth="1"/>
    <col min="1025" max="1025" width="4.375" style="131" customWidth="1"/>
    <col min="1026" max="1026" width="11.625" style="131" customWidth="1"/>
    <col min="1027" max="1027" width="40.375" style="131" customWidth="1"/>
    <col min="1028" max="1028" width="5.625" style="131" customWidth="1"/>
    <col min="1029" max="1029" width="8.625" style="131" customWidth="1"/>
    <col min="1030" max="1030" width="9.875" style="131" customWidth="1"/>
    <col min="1031" max="1031" width="13.875" style="131" customWidth="1"/>
    <col min="1032" max="1035" width="9.125" style="131" customWidth="1"/>
    <col min="1036" max="1036" width="75.375" style="131" customWidth="1"/>
    <col min="1037" max="1037" width="45.25390625" style="131" customWidth="1"/>
    <col min="1038" max="1280" width="9.125" style="131" customWidth="1"/>
    <col min="1281" max="1281" width="4.375" style="131" customWidth="1"/>
    <col min="1282" max="1282" width="11.625" style="131" customWidth="1"/>
    <col min="1283" max="1283" width="40.375" style="131" customWidth="1"/>
    <col min="1284" max="1284" width="5.625" style="131" customWidth="1"/>
    <col min="1285" max="1285" width="8.625" style="131" customWidth="1"/>
    <col min="1286" max="1286" width="9.875" style="131" customWidth="1"/>
    <col min="1287" max="1287" width="13.875" style="131" customWidth="1"/>
    <col min="1288" max="1291" width="9.125" style="131" customWidth="1"/>
    <col min="1292" max="1292" width="75.375" style="131" customWidth="1"/>
    <col min="1293" max="1293" width="45.25390625" style="131" customWidth="1"/>
    <col min="1294" max="1536" width="9.125" style="131" customWidth="1"/>
    <col min="1537" max="1537" width="4.375" style="131" customWidth="1"/>
    <col min="1538" max="1538" width="11.625" style="131" customWidth="1"/>
    <col min="1539" max="1539" width="40.375" style="131" customWidth="1"/>
    <col min="1540" max="1540" width="5.625" style="131" customWidth="1"/>
    <col min="1541" max="1541" width="8.625" style="131" customWidth="1"/>
    <col min="1542" max="1542" width="9.875" style="131" customWidth="1"/>
    <col min="1543" max="1543" width="13.875" style="131" customWidth="1"/>
    <col min="1544" max="1547" width="9.125" style="131" customWidth="1"/>
    <col min="1548" max="1548" width="75.375" style="131" customWidth="1"/>
    <col min="1549" max="1549" width="45.25390625" style="131" customWidth="1"/>
    <col min="1550" max="1792" width="9.125" style="131" customWidth="1"/>
    <col min="1793" max="1793" width="4.375" style="131" customWidth="1"/>
    <col min="1794" max="1794" width="11.625" style="131" customWidth="1"/>
    <col min="1795" max="1795" width="40.375" style="131" customWidth="1"/>
    <col min="1796" max="1796" width="5.625" style="131" customWidth="1"/>
    <col min="1797" max="1797" width="8.625" style="131" customWidth="1"/>
    <col min="1798" max="1798" width="9.875" style="131" customWidth="1"/>
    <col min="1799" max="1799" width="13.875" style="131" customWidth="1"/>
    <col min="1800" max="1803" width="9.125" style="131" customWidth="1"/>
    <col min="1804" max="1804" width="75.375" style="131" customWidth="1"/>
    <col min="1805" max="1805" width="45.25390625" style="131" customWidth="1"/>
    <col min="1806" max="2048" width="9.125" style="131" customWidth="1"/>
    <col min="2049" max="2049" width="4.375" style="131" customWidth="1"/>
    <col min="2050" max="2050" width="11.625" style="131" customWidth="1"/>
    <col min="2051" max="2051" width="40.375" style="131" customWidth="1"/>
    <col min="2052" max="2052" width="5.625" style="131" customWidth="1"/>
    <col min="2053" max="2053" width="8.625" style="131" customWidth="1"/>
    <col min="2054" max="2054" width="9.875" style="131" customWidth="1"/>
    <col min="2055" max="2055" width="13.875" style="131" customWidth="1"/>
    <col min="2056" max="2059" width="9.125" style="131" customWidth="1"/>
    <col min="2060" max="2060" width="75.375" style="131" customWidth="1"/>
    <col min="2061" max="2061" width="45.25390625" style="131" customWidth="1"/>
    <col min="2062" max="2304" width="9.125" style="131" customWidth="1"/>
    <col min="2305" max="2305" width="4.375" style="131" customWidth="1"/>
    <col min="2306" max="2306" width="11.625" style="131" customWidth="1"/>
    <col min="2307" max="2307" width="40.375" style="131" customWidth="1"/>
    <col min="2308" max="2308" width="5.625" style="131" customWidth="1"/>
    <col min="2309" max="2309" width="8.625" style="131" customWidth="1"/>
    <col min="2310" max="2310" width="9.875" style="131" customWidth="1"/>
    <col min="2311" max="2311" width="13.875" style="131" customWidth="1"/>
    <col min="2312" max="2315" width="9.125" style="131" customWidth="1"/>
    <col min="2316" max="2316" width="75.375" style="131" customWidth="1"/>
    <col min="2317" max="2317" width="45.25390625" style="131" customWidth="1"/>
    <col min="2318" max="2560" width="9.125" style="131" customWidth="1"/>
    <col min="2561" max="2561" width="4.375" style="131" customWidth="1"/>
    <col min="2562" max="2562" width="11.625" style="131" customWidth="1"/>
    <col min="2563" max="2563" width="40.375" style="131" customWidth="1"/>
    <col min="2564" max="2564" width="5.625" style="131" customWidth="1"/>
    <col min="2565" max="2565" width="8.625" style="131" customWidth="1"/>
    <col min="2566" max="2566" width="9.875" style="131" customWidth="1"/>
    <col min="2567" max="2567" width="13.875" style="131" customWidth="1"/>
    <col min="2568" max="2571" width="9.125" style="131" customWidth="1"/>
    <col min="2572" max="2572" width="75.375" style="131" customWidth="1"/>
    <col min="2573" max="2573" width="45.25390625" style="131" customWidth="1"/>
    <col min="2574" max="2816" width="9.125" style="131" customWidth="1"/>
    <col min="2817" max="2817" width="4.375" style="131" customWidth="1"/>
    <col min="2818" max="2818" width="11.625" style="131" customWidth="1"/>
    <col min="2819" max="2819" width="40.375" style="131" customWidth="1"/>
    <col min="2820" max="2820" width="5.625" style="131" customWidth="1"/>
    <col min="2821" max="2821" width="8.625" style="131" customWidth="1"/>
    <col min="2822" max="2822" width="9.875" style="131" customWidth="1"/>
    <col min="2823" max="2823" width="13.875" style="131" customWidth="1"/>
    <col min="2824" max="2827" width="9.125" style="131" customWidth="1"/>
    <col min="2828" max="2828" width="75.375" style="131" customWidth="1"/>
    <col min="2829" max="2829" width="45.25390625" style="131" customWidth="1"/>
    <col min="2830" max="3072" width="9.125" style="131" customWidth="1"/>
    <col min="3073" max="3073" width="4.375" style="131" customWidth="1"/>
    <col min="3074" max="3074" width="11.625" style="131" customWidth="1"/>
    <col min="3075" max="3075" width="40.375" style="131" customWidth="1"/>
    <col min="3076" max="3076" width="5.625" style="131" customWidth="1"/>
    <col min="3077" max="3077" width="8.625" style="131" customWidth="1"/>
    <col min="3078" max="3078" width="9.875" style="131" customWidth="1"/>
    <col min="3079" max="3079" width="13.875" style="131" customWidth="1"/>
    <col min="3080" max="3083" width="9.125" style="131" customWidth="1"/>
    <col min="3084" max="3084" width="75.375" style="131" customWidth="1"/>
    <col min="3085" max="3085" width="45.25390625" style="131" customWidth="1"/>
    <col min="3086" max="3328" width="9.125" style="131" customWidth="1"/>
    <col min="3329" max="3329" width="4.375" style="131" customWidth="1"/>
    <col min="3330" max="3330" width="11.625" style="131" customWidth="1"/>
    <col min="3331" max="3331" width="40.375" style="131" customWidth="1"/>
    <col min="3332" max="3332" width="5.625" style="131" customWidth="1"/>
    <col min="3333" max="3333" width="8.625" style="131" customWidth="1"/>
    <col min="3334" max="3334" width="9.875" style="131" customWidth="1"/>
    <col min="3335" max="3335" width="13.875" style="131" customWidth="1"/>
    <col min="3336" max="3339" width="9.125" style="131" customWidth="1"/>
    <col min="3340" max="3340" width="75.375" style="131" customWidth="1"/>
    <col min="3341" max="3341" width="45.25390625" style="131" customWidth="1"/>
    <col min="3342" max="3584" width="9.125" style="131" customWidth="1"/>
    <col min="3585" max="3585" width="4.375" style="131" customWidth="1"/>
    <col min="3586" max="3586" width="11.625" style="131" customWidth="1"/>
    <col min="3587" max="3587" width="40.375" style="131" customWidth="1"/>
    <col min="3588" max="3588" width="5.625" style="131" customWidth="1"/>
    <col min="3589" max="3589" width="8.625" style="131" customWidth="1"/>
    <col min="3590" max="3590" width="9.875" style="131" customWidth="1"/>
    <col min="3591" max="3591" width="13.875" style="131" customWidth="1"/>
    <col min="3592" max="3595" width="9.125" style="131" customWidth="1"/>
    <col min="3596" max="3596" width="75.375" style="131" customWidth="1"/>
    <col min="3597" max="3597" width="45.25390625" style="131" customWidth="1"/>
    <col min="3598" max="3840" width="9.125" style="131" customWidth="1"/>
    <col min="3841" max="3841" width="4.375" style="131" customWidth="1"/>
    <col min="3842" max="3842" width="11.625" style="131" customWidth="1"/>
    <col min="3843" max="3843" width="40.375" style="131" customWidth="1"/>
    <col min="3844" max="3844" width="5.625" style="131" customWidth="1"/>
    <col min="3845" max="3845" width="8.625" style="131" customWidth="1"/>
    <col min="3846" max="3846" width="9.875" style="131" customWidth="1"/>
    <col min="3847" max="3847" width="13.875" style="131" customWidth="1"/>
    <col min="3848" max="3851" width="9.125" style="131" customWidth="1"/>
    <col min="3852" max="3852" width="75.375" style="131" customWidth="1"/>
    <col min="3853" max="3853" width="45.25390625" style="131" customWidth="1"/>
    <col min="3854" max="4096" width="9.125" style="131" customWidth="1"/>
    <col min="4097" max="4097" width="4.375" style="131" customWidth="1"/>
    <col min="4098" max="4098" width="11.625" style="131" customWidth="1"/>
    <col min="4099" max="4099" width="40.375" style="131" customWidth="1"/>
    <col min="4100" max="4100" width="5.625" style="131" customWidth="1"/>
    <col min="4101" max="4101" width="8.625" style="131" customWidth="1"/>
    <col min="4102" max="4102" width="9.875" style="131" customWidth="1"/>
    <col min="4103" max="4103" width="13.875" style="131" customWidth="1"/>
    <col min="4104" max="4107" width="9.125" style="131" customWidth="1"/>
    <col min="4108" max="4108" width="75.375" style="131" customWidth="1"/>
    <col min="4109" max="4109" width="45.25390625" style="131" customWidth="1"/>
    <col min="4110" max="4352" width="9.125" style="131" customWidth="1"/>
    <col min="4353" max="4353" width="4.375" style="131" customWidth="1"/>
    <col min="4354" max="4354" width="11.625" style="131" customWidth="1"/>
    <col min="4355" max="4355" width="40.375" style="131" customWidth="1"/>
    <col min="4356" max="4356" width="5.625" style="131" customWidth="1"/>
    <col min="4357" max="4357" width="8.625" style="131" customWidth="1"/>
    <col min="4358" max="4358" width="9.875" style="131" customWidth="1"/>
    <col min="4359" max="4359" width="13.875" style="131" customWidth="1"/>
    <col min="4360" max="4363" width="9.125" style="131" customWidth="1"/>
    <col min="4364" max="4364" width="75.375" style="131" customWidth="1"/>
    <col min="4365" max="4365" width="45.25390625" style="131" customWidth="1"/>
    <col min="4366" max="4608" width="9.125" style="131" customWidth="1"/>
    <col min="4609" max="4609" width="4.375" style="131" customWidth="1"/>
    <col min="4610" max="4610" width="11.625" style="131" customWidth="1"/>
    <col min="4611" max="4611" width="40.375" style="131" customWidth="1"/>
    <col min="4612" max="4612" width="5.625" style="131" customWidth="1"/>
    <col min="4613" max="4613" width="8.625" style="131" customWidth="1"/>
    <col min="4614" max="4614" width="9.875" style="131" customWidth="1"/>
    <col min="4615" max="4615" width="13.875" style="131" customWidth="1"/>
    <col min="4616" max="4619" width="9.125" style="131" customWidth="1"/>
    <col min="4620" max="4620" width="75.375" style="131" customWidth="1"/>
    <col min="4621" max="4621" width="45.25390625" style="131" customWidth="1"/>
    <col min="4622" max="4864" width="9.125" style="131" customWidth="1"/>
    <col min="4865" max="4865" width="4.375" style="131" customWidth="1"/>
    <col min="4866" max="4866" width="11.625" style="131" customWidth="1"/>
    <col min="4867" max="4867" width="40.375" style="131" customWidth="1"/>
    <col min="4868" max="4868" width="5.625" style="131" customWidth="1"/>
    <col min="4869" max="4869" width="8.625" style="131" customWidth="1"/>
    <col min="4870" max="4870" width="9.875" style="131" customWidth="1"/>
    <col min="4871" max="4871" width="13.875" style="131" customWidth="1"/>
    <col min="4872" max="4875" width="9.125" style="131" customWidth="1"/>
    <col min="4876" max="4876" width="75.375" style="131" customWidth="1"/>
    <col min="4877" max="4877" width="45.25390625" style="131" customWidth="1"/>
    <col min="4878" max="5120" width="9.125" style="131" customWidth="1"/>
    <col min="5121" max="5121" width="4.375" style="131" customWidth="1"/>
    <col min="5122" max="5122" width="11.625" style="131" customWidth="1"/>
    <col min="5123" max="5123" width="40.375" style="131" customWidth="1"/>
    <col min="5124" max="5124" width="5.625" style="131" customWidth="1"/>
    <col min="5125" max="5125" width="8.625" style="131" customWidth="1"/>
    <col min="5126" max="5126" width="9.875" style="131" customWidth="1"/>
    <col min="5127" max="5127" width="13.875" style="131" customWidth="1"/>
    <col min="5128" max="5131" width="9.125" style="131" customWidth="1"/>
    <col min="5132" max="5132" width="75.375" style="131" customWidth="1"/>
    <col min="5133" max="5133" width="45.25390625" style="131" customWidth="1"/>
    <col min="5134" max="5376" width="9.125" style="131" customWidth="1"/>
    <col min="5377" max="5377" width="4.375" style="131" customWidth="1"/>
    <col min="5378" max="5378" width="11.625" style="131" customWidth="1"/>
    <col min="5379" max="5379" width="40.375" style="131" customWidth="1"/>
    <col min="5380" max="5380" width="5.625" style="131" customWidth="1"/>
    <col min="5381" max="5381" width="8.625" style="131" customWidth="1"/>
    <col min="5382" max="5382" width="9.875" style="131" customWidth="1"/>
    <col min="5383" max="5383" width="13.875" style="131" customWidth="1"/>
    <col min="5384" max="5387" width="9.125" style="131" customWidth="1"/>
    <col min="5388" max="5388" width="75.375" style="131" customWidth="1"/>
    <col min="5389" max="5389" width="45.25390625" style="131" customWidth="1"/>
    <col min="5390" max="5632" width="9.125" style="131" customWidth="1"/>
    <col min="5633" max="5633" width="4.375" style="131" customWidth="1"/>
    <col min="5634" max="5634" width="11.625" style="131" customWidth="1"/>
    <col min="5635" max="5635" width="40.375" style="131" customWidth="1"/>
    <col min="5636" max="5636" width="5.625" style="131" customWidth="1"/>
    <col min="5637" max="5637" width="8.625" style="131" customWidth="1"/>
    <col min="5638" max="5638" width="9.875" style="131" customWidth="1"/>
    <col min="5639" max="5639" width="13.875" style="131" customWidth="1"/>
    <col min="5640" max="5643" width="9.125" style="131" customWidth="1"/>
    <col min="5644" max="5644" width="75.375" style="131" customWidth="1"/>
    <col min="5645" max="5645" width="45.25390625" style="131" customWidth="1"/>
    <col min="5646" max="5888" width="9.125" style="131" customWidth="1"/>
    <col min="5889" max="5889" width="4.375" style="131" customWidth="1"/>
    <col min="5890" max="5890" width="11.625" style="131" customWidth="1"/>
    <col min="5891" max="5891" width="40.375" style="131" customWidth="1"/>
    <col min="5892" max="5892" width="5.625" style="131" customWidth="1"/>
    <col min="5893" max="5893" width="8.625" style="131" customWidth="1"/>
    <col min="5894" max="5894" width="9.875" style="131" customWidth="1"/>
    <col min="5895" max="5895" width="13.875" style="131" customWidth="1"/>
    <col min="5896" max="5899" width="9.125" style="131" customWidth="1"/>
    <col min="5900" max="5900" width="75.375" style="131" customWidth="1"/>
    <col min="5901" max="5901" width="45.25390625" style="131" customWidth="1"/>
    <col min="5902" max="6144" width="9.125" style="131" customWidth="1"/>
    <col min="6145" max="6145" width="4.375" style="131" customWidth="1"/>
    <col min="6146" max="6146" width="11.625" style="131" customWidth="1"/>
    <col min="6147" max="6147" width="40.375" style="131" customWidth="1"/>
    <col min="6148" max="6148" width="5.625" style="131" customWidth="1"/>
    <col min="6149" max="6149" width="8.625" style="131" customWidth="1"/>
    <col min="6150" max="6150" width="9.875" style="131" customWidth="1"/>
    <col min="6151" max="6151" width="13.875" style="131" customWidth="1"/>
    <col min="6152" max="6155" width="9.125" style="131" customWidth="1"/>
    <col min="6156" max="6156" width="75.375" style="131" customWidth="1"/>
    <col min="6157" max="6157" width="45.25390625" style="131" customWidth="1"/>
    <col min="6158" max="6400" width="9.125" style="131" customWidth="1"/>
    <col min="6401" max="6401" width="4.375" style="131" customWidth="1"/>
    <col min="6402" max="6402" width="11.625" style="131" customWidth="1"/>
    <col min="6403" max="6403" width="40.375" style="131" customWidth="1"/>
    <col min="6404" max="6404" width="5.625" style="131" customWidth="1"/>
    <col min="6405" max="6405" width="8.625" style="131" customWidth="1"/>
    <col min="6406" max="6406" width="9.875" style="131" customWidth="1"/>
    <col min="6407" max="6407" width="13.875" style="131" customWidth="1"/>
    <col min="6408" max="6411" width="9.125" style="131" customWidth="1"/>
    <col min="6412" max="6412" width="75.375" style="131" customWidth="1"/>
    <col min="6413" max="6413" width="45.25390625" style="131" customWidth="1"/>
    <col min="6414" max="6656" width="9.125" style="131" customWidth="1"/>
    <col min="6657" max="6657" width="4.375" style="131" customWidth="1"/>
    <col min="6658" max="6658" width="11.625" style="131" customWidth="1"/>
    <col min="6659" max="6659" width="40.375" style="131" customWidth="1"/>
    <col min="6660" max="6660" width="5.625" style="131" customWidth="1"/>
    <col min="6661" max="6661" width="8.625" style="131" customWidth="1"/>
    <col min="6662" max="6662" width="9.875" style="131" customWidth="1"/>
    <col min="6663" max="6663" width="13.875" style="131" customWidth="1"/>
    <col min="6664" max="6667" width="9.125" style="131" customWidth="1"/>
    <col min="6668" max="6668" width="75.375" style="131" customWidth="1"/>
    <col min="6669" max="6669" width="45.25390625" style="131" customWidth="1"/>
    <col min="6670" max="6912" width="9.125" style="131" customWidth="1"/>
    <col min="6913" max="6913" width="4.375" style="131" customWidth="1"/>
    <col min="6914" max="6914" width="11.625" style="131" customWidth="1"/>
    <col min="6915" max="6915" width="40.375" style="131" customWidth="1"/>
    <col min="6916" max="6916" width="5.625" style="131" customWidth="1"/>
    <col min="6917" max="6917" width="8.625" style="131" customWidth="1"/>
    <col min="6918" max="6918" width="9.875" style="131" customWidth="1"/>
    <col min="6919" max="6919" width="13.875" style="131" customWidth="1"/>
    <col min="6920" max="6923" width="9.125" style="131" customWidth="1"/>
    <col min="6924" max="6924" width="75.375" style="131" customWidth="1"/>
    <col min="6925" max="6925" width="45.25390625" style="131" customWidth="1"/>
    <col min="6926" max="7168" width="9.125" style="131" customWidth="1"/>
    <col min="7169" max="7169" width="4.375" style="131" customWidth="1"/>
    <col min="7170" max="7170" width="11.625" style="131" customWidth="1"/>
    <col min="7171" max="7171" width="40.375" style="131" customWidth="1"/>
    <col min="7172" max="7172" width="5.625" style="131" customWidth="1"/>
    <col min="7173" max="7173" width="8.625" style="131" customWidth="1"/>
    <col min="7174" max="7174" width="9.875" style="131" customWidth="1"/>
    <col min="7175" max="7175" width="13.875" style="131" customWidth="1"/>
    <col min="7176" max="7179" width="9.125" style="131" customWidth="1"/>
    <col min="7180" max="7180" width="75.375" style="131" customWidth="1"/>
    <col min="7181" max="7181" width="45.25390625" style="131" customWidth="1"/>
    <col min="7182" max="7424" width="9.125" style="131" customWidth="1"/>
    <col min="7425" max="7425" width="4.375" style="131" customWidth="1"/>
    <col min="7426" max="7426" width="11.625" style="131" customWidth="1"/>
    <col min="7427" max="7427" width="40.375" style="131" customWidth="1"/>
    <col min="7428" max="7428" width="5.625" style="131" customWidth="1"/>
    <col min="7429" max="7429" width="8.625" style="131" customWidth="1"/>
    <col min="7430" max="7430" width="9.875" style="131" customWidth="1"/>
    <col min="7431" max="7431" width="13.875" style="131" customWidth="1"/>
    <col min="7432" max="7435" width="9.125" style="131" customWidth="1"/>
    <col min="7436" max="7436" width="75.375" style="131" customWidth="1"/>
    <col min="7437" max="7437" width="45.25390625" style="131" customWidth="1"/>
    <col min="7438" max="7680" width="9.125" style="131" customWidth="1"/>
    <col min="7681" max="7681" width="4.375" style="131" customWidth="1"/>
    <col min="7682" max="7682" width="11.625" style="131" customWidth="1"/>
    <col min="7683" max="7683" width="40.375" style="131" customWidth="1"/>
    <col min="7684" max="7684" width="5.625" style="131" customWidth="1"/>
    <col min="7685" max="7685" width="8.625" style="131" customWidth="1"/>
    <col min="7686" max="7686" width="9.875" style="131" customWidth="1"/>
    <col min="7687" max="7687" width="13.875" style="131" customWidth="1"/>
    <col min="7688" max="7691" width="9.125" style="131" customWidth="1"/>
    <col min="7692" max="7692" width="75.375" style="131" customWidth="1"/>
    <col min="7693" max="7693" width="45.25390625" style="131" customWidth="1"/>
    <col min="7694" max="7936" width="9.125" style="131" customWidth="1"/>
    <col min="7937" max="7937" width="4.375" style="131" customWidth="1"/>
    <col min="7938" max="7938" width="11.625" style="131" customWidth="1"/>
    <col min="7939" max="7939" width="40.375" style="131" customWidth="1"/>
    <col min="7940" max="7940" width="5.625" style="131" customWidth="1"/>
    <col min="7941" max="7941" width="8.625" style="131" customWidth="1"/>
    <col min="7942" max="7942" width="9.875" style="131" customWidth="1"/>
    <col min="7943" max="7943" width="13.875" style="131" customWidth="1"/>
    <col min="7944" max="7947" width="9.125" style="131" customWidth="1"/>
    <col min="7948" max="7948" width="75.375" style="131" customWidth="1"/>
    <col min="7949" max="7949" width="45.25390625" style="131" customWidth="1"/>
    <col min="7950" max="8192" width="9.125" style="131" customWidth="1"/>
    <col min="8193" max="8193" width="4.375" style="131" customWidth="1"/>
    <col min="8194" max="8194" width="11.625" style="131" customWidth="1"/>
    <col min="8195" max="8195" width="40.375" style="131" customWidth="1"/>
    <col min="8196" max="8196" width="5.625" style="131" customWidth="1"/>
    <col min="8197" max="8197" width="8.625" style="131" customWidth="1"/>
    <col min="8198" max="8198" width="9.875" style="131" customWidth="1"/>
    <col min="8199" max="8199" width="13.875" style="131" customWidth="1"/>
    <col min="8200" max="8203" width="9.125" style="131" customWidth="1"/>
    <col min="8204" max="8204" width="75.375" style="131" customWidth="1"/>
    <col min="8205" max="8205" width="45.25390625" style="131" customWidth="1"/>
    <col min="8206" max="8448" width="9.125" style="131" customWidth="1"/>
    <col min="8449" max="8449" width="4.375" style="131" customWidth="1"/>
    <col min="8450" max="8450" width="11.625" style="131" customWidth="1"/>
    <col min="8451" max="8451" width="40.375" style="131" customWidth="1"/>
    <col min="8452" max="8452" width="5.625" style="131" customWidth="1"/>
    <col min="8453" max="8453" width="8.625" style="131" customWidth="1"/>
    <col min="8454" max="8454" width="9.875" style="131" customWidth="1"/>
    <col min="8455" max="8455" width="13.875" style="131" customWidth="1"/>
    <col min="8456" max="8459" width="9.125" style="131" customWidth="1"/>
    <col min="8460" max="8460" width="75.375" style="131" customWidth="1"/>
    <col min="8461" max="8461" width="45.25390625" style="131" customWidth="1"/>
    <col min="8462" max="8704" width="9.125" style="131" customWidth="1"/>
    <col min="8705" max="8705" width="4.375" style="131" customWidth="1"/>
    <col min="8706" max="8706" width="11.625" style="131" customWidth="1"/>
    <col min="8707" max="8707" width="40.375" style="131" customWidth="1"/>
    <col min="8708" max="8708" width="5.625" style="131" customWidth="1"/>
    <col min="8709" max="8709" width="8.625" style="131" customWidth="1"/>
    <col min="8710" max="8710" width="9.875" style="131" customWidth="1"/>
    <col min="8711" max="8711" width="13.875" style="131" customWidth="1"/>
    <col min="8712" max="8715" width="9.125" style="131" customWidth="1"/>
    <col min="8716" max="8716" width="75.375" style="131" customWidth="1"/>
    <col min="8717" max="8717" width="45.25390625" style="131" customWidth="1"/>
    <col min="8718" max="8960" width="9.125" style="131" customWidth="1"/>
    <col min="8961" max="8961" width="4.375" style="131" customWidth="1"/>
    <col min="8962" max="8962" width="11.625" style="131" customWidth="1"/>
    <col min="8963" max="8963" width="40.375" style="131" customWidth="1"/>
    <col min="8964" max="8964" width="5.625" style="131" customWidth="1"/>
    <col min="8965" max="8965" width="8.625" style="131" customWidth="1"/>
    <col min="8966" max="8966" width="9.875" style="131" customWidth="1"/>
    <col min="8967" max="8967" width="13.875" style="131" customWidth="1"/>
    <col min="8968" max="8971" width="9.125" style="131" customWidth="1"/>
    <col min="8972" max="8972" width="75.375" style="131" customWidth="1"/>
    <col min="8973" max="8973" width="45.25390625" style="131" customWidth="1"/>
    <col min="8974" max="9216" width="9.125" style="131" customWidth="1"/>
    <col min="9217" max="9217" width="4.375" style="131" customWidth="1"/>
    <col min="9218" max="9218" width="11.625" style="131" customWidth="1"/>
    <col min="9219" max="9219" width="40.375" style="131" customWidth="1"/>
    <col min="9220" max="9220" width="5.625" style="131" customWidth="1"/>
    <col min="9221" max="9221" width="8.625" style="131" customWidth="1"/>
    <col min="9222" max="9222" width="9.875" style="131" customWidth="1"/>
    <col min="9223" max="9223" width="13.875" style="131" customWidth="1"/>
    <col min="9224" max="9227" width="9.125" style="131" customWidth="1"/>
    <col min="9228" max="9228" width="75.375" style="131" customWidth="1"/>
    <col min="9229" max="9229" width="45.25390625" style="131" customWidth="1"/>
    <col min="9230" max="9472" width="9.125" style="131" customWidth="1"/>
    <col min="9473" max="9473" width="4.375" style="131" customWidth="1"/>
    <col min="9474" max="9474" width="11.625" style="131" customWidth="1"/>
    <col min="9475" max="9475" width="40.375" style="131" customWidth="1"/>
    <col min="9476" max="9476" width="5.625" style="131" customWidth="1"/>
    <col min="9477" max="9477" width="8.625" style="131" customWidth="1"/>
    <col min="9478" max="9478" width="9.875" style="131" customWidth="1"/>
    <col min="9479" max="9479" width="13.875" style="131" customWidth="1"/>
    <col min="9480" max="9483" width="9.125" style="131" customWidth="1"/>
    <col min="9484" max="9484" width="75.375" style="131" customWidth="1"/>
    <col min="9485" max="9485" width="45.25390625" style="131" customWidth="1"/>
    <col min="9486" max="9728" width="9.125" style="131" customWidth="1"/>
    <col min="9729" max="9729" width="4.375" style="131" customWidth="1"/>
    <col min="9730" max="9730" width="11.625" style="131" customWidth="1"/>
    <col min="9731" max="9731" width="40.375" style="131" customWidth="1"/>
    <col min="9732" max="9732" width="5.625" style="131" customWidth="1"/>
    <col min="9733" max="9733" width="8.625" style="131" customWidth="1"/>
    <col min="9734" max="9734" width="9.875" style="131" customWidth="1"/>
    <col min="9735" max="9735" width="13.875" style="131" customWidth="1"/>
    <col min="9736" max="9739" width="9.125" style="131" customWidth="1"/>
    <col min="9740" max="9740" width="75.375" style="131" customWidth="1"/>
    <col min="9741" max="9741" width="45.25390625" style="131" customWidth="1"/>
    <col min="9742" max="9984" width="9.125" style="131" customWidth="1"/>
    <col min="9985" max="9985" width="4.375" style="131" customWidth="1"/>
    <col min="9986" max="9986" width="11.625" style="131" customWidth="1"/>
    <col min="9987" max="9987" width="40.375" style="131" customWidth="1"/>
    <col min="9988" max="9988" width="5.625" style="131" customWidth="1"/>
    <col min="9989" max="9989" width="8.625" style="131" customWidth="1"/>
    <col min="9990" max="9990" width="9.875" style="131" customWidth="1"/>
    <col min="9991" max="9991" width="13.875" style="131" customWidth="1"/>
    <col min="9992" max="9995" width="9.125" style="131" customWidth="1"/>
    <col min="9996" max="9996" width="75.375" style="131" customWidth="1"/>
    <col min="9997" max="9997" width="45.25390625" style="131" customWidth="1"/>
    <col min="9998" max="10240" width="9.125" style="131" customWidth="1"/>
    <col min="10241" max="10241" width="4.375" style="131" customWidth="1"/>
    <col min="10242" max="10242" width="11.625" style="131" customWidth="1"/>
    <col min="10243" max="10243" width="40.375" style="131" customWidth="1"/>
    <col min="10244" max="10244" width="5.625" style="131" customWidth="1"/>
    <col min="10245" max="10245" width="8.625" style="131" customWidth="1"/>
    <col min="10246" max="10246" width="9.875" style="131" customWidth="1"/>
    <col min="10247" max="10247" width="13.875" style="131" customWidth="1"/>
    <col min="10248" max="10251" width="9.125" style="131" customWidth="1"/>
    <col min="10252" max="10252" width="75.375" style="131" customWidth="1"/>
    <col min="10253" max="10253" width="45.25390625" style="131" customWidth="1"/>
    <col min="10254" max="10496" width="9.125" style="131" customWidth="1"/>
    <col min="10497" max="10497" width="4.375" style="131" customWidth="1"/>
    <col min="10498" max="10498" width="11.625" style="131" customWidth="1"/>
    <col min="10499" max="10499" width="40.375" style="131" customWidth="1"/>
    <col min="10500" max="10500" width="5.625" style="131" customWidth="1"/>
    <col min="10501" max="10501" width="8.625" style="131" customWidth="1"/>
    <col min="10502" max="10502" width="9.875" style="131" customWidth="1"/>
    <col min="10503" max="10503" width="13.875" style="131" customWidth="1"/>
    <col min="10504" max="10507" width="9.125" style="131" customWidth="1"/>
    <col min="10508" max="10508" width="75.375" style="131" customWidth="1"/>
    <col min="10509" max="10509" width="45.25390625" style="131" customWidth="1"/>
    <col min="10510" max="10752" width="9.125" style="131" customWidth="1"/>
    <col min="10753" max="10753" width="4.375" style="131" customWidth="1"/>
    <col min="10754" max="10754" width="11.625" style="131" customWidth="1"/>
    <col min="10755" max="10755" width="40.375" style="131" customWidth="1"/>
    <col min="10756" max="10756" width="5.625" style="131" customWidth="1"/>
    <col min="10757" max="10757" width="8.625" style="131" customWidth="1"/>
    <col min="10758" max="10758" width="9.875" style="131" customWidth="1"/>
    <col min="10759" max="10759" width="13.875" style="131" customWidth="1"/>
    <col min="10760" max="10763" width="9.125" style="131" customWidth="1"/>
    <col min="10764" max="10764" width="75.375" style="131" customWidth="1"/>
    <col min="10765" max="10765" width="45.25390625" style="131" customWidth="1"/>
    <col min="10766" max="11008" width="9.125" style="131" customWidth="1"/>
    <col min="11009" max="11009" width="4.375" style="131" customWidth="1"/>
    <col min="11010" max="11010" width="11.625" style="131" customWidth="1"/>
    <col min="11011" max="11011" width="40.375" style="131" customWidth="1"/>
    <col min="11012" max="11012" width="5.625" style="131" customWidth="1"/>
    <col min="11013" max="11013" width="8.625" style="131" customWidth="1"/>
    <col min="11014" max="11014" width="9.875" style="131" customWidth="1"/>
    <col min="11015" max="11015" width="13.875" style="131" customWidth="1"/>
    <col min="11016" max="11019" width="9.125" style="131" customWidth="1"/>
    <col min="11020" max="11020" width="75.375" style="131" customWidth="1"/>
    <col min="11021" max="11021" width="45.25390625" style="131" customWidth="1"/>
    <col min="11022" max="11264" width="9.125" style="131" customWidth="1"/>
    <col min="11265" max="11265" width="4.375" style="131" customWidth="1"/>
    <col min="11266" max="11266" width="11.625" style="131" customWidth="1"/>
    <col min="11267" max="11267" width="40.375" style="131" customWidth="1"/>
    <col min="11268" max="11268" width="5.625" style="131" customWidth="1"/>
    <col min="11269" max="11269" width="8.625" style="131" customWidth="1"/>
    <col min="11270" max="11270" width="9.875" style="131" customWidth="1"/>
    <col min="11271" max="11271" width="13.875" style="131" customWidth="1"/>
    <col min="11272" max="11275" width="9.125" style="131" customWidth="1"/>
    <col min="11276" max="11276" width="75.375" style="131" customWidth="1"/>
    <col min="11277" max="11277" width="45.25390625" style="131" customWidth="1"/>
    <col min="11278" max="11520" width="9.125" style="131" customWidth="1"/>
    <col min="11521" max="11521" width="4.375" style="131" customWidth="1"/>
    <col min="11522" max="11522" width="11.625" style="131" customWidth="1"/>
    <col min="11523" max="11523" width="40.375" style="131" customWidth="1"/>
    <col min="11524" max="11524" width="5.625" style="131" customWidth="1"/>
    <col min="11525" max="11525" width="8.625" style="131" customWidth="1"/>
    <col min="11526" max="11526" width="9.875" style="131" customWidth="1"/>
    <col min="11527" max="11527" width="13.875" style="131" customWidth="1"/>
    <col min="11528" max="11531" width="9.125" style="131" customWidth="1"/>
    <col min="11532" max="11532" width="75.375" style="131" customWidth="1"/>
    <col min="11533" max="11533" width="45.25390625" style="131" customWidth="1"/>
    <col min="11534" max="11776" width="9.125" style="131" customWidth="1"/>
    <col min="11777" max="11777" width="4.375" style="131" customWidth="1"/>
    <col min="11778" max="11778" width="11.625" style="131" customWidth="1"/>
    <col min="11779" max="11779" width="40.375" style="131" customWidth="1"/>
    <col min="11780" max="11780" width="5.625" style="131" customWidth="1"/>
    <col min="11781" max="11781" width="8.625" style="131" customWidth="1"/>
    <col min="11782" max="11782" width="9.875" style="131" customWidth="1"/>
    <col min="11783" max="11783" width="13.875" style="131" customWidth="1"/>
    <col min="11784" max="11787" width="9.125" style="131" customWidth="1"/>
    <col min="11788" max="11788" width="75.375" style="131" customWidth="1"/>
    <col min="11789" max="11789" width="45.25390625" style="131" customWidth="1"/>
    <col min="11790" max="12032" width="9.125" style="131" customWidth="1"/>
    <col min="12033" max="12033" width="4.375" style="131" customWidth="1"/>
    <col min="12034" max="12034" width="11.625" style="131" customWidth="1"/>
    <col min="12035" max="12035" width="40.375" style="131" customWidth="1"/>
    <col min="12036" max="12036" width="5.625" style="131" customWidth="1"/>
    <col min="12037" max="12037" width="8.625" style="131" customWidth="1"/>
    <col min="12038" max="12038" width="9.875" style="131" customWidth="1"/>
    <col min="12039" max="12039" width="13.875" style="131" customWidth="1"/>
    <col min="12040" max="12043" width="9.125" style="131" customWidth="1"/>
    <col min="12044" max="12044" width="75.375" style="131" customWidth="1"/>
    <col min="12045" max="12045" width="45.25390625" style="131" customWidth="1"/>
    <col min="12046" max="12288" width="9.125" style="131" customWidth="1"/>
    <col min="12289" max="12289" width="4.375" style="131" customWidth="1"/>
    <col min="12290" max="12290" width="11.625" style="131" customWidth="1"/>
    <col min="12291" max="12291" width="40.375" style="131" customWidth="1"/>
    <col min="12292" max="12292" width="5.625" style="131" customWidth="1"/>
    <col min="12293" max="12293" width="8.625" style="131" customWidth="1"/>
    <col min="12294" max="12294" width="9.875" style="131" customWidth="1"/>
    <col min="12295" max="12295" width="13.875" style="131" customWidth="1"/>
    <col min="12296" max="12299" width="9.125" style="131" customWidth="1"/>
    <col min="12300" max="12300" width="75.375" style="131" customWidth="1"/>
    <col min="12301" max="12301" width="45.25390625" style="131" customWidth="1"/>
    <col min="12302" max="12544" width="9.125" style="131" customWidth="1"/>
    <col min="12545" max="12545" width="4.375" style="131" customWidth="1"/>
    <col min="12546" max="12546" width="11.625" style="131" customWidth="1"/>
    <col min="12547" max="12547" width="40.375" style="131" customWidth="1"/>
    <col min="12548" max="12548" width="5.625" style="131" customWidth="1"/>
    <col min="12549" max="12549" width="8.625" style="131" customWidth="1"/>
    <col min="12550" max="12550" width="9.875" style="131" customWidth="1"/>
    <col min="12551" max="12551" width="13.875" style="131" customWidth="1"/>
    <col min="12552" max="12555" width="9.125" style="131" customWidth="1"/>
    <col min="12556" max="12556" width="75.375" style="131" customWidth="1"/>
    <col min="12557" max="12557" width="45.25390625" style="131" customWidth="1"/>
    <col min="12558" max="12800" width="9.125" style="131" customWidth="1"/>
    <col min="12801" max="12801" width="4.375" style="131" customWidth="1"/>
    <col min="12802" max="12802" width="11.625" style="131" customWidth="1"/>
    <col min="12803" max="12803" width="40.375" style="131" customWidth="1"/>
    <col min="12804" max="12804" width="5.625" style="131" customWidth="1"/>
    <col min="12805" max="12805" width="8.625" style="131" customWidth="1"/>
    <col min="12806" max="12806" width="9.875" style="131" customWidth="1"/>
    <col min="12807" max="12807" width="13.875" style="131" customWidth="1"/>
    <col min="12808" max="12811" width="9.125" style="131" customWidth="1"/>
    <col min="12812" max="12812" width="75.375" style="131" customWidth="1"/>
    <col min="12813" max="12813" width="45.25390625" style="131" customWidth="1"/>
    <col min="12814" max="13056" width="9.125" style="131" customWidth="1"/>
    <col min="13057" max="13057" width="4.375" style="131" customWidth="1"/>
    <col min="13058" max="13058" width="11.625" style="131" customWidth="1"/>
    <col min="13059" max="13059" width="40.375" style="131" customWidth="1"/>
    <col min="13060" max="13060" width="5.625" style="131" customWidth="1"/>
    <col min="13061" max="13061" width="8.625" style="131" customWidth="1"/>
    <col min="13062" max="13062" width="9.875" style="131" customWidth="1"/>
    <col min="13063" max="13063" width="13.875" style="131" customWidth="1"/>
    <col min="13064" max="13067" width="9.125" style="131" customWidth="1"/>
    <col min="13068" max="13068" width="75.375" style="131" customWidth="1"/>
    <col min="13069" max="13069" width="45.25390625" style="131" customWidth="1"/>
    <col min="13070" max="13312" width="9.125" style="131" customWidth="1"/>
    <col min="13313" max="13313" width="4.375" style="131" customWidth="1"/>
    <col min="13314" max="13314" width="11.625" style="131" customWidth="1"/>
    <col min="13315" max="13315" width="40.375" style="131" customWidth="1"/>
    <col min="13316" max="13316" width="5.625" style="131" customWidth="1"/>
    <col min="13317" max="13317" width="8.625" style="131" customWidth="1"/>
    <col min="13318" max="13318" width="9.875" style="131" customWidth="1"/>
    <col min="13319" max="13319" width="13.875" style="131" customWidth="1"/>
    <col min="13320" max="13323" width="9.125" style="131" customWidth="1"/>
    <col min="13324" max="13324" width="75.375" style="131" customWidth="1"/>
    <col min="13325" max="13325" width="45.25390625" style="131" customWidth="1"/>
    <col min="13326" max="13568" width="9.125" style="131" customWidth="1"/>
    <col min="13569" max="13569" width="4.375" style="131" customWidth="1"/>
    <col min="13570" max="13570" width="11.625" style="131" customWidth="1"/>
    <col min="13571" max="13571" width="40.375" style="131" customWidth="1"/>
    <col min="13572" max="13572" width="5.625" style="131" customWidth="1"/>
    <col min="13573" max="13573" width="8.625" style="131" customWidth="1"/>
    <col min="13574" max="13574" width="9.875" style="131" customWidth="1"/>
    <col min="13575" max="13575" width="13.875" style="131" customWidth="1"/>
    <col min="13576" max="13579" width="9.125" style="131" customWidth="1"/>
    <col min="13580" max="13580" width="75.375" style="131" customWidth="1"/>
    <col min="13581" max="13581" width="45.25390625" style="131" customWidth="1"/>
    <col min="13582" max="13824" width="9.125" style="131" customWidth="1"/>
    <col min="13825" max="13825" width="4.375" style="131" customWidth="1"/>
    <col min="13826" max="13826" width="11.625" style="131" customWidth="1"/>
    <col min="13827" max="13827" width="40.375" style="131" customWidth="1"/>
    <col min="13828" max="13828" width="5.625" style="131" customWidth="1"/>
    <col min="13829" max="13829" width="8.625" style="131" customWidth="1"/>
    <col min="13830" max="13830" width="9.875" style="131" customWidth="1"/>
    <col min="13831" max="13831" width="13.875" style="131" customWidth="1"/>
    <col min="13832" max="13835" width="9.125" style="131" customWidth="1"/>
    <col min="13836" max="13836" width="75.375" style="131" customWidth="1"/>
    <col min="13837" max="13837" width="45.25390625" style="131" customWidth="1"/>
    <col min="13838" max="14080" width="9.125" style="131" customWidth="1"/>
    <col min="14081" max="14081" width="4.375" style="131" customWidth="1"/>
    <col min="14082" max="14082" width="11.625" style="131" customWidth="1"/>
    <col min="14083" max="14083" width="40.375" style="131" customWidth="1"/>
    <col min="14084" max="14084" width="5.625" style="131" customWidth="1"/>
    <col min="14085" max="14085" width="8.625" style="131" customWidth="1"/>
    <col min="14086" max="14086" width="9.875" style="131" customWidth="1"/>
    <col min="14087" max="14087" width="13.875" style="131" customWidth="1"/>
    <col min="14088" max="14091" width="9.125" style="131" customWidth="1"/>
    <col min="14092" max="14092" width="75.375" style="131" customWidth="1"/>
    <col min="14093" max="14093" width="45.25390625" style="131" customWidth="1"/>
    <col min="14094" max="14336" width="9.125" style="131" customWidth="1"/>
    <col min="14337" max="14337" width="4.375" style="131" customWidth="1"/>
    <col min="14338" max="14338" width="11.625" style="131" customWidth="1"/>
    <col min="14339" max="14339" width="40.375" style="131" customWidth="1"/>
    <col min="14340" max="14340" width="5.625" style="131" customWidth="1"/>
    <col min="14341" max="14341" width="8.625" style="131" customWidth="1"/>
    <col min="14342" max="14342" width="9.875" style="131" customWidth="1"/>
    <col min="14343" max="14343" width="13.875" style="131" customWidth="1"/>
    <col min="14344" max="14347" width="9.125" style="131" customWidth="1"/>
    <col min="14348" max="14348" width="75.375" style="131" customWidth="1"/>
    <col min="14349" max="14349" width="45.25390625" style="131" customWidth="1"/>
    <col min="14350" max="14592" width="9.125" style="131" customWidth="1"/>
    <col min="14593" max="14593" width="4.375" style="131" customWidth="1"/>
    <col min="14594" max="14594" width="11.625" style="131" customWidth="1"/>
    <col min="14595" max="14595" width="40.375" style="131" customWidth="1"/>
    <col min="14596" max="14596" width="5.625" style="131" customWidth="1"/>
    <col min="14597" max="14597" width="8.625" style="131" customWidth="1"/>
    <col min="14598" max="14598" width="9.875" style="131" customWidth="1"/>
    <col min="14599" max="14599" width="13.875" style="131" customWidth="1"/>
    <col min="14600" max="14603" width="9.125" style="131" customWidth="1"/>
    <col min="14604" max="14604" width="75.375" style="131" customWidth="1"/>
    <col min="14605" max="14605" width="45.25390625" style="131" customWidth="1"/>
    <col min="14606" max="14848" width="9.125" style="131" customWidth="1"/>
    <col min="14849" max="14849" width="4.375" style="131" customWidth="1"/>
    <col min="14850" max="14850" width="11.625" style="131" customWidth="1"/>
    <col min="14851" max="14851" width="40.375" style="131" customWidth="1"/>
    <col min="14852" max="14852" width="5.625" style="131" customWidth="1"/>
    <col min="14853" max="14853" width="8.625" style="131" customWidth="1"/>
    <col min="14854" max="14854" width="9.875" style="131" customWidth="1"/>
    <col min="14855" max="14855" width="13.875" style="131" customWidth="1"/>
    <col min="14856" max="14859" width="9.125" style="131" customWidth="1"/>
    <col min="14860" max="14860" width="75.375" style="131" customWidth="1"/>
    <col min="14861" max="14861" width="45.25390625" style="131" customWidth="1"/>
    <col min="14862" max="15104" width="9.125" style="131" customWidth="1"/>
    <col min="15105" max="15105" width="4.375" style="131" customWidth="1"/>
    <col min="15106" max="15106" width="11.625" style="131" customWidth="1"/>
    <col min="15107" max="15107" width="40.375" style="131" customWidth="1"/>
    <col min="15108" max="15108" width="5.625" style="131" customWidth="1"/>
    <col min="15109" max="15109" width="8.625" style="131" customWidth="1"/>
    <col min="15110" max="15110" width="9.875" style="131" customWidth="1"/>
    <col min="15111" max="15111" width="13.875" style="131" customWidth="1"/>
    <col min="15112" max="15115" width="9.125" style="131" customWidth="1"/>
    <col min="15116" max="15116" width="75.375" style="131" customWidth="1"/>
    <col min="15117" max="15117" width="45.25390625" style="131" customWidth="1"/>
    <col min="15118" max="15360" width="9.125" style="131" customWidth="1"/>
    <col min="15361" max="15361" width="4.375" style="131" customWidth="1"/>
    <col min="15362" max="15362" width="11.625" style="131" customWidth="1"/>
    <col min="15363" max="15363" width="40.375" style="131" customWidth="1"/>
    <col min="15364" max="15364" width="5.625" style="131" customWidth="1"/>
    <col min="15365" max="15365" width="8.625" style="131" customWidth="1"/>
    <col min="15366" max="15366" width="9.875" style="131" customWidth="1"/>
    <col min="15367" max="15367" width="13.875" style="131" customWidth="1"/>
    <col min="15368" max="15371" width="9.125" style="131" customWidth="1"/>
    <col min="15372" max="15372" width="75.375" style="131" customWidth="1"/>
    <col min="15373" max="15373" width="45.25390625" style="131" customWidth="1"/>
    <col min="15374" max="15616" width="9.125" style="131" customWidth="1"/>
    <col min="15617" max="15617" width="4.375" style="131" customWidth="1"/>
    <col min="15618" max="15618" width="11.625" style="131" customWidth="1"/>
    <col min="15619" max="15619" width="40.375" style="131" customWidth="1"/>
    <col min="15620" max="15620" width="5.625" style="131" customWidth="1"/>
    <col min="15621" max="15621" width="8.625" style="131" customWidth="1"/>
    <col min="15622" max="15622" width="9.875" style="131" customWidth="1"/>
    <col min="15623" max="15623" width="13.875" style="131" customWidth="1"/>
    <col min="15624" max="15627" width="9.125" style="131" customWidth="1"/>
    <col min="15628" max="15628" width="75.375" style="131" customWidth="1"/>
    <col min="15629" max="15629" width="45.25390625" style="131" customWidth="1"/>
    <col min="15630" max="15872" width="9.125" style="131" customWidth="1"/>
    <col min="15873" max="15873" width="4.375" style="131" customWidth="1"/>
    <col min="15874" max="15874" width="11.625" style="131" customWidth="1"/>
    <col min="15875" max="15875" width="40.375" style="131" customWidth="1"/>
    <col min="15876" max="15876" width="5.625" style="131" customWidth="1"/>
    <col min="15877" max="15877" width="8.625" style="131" customWidth="1"/>
    <col min="15878" max="15878" width="9.875" style="131" customWidth="1"/>
    <col min="15879" max="15879" width="13.875" style="131" customWidth="1"/>
    <col min="15880" max="15883" width="9.125" style="131" customWidth="1"/>
    <col min="15884" max="15884" width="75.375" style="131" customWidth="1"/>
    <col min="15885" max="15885" width="45.25390625" style="131" customWidth="1"/>
    <col min="15886" max="16128" width="9.125" style="131" customWidth="1"/>
    <col min="16129" max="16129" width="4.375" style="131" customWidth="1"/>
    <col min="16130" max="16130" width="11.625" style="131" customWidth="1"/>
    <col min="16131" max="16131" width="40.375" style="131" customWidth="1"/>
    <col min="16132" max="16132" width="5.625" style="131" customWidth="1"/>
    <col min="16133" max="16133" width="8.625" style="131" customWidth="1"/>
    <col min="16134" max="16134" width="9.875" style="131" customWidth="1"/>
    <col min="16135" max="16135" width="13.875" style="131" customWidth="1"/>
    <col min="16136" max="16139" width="9.125" style="131" customWidth="1"/>
    <col min="16140" max="16140" width="75.375" style="131" customWidth="1"/>
    <col min="16141" max="16141" width="45.25390625" style="131" customWidth="1"/>
    <col min="16142" max="16384" width="9.125" style="131" customWidth="1"/>
  </cols>
  <sheetData>
    <row r="1" spans="1:7" ht="15.75">
      <c r="A1" s="203" t="s">
        <v>76</v>
      </c>
      <c r="B1" s="203"/>
      <c r="C1" s="203"/>
      <c r="D1" s="203"/>
      <c r="E1" s="203"/>
      <c r="F1" s="203"/>
      <c r="G1" s="203"/>
    </row>
    <row r="2" spans="1:7" ht="14.25" customHeight="1" thickBot="1">
      <c r="A2" s="132"/>
      <c r="B2" s="133"/>
      <c r="C2" s="134"/>
      <c r="D2" s="134"/>
      <c r="E2" s="135"/>
      <c r="F2" s="134"/>
      <c r="G2" s="134"/>
    </row>
    <row r="3" spans="1:7" ht="13.5" thickTop="1">
      <c r="A3" s="192" t="s">
        <v>48</v>
      </c>
      <c r="B3" s="193"/>
      <c r="C3" s="83" t="str">
        <f>CONCATENATE(cislostavby," ",nazevstavby)</f>
        <v>R430/06/3 Kadetka-Park a dětské hřiště,Brno -Kraví Hora</v>
      </c>
      <c r="D3" s="84"/>
      <c r="E3" s="136" t="s">
        <v>64</v>
      </c>
      <c r="F3" s="137" t="str">
        <f>Rekapitulace!H1</f>
        <v>R430/06/3</v>
      </c>
      <c r="G3" s="138"/>
    </row>
    <row r="4" spans="1:7" ht="13.5" thickBot="1">
      <c r="A4" s="204" t="s">
        <v>50</v>
      </c>
      <c r="B4" s="195"/>
      <c r="C4" s="89" t="str">
        <f>CONCATENATE(cisloobjektu," ",nazevobjektu)</f>
        <v>SO 00 Stavební a sadové  úpravy</v>
      </c>
      <c r="D4" s="90"/>
      <c r="E4" s="205" t="str">
        <f>Rekapitulace!G2</f>
        <v>Stavební a sadové úpravy- dětské hřiště</v>
      </c>
      <c r="F4" s="206"/>
      <c r="G4" s="207"/>
    </row>
    <row r="5" spans="1:7" ht="13.5" thickTop="1">
      <c r="A5" s="139"/>
      <c r="B5" s="132"/>
      <c r="C5" s="132"/>
      <c r="D5" s="132"/>
      <c r="E5" s="140"/>
      <c r="F5" s="132"/>
      <c r="G5" s="132"/>
    </row>
    <row r="6" spans="1:7" ht="12.75">
      <c r="A6" s="141" t="s">
        <v>65</v>
      </c>
      <c r="B6" s="142" t="s">
        <v>66</v>
      </c>
      <c r="C6" s="142" t="s">
        <v>67</v>
      </c>
      <c r="D6" s="142" t="s">
        <v>68</v>
      </c>
      <c r="E6" s="142" t="s">
        <v>69</v>
      </c>
      <c r="F6" s="142" t="s">
        <v>70</v>
      </c>
      <c r="G6" s="143" t="s">
        <v>71</v>
      </c>
    </row>
    <row r="7" spans="1:15" ht="12.75">
      <c r="A7" s="144" t="s">
        <v>72</v>
      </c>
      <c r="B7" s="145" t="s">
        <v>82</v>
      </c>
      <c r="C7" s="146" t="s">
        <v>83</v>
      </c>
      <c r="D7" s="147"/>
      <c r="E7" s="148"/>
      <c r="F7" s="148"/>
      <c r="G7" s="149"/>
      <c r="O7" s="150">
        <v>1</v>
      </c>
    </row>
    <row r="8" spans="1:104" ht="22.5">
      <c r="A8" s="151">
        <v>1</v>
      </c>
      <c r="B8" s="152" t="s">
        <v>84</v>
      </c>
      <c r="C8" s="153" t="s">
        <v>85</v>
      </c>
      <c r="D8" s="154" t="s">
        <v>86</v>
      </c>
      <c r="E8" s="155">
        <v>1</v>
      </c>
      <c r="F8" s="155">
        <v>0</v>
      </c>
      <c r="G8" s="156">
        <f>E8*F8</f>
        <v>0</v>
      </c>
      <c r="O8" s="150">
        <v>2</v>
      </c>
      <c r="AA8" s="131">
        <v>1</v>
      </c>
      <c r="AB8" s="131">
        <v>1</v>
      </c>
      <c r="AC8" s="131">
        <v>1</v>
      </c>
      <c r="AZ8" s="131">
        <v>1</v>
      </c>
      <c r="BA8" s="131">
        <f>IF(AZ8=1,G8,0)</f>
        <v>0</v>
      </c>
      <c r="BB8" s="131">
        <f>IF(AZ8=2,G8,0)</f>
        <v>0</v>
      </c>
      <c r="BC8" s="131">
        <f>IF(AZ8=3,G8,0)</f>
        <v>0</v>
      </c>
      <c r="BD8" s="131">
        <f>IF(AZ8=4,G8,0)</f>
        <v>0</v>
      </c>
      <c r="BE8" s="131">
        <f>IF(AZ8=5,G8,0)</f>
        <v>0</v>
      </c>
      <c r="CA8" s="157">
        <v>1</v>
      </c>
      <c r="CB8" s="157">
        <v>1</v>
      </c>
      <c r="CZ8" s="131">
        <v>0</v>
      </c>
    </row>
    <row r="9" spans="1:57" ht="12.75">
      <c r="A9" s="164"/>
      <c r="B9" s="165" t="s">
        <v>74</v>
      </c>
      <c r="C9" s="166" t="str">
        <f>CONCATENATE(B7," ",C7)</f>
        <v>0 Přípravné práce</v>
      </c>
      <c r="D9" s="167"/>
      <c r="E9" s="168"/>
      <c r="F9" s="169"/>
      <c r="G9" s="170">
        <f>SUM(G7:G8)</f>
        <v>0</v>
      </c>
      <c r="O9" s="150">
        <v>4</v>
      </c>
      <c r="BA9" s="171">
        <f>SUM(BA7:BA8)</f>
        <v>0</v>
      </c>
      <c r="BB9" s="171">
        <f>SUM(BB7:BB8)</f>
        <v>0</v>
      </c>
      <c r="BC9" s="171">
        <f>SUM(BC7:BC8)</f>
        <v>0</v>
      </c>
      <c r="BD9" s="171">
        <f>SUM(BD7:BD8)</f>
        <v>0</v>
      </c>
      <c r="BE9" s="171">
        <f>SUM(BE7:BE8)</f>
        <v>0</v>
      </c>
    </row>
    <row r="10" spans="1:15" ht="12.75">
      <c r="A10" s="144" t="s">
        <v>72</v>
      </c>
      <c r="B10" s="145" t="s">
        <v>73</v>
      </c>
      <c r="C10" s="146" t="s">
        <v>87</v>
      </c>
      <c r="D10" s="147"/>
      <c r="E10" s="148"/>
      <c r="F10" s="148"/>
      <c r="G10" s="149"/>
      <c r="O10" s="150">
        <v>1</v>
      </c>
    </row>
    <row r="11" spans="1:104" ht="22.5">
      <c r="A11" s="151">
        <v>2</v>
      </c>
      <c r="B11" s="152" t="s">
        <v>88</v>
      </c>
      <c r="C11" s="153" t="s">
        <v>89</v>
      </c>
      <c r="D11" s="154" t="s">
        <v>90</v>
      </c>
      <c r="E11" s="155">
        <v>86</v>
      </c>
      <c r="F11" s="155">
        <v>0</v>
      </c>
      <c r="G11" s="156">
        <f>E11*F11</f>
        <v>0</v>
      </c>
      <c r="O11" s="150">
        <v>2</v>
      </c>
      <c r="AA11" s="131">
        <v>1</v>
      </c>
      <c r="AB11" s="131">
        <v>1</v>
      </c>
      <c r="AC11" s="131">
        <v>1</v>
      </c>
      <c r="AZ11" s="131">
        <v>1</v>
      </c>
      <c r="BA11" s="131">
        <f>IF(AZ11=1,G11,0)</f>
        <v>0</v>
      </c>
      <c r="BB11" s="131">
        <f>IF(AZ11=2,G11,0)</f>
        <v>0</v>
      </c>
      <c r="BC11" s="131">
        <f>IF(AZ11=3,G11,0)</f>
        <v>0</v>
      </c>
      <c r="BD11" s="131">
        <f>IF(AZ11=4,G11,0)</f>
        <v>0</v>
      </c>
      <c r="BE11" s="131">
        <f>IF(AZ11=5,G11,0)</f>
        <v>0</v>
      </c>
      <c r="CA11" s="157">
        <v>1</v>
      </c>
      <c r="CB11" s="157">
        <v>1</v>
      </c>
      <c r="CZ11" s="131">
        <v>0</v>
      </c>
    </row>
    <row r="12" spans="1:15" ht="12.75">
      <c r="A12" s="158"/>
      <c r="B12" s="160"/>
      <c r="C12" s="201" t="s">
        <v>91</v>
      </c>
      <c r="D12" s="202"/>
      <c r="E12" s="161">
        <v>86</v>
      </c>
      <c r="F12" s="162"/>
      <c r="G12" s="163"/>
      <c r="M12" s="159" t="s">
        <v>91</v>
      </c>
      <c r="O12" s="150"/>
    </row>
    <row r="13" spans="1:104" ht="22.5">
      <c r="A13" s="151">
        <v>3</v>
      </c>
      <c r="B13" s="152" t="s">
        <v>92</v>
      </c>
      <c r="C13" s="153" t="s">
        <v>93</v>
      </c>
      <c r="D13" s="154" t="s">
        <v>94</v>
      </c>
      <c r="E13" s="155">
        <v>20.95</v>
      </c>
      <c r="F13" s="155">
        <v>0</v>
      </c>
      <c r="G13" s="156">
        <f>E13*F13</f>
        <v>0</v>
      </c>
      <c r="O13" s="150">
        <v>2</v>
      </c>
      <c r="AA13" s="131">
        <v>1</v>
      </c>
      <c r="AB13" s="131">
        <v>1</v>
      </c>
      <c r="AC13" s="131">
        <v>1</v>
      </c>
      <c r="AZ13" s="131">
        <v>1</v>
      </c>
      <c r="BA13" s="131">
        <f>IF(AZ13=1,G13,0)</f>
        <v>0</v>
      </c>
      <c r="BB13" s="131">
        <f>IF(AZ13=2,G13,0)</f>
        <v>0</v>
      </c>
      <c r="BC13" s="131">
        <f>IF(AZ13=3,G13,0)</f>
        <v>0</v>
      </c>
      <c r="BD13" s="131">
        <f>IF(AZ13=4,G13,0)</f>
        <v>0</v>
      </c>
      <c r="BE13" s="131">
        <f>IF(AZ13=5,G13,0)</f>
        <v>0</v>
      </c>
      <c r="CA13" s="157">
        <v>1</v>
      </c>
      <c r="CB13" s="157">
        <v>1</v>
      </c>
      <c r="CZ13" s="131">
        <v>0</v>
      </c>
    </row>
    <row r="14" spans="1:15" ht="12.75">
      <c r="A14" s="158"/>
      <c r="B14" s="160"/>
      <c r="C14" s="201" t="s">
        <v>95</v>
      </c>
      <c r="D14" s="202"/>
      <c r="E14" s="161">
        <v>20.95</v>
      </c>
      <c r="F14" s="162"/>
      <c r="G14" s="163"/>
      <c r="M14" s="159" t="s">
        <v>95</v>
      </c>
      <c r="O14" s="150"/>
    </row>
    <row r="15" spans="1:104" ht="12.75">
      <c r="A15" s="151">
        <v>4</v>
      </c>
      <c r="B15" s="152" t="s">
        <v>96</v>
      </c>
      <c r="C15" s="153" t="s">
        <v>97</v>
      </c>
      <c r="D15" s="154" t="s">
        <v>94</v>
      </c>
      <c r="E15" s="155">
        <v>41.4945</v>
      </c>
      <c r="F15" s="155">
        <v>0</v>
      </c>
      <c r="G15" s="156">
        <f>E15*F15</f>
        <v>0</v>
      </c>
      <c r="O15" s="150">
        <v>2</v>
      </c>
      <c r="AA15" s="131">
        <v>1</v>
      </c>
      <c r="AB15" s="131">
        <v>0</v>
      </c>
      <c r="AC15" s="131">
        <v>0</v>
      </c>
      <c r="AZ15" s="131">
        <v>1</v>
      </c>
      <c r="BA15" s="131">
        <f>IF(AZ15=1,G15,0)</f>
        <v>0</v>
      </c>
      <c r="BB15" s="131">
        <f>IF(AZ15=2,G15,0)</f>
        <v>0</v>
      </c>
      <c r="BC15" s="131">
        <f>IF(AZ15=3,G15,0)</f>
        <v>0</v>
      </c>
      <c r="BD15" s="131">
        <f>IF(AZ15=4,G15,0)</f>
        <v>0</v>
      </c>
      <c r="BE15" s="131">
        <f>IF(AZ15=5,G15,0)</f>
        <v>0</v>
      </c>
      <c r="CA15" s="157">
        <v>1</v>
      </c>
      <c r="CB15" s="157">
        <v>0</v>
      </c>
      <c r="CZ15" s="131">
        <v>0</v>
      </c>
    </row>
    <row r="16" spans="1:15" ht="12.75">
      <c r="A16" s="158"/>
      <c r="B16" s="160"/>
      <c r="C16" s="201" t="s">
        <v>98</v>
      </c>
      <c r="D16" s="202"/>
      <c r="E16" s="161">
        <v>36.92</v>
      </c>
      <c r="F16" s="162"/>
      <c r="G16" s="163"/>
      <c r="M16" s="159" t="s">
        <v>98</v>
      </c>
      <c r="O16" s="150"/>
    </row>
    <row r="17" spans="1:15" ht="22.5">
      <c r="A17" s="158"/>
      <c r="B17" s="160"/>
      <c r="C17" s="201" t="s">
        <v>99</v>
      </c>
      <c r="D17" s="202"/>
      <c r="E17" s="161">
        <v>3.115</v>
      </c>
      <c r="F17" s="162"/>
      <c r="G17" s="163"/>
      <c r="M17" s="159" t="s">
        <v>99</v>
      </c>
      <c r="O17" s="150"/>
    </row>
    <row r="18" spans="1:15" ht="12.75">
      <c r="A18" s="158"/>
      <c r="B18" s="160"/>
      <c r="C18" s="201" t="s">
        <v>100</v>
      </c>
      <c r="D18" s="202"/>
      <c r="E18" s="161">
        <v>1.4594</v>
      </c>
      <c r="F18" s="162"/>
      <c r="G18" s="163"/>
      <c r="M18" s="159" t="s">
        <v>100</v>
      </c>
      <c r="O18" s="150"/>
    </row>
    <row r="19" spans="1:104" ht="22.5">
      <c r="A19" s="151">
        <v>5</v>
      </c>
      <c r="B19" s="152" t="s">
        <v>101</v>
      </c>
      <c r="C19" s="153" t="s">
        <v>102</v>
      </c>
      <c r="D19" s="154" t="s">
        <v>94</v>
      </c>
      <c r="E19" s="155">
        <v>10.167</v>
      </c>
      <c r="F19" s="155">
        <v>0</v>
      </c>
      <c r="G19" s="156">
        <f>E19*F19</f>
        <v>0</v>
      </c>
      <c r="O19" s="150">
        <v>2</v>
      </c>
      <c r="AA19" s="131">
        <v>1</v>
      </c>
      <c r="AB19" s="131">
        <v>0</v>
      </c>
      <c r="AC19" s="131">
        <v>0</v>
      </c>
      <c r="AZ19" s="131">
        <v>1</v>
      </c>
      <c r="BA19" s="131">
        <f>IF(AZ19=1,G19,0)</f>
        <v>0</v>
      </c>
      <c r="BB19" s="131">
        <f>IF(AZ19=2,G19,0)</f>
        <v>0</v>
      </c>
      <c r="BC19" s="131">
        <f>IF(AZ19=3,G19,0)</f>
        <v>0</v>
      </c>
      <c r="BD19" s="131">
        <f>IF(AZ19=4,G19,0)</f>
        <v>0</v>
      </c>
      <c r="BE19" s="131">
        <f>IF(AZ19=5,G19,0)</f>
        <v>0</v>
      </c>
      <c r="CA19" s="157">
        <v>1</v>
      </c>
      <c r="CB19" s="157">
        <v>0</v>
      </c>
      <c r="CZ19" s="131">
        <v>0</v>
      </c>
    </row>
    <row r="20" spans="1:15" ht="12.75">
      <c r="A20" s="158"/>
      <c r="B20" s="160"/>
      <c r="C20" s="201" t="s">
        <v>103</v>
      </c>
      <c r="D20" s="202"/>
      <c r="E20" s="161">
        <v>4.44</v>
      </c>
      <c r="F20" s="162"/>
      <c r="G20" s="163"/>
      <c r="M20" s="159" t="s">
        <v>103</v>
      </c>
      <c r="O20" s="150"/>
    </row>
    <row r="21" spans="1:15" ht="12.75">
      <c r="A21" s="158"/>
      <c r="B21" s="160"/>
      <c r="C21" s="201" t="s">
        <v>104</v>
      </c>
      <c r="D21" s="202"/>
      <c r="E21" s="161">
        <v>3.675</v>
      </c>
      <c r="F21" s="162"/>
      <c r="G21" s="163"/>
      <c r="M21" s="159" t="s">
        <v>104</v>
      </c>
      <c r="O21" s="150"/>
    </row>
    <row r="22" spans="1:15" ht="12.75">
      <c r="A22" s="158"/>
      <c r="B22" s="160"/>
      <c r="C22" s="201" t="s">
        <v>105</v>
      </c>
      <c r="D22" s="202"/>
      <c r="E22" s="161">
        <v>1.242</v>
      </c>
      <c r="F22" s="162"/>
      <c r="G22" s="163"/>
      <c r="M22" s="159" t="s">
        <v>105</v>
      </c>
      <c r="O22" s="150"/>
    </row>
    <row r="23" spans="1:15" ht="12.75">
      <c r="A23" s="158"/>
      <c r="B23" s="160"/>
      <c r="C23" s="201" t="s">
        <v>106</v>
      </c>
      <c r="D23" s="202"/>
      <c r="E23" s="161">
        <v>0</v>
      </c>
      <c r="F23" s="162"/>
      <c r="G23" s="163"/>
      <c r="M23" s="159" t="s">
        <v>106</v>
      </c>
      <c r="O23" s="150"/>
    </row>
    <row r="24" spans="1:15" ht="12.75">
      <c r="A24" s="158"/>
      <c r="B24" s="160"/>
      <c r="C24" s="201" t="s">
        <v>107</v>
      </c>
      <c r="D24" s="202"/>
      <c r="E24" s="161">
        <v>0.81</v>
      </c>
      <c r="F24" s="162"/>
      <c r="G24" s="163"/>
      <c r="M24" s="159" t="s">
        <v>107</v>
      </c>
      <c r="O24" s="150"/>
    </row>
    <row r="25" spans="1:104" ht="22.5">
      <c r="A25" s="151">
        <v>6</v>
      </c>
      <c r="B25" s="152" t="s">
        <v>108</v>
      </c>
      <c r="C25" s="153" t="s">
        <v>109</v>
      </c>
      <c r="D25" s="154" t="s">
        <v>110</v>
      </c>
      <c r="E25" s="155">
        <v>26</v>
      </c>
      <c r="F25" s="155">
        <v>0</v>
      </c>
      <c r="G25" s="156">
        <f>E25*F25</f>
        <v>0</v>
      </c>
      <c r="O25" s="150">
        <v>2</v>
      </c>
      <c r="AA25" s="131">
        <v>1</v>
      </c>
      <c r="AB25" s="131">
        <v>1</v>
      </c>
      <c r="AC25" s="131">
        <v>1</v>
      </c>
      <c r="AZ25" s="131">
        <v>1</v>
      </c>
      <c r="BA25" s="131">
        <f>IF(AZ25=1,G25,0)</f>
        <v>0</v>
      </c>
      <c r="BB25" s="131">
        <f>IF(AZ25=2,G25,0)</f>
        <v>0</v>
      </c>
      <c r="BC25" s="131">
        <f>IF(AZ25=3,G25,0)</f>
        <v>0</v>
      </c>
      <c r="BD25" s="131">
        <f>IF(AZ25=4,G25,0)</f>
        <v>0</v>
      </c>
      <c r="BE25" s="131">
        <f>IF(AZ25=5,G25,0)</f>
        <v>0</v>
      </c>
      <c r="CA25" s="157">
        <v>1</v>
      </c>
      <c r="CB25" s="157">
        <v>1</v>
      </c>
      <c r="CZ25" s="131">
        <v>0.021</v>
      </c>
    </row>
    <row r="26" spans="1:15" ht="12.75">
      <c r="A26" s="158"/>
      <c r="B26" s="160"/>
      <c r="C26" s="201" t="s">
        <v>111</v>
      </c>
      <c r="D26" s="202"/>
      <c r="E26" s="161">
        <v>26</v>
      </c>
      <c r="F26" s="162"/>
      <c r="G26" s="163"/>
      <c r="M26" s="159" t="s">
        <v>111</v>
      </c>
      <c r="O26" s="150"/>
    </row>
    <row r="27" spans="1:104" ht="12.75">
      <c r="A27" s="151">
        <v>7</v>
      </c>
      <c r="B27" s="152" t="s">
        <v>112</v>
      </c>
      <c r="C27" s="153" t="s">
        <v>113</v>
      </c>
      <c r="D27" s="154" t="s">
        <v>94</v>
      </c>
      <c r="E27" s="155">
        <v>20.95</v>
      </c>
      <c r="F27" s="155">
        <v>0</v>
      </c>
      <c r="G27" s="156">
        <f>E27*F27</f>
        <v>0</v>
      </c>
      <c r="O27" s="150">
        <v>2</v>
      </c>
      <c r="AA27" s="131">
        <v>1</v>
      </c>
      <c r="AB27" s="131">
        <v>0</v>
      </c>
      <c r="AC27" s="131">
        <v>0</v>
      </c>
      <c r="AZ27" s="131">
        <v>1</v>
      </c>
      <c r="BA27" s="131">
        <f>IF(AZ27=1,G27,0)</f>
        <v>0</v>
      </c>
      <c r="BB27" s="131">
        <f>IF(AZ27=2,G27,0)</f>
        <v>0</v>
      </c>
      <c r="BC27" s="131">
        <f>IF(AZ27=3,G27,0)</f>
        <v>0</v>
      </c>
      <c r="BD27" s="131">
        <f>IF(AZ27=4,G27,0)</f>
        <v>0</v>
      </c>
      <c r="BE27" s="131">
        <f>IF(AZ27=5,G27,0)</f>
        <v>0</v>
      </c>
      <c r="CA27" s="157">
        <v>1</v>
      </c>
      <c r="CB27" s="157">
        <v>0</v>
      </c>
      <c r="CZ27" s="131">
        <v>0.56</v>
      </c>
    </row>
    <row r="28" spans="1:104" ht="12.75">
      <c r="A28" s="151">
        <v>8</v>
      </c>
      <c r="B28" s="152" t="s">
        <v>112</v>
      </c>
      <c r="C28" s="153" t="s">
        <v>114</v>
      </c>
      <c r="D28" s="154" t="s">
        <v>94</v>
      </c>
      <c r="E28" s="155">
        <v>3.25</v>
      </c>
      <c r="F28" s="155">
        <v>0</v>
      </c>
      <c r="G28" s="156">
        <f>E28*F28</f>
        <v>0</v>
      </c>
      <c r="O28" s="150">
        <v>2</v>
      </c>
      <c r="AA28" s="131">
        <v>1</v>
      </c>
      <c r="AB28" s="131">
        <v>1</v>
      </c>
      <c r="AC28" s="131">
        <v>1</v>
      </c>
      <c r="AZ28" s="131">
        <v>1</v>
      </c>
      <c r="BA28" s="131">
        <f>IF(AZ28=1,G28,0)</f>
        <v>0</v>
      </c>
      <c r="BB28" s="131">
        <f>IF(AZ28=2,G28,0)</f>
        <v>0</v>
      </c>
      <c r="BC28" s="131">
        <f>IF(AZ28=3,G28,0)</f>
        <v>0</v>
      </c>
      <c r="BD28" s="131">
        <f>IF(AZ28=4,G28,0)</f>
        <v>0</v>
      </c>
      <c r="BE28" s="131">
        <f>IF(AZ28=5,G28,0)</f>
        <v>0</v>
      </c>
      <c r="CA28" s="157">
        <v>1</v>
      </c>
      <c r="CB28" s="157">
        <v>1</v>
      </c>
      <c r="CZ28" s="131">
        <v>0</v>
      </c>
    </row>
    <row r="29" spans="1:15" ht="12.75">
      <c r="A29" s="158"/>
      <c r="B29" s="160"/>
      <c r="C29" s="201" t="s">
        <v>115</v>
      </c>
      <c r="D29" s="202"/>
      <c r="E29" s="161">
        <v>3.25</v>
      </c>
      <c r="F29" s="162"/>
      <c r="G29" s="163"/>
      <c r="M29" s="159" t="s">
        <v>115</v>
      </c>
      <c r="O29" s="150"/>
    </row>
    <row r="30" spans="1:104" ht="12.75">
      <c r="A30" s="151">
        <v>9</v>
      </c>
      <c r="B30" s="152" t="s">
        <v>116</v>
      </c>
      <c r="C30" s="153" t="s">
        <v>117</v>
      </c>
      <c r="D30" s="154" t="s">
        <v>94</v>
      </c>
      <c r="E30" s="155">
        <v>51.6615</v>
      </c>
      <c r="F30" s="155">
        <v>0</v>
      </c>
      <c r="G30" s="156">
        <f>E30*F30</f>
        <v>0</v>
      </c>
      <c r="O30" s="150">
        <v>2</v>
      </c>
      <c r="AA30" s="131">
        <v>1</v>
      </c>
      <c r="AB30" s="131">
        <v>1</v>
      </c>
      <c r="AC30" s="131">
        <v>1</v>
      </c>
      <c r="AZ30" s="131">
        <v>1</v>
      </c>
      <c r="BA30" s="131">
        <f>IF(AZ30=1,G30,0)</f>
        <v>0</v>
      </c>
      <c r="BB30" s="131">
        <f>IF(AZ30=2,G30,0)</f>
        <v>0</v>
      </c>
      <c r="BC30" s="131">
        <f>IF(AZ30=3,G30,0)</f>
        <v>0</v>
      </c>
      <c r="BD30" s="131">
        <f>IF(AZ30=4,G30,0)</f>
        <v>0</v>
      </c>
      <c r="BE30" s="131">
        <f>IF(AZ30=5,G30,0)</f>
        <v>0</v>
      </c>
      <c r="CA30" s="157">
        <v>1</v>
      </c>
      <c r="CB30" s="157">
        <v>1</v>
      </c>
      <c r="CZ30" s="131">
        <v>0</v>
      </c>
    </row>
    <row r="31" spans="1:15" ht="12.75">
      <c r="A31" s="158"/>
      <c r="B31" s="160"/>
      <c r="C31" s="201" t="s">
        <v>118</v>
      </c>
      <c r="D31" s="202"/>
      <c r="E31" s="161">
        <v>51.6615</v>
      </c>
      <c r="F31" s="162"/>
      <c r="G31" s="163"/>
      <c r="M31" s="159" t="s">
        <v>118</v>
      </c>
      <c r="O31" s="150"/>
    </row>
    <row r="32" spans="1:104" ht="12.75">
      <c r="A32" s="151">
        <v>10</v>
      </c>
      <c r="B32" s="152" t="s">
        <v>119</v>
      </c>
      <c r="C32" s="153" t="s">
        <v>120</v>
      </c>
      <c r="D32" s="154" t="s">
        <v>94</v>
      </c>
      <c r="E32" s="155">
        <v>11.6615</v>
      </c>
      <c r="F32" s="155">
        <v>0</v>
      </c>
      <c r="G32" s="156">
        <f>E32*F32</f>
        <v>0</v>
      </c>
      <c r="O32" s="150">
        <v>2</v>
      </c>
      <c r="AA32" s="131">
        <v>1</v>
      </c>
      <c r="AB32" s="131">
        <v>1</v>
      </c>
      <c r="AC32" s="131">
        <v>1</v>
      </c>
      <c r="AZ32" s="131">
        <v>1</v>
      </c>
      <c r="BA32" s="131">
        <f>IF(AZ32=1,G32,0)</f>
        <v>0</v>
      </c>
      <c r="BB32" s="131">
        <f>IF(AZ32=2,G32,0)</f>
        <v>0</v>
      </c>
      <c r="BC32" s="131">
        <f>IF(AZ32=3,G32,0)</f>
        <v>0</v>
      </c>
      <c r="BD32" s="131">
        <f>IF(AZ32=4,G32,0)</f>
        <v>0</v>
      </c>
      <c r="BE32" s="131">
        <f>IF(AZ32=5,G32,0)</f>
        <v>0</v>
      </c>
      <c r="CA32" s="157">
        <v>1</v>
      </c>
      <c r="CB32" s="157">
        <v>1</v>
      </c>
      <c r="CZ32" s="131">
        <v>0</v>
      </c>
    </row>
    <row r="33" spans="1:15" ht="12.75">
      <c r="A33" s="158"/>
      <c r="B33" s="160"/>
      <c r="C33" s="201" t="s">
        <v>121</v>
      </c>
      <c r="D33" s="202"/>
      <c r="E33" s="161">
        <v>11.6615</v>
      </c>
      <c r="F33" s="162"/>
      <c r="G33" s="163"/>
      <c r="M33" s="159" t="s">
        <v>121</v>
      </c>
      <c r="O33" s="150"/>
    </row>
    <row r="34" spans="1:104" ht="22.5">
      <c r="A34" s="151">
        <v>11</v>
      </c>
      <c r="B34" s="152" t="s">
        <v>122</v>
      </c>
      <c r="C34" s="153" t="s">
        <v>123</v>
      </c>
      <c r="D34" s="154" t="s">
        <v>94</v>
      </c>
      <c r="E34" s="155">
        <v>11.6615</v>
      </c>
      <c r="F34" s="155">
        <v>0</v>
      </c>
      <c r="G34" s="156">
        <f>E34*F34</f>
        <v>0</v>
      </c>
      <c r="O34" s="150">
        <v>2</v>
      </c>
      <c r="AA34" s="131">
        <v>1</v>
      </c>
      <c r="AB34" s="131">
        <v>0</v>
      </c>
      <c r="AC34" s="131">
        <v>0</v>
      </c>
      <c r="AZ34" s="131">
        <v>1</v>
      </c>
      <c r="BA34" s="131">
        <f>IF(AZ34=1,G34,0)</f>
        <v>0</v>
      </c>
      <c r="BB34" s="131">
        <f>IF(AZ34=2,G34,0)</f>
        <v>0</v>
      </c>
      <c r="BC34" s="131">
        <f>IF(AZ34=3,G34,0)</f>
        <v>0</v>
      </c>
      <c r="BD34" s="131">
        <f>IF(AZ34=4,G34,0)</f>
        <v>0</v>
      </c>
      <c r="BE34" s="131">
        <f>IF(AZ34=5,G34,0)</f>
        <v>0</v>
      </c>
      <c r="CA34" s="157">
        <v>1</v>
      </c>
      <c r="CB34" s="157">
        <v>0</v>
      </c>
      <c r="CZ34" s="131">
        <v>0</v>
      </c>
    </row>
    <row r="35" spans="1:104" ht="22.5">
      <c r="A35" s="151">
        <v>12</v>
      </c>
      <c r="B35" s="152" t="s">
        <v>124</v>
      </c>
      <c r="C35" s="153" t="s">
        <v>125</v>
      </c>
      <c r="D35" s="154" t="s">
        <v>94</v>
      </c>
      <c r="E35" s="155">
        <v>30.912</v>
      </c>
      <c r="F35" s="155">
        <v>0</v>
      </c>
      <c r="G35" s="156">
        <f>E35*F35</f>
        <v>0</v>
      </c>
      <c r="O35" s="150">
        <v>2</v>
      </c>
      <c r="AA35" s="131">
        <v>1</v>
      </c>
      <c r="AB35" s="131">
        <v>1</v>
      </c>
      <c r="AC35" s="131">
        <v>1</v>
      </c>
      <c r="AZ35" s="131">
        <v>1</v>
      </c>
      <c r="BA35" s="131">
        <f>IF(AZ35=1,G35,0)</f>
        <v>0</v>
      </c>
      <c r="BB35" s="131">
        <f>IF(AZ35=2,G35,0)</f>
        <v>0</v>
      </c>
      <c r="BC35" s="131">
        <f>IF(AZ35=3,G35,0)</f>
        <v>0</v>
      </c>
      <c r="BD35" s="131">
        <f>IF(AZ35=4,G35,0)</f>
        <v>0</v>
      </c>
      <c r="BE35" s="131">
        <f>IF(AZ35=5,G35,0)</f>
        <v>0</v>
      </c>
      <c r="CA35" s="157">
        <v>1</v>
      </c>
      <c r="CB35" s="157">
        <v>1</v>
      </c>
      <c r="CZ35" s="131">
        <v>0.95</v>
      </c>
    </row>
    <row r="36" spans="1:15" ht="22.5">
      <c r="A36" s="158"/>
      <c r="B36" s="160"/>
      <c r="C36" s="201" t="s">
        <v>600</v>
      </c>
      <c r="D36" s="202"/>
      <c r="E36" s="161">
        <v>0</v>
      </c>
      <c r="F36" s="162"/>
      <c r="G36" s="163"/>
      <c r="M36" s="159" t="s">
        <v>126</v>
      </c>
      <c r="O36" s="150"/>
    </row>
    <row r="37" spans="1:104" ht="22.5">
      <c r="A37" s="151">
        <v>13</v>
      </c>
      <c r="B37" s="152" t="s">
        <v>127</v>
      </c>
      <c r="C37" s="153" t="s">
        <v>128</v>
      </c>
      <c r="D37" s="154" t="s">
        <v>90</v>
      </c>
      <c r="E37" s="155">
        <v>700</v>
      </c>
      <c r="F37" s="155">
        <v>0</v>
      </c>
      <c r="G37" s="156">
        <f>E37*F37</f>
        <v>0</v>
      </c>
      <c r="O37" s="150">
        <v>2</v>
      </c>
      <c r="AA37" s="131">
        <v>1</v>
      </c>
      <c r="AB37" s="131">
        <v>0</v>
      </c>
      <c r="AC37" s="131">
        <v>0</v>
      </c>
      <c r="AZ37" s="131">
        <v>1</v>
      </c>
      <c r="BA37" s="131">
        <f>IF(AZ37=1,G37,0)</f>
        <v>0</v>
      </c>
      <c r="BB37" s="131">
        <f>IF(AZ37=2,G37,0)</f>
        <v>0</v>
      </c>
      <c r="BC37" s="131">
        <f>IF(AZ37=3,G37,0)</f>
        <v>0</v>
      </c>
      <c r="BD37" s="131">
        <f>IF(AZ37=4,G37,0)</f>
        <v>0</v>
      </c>
      <c r="BE37" s="131">
        <f>IF(AZ37=5,G37,0)</f>
        <v>0</v>
      </c>
      <c r="CA37" s="157">
        <v>1</v>
      </c>
      <c r="CB37" s="157">
        <v>0</v>
      </c>
      <c r="CZ37" s="131">
        <v>0</v>
      </c>
    </row>
    <row r="38" spans="1:104" ht="22.5">
      <c r="A38" s="151">
        <v>14</v>
      </c>
      <c r="B38" s="152" t="s">
        <v>129</v>
      </c>
      <c r="C38" s="153" t="s">
        <v>130</v>
      </c>
      <c r="D38" s="154" t="s">
        <v>131</v>
      </c>
      <c r="E38" s="155">
        <v>130</v>
      </c>
      <c r="F38" s="155">
        <v>0</v>
      </c>
      <c r="G38" s="156">
        <f>E38*F38</f>
        <v>0</v>
      </c>
      <c r="O38" s="150">
        <v>2</v>
      </c>
      <c r="AA38" s="131">
        <v>1</v>
      </c>
      <c r="AB38" s="131">
        <v>7</v>
      </c>
      <c r="AC38" s="131">
        <v>7</v>
      </c>
      <c r="AZ38" s="131">
        <v>1</v>
      </c>
      <c r="BA38" s="131">
        <f>IF(AZ38=1,G38,0)</f>
        <v>0</v>
      </c>
      <c r="BB38" s="131">
        <f>IF(AZ38=2,G38,0)</f>
        <v>0</v>
      </c>
      <c r="BC38" s="131">
        <f>IF(AZ38=3,G38,0)</f>
        <v>0</v>
      </c>
      <c r="BD38" s="131">
        <f>IF(AZ38=4,G38,0)</f>
        <v>0</v>
      </c>
      <c r="BE38" s="131">
        <f>IF(AZ38=5,G38,0)</f>
        <v>0</v>
      </c>
      <c r="CA38" s="157">
        <v>1</v>
      </c>
      <c r="CB38" s="157">
        <v>7</v>
      </c>
      <c r="CZ38" s="131">
        <v>0</v>
      </c>
    </row>
    <row r="39" spans="1:104" ht="22.5">
      <c r="A39" s="151">
        <v>15</v>
      </c>
      <c r="B39" s="152" t="s">
        <v>132</v>
      </c>
      <c r="C39" s="153" t="s">
        <v>133</v>
      </c>
      <c r="D39" s="154" t="s">
        <v>90</v>
      </c>
      <c r="E39" s="155">
        <v>2650</v>
      </c>
      <c r="F39" s="155">
        <v>0</v>
      </c>
      <c r="G39" s="156">
        <f>E39*F39</f>
        <v>0</v>
      </c>
      <c r="O39" s="150">
        <v>2</v>
      </c>
      <c r="AA39" s="131">
        <v>1</v>
      </c>
      <c r="AB39" s="131">
        <v>1</v>
      </c>
      <c r="AC39" s="131">
        <v>1</v>
      </c>
      <c r="AZ39" s="131">
        <v>1</v>
      </c>
      <c r="BA39" s="131">
        <f>IF(AZ39=1,G39,0)</f>
        <v>0</v>
      </c>
      <c r="BB39" s="131">
        <f>IF(AZ39=2,G39,0)</f>
        <v>0</v>
      </c>
      <c r="BC39" s="131">
        <f>IF(AZ39=3,G39,0)</f>
        <v>0</v>
      </c>
      <c r="BD39" s="131">
        <f>IF(AZ39=4,G39,0)</f>
        <v>0</v>
      </c>
      <c r="BE39" s="131">
        <f>IF(AZ39=5,G39,0)</f>
        <v>0</v>
      </c>
      <c r="CA39" s="157">
        <v>1</v>
      </c>
      <c r="CB39" s="157">
        <v>1</v>
      </c>
      <c r="CZ39" s="131">
        <v>0</v>
      </c>
    </row>
    <row r="40" spans="1:104" ht="22.5">
      <c r="A40" s="151">
        <v>16</v>
      </c>
      <c r="B40" s="152" t="s">
        <v>134</v>
      </c>
      <c r="C40" s="153" t="s">
        <v>135</v>
      </c>
      <c r="D40" s="154" t="s">
        <v>110</v>
      </c>
      <c r="E40" s="155">
        <v>15</v>
      </c>
      <c r="F40" s="155">
        <v>0</v>
      </c>
      <c r="G40" s="156">
        <f>E40*F40</f>
        <v>0</v>
      </c>
      <c r="O40" s="150">
        <v>2</v>
      </c>
      <c r="AA40" s="131">
        <v>2</v>
      </c>
      <c r="AB40" s="131">
        <v>1</v>
      </c>
      <c r="AC40" s="131">
        <v>1</v>
      </c>
      <c r="AZ40" s="131">
        <v>1</v>
      </c>
      <c r="BA40" s="131">
        <f>IF(AZ40=1,G40,0)</f>
        <v>0</v>
      </c>
      <c r="BB40" s="131">
        <f>IF(AZ40=2,G40,0)</f>
        <v>0</v>
      </c>
      <c r="BC40" s="131">
        <f>IF(AZ40=3,G40,0)</f>
        <v>0</v>
      </c>
      <c r="BD40" s="131">
        <f>IF(AZ40=4,G40,0)</f>
        <v>0</v>
      </c>
      <c r="BE40" s="131">
        <f>IF(AZ40=5,G40,0)</f>
        <v>0</v>
      </c>
      <c r="CA40" s="157">
        <v>2</v>
      </c>
      <c r="CB40" s="157">
        <v>1</v>
      </c>
      <c r="CZ40" s="131">
        <v>0.00304</v>
      </c>
    </row>
    <row r="41" spans="1:15" ht="12.75">
      <c r="A41" s="158"/>
      <c r="B41" s="160"/>
      <c r="C41" s="201" t="s">
        <v>136</v>
      </c>
      <c r="D41" s="202"/>
      <c r="E41" s="161">
        <v>15</v>
      </c>
      <c r="F41" s="162"/>
      <c r="G41" s="163"/>
      <c r="M41" s="159" t="s">
        <v>136</v>
      </c>
      <c r="O41" s="150"/>
    </row>
    <row r="42" spans="1:104" ht="12.75">
      <c r="A42" s="151">
        <v>17</v>
      </c>
      <c r="B42" s="152" t="s">
        <v>137</v>
      </c>
      <c r="C42" s="153" t="s">
        <v>138</v>
      </c>
      <c r="D42" s="154" t="s">
        <v>94</v>
      </c>
      <c r="E42" s="155">
        <v>3.25</v>
      </c>
      <c r="F42" s="155">
        <v>0</v>
      </c>
      <c r="G42" s="156">
        <f>E42*F42</f>
        <v>0</v>
      </c>
      <c r="O42" s="150">
        <v>2</v>
      </c>
      <c r="AA42" s="131">
        <v>12</v>
      </c>
      <c r="AB42" s="131">
        <v>0</v>
      </c>
      <c r="AC42" s="131">
        <v>3</v>
      </c>
      <c r="AZ42" s="131">
        <v>1</v>
      </c>
      <c r="BA42" s="131">
        <f>IF(AZ42=1,G42,0)</f>
        <v>0</v>
      </c>
      <c r="BB42" s="131">
        <f>IF(AZ42=2,G42,0)</f>
        <v>0</v>
      </c>
      <c r="BC42" s="131">
        <f>IF(AZ42=3,G42,0)</f>
        <v>0</v>
      </c>
      <c r="BD42" s="131">
        <f>IF(AZ42=4,G42,0)</f>
        <v>0</v>
      </c>
      <c r="BE42" s="131">
        <f>IF(AZ42=5,G42,0)</f>
        <v>0</v>
      </c>
      <c r="CA42" s="157">
        <v>12</v>
      </c>
      <c r="CB42" s="157">
        <v>0</v>
      </c>
      <c r="CZ42" s="131">
        <v>0</v>
      </c>
    </row>
    <row r="43" spans="1:104" ht="22.5">
      <c r="A43" s="151">
        <v>18</v>
      </c>
      <c r="B43" s="152" t="s">
        <v>139</v>
      </c>
      <c r="C43" s="153" t="s">
        <v>140</v>
      </c>
      <c r="D43" s="154" t="s">
        <v>110</v>
      </c>
      <c r="E43" s="155">
        <v>45</v>
      </c>
      <c r="F43" s="155">
        <v>0</v>
      </c>
      <c r="G43" s="156">
        <f>E43*F43</f>
        <v>0</v>
      </c>
      <c r="O43" s="150">
        <v>2</v>
      </c>
      <c r="AA43" s="131">
        <v>12</v>
      </c>
      <c r="AB43" s="131">
        <v>0</v>
      </c>
      <c r="AC43" s="131">
        <v>12</v>
      </c>
      <c r="AZ43" s="131">
        <v>1</v>
      </c>
      <c r="BA43" s="131">
        <f>IF(AZ43=1,G43,0)</f>
        <v>0</v>
      </c>
      <c r="BB43" s="131">
        <f>IF(AZ43=2,G43,0)</f>
        <v>0</v>
      </c>
      <c r="BC43" s="131">
        <f>IF(AZ43=3,G43,0)</f>
        <v>0</v>
      </c>
      <c r="BD43" s="131">
        <f>IF(AZ43=4,G43,0)</f>
        <v>0</v>
      </c>
      <c r="BE43" s="131">
        <f>IF(AZ43=5,G43,0)</f>
        <v>0</v>
      </c>
      <c r="CA43" s="157">
        <v>12</v>
      </c>
      <c r="CB43" s="157">
        <v>0</v>
      </c>
      <c r="CZ43" s="131">
        <v>0</v>
      </c>
    </row>
    <row r="44" spans="1:15" ht="12.75">
      <c r="A44" s="158"/>
      <c r="B44" s="160"/>
      <c r="C44" s="201" t="s">
        <v>141</v>
      </c>
      <c r="D44" s="202"/>
      <c r="E44" s="161">
        <v>45</v>
      </c>
      <c r="F44" s="162"/>
      <c r="G44" s="163"/>
      <c r="M44" s="159" t="s">
        <v>141</v>
      </c>
      <c r="O44" s="150"/>
    </row>
    <row r="45" spans="1:104" ht="22.5">
      <c r="A45" s="151">
        <v>19</v>
      </c>
      <c r="B45" s="152" t="s">
        <v>142</v>
      </c>
      <c r="C45" s="153" t="s">
        <v>143</v>
      </c>
      <c r="D45" s="154" t="s">
        <v>144</v>
      </c>
      <c r="E45" s="155">
        <v>10</v>
      </c>
      <c r="F45" s="155"/>
      <c r="G45" s="156">
        <f>E45*F45</f>
        <v>0</v>
      </c>
      <c r="O45" s="150">
        <v>2</v>
      </c>
      <c r="AA45" s="131">
        <v>10</v>
      </c>
      <c r="AB45" s="131">
        <v>0</v>
      </c>
      <c r="AC45" s="131">
        <v>8</v>
      </c>
      <c r="AZ45" s="131">
        <v>5</v>
      </c>
      <c r="BA45" s="131">
        <f>IF(AZ45=1,G45,0)</f>
        <v>0</v>
      </c>
      <c r="BB45" s="131">
        <f>IF(AZ45=2,G45,0)</f>
        <v>0</v>
      </c>
      <c r="BC45" s="131">
        <f>IF(AZ45=3,G45,0)</f>
        <v>0</v>
      </c>
      <c r="BD45" s="131">
        <f>IF(AZ45=4,G45,0)</f>
        <v>0</v>
      </c>
      <c r="BE45" s="131">
        <f>IF(AZ45=5,G45,0)</f>
        <v>0</v>
      </c>
      <c r="CA45" s="157">
        <v>10</v>
      </c>
      <c r="CB45" s="157">
        <v>0</v>
      </c>
      <c r="CZ45" s="131">
        <v>0</v>
      </c>
    </row>
    <row r="46" spans="1:15" ht="12.75">
      <c r="A46" s="158"/>
      <c r="B46" s="160"/>
      <c r="C46" s="201" t="s">
        <v>145</v>
      </c>
      <c r="D46" s="202"/>
      <c r="E46" s="161">
        <v>10</v>
      </c>
      <c r="F46" s="162"/>
      <c r="G46" s="163"/>
      <c r="M46" s="159" t="s">
        <v>145</v>
      </c>
      <c r="O46" s="150"/>
    </row>
    <row r="47" spans="1:57" ht="12.75">
      <c r="A47" s="164"/>
      <c r="B47" s="165" t="s">
        <v>74</v>
      </c>
      <c r="C47" s="166" t="str">
        <f>CONCATENATE(B10," ",C10)</f>
        <v>1 Zemní práce a přípravné práce</v>
      </c>
      <c r="D47" s="167"/>
      <c r="E47" s="168"/>
      <c r="F47" s="169"/>
      <c r="G47" s="170">
        <f>SUM(G10:G46)</f>
        <v>0</v>
      </c>
      <c r="O47" s="150">
        <v>4</v>
      </c>
      <c r="BA47" s="171">
        <f>SUM(BA10:BA46)</f>
        <v>0</v>
      </c>
      <c r="BB47" s="171">
        <f>SUM(BB10:BB46)</f>
        <v>0</v>
      </c>
      <c r="BC47" s="171">
        <f>SUM(BC10:BC46)</f>
        <v>0</v>
      </c>
      <c r="BD47" s="171">
        <f>SUM(BD10:BD46)</f>
        <v>0</v>
      </c>
      <c r="BE47" s="171">
        <f>SUM(BE10:BE46)</f>
        <v>0</v>
      </c>
    </row>
    <row r="48" spans="1:15" ht="12.75">
      <c r="A48" s="144" t="s">
        <v>72</v>
      </c>
      <c r="B48" s="145" t="s">
        <v>146</v>
      </c>
      <c r="C48" s="146" t="s">
        <v>147</v>
      </c>
      <c r="D48" s="147"/>
      <c r="E48" s="148"/>
      <c r="F48" s="148"/>
      <c r="G48" s="149"/>
      <c r="O48" s="150">
        <v>1</v>
      </c>
    </row>
    <row r="49" spans="1:104" ht="22.5">
      <c r="A49" s="151">
        <v>20</v>
      </c>
      <c r="B49" s="152" t="s">
        <v>148</v>
      </c>
      <c r="C49" s="153" t="s">
        <v>149</v>
      </c>
      <c r="D49" s="154" t="s">
        <v>110</v>
      </c>
      <c r="E49" s="155">
        <v>31</v>
      </c>
      <c r="F49" s="155">
        <v>0</v>
      </c>
      <c r="G49" s="156">
        <f aca="true" t="shared" si="0" ref="G49:G55">E49*F49</f>
        <v>0</v>
      </c>
      <c r="O49" s="150">
        <v>2</v>
      </c>
      <c r="AA49" s="131">
        <v>1</v>
      </c>
      <c r="AB49" s="131">
        <v>0</v>
      </c>
      <c r="AC49" s="131">
        <v>0</v>
      </c>
      <c r="AZ49" s="131">
        <v>1</v>
      </c>
      <c r="BA49" s="131">
        <f aca="true" t="shared" si="1" ref="BA49:BA55">IF(AZ49=1,G49,0)</f>
        <v>0</v>
      </c>
      <c r="BB49" s="131">
        <f aca="true" t="shared" si="2" ref="BB49:BB55">IF(AZ49=2,G49,0)</f>
        <v>0</v>
      </c>
      <c r="BC49" s="131">
        <f aca="true" t="shared" si="3" ref="BC49:BC55">IF(AZ49=3,G49,0)</f>
        <v>0</v>
      </c>
      <c r="BD49" s="131">
        <f aca="true" t="shared" si="4" ref="BD49:BD55">IF(AZ49=4,G49,0)</f>
        <v>0</v>
      </c>
      <c r="BE49" s="131">
        <f aca="true" t="shared" si="5" ref="BE49:BE55">IF(AZ49=5,G49,0)</f>
        <v>0</v>
      </c>
      <c r="CA49" s="157">
        <v>1</v>
      </c>
      <c r="CB49" s="157">
        <v>0</v>
      </c>
      <c r="CZ49" s="131">
        <v>0</v>
      </c>
    </row>
    <row r="50" spans="1:104" ht="22.5">
      <c r="A50" s="151">
        <v>21</v>
      </c>
      <c r="B50" s="152" t="s">
        <v>150</v>
      </c>
      <c r="C50" s="153" t="s">
        <v>151</v>
      </c>
      <c r="D50" s="154" t="s">
        <v>110</v>
      </c>
      <c r="E50" s="155">
        <v>31</v>
      </c>
      <c r="F50" s="155">
        <v>0</v>
      </c>
      <c r="G50" s="156">
        <f t="shared" si="0"/>
        <v>0</v>
      </c>
      <c r="O50" s="150">
        <v>2</v>
      </c>
      <c r="AA50" s="131">
        <v>1</v>
      </c>
      <c r="AB50" s="131">
        <v>1</v>
      </c>
      <c r="AC50" s="131">
        <v>1</v>
      </c>
      <c r="AZ50" s="131">
        <v>1</v>
      </c>
      <c r="BA50" s="131">
        <f t="shared" si="1"/>
        <v>0</v>
      </c>
      <c r="BB50" s="131">
        <f t="shared" si="2"/>
        <v>0</v>
      </c>
      <c r="BC50" s="131">
        <f t="shared" si="3"/>
        <v>0</v>
      </c>
      <c r="BD50" s="131">
        <f t="shared" si="4"/>
        <v>0</v>
      </c>
      <c r="BE50" s="131">
        <f t="shared" si="5"/>
        <v>0</v>
      </c>
      <c r="CA50" s="157">
        <v>1</v>
      </c>
      <c r="CB50" s="157">
        <v>1</v>
      </c>
      <c r="CZ50" s="131">
        <v>0.05</v>
      </c>
    </row>
    <row r="51" spans="1:104" ht="22.5">
      <c r="A51" s="151">
        <v>22</v>
      </c>
      <c r="B51" s="152" t="s">
        <v>150</v>
      </c>
      <c r="C51" s="153" t="s">
        <v>152</v>
      </c>
      <c r="D51" s="154" t="s">
        <v>110</v>
      </c>
      <c r="E51" s="155">
        <v>4</v>
      </c>
      <c r="F51" s="155">
        <v>0</v>
      </c>
      <c r="G51" s="156">
        <f t="shared" si="0"/>
        <v>0</v>
      </c>
      <c r="O51" s="150">
        <v>2</v>
      </c>
      <c r="AA51" s="131">
        <v>1</v>
      </c>
      <c r="AB51" s="131">
        <v>1</v>
      </c>
      <c r="AC51" s="131">
        <v>1</v>
      </c>
      <c r="AZ51" s="131">
        <v>1</v>
      </c>
      <c r="BA51" s="131">
        <f t="shared" si="1"/>
        <v>0</v>
      </c>
      <c r="BB51" s="131">
        <f t="shared" si="2"/>
        <v>0</v>
      </c>
      <c r="BC51" s="131">
        <f t="shared" si="3"/>
        <v>0</v>
      </c>
      <c r="BD51" s="131">
        <f t="shared" si="4"/>
        <v>0</v>
      </c>
      <c r="BE51" s="131">
        <f t="shared" si="5"/>
        <v>0</v>
      </c>
      <c r="CA51" s="157">
        <v>1</v>
      </c>
      <c r="CB51" s="157">
        <v>1</v>
      </c>
      <c r="CZ51" s="131">
        <v>0.12</v>
      </c>
    </row>
    <row r="52" spans="1:104" ht="12.75">
      <c r="A52" s="151">
        <v>23</v>
      </c>
      <c r="B52" s="152" t="s">
        <v>153</v>
      </c>
      <c r="C52" s="153" t="s">
        <v>154</v>
      </c>
      <c r="D52" s="154" t="s">
        <v>110</v>
      </c>
      <c r="E52" s="155">
        <v>27</v>
      </c>
      <c r="F52" s="155">
        <v>0</v>
      </c>
      <c r="G52" s="156">
        <f t="shared" si="0"/>
        <v>0</v>
      </c>
      <c r="O52" s="150">
        <v>2</v>
      </c>
      <c r="AA52" s="131">
        <v>1</v>
      </c>
      <c r="AB52" s="131">
        <v>1</v>
      </c>
      <c r="AC52" s="131">
        <v>1</v>
      </c>
      <c r="AZ52" s="131">
        <v>1</v>
      </c>
      <c r="BA52" s="131">
        <f t="shared" si="1"/>
        <v>0</v>
      </c>
      <c r="BB52" s="131">
        <f t="shared" si="2"/>
        <v>0</v>
      </c>
      <c r="BC52" s="131">
        <f t="shared" si="3"/>
        <v>0</v>
      </c>
      <c r="BD52" s="131">
        <f t="shared" si="4"/>
        <v>0</v>
      </c>
      <c r="BE52" s="131">
        <f t="shared" si="5"/>
        <v>0</v>
      </c>
      <c r="CA52" s="157">
        <v>1</v>
      </c>
      <c r="CB52" s="157">
        <v>1</v>
      </c>
      <c r="CZ52" s="131">
        <v>0.00056</v>
      </c>
    </row>
    <row r="53" spans="1:104" ht="22.5">
      <c r="A53" s="151">
        <v>24</v>
      </c>
      <c r="B53" s="152" t="s">
        <v>155</v>
      </c>
      <c r="C53" s="153" t="s">
        <v>156</v>
      </c>
      <c r="D53" s="154" t="s">
        <v>110</v>
      </c>
      <c r="E53" s="155">
        <v>27</v>
      </c>
      <c r="F53" s="155">
        <v>0</v>
      </c>
      <c r="G53" s="156">
        <f t="shared" si="0"/>
        <v>0</v>
      </c>
      <c r="O53" s="150">
        <v>2</v>
      </c>
      <c r="AA53" s="131">
        <v>1</v>
      </c>
      <c r="AB53" s="131">
        <v>0</v>
      </c>
      <c r="AC53" s="131">
        <v>0</v>
      </c>
      <c r="AZ53" s="131">
        <v>1</v>
      </c>
      <c r="BA53" s="131">
        <f t="shared" si="1"/>
        <v>0</v>
      </c>
      <c r="BB53" s="131">
        <f t="shared" si="2"/>
        <v>0</v>
      </c>
      <c r="BC53" s="131">
        <f t="shared" si="3"/>
        <v>0</v>
      </c>
      <c r="BD53" s="131">
        <f t="shared" si="4"/>
        <v>0</v>
      </c>
      <c r="BE53" s="131">
        <f t="shared" si="5"/>
        <v>0</v>
      </c>
      <c r="CA53" s="157">
        <v>1</v>
      </c>
      <c r="CB53" s="157">
        <v>0</v>
      </c>
      <c r="CZ53" s="131">
        <v>0.002</v>
      </c>
    </row>
    <row r="54" spans="1:104" ht="22.5">
      <c r="A54" s="151">
        <v>25</v>
      </c>
      <c r="B54" s="152" t="s">
        <v>157</v>
      </c>
      <c r="C54" s="153" t="s">
        <v>158</v>
      </c>
      <c r="D54" s="154" t="s">
        <v>90</v>
      </c>
      <c r="E54" s="155">
        <v>31</v>
      </c>
      <c r="F54" s="155">
        <v>0</v>
      </c>
      <c r="G54" s="156">
        <f t="shared" si="0"/>
        <v>0</v>
      </c>
      <c r="O54" s="150">
        <v>2</v>
      </c>
      <c r="AA54" s="131">
        <v>1</v>
      </c>
      <c r="AB54" s="131">
        <v>0</v>
      </c>
      <c r="AC54" s="131">
        <v>0</v>
      </c>
      <c r="AZ54" s="131">
        <v>1</v>
      </c>
      <c r="BA54" s="131">
        <f t="shared" si="1"/>
        <v>0</v>
      </c>
      <c r="BB54" s="131">
        <f t="shared" si="2"/>
        <v>0</v>
      </c>
      <c r="BC54" s="131">
        <f t="shared" si="3"/>
        <v>0</v>
      </c>
      <c r="BD54" s="131">
        <f t="shared" si="4"/>
        <v>0</v>
      </c>
      <c r="BE54" s="131">
        <f t="shared" si="5"/>
        <v>0</v>
      </c>
      <c r="CA54" s="157">
        <v>1</v>
      </c>
      <c r="CB54" s="157">
        <v>0</v>
      </c>
      <c r="CZ54" s="131">
        <v>0.012</v>
      </c>
    </row>
    <row r="55" spans="1:104" ht="12.75">
      <c r="A55" s="151">
        <v>26</v>
      </c>
      <c r="B55" s="152" t="s">
        <v>159</v>
      </c>
      <c r="C55" s="153" t="s">
        <v>160</v>
      </c>
      <c r="D55" s="154" t="s">
        <v>94</v>
      </c>
      <c r="E55" s="155">
        <v>2.48</v>
      </c>
      <c r="F55" s="155">
        <v>0</v>
      </c>
      <c r="G55" s="156">
        <f t="shared" si="0"/>
        <v>0</v>
      </c>
      <c r="O55" s="150">
        <v>2</v>
      </c>
      <c r="AA55" s="131">
        <v>1</v>
      </c>
      <c r="AB55" s="131">
        <v>0</v>
      </c>
      <c r="AC55" s="131">
        <v>0</v>
      </c>
      <c r="AZ55" s="131">
        <v>1</v>
      </c>
      <c r="BA55" s="131">
        <f t="shared" si="1"/>
        <v>0</v>
      </c>
      <c r="BB55" s="131">
        <f t="shared" si="2"/>
        <v>0</v>
      </c>
      <c r="BC55" s="131">
        <f t="shared" si="3"/>
        <v>0</v>
      </c>
      <c r="BD55" s="131">
        <f t="shared" si="4"/>
        <v>0</v>
      </c>
      <c r="BE55" s="131">
        <f t="shared" si="5"/>
        <v>0</v>
      </c>
      <c r="CA55" s="157">
        <v>1</v>
      </c>
      <c r="CB55" s="157">
        <v>0</v>
      </c>
      <c r="CZ55" s="131">
        <v>0.9</v>
      </c>
    </row>
    <row r="56" spans="1:15" ht="12.75">
      <c r="A56" s="158"/>
      <c r="B56" s="160"/>
      <c r="C56" s="201" t="s">
        <v>161</v>
      </c>
      <c r="D56" s="202"/>
      <c r="E56" s="161">
        <v>2.48</v>
      </c>
      <c r="F56" s="162"/>
      <c r="G56" s="163"/>
      <c r="M56" s="159" t="s">
        <v>161</v>
      </c>
      <c r="O56" s="150"/>
    </row>
    <row r="57" spans="1:104" ht="12.75">
      <c r="A57" s="151">
        <v>27</v>
      </c>
      <c r="B57" s="152" t="s">
        <v>162</v>
      </c>
      <c r="C57" s="153" t="s">
        <v>163</v>
      </c>
      <c r="D57" s="154" t="s">
        <v>94</v>
      </c>
      <c r="E57" s="155">
        <v>2.48</v>
      </c>
      <c r="F57" s="155">
        <v>0</v>
      </c>
      <c r="G57" s="156">
        <f>E57*F57</f>
        <v>0</v>
      </c>
      <c r="O57" s="150">
        <v>2</v>
      </c>
      <c r="AA57" s="131">
        <v>1</v>
      </c>
      <c r="AB57" s="131">
        <v>1</v>
      </c>
      <c r="AC57" s="131">
        <v>1</v>
      </c>
      <c r="AZ57" s="131">
        <v>1</v>
      </c>
      <c r="BA57" s="131">
        <f>IF(AZ57=1,G57,0)</f>
        <v>0</v>
      </c>
      <c r="BB57" s="131">
        <f>IF(AZ57=2,G57,0)</f>
        <v>0</v>
      </c>
      <c r="BC57" s="131">
        <f>IF(AZ57=3,G57,0)</f>
        <v>0</v>
      </c>
      <c r="BD57" s="131">
        <f>IF(AZ57=4,G57,0)</f>
        <v>0</v>
      </c>
      <c r="BE57" s="131">
        <f>IF(AZ57=5,G57,0)</f>
        <v>0</v>
      </c>
      <c r="CA57" s="157">
        <v>1</v>
      </c>
      <c r="CB57" s="157">
        <v>1</v>
      </c>
      <c r="CZ57" s="131">
        <v>0</v>
      </c>
    </row>
    <row r="58" spans="1:104" ht="12.75">
      <c r="A58" s="151">
        <v>28</v>
      </c>
      <c r="B58" s="152" t="s">
        <v>164</v>
      </c>
      <c r="C58" s="153" t="s">
        <v>165</v>
      </c>
      <c r="D58" s="154" t="s">
        <v>110</v>
      </c>
      <c r="E58" s="155">
        <v>465</v>
      </c>
      <c r="F58" s="155">
        <v>0</v>
      </c>
      <c r="G58" s="156">
        <f>E58*F58</f>
        <v>0</v>
      </c>
      <c r="O58" s="150">
        <v>2</v>
      </c>
      <c r="AA58" s="131">
        <v>12</v>
      </c>
      <c r="AB58" s="131">
        <v>0</v>
      </c>
      <c r="AC58" s="131">
        <v>27</v>
      </c>
      <c r="AZ58" s="131">
        <v>1</v>
      </c>
      <c r="BA58" s="131">
        <f>IF(AZ58=1,G58,0)</f>
        <v>0</v>
      </c>
      <c r="BB58" s="131">
        <f>IF(AZ58=2,G58,0)</f>
        <v>0</v>
      </c>
      <c r="BC58" s="131">
        <f>IF(AZ58=3,G58,0)</f>
        <v>0</v>
      </c>
      <c r="BD58" s="131">
        <f>IF(AZ58=4,G58,0)</f>
        <v>0</v>
      </c>
      <c r="BE58" s="131">
        <f>IF(AZ58=5,G58,0)</f>
        <v>0</v>
      </c>
      <c r="CA58" s="157">
        <v>12</v>
      </c>
      <c r="CB58" s="157">
        <v>0</v>
      </c>
      <c r="CZ58" s="131">
        <v>0</v>
      </c>
    </row>
    <row r="59" spans="1:15" ht="12.75">
      <c r="A59" s="158"/>
      <c r="B59" s="160"/>
      <c r="C59" s="201" t="s">
        <v>166</v>
      </c>
      <c r="D59" s="202"/>
      <c r="E59" s="161">
        <v>465</v>
      </c>
      <c r="F59" s="162"/>
      <c r="G59" s="163"/>
      <c r="M59" s="159" t="s">
        <v>166</v>
      </c>
      <c r="O59" s="150"/>
    </row>
    <row r="60" spans="1:104" ht="12.75">
      <c r="A60" s="151">
        <v>29</v>
      </c>
      <c r="B60" s="152" t="s">
        <v>164</v>
      </c>
      <c r="C60" s="153" t="s">
        <v>167</v>
      </c>
      <c r="D60" s="154" t="s">
        <v>168</v>
      </c>
      <c r="E60" s="155">
        <v>7.75</v>
      </c>
      <c r="F60" s="155">
        <v>0</v>
      </c>
      <c r="G60" s="156">
        <f>E60*F60</f>
        <v>0</v>
      </c>
      <c r="O60" s="150">
        <v>2</v>
      </c>
      <c r="AA60" s="131">
        <v>12</v>
      </c>
      <c r="AB60" s="131">
        <v>0</v>
      </c>
      <c r="AC60" s="131">
        <v>29</v>
      </c>
      <c r="AZ60" s="131">
        <v>1</v>
      </c>
      <c r="BA60" s="131">
        <f>IF(AZ60=1,G60,0)</f>
        <v>0</v>
      </c>
      <c r="BB60" s="131">
        <f>IF(AZ60=2,G60,0)</f>
        <v>0</v>
      </c>
      <c r="BC60" s="131">
        <f>IF(AZ60=3,G60,0)</f>
        <v>0</v>
      </c>
      <c r="BD60" s="131">
        <f>IF(AZ60=4,G60,0)</f>
        <v>0</v>
      </c>
      <c r="BE60" s="131">
        <f>IF(AZ60=5,G60,0)</f>
        <v>0</v>
      </c>
      <c r="CA60" s="157">
        <v>12</v>
      </c>
      <c r="CB60" s="157">
        <v>0</v>
      </c>
      <c r="CZ60" s="131">
        <v>0.001</v>
      </c>
    </row>
    <row r="61" spans="1:15" ht="12.75">
      <c r="A61" s="158"/>
      <c r="B61" s="160"/>
      <c r="C61" s="201" t="s">
        <v>169</v>
      </c>
      <c r="D61" s="202"/>
      <c r="E61" s="161">
        <v>7.75</v>
      </c>
      <c r="F61" s="162"/>
      <c r="G61" s="163"/>
      <c r="M61" s="159" t="s">
        <v>169</v>
      </c>
      <c r="O61" s="150"/>
    </row>
    <row r="62" spans="1:104" ht="22.5">
      <c r="A62" s="151">
        <v>30</v>
      </c>
      <c r="B62" s="152" t="s">
        <v>164</v>
      </c>
      <c r="C62" s="153" t="s">
        <v>170</v>
      </c>
      <c r="D62" s="154" t="s">
        <v>168</v>
      </c>
      <c r="E62" s="155">
        <v>93</v>
      </c>
      <c r="F62" s="155">
        <v>0</v>
      </c>
      <c r="G62" s="156">
        <f>E62*F62</f>
        <v>0</v>
      </c>
      <c r="O62" s="150">
        <v>2</v>
      </c>
      <c r="AA62" s="131">
        <v>12</v>
      </c>
      <c r="AB62" s="131">
        <v>0</v>
      </c>
      <c r="AC62" s="131">
        <v>30</v>
      </c>
      <c r="AZ62" s="131">
        <v>1</v>
      </c>
      <c r="BA62" s="131">
        <f>IF(AZ62=1,G62,0)</f>
        <v>0</v>
      </c>
      <c r="BB62" s="131">
        <f>IF(AZ62=2,G62,0)</f>
        <v>0</v>
      </c>
      <c r="BC62" s="131">
        <f>IF(AZ62=3,G62,0)</f>
        <v>0</v>
      </c>
      <c r="BD62" s="131">
        <f>IF(AZ62=4,G62,0)</f>
        <v>0</v>
      </c>
      <c r="BE62" s="131">
        <f>IF(AZ62=5,G62,0)</f>
        <v>0</v>
      </c>
      <c r="CA62" s="157">
        <v>12</v>
      </c>
      <c r="CB62" s="157">
        <v>0</v>
      </c>
      <c r="CZ62" s="131">
        <v>0.001</v>
      </c>
    </row>
    <row r="63" spans="1:15" ht="12.75">
      <c r="A63" s="158"/>
      <c r="B63" s="160"/>
      <c r="C63" s="201" t="s">
        <v>171</v>
      </c>
      <c r="D63" s="202"/>
      <c r="E63" s="161">
        <v>93</v>
      </c>
      <c r="F63" s="162"/>
      <c r="G63" s="163"/>
      <c r="M63" s="159" t="s">
        <v>171</v>
      </c>
      <c r="O63" s="150"/>
    </row>
    <row r="64" spans="1:104" ht="12.75">
      <c r="A64" s="151">
        <v>31</v>
      </c>
      <c r="B64" s="152" t="s">
        <v>172</v>
      </c>
      <c r="C64" s="153" t="s">
        <v>173</v>
      </c>
      <c r="D64" s="154" t="s">
        <v>110</v>
      </c>
      <c r="E64" s="155">
        <v>14</v>
      </c>
      <c r="F64" s="155">
        <v>0</v>
      </c>
      <c r="G64" s="156">
        <f aca="true" t="shared" si="6" ref="G64:G73">E64*F64</f>
        <v>0</v>
      </c>
      <c r="O64" s="150">
        <v>2</v>
      </c>
      <c r="AA64" s="131">
        <v>3</v>
      </c>
      <c r="AB64" s="131">
        <v>1</v>
      </c>
      <c r="AC64" s="131">
        <v>2401</v>
      </c>
      <c r="AZ64" s="131">
        <v>1</v>
      </c>
      <c r="BA64" s="131">
        <f aca="true" t="shared" si="7" ref="BA64:BA73">IF(AZ64=1,G64,0)</f>
        <v>0</v>
      </c>
      <c r="BB64" s="131">
        <f aca="true" t="shared" si="8" ref="BB64:BB73">IF(AZ64=2,G64,0)</f>
        <v>0</v>
      </c>
      <c r="BC64" s="131">
        <f aca="true" t="shared" si="9" ref="BC64:BC73">IF(AZ64=3,G64,0)</f>
        <v>0</v>
      </c>
      <c r="BD64" s="131">
        <f aca="true" t="shared" si="10" ref="BD64:BD73">IF(AZ64=4,G64,0)</f>
        <v>0</v>
      </c>
      <c r="BE64" s="131">
        <f aca="true" t="shared" si="11" ref="BE64:BE73">IF(AZ64=5,G64,0)</f>
        <v>0</v>
      </c>
      <c r="CA64" s="157">
        <v>3</v>
      </c>
      <c r="CB64" s="157">
        <v>1</v>
      </c>
      <c r="CZ64" s="131">
        <v>0.0015</v>
      </c>
    </row>
    <row r="65" spans="1:104" ht="12.75">
      <c r="A65" s="151">
        <v>32</v>
      </c>
      <c r="B65" s="152" t="s">
        <v>174</v>
      </c>
      <c r="C65" s="153" t="s">
        <v>175</v>
      </c>
      <c r="D65" s="154" t="s">
        <v>110</v>
      </c>
      <c r="E65" s="155">
        <v>4</v>
      </c>
      <c r="F65" s="155">
        <v>0</v>
      </c>
      <c r="G65" s="156">
        <f t="shared" si="6"/>
        <v>0</v>
      </c>
      <c r="O65" s="150">
        <v>2</v>
      </c>
      <c r="AA65" s="131">
        <v>3</v>
      </c>
      <c r="AB65" s="131">
        <v>1</v>
      </c>
      <c r="AC65" s="131">
        <v>2402</v>
      </c>
      <c r="AZ65" s="131">
        <v>1</v>
      </c>
      <c r="BA65" s="131">
        <f t="shared" si="7"/>
        <v>0</v>
      </c>
      <c r="BB65" s="131">
        <f t="shared" si="8"/>
        <v>0</v>
      </c>
      <c r="BC65" s="131">
        <f t="shared" si="9"/>
        <v>0</v>
      </c>
      <c r="BD65" s="131">
        <f t="shared" si="10"/>
        <v>0</v>
      </c>
      <c r="BE65" s="131">
        <f t="shared" si="11"/>
        <v>0</v>
      </c>
      <c r="CA65" s="157">
        <v>3</v>
      </c>
      <c r="CB65" s="157">
        <v>1</v>
      </c>
      <c r="CZ65" s="131">
        <v>0.015</v>
      </c>
    </row>
    <row r="66" spans="1:104" ht="12.75">
      <c r="A66" s="151">
        <v>33</v>
      </c>
      <c r="B66" s="152" t="s">
        <v>176</v>
      </c>
      <c r="C66" s="153" t="s">
        <v>177</v>
      </c>
      <c r="D66" s="154" t="s">
        <v>110</v>
      </c>
      <c r="E66" s="155">
        <v>2</v>
      </c>
      <c r="F66" s="155">
        <v>0</v>
      </c>
      <c r="G66" s="156">
        <f t="shared" si="6"/>
        <v>0</v>
      </c>
      <c r="O66" s="150">
        <v>2</v>
      </c>
      <c r="AA66" s="131">
        <v>3</v>
      </c>
      <c r="AB66" s="131">
        <v>1</v>
      </c>
      <c r="AC66" s="131">
        <v>2403</v>
      </c>
      <c r="AZ66" s="131">
        <v>1</v>
      </c>
      <c r="BA66" s="131">
        <f t="shared" si="7"/>
        <v>0</v>
      </c>
      <c r="BB66" s="131">
        <f t="shared" si="8"/>
        <v>0</v>
      </c>
      <c r="BC66" s="131">
        <f t="shared" si="9"/>
        <v>0</v>
      </c>
      <c r="BD66" s="131">
        <f t="shared" si="10"/>
        <v>0</v>
      </c>
      <c r="BE66" s="131">
        <f t="shared" si="11"/>
        <v>0</v>
      </c>
      <c r="CA66" s="157">
        <v>3</v>
      </c>
      <c r="CB66" s="157">
        <v>1</v>
      </c>
      <c r="CZ66" s="131">
        <v>0.015</v>
      </c>
    </row>
    <row r="67" spans="1:104" ht="12.75">
      <c r="A67" s="151">
        <v>34</v>
      </c>
      <c r="B67" s="152" t="s">
        <v>178</v>
      </c>
      <c r="C67" s="153" t="s">
        <v>179</v>
      </c>
      <c r="D67" s="154" t="s">
        <v>110</v>
      </c>
      <c r="E67" s="155">
        <v>2</v>
      </c>
      <c r="F67" s="155">
        <v>0</v>
      </c>
      <c r="G67" s="156">
        <f t="shared" si="6"/>
        <v>0</v>
      </c>
      <c r="O67" s="150">
        <v>2</v>
      </c>
      <c r="AA67" s="131">
        <v>3</v>
      </c>
      <c r="AB67" s="131">
        <v>1</v>
      </c>
      <c r="AC67" s="131">
        <v>2404</v>
      </c>
      <c r="AZ67" s="131">
        <v>1</v>
      </c>
      <c r="BA67" s="131">
        <f t="shared" si="7"/>
        <v>0</v>
      </c>
      <c r="BB67" s="131">
        <f t="shared" si="8"/>
        <v>0</v>
      </c>
      <c r="BC67" s="131">
        <f t="shared" si="9"/>
        <v>0</v>
      </c>
      <c r="BD67" s="131">
        <f t="shared" si="10"/>
        <v>0</v>
      </c>
      <c r="BE67" s="131">
        <f t="shared" si="11"/>
        <v>0</v>
      </c>
      <c r="CA67" s="157">
        <v>3</v>
      </c>
      <c r="CB67" s="157">
        <v>1</v>
      </c>
      <c r="CZ67" s="131">
        <v>0.015</v>
      </c>
    </row>
    <row r="68" spans="1:104" ht="12.75">
      <c r="A68" s="151">
        <v>35</v>
      </c>
      <c r="B68" s="152" t="s">
        <v>180</v>
      </c>
      <c r="C68" s="153" t="s">
        <v>181</v>
      </c>
      <c r="D68" s="154" t="s">
        <v>110</v>
      </c>
      <c r="E68" s="155">
        <v>3</v>
      </c>
      <c r="F68" s="155">
        <v>0</v>
      </c>
      <c r="G68" s="156">
        <f t="shared" si="6"/>
        <v>0</v>
      </c>
      <c r="O68" s="150">
        <v>2</v>
      </c>
      <c r="AA68" s="131">
        <v>3</v>
      </c>
      <c r="AB68" s="131">
        <v>1</v>
      </c>
      <c r="AC68" s="131">
        <v>2405</v>
      </c>
      <c r="AZ68" s="131">
        <v>1</v>
      </c>
      <c r="BA68" s="131">
        <f t="shared" si="7"/>
        <v>0</v>
      </c>
      <c r="BB68" s="131">
        <f t="shared" si="8"/>
        <v>0</v>
      </c>
      <c r="BC68" s="131">
        <f t="shared" si="9"/>
        <v>0</v>
      </c>
      <c r="BD68" s="131">
        <f t="shared" si="10"/>
        <v>0</v>
      </c>
      <c r="BE68" s="131">
        <f t="shared" si="11"/>
        <v>0</v>
      </c>
      <c r="CA68" s="157">
        <v>3</v>
      </c>
      <c r="CB68" s="157">
        <v>1</v>
      </c>
      <c r="CZ68" s="131">
        <v>0.015</v>
      </c>
    </row>
    <row r="69" spans="1:104" ht="12.75">
      <c r="A69" s="151">
        <v>36</v>
      </c>
      <c r="B69" s="152" t="s">
        <v>182</v>
      </c>
      <c r="C69" s="153" t="s">
        <v>183</v>
      </c>
      <c r="D69" s="154" t="s">
        <v>110</v>
      </c>
      <c r="E69" s="155">
        <v>1</v>
      </c>
      <c r="F69" s="155">
        <v>0</v>
      </c>
      <c r="G69" s="156">
        <f t="shared" si="6"/>
        <v>0</v>
      </c>
      <c r="O69" s="150">
        <v>2</v>
      </c>
      <c r="AA69" s="131">
        <v>3</v>
      </c>
      <c r="AB69" s="131">
        <v>1</v>
      </c>
      <c r="AC69" s="131">
        <v>2406</v>
      </c>
      <c r="AZ69" s="131">
        <v>1</v>
      </c>
      <c r="BA69" s="131">
        <f t="shared" si="7"/>
        <v>0</v>
      </c>
      <c r="BB69" s="131">
        <f t="shared" si="8"/>
        <v>0</v>
      </c>
      <c r="BC69" s="131">
        <f t="shared" si="9"/>
        <v>0</v>
      </c>
      <c r="BD69" s="131">
        <f t="shared" si="10"/>
        <v>0</v>
      </c>
      <c r="BE69" s="131">
        <f t="shared" si="11"/>
        <v>0</v>
      </c>
      <c r="CA69" s="157">
        <v>3</v>
      </c>
      <c r="CB69" s="157">
        <v>1</v>
      </c>
      <c r="CZ69" s="131">
        <v>0</v>
      </c>
    </row>
    <row r="70" spans="1:104" ht="12.75">
      <c r="A70" s="151">
        <v>37</v>
      </c>
      <c r="B70" s="152" t="s">
        <v>184</v>
      </c>
      <c r="C70" s="153" t="s">
        <v>185</v>
      </c>
      <c r="D70" s="154" t="s">
        <v>110</v>
      </c>
      <c r="E70" s="155">
        <v>1</v>
      </c>
      <c r="F70" s="155">
        <v>0</v>
      </c>
      <c r="G70" s="156">
        <f t="shared" si="6"/>
        <v>0</v>
      </c>
      <c r="O70" s="150">
        <v>2</v>
      </c>
      <c r="AA70" s="131">
        <v>3</v>
      </c>
      <c r="AB70" s="131">
        <v>1</v>
      </c>
      <c r="AC70" s="131">
        <v>2407</v>
      </c>
      <c r="AZ70" s="131">
        <v>1</v>
      </c>
      <c r="BA70" s="131">
        <f t="shared" si="7"/>
        <v>0</v>
      </c>
      <c r="BB70" s="131">
        <f t="shared" si="8"/>
        <v>0</v>
      </c>
      <c r="BC70" s="131">
        <f t="shared" si="9"/>
        <v>0</v>
      </c>
      <c r="BD70" s="131">
        <f t="shared" si="10"/>
        <v>0</v>
      </c>
      <c r="BE70" s="131">
        <f t="shared" si="11"/>
        <v>0</v>
      </c>
      <c r="CA70" s="157">
        <v>3</v>
      </c>
      <c r="CB70" s="157">
        <v>1</v>
      </c>
      <c r="CZ70" s="131">
        <v>0.015</v>
      </c>
    </row>
    <row r="71" spans="1:104" ht="12.75">
      <c r="A71" s="151">
        <v>38</v>
      </c>
      <c r="B71" s="152" t="s">
        <v>186</v>
      </c>
      <c r="C71" s="153" t="s">
        <v>187</v>
      </c>
      <c r="D71" s="154" t="s">
        <v>110</v>
      </c>
      <c r="E71" s="155">
        <v>4</v>
      </c>
      <c r="F71" s="155">
        <v>0</v>
      </c>
      <c r="G71" s="156">
        <f t="shared" si="6"/>
        <v>0</v>
      </c>
      <c r="O71" s="150">
        <v>2</v>
      </c>
      <c r="AA71" s="131">
        <v>3</v>
      </c>
      <c r="AB71" s="131">
        <v>1</v>
      </c>
      <c r="AC71" s="131">
        <v>2408</v>
      </c>
      <c r="AZ71" s="131">
        <v>1</v>
      </c>
      <c r="BA71" s="131">
        <f t="shared" si="7"/>
        <v>0</v>
      </c>
      <c r="BB71" s="131">
        <f t="shared" si="8"/>
        <v>0</v>
      </c>
      <c r="BC71" s="131">
        <f t="shared" si="9"/>
        <v>0</v>
      </c>
      <c r="BD71" s="131">
        <f t="shared" si="10"/>
        <v>0</v>
      </c>
      <c r="BE71" s="131">
        <f t="shared" si="11"/>
        <v>0</v>
      </c>
      <c r="CA71" s="157">
        <v>3</v>
      </c>
      <c r="CB71" s="157">
        <v>1</v>
      </c>
      <c r="CZ71" s="131">
        <v>0.045</v>
      </c>
    </row>
    <row r="72" spans="1:104" ht="12.75">
      <c r="A72" s="151">
        <v>39</v>
      </c>
      <c r="B72" s="152" t="s">
        <v>188</v>
      </c>
      <c r="C72" s="153" t="s">
        <v>189</v>
      </c>
      <c r="D72" s="154" t="s">
        <v>110</v>
      </c>
      <c r="E72" s="155">
        <v>1</v>
      </c>
      <c r="F72" s="155">
        <v>0</v>
      </c>
      <c r="G72" s="156">
        <f t="shared" si="6"/>
        <v>0</v>
      </c>
      <c r="O72" s="150">
        <v>2</v>
      </c>
      <c r="AA72" s="131">
        <v>3</v>
      </c>
      <c r="AB72" s="131">
        <v>1</v>
      </c>
      <c r="AC72" s="131">
        <v>2409</v>
      </c>
      <c r="AZ72" s="131">
        <v>1</v>
      </c>
      <c r="BA72" s="131">
        <f t="shared" si="7"/>
        <v>0</v>
      </c>
      <c r="BB72" s="131">
        <f t="shared" si="8"/>
        <v>0</v>
      </c>
      <c r="BC72" s="131">
        <f t="shared" si="9"/>
        <v>0</v>
      </c>
      <c r="BD72" s="131">
        <f t="shared" si="10"/>
        <v>0</v>
      </c>
      <c r="BE72" s="131">
        <f t="shared" si="11"/>
        <v>0</v>
      </c>
      <c r="CA72" s="157">
        <v>3</v>
      </c>
      <c r="CB72" s="157">
        <v>1</v>
      </c>
      <c r="CZ72" s="131">
        <v>0</v>
      </c>
    </row>
    <row r="73" spans="1:104" ht="12.75">
      <c r="A73" s="151">
        <v>40</v>
      </c>
      <c r="B73" s="152" t="s">
        <v>190</v>
      </c>
      <c r="C73" s="153" t="s">
        <v>191</v>
      </c>
      <c r="D73" s="154" t="s">
        <v>110</v>
      </c>
      <c r="E73" s="155">
        <v>85</v>
      </c>
      <c r="F73" s="155">
        <v>0</v>
      </c>
      <c r="G73" s="156">
        <f t="shared" si="6"/>
        <v>0</v>
      </c>
      <c r="O73" s="150">
        <v>2</v>
      </c>
      <c r="AA73" s="131">
        <v>3</v>
      </c>
      <c r="AB73" s="131">
        <v>1</v>
      </c>
      <c r="AC73" s="131" t="s">
        <v>190</v>
      </c>
      <c r="AZ73" s="131">
        <v>1</v>
      </c>
      <c r="BA73" s="131">
        <f t="shared" si="7"/>
        <v>0</v>
      </c>
      <c r="BB73" s="131">
        <f t="shared" si="8"/>
        <v>0</v>
      </c>
      <c r="BC73" s="131">
        <f t="shared" si="9"/>
        <v>0</v>
      </c>
      <c r="BD73" s="131">
        <f t="shared" si="10"/>
        <v>0</v>
      </c>
      <c r="BE73" s="131">
        <f t="shared" si="11"/>
        <v>0</v>
      </c>
      <c r="CA73" s="157">
        <v>3</v>
      </c>
      <c r="CB73" s="157">
        <v>1</v>
      </c>
      <c r="CZ73" s="131">
        <v>0.0082</v>
      </c>
    </row>
    <row r="74" spans="1:15" ht="12.75">
      <c r="A74" s="158"/>
      <c r="B74" s="160"/>
      <c r="C74" s="201" t="s">
        <v>192</v>
      </c>
      <c r="D74" s="202"/>
      <c r="E74" s="161">
        <v>85</v>
      </c>
      <c r="F74" s="162"/>
      <c r="G74" s="163"/>
      <c r="M74" s="159" t="s">
        <v>192</v>
      </c>
      <c r="O74" s="150"/>
    </row>
    <row r="75" spans="1:104" ht="12.75">
      <c r="A75" s="151">
        <v>41</v>
      </c>
      <c r="B75" s="152" t="s">
        <v>193</v>
      </c>
      <c r="C75" s="153" t="s">
        <v>194</v>
      </c>
      <c r="D75" s="154" t="s">
        <v>94</v>
      </c>
      <c r="E75" s="155">
        <v>2.17</v>
      </c>
      <c r="F75" s="155">
        <v>0</v>
      </c>
      <c r="G75" s="156">
        <f>E75*F75</f>
        <v>0</v>
      </c>
      <c r="O75" s="150">
        <v>2</v>
      </c>
      <c r="AA75" s="131">
        <v>3</v>
      </c>
      <c r="AB75" s="131">
        <v>1</v>
      </c>
      <c r="AC75" s="131">
        <v>10391500</v>
      </c>
      <c r="AZ75" s="131">
        <v>1</v>
      </c>
      <c r="BA75" s="131">
        <f>IF(AZ75=1,G75,0)</f>
        <v>0</v>
      </c>
      <c r="BB75" s="131">
        <f>IF(AZ75=2,G75,0)</f>
        <v>0</v>
      </c>
      <c r="BC75" s="131">
        <f>IF(AZ75=3,G75,0)</f>
        <v>0</v>
      </c>
      <c r="BD75" s="131">
        <f>IF(AZ75=4,G75,0)</f>
        <v>0</v>
      </c>
      <c r="BE75" s="131">
        <f>IF(AZ75=5,G75,0)</f>
        <v>0</v>
      </c>
      <c r="CA75" s="157">
        <v>3</v>
      </c>
      <c r="CB75" s="157">
        <v>1</v>
      </c>
      <c r="CZ75" s="131">
        <v>0.56</v>
      </c>
    </row>
    <row r="76" spans="1:15" ht="12.75">
      <c r="A76" s="158"/>
      <c r="B76" s="160"/>
      <c r="C76" s="201" t="s">
        <v>195</v>
      </c>
      <c r="D76" s="202"/>
      <c r="E76" s="161">
        <v>2.17</v>
      </c>
      <c r="F76" s="162"/>
      <c r="G76" s="163"/>
      <c r="M76" s="159" t="s">
        <v>195</v>
      </c>
      <c r="O76" s="150"/>
    </row>
    <row r="77" spans="1:104" ht="12.75">
      <c r="A77" s="151">
        <v>42</v>
      </c>
      <c r="B77" s="152" t="s">
        <v>196</v>
      </c>
      <c r="C77" s="153" t="s">
        <v>197</v>
      </c>
      <c r="D77" s="154" t="s">
        <v>110</v>
      </c>
      <c r="E77" s="155">
        <v>27</v>
      </c>
      <c r="F77" s="155">
        <v>0</v>
      </c>
      <c r="G77" s="156">
        <f>E77*F77</f>
        <v>0</v>
      </c>
      <c r="O77" s="150">
        <v>2</v>
      </c>
      <c r="AA77" s="131">
        <v>3</v>
      </c>
      <c r="AB77" s="131">
        <v>1</v>
      </c>
      <c r="AC77" s="131">
        <v>709213401</v>
      </c>
      <c r="AZ77" s="131">
        <v>1</v>
      </c>
      <c r="BA77" s="131">
        <f>IF(AZ77=1,G77,0)</f>
        <v>0</v>
      </c>
      <c r="BB77" s="131">
        <f>IF(AZ77=2,G77,0)</f>
        <v>0</v>
      </c>
      <c r="BC77" s="131">
        <f>IF(AZ77=3,G77,0)</f>
        <v>0</v>
      </c>
      <c r="BD77" s="131">
        <f>IF(AZ77=4,G77,0)</f>
        <v>0</v>
      </c>
      <c r="BE77" s="131">
        <f>IF(AZ77=5,G77,0)</f>
        <v>0</v>
      </c>
      <c r="CA77" s="157">
        <v>3</v>
      </c>
      <c r="CB77" s="157">
        <v>1</v>
      </c>
      <c r="CZ77" s="131">
        <v>0.001</v>
      </c>
    </row>
    <row r="78" spans="1:57" ht="12.75">
      <c r="A78" s="164"/>
      <c r="B78" s="165" t="s">
        <v>74</v>
      </c>
      <c r="C78" s="166" t="str">
        <f>CONCATENATE(B48," ",C48)</f>
        <v>12 Stromy</v>
      </c>
      <c r="D78" s="167"/>
      <c r="E78" s="168"/>
      <c r="F78" s="169"/>
      <c r="G78" s="170">
        <f>SUM(G48:G77)</f>
        <v>0</v>
      </c>
      <c r="O78" s="150">
        <v>4</v>
      </c>
      <c r="BA78" s="171">
        <f>SUM(BA48:BA77)</f>
        <v>0</v>
      </c>
      <c r="BB78" s="171">
        <f>SUM(BB48:BB77)</f>
        <v>0</v>
      </c>
      <c r="BC78" s="171">
        <f>SUM(BC48:BC77)</f>
        <v>0</v>
      </c>
      <c r="BD78" s="171">
        <f>SUM(BD48:BD77)</f>
        <v>0</v>
      </c>
      <c r="BE78" s="171">
        <f>SUM(BE48:BE77)</f>
        <v>0</v>
      </c>
    </row>
    <row r="79" spans="1:15" ht="12.75">
      <c r="A79" s="144" t="s">
        <v>72</v>
      </c>
      <c r="B79" s="145" t="s">
        <v>198</v>
      </c>
      <c r="C79" s="146" t="s">
        <v>199</v>
      </c>
      <c r="D79" s="147"/>
      <c r="E79" s="148"/>
      <c r="F79" s="148"/>
      <c r="G79" s="149"/>
      <c r="O79" s="150">
        <v>1</v>
      </c>
    </row>
    <row r="80" spans="1:104" ht="22.5">
      <c r="A80" s="151">
        <v>43</v>
      </c>
      <c r="B80" s="152" t="s">
        <v>200</v>
      </c>
      <c r="C80" s="153" t="s">
        <v>201</v>
      </c>
      <c r="D80" s="154" t="s">
        <v>110</v>
      </c>
      <c r="E80" s="155">
        <v>67</v>
      </c>
      <c r="F80" s="155">
        <v>0</v>
      </c>
      <c r="G80" s="156">
        <f>E80*F80</f>
        <v>0</v>
      </c>
      <c r="O80" s="150">
        <v>2</v>
      </c>
      <c r="AA80" s="131">
        <v>1</v>
      </c>
      <c r="AB80" s="131">
        <v>1</v>
      </c>
      <c r="AC80" s="131">
        <v>1</v>
      </c>
      <c r="AZ80" s="131">
        <v>1</v>
      </c>
      <c r="BA80" s="131">
        <f>IF(AZ80=1,G80,0)</f>
        <v>0</v>
      </c>
      <c r="BB80" s="131">
        <f>IF(AZ80=2,G80,0)</f>
        <v>0</v>
      </c>
      <c r="BC80" s="131">
        <f>IF(AZ80=3,G80,0)</f>
        <v>0</v>
      </c>
      <c r="BD80" s="131">
        <f>IF(AZ80=4,G80,0)</f>
        <v>0</v>
      </c>
      <c r="BE80" s="131">
        <f>IF(AZ80=5,G80,0)</f>
        <v>0</v>
      </c>
      <c r="CA80" s="157">
        <v>1</v>
      </c>
      <c r="CB80" s="157">
        <v>1</v>
      </c>
      <c r="CZ80" s="131">
        <v>0</v>
      </c>
    </row>
    <row r="81" spans="1:15" ht="12.75">
      <c r="A81" s="158"/>
      <c r="B81" s="160"/>
      <c r="C81" s="201" t="s">
        <v>202</v>
      </c>
      <c r="D81" s="202"/>
      <c r="E81" s="161">
        <v>67</v>
      </c>
      <c r="F81" s="162"/>
      <c r="G81" s="163"/>
      <c r="M81" s="159" t="s">
        <v>202</v>
      </c>
      <c r="O81" s="150"/>
    </row>
    <row r="82" spans="1:104" ht="12.75">
      <c r="A82" s="151">
        <v>44</v>
      </c>
      <c r="B82" s="152" t="s">
        <v>203</v>
      </c>
      <c r="C82" s="153" t="s">
        <v>204</v>
      </c>
      <c r="D82" s="154" t="s">
        <v>90</v>
      </c>
      <c r="E82" s="155">
        <v>172</v>
      </c>
      <c r="F82" s="155">
        <v>0</v>
      </c>
      <c r="G82" s="156">
        <f>E82*F82</f>
        <v>0</v>
      </c>
      <c r="O82" s="150">
        <v>2</v>
      </c>
      <c r="AA82" s="131">
        <v>1</v>
      </c>
      <c r="AB82" s="131">
        <v>1</v>
      </c>
      <c r="AC82" s="131">
        <v>1</v>
      </c>
      <c r="AZ82" s="131">
        <v>1</v>
      </c>
      <c r="BA82" s="131">
        <f>IF(AZ82=1,G82,0)</f>
        <v>0</v>
      </c>
      <c r="BB82" s="131">
        <f>IF(AZ82=2,G82,0)</f>
        <v>0</v>
      </c>
      <c r="BC82" s="131">
        <f>IF(AZ82=3,G82,0)</f>
        <v>0</v>
      </c>
      <c r="BD82" s="131">
        <f>IF(AZ82=4,G82,0)</f>
        <v>0</v>
      </c>
      <c r="BE82" s="131">
        <f>IF(AZ82=5,G82,0)</f>
        <v>0</v>
      </c>
      <c r="CA82" s="157">
        <v>1</v>
      </c>
      <c r="CB82" s="157">
        <v>1</v>
      </c>
      <c r="CZ82" s="131">
        <v>0</v>
      </c>
    </row>
    <row r="83" spans="1:104" ht="12.75">
      <c r="A83" s="151">
        <v>45</v>
      </c>
      <c r="B83" s="152" t="s">
        <v>205</v>
      </c>
      <c r="C83" s="153" t="s">
        <v>206</v>
      </c>
      <c r="D83" s="154" t="s">
        <v>110</v>
      </c>
      <c r="E83" s="155">
        <v>67</v>
      </c>
      <c r="F83" s="155">
        <v>0</v>
      </c>
      <c r="G83" s="156">
        <f>E83*F83</f>
        <v>0</v>
      </c>
      <c r="O83" s="150">
        <v>2</v>
      </c>
      <c r="AA83" s="131">
        <v>1</v>
      </c>
      <c r="AB83" s="131">
        <v>1</v>
      </c>
      <c r="AC83" s="131">
        <v>1</v>
      </c>
      <c r="AZ83" s="131">
        <v>1</v>
      </c>
      <c r="BA83" s="131">
        <f>IF(AZ83=1,G83,0)</f>
        <v>0</v>
      </c>
      <c r="BB83" s="131">
        <f>IF(AZ83=2,G83,0)</f>
        <v>0</v>
      </c>
      <c r="BC83" s="131">
        <f>IF(AZ83=3,G83,0)</f>
        <v>0</v>
      </c>
      <c r="BD83" s="131">
        <f>IF(AZ83=4,G83,0)</f>
        <v>0</v>
      </c>
      <c r="BE83" s="131">
        <f>IF(AZ83=5,G83,0)</f>
        <v>0</v>
      </c>
      <c r="CA83" s="157">
        <v>1</v>
      </c>
      <c r="CB83" s="157">
        <v>1</v>
      </c>
      <c r="CZ83" s="131">
        <v>0</v>
      </c>
    </row>
    <row r="84" spans="1:15" ht="12.75">
      <c r="A84" s="158"/>
      <c r="B84" s="160"/>
      <c r="C84" s="201" t="s">
        <v>202</v>
      </c>
      <c r="D84" s="202"/>
      <c r="E84" s="161">
        <v>67</v>
      </c>
      <c r="F84" s="162"/>
      <c r="G84" s="163"/>
      <c r="M84" s="159" t="s">
        <v>202</v>
      </c>
      <c r="O84" s="150"/>
    </row>
    <row r="85" spans="1:104" ht="12.75">
      <c r="A85" s="151">
        <v>46</v>
      </c>
      <c r="B85" s="152" t="s">
        <v>153</v>
      </c>
      <c r="C85" s="153" t="s">
        <v>207</v>
      </c>
      <c r="D85" s="154" t="s">
        <v>110</v>
      </c>
      <c r="E85" s="155">
        <v>3</v>
      </c>
      <c r="F85" s="155">
        <v>0</v>
      </c>
      <c r="G85" s="156">
        <f>E85*F85</f>
        <v>0</v>
      </c>
      <c r="O85" s="150">
        <v>2</v>
      </c>
      <c r="AA85" s="131">
        <v>1</v>
      </c>
      <c r="AB85" s="131">
        <v>1</v>
      </c>
      <c r="AC85" s="131">
        <v>1</v>
      </c>
      <c r="AZ85" s="131">
        <v>1</v>
      </c>
      <c r="BA85" s="131">
        <f>IF(AZ85=1,G85,0)</f>
        <v>0</v>
      </c>
      <c r="BB85" s="131">
        <f>IF(AZ85=2,G85,0)</f>
        <v>0</v>
      </c>
      <c r="BC85" s="131">
        <f>IF(AZ85=3,G85,0)</f>
        <v>0</v>
      </c>
      <c r="BD85" s="131">
        <f>IF(AZ85=4,G85,0)</f>
        <v>0</v>
      </c>
      <c r="BE85" s="131">
        <f>IF(AZ85=5,G85,0)</f>
        <v>0</v>
      </c>
      <c r="CA85" s="157">
        <v>1</v>
      </c>
      <c r="CB85" s="157">
        <v>1</v>
      </c>
      <c r="CZ85" s="131">
        <v>0.00056</v>
      </c>
    </row>
    <row r="86" spans="1:15" ht="12.75">
      <c r="A86" s="158"/>
      <c r="B86" s="160"/>
      <c r="C86" s="201" t="s">
        <v>208</v>
      </c>
      <c r="D86" s="202"/>
      <c r="E86" s="161">
        <v>3</v>
      </c>
      <c r="F86" s="162"/>
      <c r="G86" s="163"/>
      <c r="M86" s="159" t="s">
        <v>208</v>
      </c>
      <c r="O86" s="150"/>
    </row>
    <row r="87" spans="1:104" ht="22.5">
      <c r="A87" s="151">
        <v>47</v>
      </c>
      <c r="B87" s="152" t="s">
        <v>157</v>
      </c>
      <c r="C87" s="153" t="s">
        <v>209</v>
      </c>
      <c r="D87" s="154" t="s">
        <v>90</v>
      </c>
      <c r="E87" s="155">
        <v>193</v>
      </c>
      <c r="F87" s="155">
        <v>0</v>
      </c>
      <c r="G87" s="156">
        <f>E87*F87</f>
        <v>0</v>
      </c>
      <c r="O87" s="150">
        <v>2</v>
      </c>
      <c r="AA87" s="131">
        <v>1</v>
      </c>
      <c r="AB87" s="131">
        <v>1</v>
      </c>
      <c r="AC87" s="131">
        <v>1</v>
      </c>
      <c r="AZ87" s="131">
        <v>1</v>
      </c>
      <c r="BA87" s="131">
        <f>IF(AZ87=1,G87,0)</f>
        <v>0</v>
      </c>
      <c r="BB87" s="131">
        <f>IF(AZ87=2,G87,0)</f>
        <v>0</v>
      </c>
      <c r="BC87" s="131">
        <f>IF(AZ87=3,G87,0)</f>
        <v>0</v>
      </c>
      <c r="BD87" s="131">
        <f>IF(AZ87=4,G87,0)</f>
        <v>0</v>
      </c>
      <c r="BE87" s="131">
        <f>IF(AZ87=5,G87,0)</f>
        <v>0</v>
      </c>
      <c r="CA87" s="157">
        <v>1</v>
      </c>
      <c r="CB87" s="157">
        <v>1</v>
      </c>
      <c r="CZ87" s="131">
        <v>0</v>
      </c>
    </row>
    <row r="88" spans="1:15" ht="12.75">
      <c r="A88" s="158"/>
      <c r="B88" s="160"/>
      <c r="C88" s="201" t="s">
        <v>210</v>
      </c>
      <c r="D88" s="202"/>
      <c r="E88" s="161">
        <v>193</v>
      </c>
      <c r="F88" s="162"/>
      <c r="G88" s="163"/>
      <c r="M88" s="159" t="s">
        <v>210</v>
      </c>
      <c r="O88" s="150"/>
    </row>
    <row r="89" spans="1:104" ht="12.75">
      <c r="A89" s="151">
        <v>48</v>
      </c>
      <c r="B89" s="152" t="s">
        <v>159</v>
      </c>
      <c r="C89" s="153" t="s">
        <v>160</v>
      </c>
      <c r="D89" s="154" t="s">
        <v>94</v>
      </c>
      <c r="E89" s="155">
        <v>3.35</v>
      </c>
      <c r="F89" s="155">
        <v>0</v>
      </c>
      <c r="G89" s="156">
        <f>E89*F89</f>
        <v>0</v>
      </c>
      <c r="O89" s="150">
        <v>2</v>
      </c>
      <c r="AA89" s="131">
        <v>1</v>
      </c>
      <c r="AB89" s="131">
        <v>0</v>
      </c>
      <c r="AC89" s="131">
        <v>0</v>
      </c>
      <c r="AZ89" s="131">
        <v>1</v>
      </c>
      <c r="BA89" s="131">
        <f>IF(AZ89=1,G89,0)</f>
        <v>0</v>
      </c>
      <c r="BB89" s="131">
        <f>IF(AZ89=2,G89,0)</f>
        <v>0</v>
      </c>
      <c r="BC89" s="131">
        <f>IF(AZ89=3,G89,0)</f>
        <v>0</v>
      </c>
      <c r="BD89" s="131">
        <f>IF(AZ89=4,G89,0)</f>
        <v>0</v>
      </c>
      <c r="BE89" s="131">
        <f>IF(AZ89=5,G89,0)</f>
        <v>0</v>
      </c>
      <c r="CA89" s="157">
        <v>1</v>
      </c>
      <c r="CB89" s="157">
        <v>0</v>
      </c>
      <c r="CZ89" s="131">
        <v>0.9</v>
      </c>
    </row>
    <row r="90" spans="1:15" ht="12.75">
      <c r="A90" s="158"/>
      <c r="B90" s="160"/>
      <c r="C90" s="201" t="s">
        <v>211</v>
      </c>
      <c r="D90" s="202"/>
      <c r="E90" s="161">
        <v>3.35</v>
      </c>
      <c r="F90" s="162"/>
      <c r="G90" s="163"/>
      <c r="M90" s="159" t="s">
        <v>211</v>
      </c>
      <c r="O90" s="150"/>
    </row>
    <row r="91" spans="1:104" ht="12.75">
      <c r="A91" s="151">
        <v>49</v>
      </c>
      <c r="B91" s="152" t="s">
        <v>162</v>
      </c>
      <c r="C91" s="153" t="s">
        <v>163</v>
      </c>
      <c r="D91" s="154" t="s">
        <v>94</v>
      </c>
      <c r="E91" s="155">
        <v>3.35</v>
      </c>
      <c r="F91" s="155">
        <v>0</v>
      </c>
      <c r="G91" s="156">
        <f>E91*F91</f>
        <v>0</v>
      </c>
      <c r="O91" s="150">
        <v>2</v>
      </c>
      <c r="AA91" s="131">
        <v>1</v>
      </c>
      <c r="AB91" s="131">
        <v>1</v>
      </c>
      <c r="AC91" s="131">
        <v>1</v>
      </c>
      <c r="AZ91" s="131">
        <v>1</v>
      </c>
      <c r="BA91" s="131">
        <f>IF(AZ91=1,G91,0)</f>
        <v>0</v>
      </c>
      <c r="BB91" s="131">
        <f>IF(AZ91=2,G91,0)</f>
        <v>0</v>
      </c>
      <c r="BC91" s="131">
        <f>IF(AZ91=3,G91,0)</f>
        <v>0</v>
      </c>
      <c r="BD91" s="131">
        <f>IF(AZ91=4,G91,0)</f>
        <v>0</v>
      </c>
      <c r="BE91" s="131">
        <f>IF(AZ91=5,G91,0)</f>
        <v>0</v>
      </c>
      <c r="CA91" s="157">
        <v>1</v>
      </c>
      <c r="CB91" s="157">
        <v>1</v>
      </c>
      <c r="CZ91" s="131">
        <v>0</v>
      </c>
    </row>
    <row r="92" spans="1:104" ht="12.75">
      <c r="A92" s="151">
        <v>50</v>
      </c>
      <c r="B92" s="152" t="s">
        <v>164</v>
      </c>
      <c r="C92" s="153" t="s">
        <v>212</v>
      </c>
      <c r="D92" s="154" t="s">
        <v>110</v>
      </c>
      <c r="E92" s="155">
        <v>67</v>
      </c>
      <c r="F92" s="155">
        <v>0</v>
      </c>
      <c r="G92" s="156">
        <f>E92*F92</f>
        <v>0</v>
      </c>
      <c r="O92" s="150">
        <v>2</v>
      </c>
      <c r="AA92" s="131">
        <v>12</v>
      </c>
      <c r="AB92" s="131">
        <v>0</v>
      </c>
      <c r="AC92" s="131">
        <v>53</v>
      </c>
      <c r="AZ92" s="131">
        <v>1</v>
      </c>
      <c r="BA92" s="131">
        <f>IF(AZ92=1,G92,0)</f>
        <v>0</v>
      </c>
      <c r="BB92" s="131">
        <f>IF(AZ92=2,G92,0)</f>
        <v>0</v>
      </c>
      <c r="BC92" s="131">
        <f>IF(AZ92=3,G92,0)</f>
        <v>0</v>
      </c>
      <c r="BD92" s="131">
        <f>IF(AZ92=4,G92,0)</f>
        <v>0</v>
      </c>
      <c r="BE92" s="131">
        <f>IF(AZ92=5,G92,0)</f>
        <v>0</v>
      </c>
      <c r="CA92" s="157">
        <v>12</v>
      </c>
      <c r="CB92" s="157">
        <v>0</v>
      </c>
      <c r="CZ92" s="131">
        <v>0</v>
      </c>
    </row>
    <row r="93" spans="1:15" ht="12.75">
      <c r="A93" s="158"/>
      <c r="B93" s="160"/>
      <c r="C93" s="201" t="s">
        <v>213</v>
      </c>
      <c r="D93" s="202"/>
      <c r="E93" s="161">
        <v>67</v>
      </c>
      <c r="F93" s="162"/>
      <c r="G93" s="163"/>
      <c r="M93" s="159">
        <v>67</v>
      </c>
      <c r="O93" s="150"/>
    </row>
    <row r="94" spans="1:104" ht="22.5">
      <c r="A94" s="151">
        <v>51</v>
      </c>
      <c r="B94" s="152" t="s">
        <v>164</v>
      </c>
      <c r="C94" s="153" t="s">
        <v>214</v>
      </c>
      <c r="D94" s="154" t="s">
        <v>131</v>
      </c>
      <c r="E94" s="155">
        <v>17.6</v>
      </c>
      <c r="F94" s="155">
        <v>0</v>
      </c>
      <c r="G94" s="156">
        <f>E94*F94</f>
        <v>0</v>
      </c>
      <c r="O94" s="150">
        <v>2</v>
      </c>
      <c r="AA94" s="131">
        <v>12</v>
      </c>
      <c r="AB94" s="131">
        <v>0</v>
      </c>
      <c r="AC94" s="131">
        <v>190</v>
      </c>
      <c r="AZ94" s="131">
        <v>1</v>
      </c>
      <c r="BA94" s="131">
        <f>IF(AZ94=1,G94,0)</f>
        <v>0</v>
      </c>
      <c r="BB94" s="131">
        <f>IF(AZ94=2,G94,0)</f>
        <v>0</v>
      </c>
      <c r="BC94" s="131">
        <f>IF(AZ94=3,G94,0)</f>
        <v>0</v>
      </c>
      <c r="BD94" s="131">
        <f>IF(AZ94=4,G94,0)</f>
        <v>0</v>
      </c>
      <c r="BE94" s="131">
        <f>IF(AZ94=5,G94,0)</f>
        <v>0</v>
      </c>
      <c r="CA94" s="157">
        <v>12</v>
      </c>
      <c r="CB94" s="157">
        <v>0</v>
      </c>
      <c r="CZ94" s="131">
        <v>0</v>
      </c>
    </row>
    <row r="95" spans="1:15" ht="12.75">
      <c r="A95" s="158"/>
      <c r="B95" s="160"/>
      <c r="C95" s="201" t="s">
        <v>215</v>
      </c>
      <c r="D95" s="202"/>
      <c r="E95" s="161">
        <v>17.6</v>
      </c>
      <c r="F95" s="162"/>
      <c r="G95" s="163"/>
      <c r="M95" s="159" t="s">
        <v>215</v>
      </c>
      <c r="O95" s="150"/>
    </row>
    <row r="96" spans="1:104" ht="12.75">
      <c r="A96" s="151">
        <v>52</v>
      </c>
      <c r="B96" s="152" t="s">
        <v>164</v>
      </c>
      <c r="C96" s="153" t="s">
        <v>216</v>
      </c>
      <c r="D96" s="154" t="s">
        <v>131</v>
      </c>
      <c r="E96" s="155">
        <v>19.2</v>
      </c>
      <c r="F96" s="155">
        <v>0</v>
      </c>
      <c r="G96" s="156">
        <f>E96*F96</f>
        <v>0</v>
      </c>
      <c r="O96" s="150">
        <v>2</v>
      </c>
      <c r="AA96" s="131">
        <v>12</v>
      </c>
      <c r="AB96" s="131">
        <v>0</v>
      </c>
      <c r="AC96" s="131">
        <v>192</v>
      </c>
      <c r="AZ96" s="131">
        <v>1</v>
      </c>
      <c r="BA96" s="131">
        <f>IF(AZ96=1,G96,0)</f>
        <v>0</v>
      </c>
      <c r="BB96" s="131">
        <f>IF(AZ96=2,G96,0)</f>
        <v>0</v>
      </c>
      <c r="BC96" s="131">
        <f>IF(AZ96=3,G96,0)</f>
        <v>0</v>
      </c>
      <c r="BD96" s="131">
        <f>IF(AZ96=4,G96,0)</f>
        <v>0</v>
      </c>
      <c r="BE96" s="131">
        <f>IF(AZ96=5,G96,0)</f>
        <v>0</v>
      </c>
      <c r="CA96" s="157">
        <v>12</v>
      </c>
      <c r="CB96" s="157">
        <v>0</v>
      </c>
      <c r="CZ96" s="131">
        <v>0</v>
      </c>
    </row>
    <row r="97" spans="1:15" ht="12.75">
      <c r="A97" s="158"/>
      <c r="B97" s="160"/>
      <c r="C97" s="201" t="s">
        <v>217</v>
      </c>
      <c r="D97" s="202"/>
      <c r="E97" s="161">
        <v>19.2</v>
      </c>
      <c r="F97" s="162"/>
      <c r="G97" s="163"/>
      <c r="M97" s="159" t="s">
        <v>217</v>
      </c>
      <c r="O97" s="150"/>
    </row>
    <row r="98" spans="1:104" ht="12.75">
      <c r="A98" s="151">
        <v>53</v>
      </c>
      <c r="B98" s="152" t="s">
        <v>164</v>
      </c>
      <c r="C98" s="153" t="s">
        <v>218</v>
      </c>
      <c r="D98" s="154" t="s">
        <v>110</v>
      </c>
      <c r="E98" s="155">
        <v>6</v>
      </c>
      <c r="F98" s="155">
        <v>0</v>
      </c>
      <c r="G98" s="156">
        <f aca="true" t="shared" si="12" ref="G98:G106">E98*F98</f>
        <v>0</v>
      </c>
      <c r="O98" s="150">
        <v>2</v>
      </c>
      <c r="AA98" s="131">
        <v>12</v>
      </c>
      <c r="AB98" s="131">
        <v>0</v>
      </c>
      <c r="AC98" s="131">
        <v>188</v>
      </c>
      <c r="AZ98" s="131">
        <v>1</v>
      </c>
      <c r="BA98" s="131">
        <f aca="true" t="shared" si="13" ref="BA98:BA106">IF(AZ98=1,G98,0)</f>
        <v>0</v>
      </c>
      <c r="BB98" s="131">
        <f aca="true" t="shared" si="14" ref="BB98:BB106">IF(AZ98=2,G98,0)</f>
        <v>0</v>
      </c>
      <c r="BC98" s="131">
        <f aca="true" t="shared" si="15" ref="BC98:BC106">IF(AZ98=3,G98,0)</f>
        <v>0</v>
      </c>
      <c r="BD98" s="131">
        <f aca="true" t="shared" si="16" ref="BD98:BD106">IF(AZ98=4,G98,0)</f>
        <v>0</v>
      </c>
      <c r="BE98" s="131">
        <f aca="true" t="shared" si="17" ref="BE98:BE106">IF(AZ98=5,G98,0)</f>
        <v>0</v>
      </c>
      <c r="CA98" s="157">
        <v>12</v>
      </c>
      <c r="CB98" s="157">
        <v>0</v>
      </c>
      <c r="CZ98" s="131">
        <v>0</v>
      </c>
    </row>
    <row r="99" spans="1:104" ht="12.75">
      <c r="A99" s="151">
        <v>54</v>
      </c>
      <c r="B99" s="152" t="s">
        <v>219</v>
      </c>
      <c r="C99" s="153" t="s">
        <v>220</v>
      </c>
      <c r="D99" s="154" t="s">
        <v>110</v>
      </c>
      <c r="E99" s="155">
        <v>33</v>
      </c>
      <c r="F99" s="155">
        <v>0</v>
      </c>
      <c r="G99" s="156">
        <f t="shared" si="12"/>
        <v>0</v>
      </c>
      <c r="O99" s="150">
        <v>2</v>
      </c>
      <c r="AA99" s="131">
        <v>3</v>
      </c>
      <c r="AB99" s="131">
        <v>1</v>
      </c>
      <c r="AC99" s="131">
        <v>2660</v>
      </c>
      <c r="AZ99" s="131">
        <v>1</v>
      </c>
      <c r="BA99" s="131">
        <f t="shared" si="13"/>
        <v>0</v>
      </c>
      <c r="BB99" s="131">
        <f t="shared" si="14"/>
        <v>0</v>
      </c>
      <c r="BC99" s="131">
        <f t="shared" si="15"/>
        <v>0</v>
      </c>
      <c r="BD99" s="131">
        <f t="shared" si="16"/>
        <v>0</v>
      </c>
      <c r="BE99" s="131">
        <f t="shared" si="17"/>
        <v>0</v>
      </c>
      <c r="CA99" s="157">
        <v>3</v>
      </c>
      <c r="CB99" s="157">
        <v>1</v>
      </c>
      <c r="CZ99" s="131">
        <v>0.015</v>
      </c>
    </row>
    <row r="100" spans="1:104" ht="12.75">
      <c r="A100" s="151">
        <v>55</v>
      </c>
      <c r="B100" s="152" t="s">
        <v>221</v>
      </c>
      <c r="C100" s="153" t="s">
        <v>222</v>
      </c>
      <c r="D100" s="154" t="s">
        <v>110</v>
      </c>
      <c r="E100" s="155">
        <v>3</v>
      </c>
      <c r="F100" s="155">
        <v>0</v>
      </c>
      <c r="G100" s="156">
        <f t="shared" si="12"/>
        <v>0</v>
      </c>
      <c r="O100" s="150">
        <v>2</v>
      </c>
      <c r="AA100" s="131">
        <v>3</v>
      </c>
      <c r="AB100" s="131">
        <v>1</v>
      </c>
      <c r="AC100" s="131">
        <v>2661</v>
      </c>
      <c r="AZ100" s="131">
        <v>1</v>
      </c>
      <c r="BA100" s="131">
        <f t="shared" si="13"/>
        <v>0</v>
      </c>
      <c r="BB100" s="131">
        <f t="shared" si="14"/>
        <v>0</v>
      </c>
      <c r="BC100" s="131">
        <f t="shared" si="15"/>
        <v>0</v>
      </c>
      <c r="BD100" s="131">
        <f t="shared" si="16"/>
        <v>0</v>
      </c>
      <c r="BE100" s="131">
        <f t="shared" si="17"/>
        <v>0</v>
      </c>
      <c r="CA100" s="157">
        <v>3</v>
      </c>
      <c r="CB100" s="157">
        <v>1</v>
      </c>
      <c r="CZ100" s="131">
        <v>0.015</v>
      </c>
    </row>
    <row r="101" spans="1:104" ht="12.75">
      <c r="A101" s="151">
        <v>56</v>
      </c>
      <c r="B101" s="152" t="s">
        <v>223</v>
      </c>
      <c r="C101" s="153" t="s">
        <v>224</v>
      </c>
      <c r="D101" s="154" t="s">
        <v>110</v>
      </c>
      <c r="E101" s="155">
        <v>6</v>
      </c>
      <c r="F101" s="155">
        <v>0</v>
      </c>
      <c r="G101" s="156">
        <f t="shared" si="12"/>
        <v>0</v>
      </c>
      <c r="O101" s="150">
        <v>2</v>
      </c>
      <c r="AA101" s="131">
        <v>3</v>
      </c>
      <c r="AB101" s="131">
        <v>1</v>
      </c>
      <c r="AC101" s="131">
        <v>2662</v>
      </c>
      <c r="AZ101" s="131">
        <v>1</v>
      </c>
      <c r="BA101" s="131">
        <f t="shared" si="13"/>
        <v>0</v>
      </c>
      <c r="BB101" s="131">
        <f t="shared" si="14"/>
        <v>0</v>
      </c>
      <c r="BC101" s="131">
        <f t="shared" si="15"/>
        <v>0</v>
      </c>
      <c r="BD101" s="131">
        <f t="shared" si="16"/>
        <v>0</v>
      </c>
      <c r="BE101" s="131">
        <f t="shared" si="17"/>
        <v>0</v>
      </c>
      <c r="CA101" s="157">
        <v>3</v>
      </c>
      <c r="CB101" s="157">
        <v>1</v>
      </c>
      <c r="CZ101" s="131">
        <v>0.012</v>
      </c>
    </row>
    <row r="102" spans="1:104" ht="12.75">
      <c r="A102" s="151">
        <v>57</v>
      </c>
      <c r="B102" s="152" t="s">
        <v>225</v>
      </c>
      <c r="C102" s="153" t="s">
        <v>226</v>
      </c>
      <c r="D102" s="154" t="s">
        <v>110</v>
      </c>
      <c r="E102" s="155">
        <v>5</v>
      </c>
      <c r="F102" s="155">
        <v>0</v>
      </c>
      <c r="G102" s="156">
        <f t="shared" si="12"/>
        <v>0</v>
      </c>
      <c r="O102" s="150">
        <v>2</v>
      </c>
      <c r="AA102" s="131">
        <v>3</v>
      </c>
      <c r="AB102" s="131">
        <v>1</v>
      </c>
      <c r="AC102" s="131">
        <v>2663</v>
      </c>
      <c r="AZ102" s="131">
        <v>1</v>
      </c>
      <c r="BA102" s="131">
        <f t="shared" si="13"/>
        <v>0</v>
      </c>
      <c r="BB102" s="131">
        <f t="shared" si="14"/>
        <v>0</v>
      </c>
      <c r="BC102" s="131">
        <f t="shared" si="15"/>
        <v>0</v>
      </c>
      <c r="BD102" s="131">
        <f t="shared" si="16"/>
        <v>0</v>
      </c>
      <c r="BE102" s="131">
        <f t="shared" si="17"/>
        <v>0</v>
      </c>
      <c r="CA102" s="157">
        <v>3</v>
      </c>
      <c r="CB102" s="157">
        <v>1</v>
      </c>
      <c r="CZ102" s="131">
        <v>0</v>
      </c>
    </row>
    <row r="103" spans="1:104" ht="12.75">
      <c r="A103" s="151">
        <v>58</v>
      </c>
      <c r="B103" s="152" t="s">
        <v>227</v>
      </c>
      <c r="C103" s="153" t="s">
        <v>228</v>
      </c>
      <c r="D103" s="154" t="s">
        <v>110</v>
      </c>
      <c r="E103" s="155">
        <v>2</v>
      </c>
      <c r="F103" s="155">
        <v>0</v>
      </c>
      <c r="G103" s="156">
        <f t="shared" si="12"/>
        <v>0</v>
      </c>
      <c r="O103" s="150">
        <v>2</v>
      </c>
      <c r="AA103" s="131">
        <v>3</v>
      </c>
      <c r="AB103" s="131">
        <v>1</v>
      </c>
      <c r="AC103" s="131">
        <v>2664</v>
      </c>
      <c r="AZ103" s="131">
        <v>1</v>
      </c>
      <c r="BA103" s="131">
        <f t="shared" si="13"/>
        <v>0</v>
      </c>
      <c r="BB103" s="131">
        <f t="shared" si="14"/>
        <v>0</v>
      </c>
      <c r="BC103" s="131">
        <f t="shared" si="15"/>
        <v>0</v>
      </c>
      <c r="BD103" s="131">
        <f t="shared" si="16"/>
        <v>0</v>
      </c>
      <c r="BE103" s="131">
        <f t="shared" si="17"/>
        <v>0</v>
      </c>
      <c r="CA103" s="157">
        <v>3</v>
      </c>
      <c r="CB103" s="157">
        <v>1</v>
      </c>
      <c r="CZ103" s="131">
        <v>0.012</v>
      </c>
    </row>
    <row r="104" spans="1:104" ht="12.75">
      <c r="A104" s="151">
        <v>59</v>
      </c>
      <c r="B104" s="152" t="s">
        <v>229</v>
      </c>
      <c r="C104" s="153" t="s">
        <v>230</v>
      </c>
      <c r="D104" s="154" t="s">
        <v>110</v>
      </c>
      <c r="E104" s="155">
        <v>18</v>
      </c>
      <c r="F104" s="155">
        <v>0</v>
      </c>
      <c r="G104" s="156">
        <f t="shared" si="12"/>
        <v>0</v>
      </c>
      <c r="O104" s="150">
        <v>2</v>
      </c>
      <c r="AA104" s="131">
        <v>3</v>
      </c>
      <c r="AB104" s="131">
        <v>1</v>
      </c>
      <c r="AC104" s="131">
        <v>2665</v>
      </c>
      <c r="AZ104" s="131">
        <v>1</v>
      </c>
      <c r="BA104" s="131">
        <f t="shared" si="13"/>
        <v>0</v>
      </c>
      <c r="BB104" s="131">
        <f t="shared" si="14"/>
        <v>0</v>
      </c>
      <c r="BC104" s="131">
        <f t="shared" si="15"/>
        <v>0</v>
      </c>
      <c r="BD104" s="131">
        <f t="shared" si="16"/>
        <v>0</v>
      </c>
      <c r="BE104" s="131">
        <f t="shared" si="17"/>
        <v>0</v>
      </c>
      <c r="CA104" s="157">
        <v>3</v>
      </c>
      <c r="CB104" s="157">
        <v>1</v>
      </c>
      <c r="CZ104" s="131">
        <v>0</v>
      </c>
    </row>
    <row r="105" spans="1:104" ht="12.75">
      <c r="A105" s="151">
        <v>60</v>
      </c>
      <c r="B105" s="152" t="s">
        <v>231</v>
      </c>
      <c r="C105" s="153" t="s">
        <v>232</v>
      </c>
      <c r="D105" s="154" t="s">
        <v>110</v>
      </c>
      <c r="E105" s="155">
        <v>3</v>
      </c>
      <c r="F105" s="155">
        <v>0</v>
      </c>
      <c r="G105" s="156">
        <f t="shared" si="12"/>
        <v>0</v>
      </c>
      <c r="O105" s="150">
        <v>2</v>
      </c>
      <c r="AA105" s="131">
        <v>3</v>
      </c>
      <c r="AB105" s="131">
        <v>1</v>
      </c>
      <c r="AC105" s="131">
        <v>5217224</v>
      </c>
      <c r="AZ105" s="131">
        <v>1</v>
      </c>
      <c r="BA105" s="131">
        <f t="shared" si="13"/>
        <v>0</v>
      </c>
      <c r="BB105" s="131">
        <f t="shared" si="14"/>
        <v>0</v>
      </c>
      <c r="BC105" s="131">
        <f t="shared" si="15"/>
        <v>0</v>
      </c>
      <c r="BD105" s="131">
        <f t="shared" si="16"/>
        <v>0</v>
      </c>
      <c r="BE105" s="131">
        <f t="shared" si="17"/>
        <v>0</v>
      </c>
      <c r="CA105" s="157">
        <v>3</v>
      </c>
      <c r="CB105" s="157">
        <v>1</v>
      </c>
      <c r="CZ105" s="131">
        <v>0.022</v>
      </c>
    </row>
    <row r="106" spans="1:104" ht="12.75">
      <c r="A106" s="151">
        <v>61</v>
      </c>
      <c r="B106" s="152" t="s">
        <v>233</v>
      </c>
      <c r="C106" s="153" t="s">
        <v>234</v>
      </c>
      <c r="D106" s="154" t="s">
        <v>94</v>
      </c>
      <c r="E106" s="155">
        <v>13.76</v>
      </c>
      <c r="F106" s="155">
        <v>0</v>
      </c>
      <c r="G106" s="156">
        <f t="shared" si="12"/>
        <v>0</v>
      </c>
      <c r="O106" s="150">
        <v>2</v>
      </c>
      <c r="AA106" s="131">
        <v>3</v>
      </c>
      <c r="AB106" s="131">
        <v>1</v>
      </c>
      <c r="AC106" s="131">
        <v>10391501</v>
      </c>
      <c r="AZ106" s="131">
        <v>1</v>
      </c>
      <c r="BA106" s="131">
        <f t="shared" si="13"/>
        <v>0</v>
      </c>
      <c r="BB106" s="131">
        <f t="shared" si="14"/>
        <v>0</v>
      </c>
      <c r="BC106" s="131">
        <f t="shared" si="15"/>
        <v>0</v>
      </c>
      <c r="BD106" s="131">
        <f t="shared" si="16"/>
        <v>0</v>
      </c>
      <c r="BE106" s="131">
        <f t="shared" si="17"/>
        <v>0</v>
      </c>
      <c r="CA106" s="157">
        <v>3</v>
      </c>
      <c r="CB106" s="157">
        <v>1</v>
      </c>
      <c r="CZ106" s="131">
        <v>0.56</v>
      </c>
    </row>
    <row r="107" spans="1:15" ht="12.75">
      <c r="A107" s="158"/>
      <c r="B107" s="160"/>
      <c r="C107" s="201" t="s">
        <v>235</v>
      </c>
      <c r="D107" s="202"/>
      <c r="E107" s="161">
        <v>13.76</v>
      </c>
      <c r="F107" s="162"/>
      <c r="G107" s="163"/>
      <c r="M107" s="159" t="s">
        <v>235</v>
      </c>
      <c r="O107" s="150"/>
    </row>
    <row r="108" spans="1:57" ht="12.75">
      <c r="A108" s="164"/>
      <c r="B108" s="165" t="s">
        <v>74</v>
      </c>
      <c r="C108" s="166" t="str">
        <f>CONCATENATE(B79," ",C79)</f>
        <v>13 Výsadba keřů</v>
      </c>
      <c r="D108" s="167"/>
      <c r="E108" s="168"/>
      <c r="F108" s="169"/>
      <c r="G108" s="170">
        <f>SUM(G79:G107)</f>
        <v>0</v>
      </c>
      <c r="O108" s="150">
        <v>4</v>
      </c>
      <c r="BA108" s="171">
        <f>SUM(BA79:BA107)</f>
        <v>0</v>
      </c>
      <c r="BB108" s="171">
        <f>SUM(BB79:BB107)</f>
        <v>0</v>
      </c>
      <c r="BC108" s="171">
        <f>SUM(BC79:BC107)</f>
        <v>0</v>
      </c>
      <c r="BD108" s="171">
        <f>SUM(BD79:BD107)</f>
        <v>0</v>
      </c>
      <c r="BE108" s="171">
        <f>SUM(BE79:BE107)</f>
        <v>0</v>
      </c>
    </row>
    <row r="109" spans="1:15" ht="12.75">
      <c r="A109" s="144" t="s">
        <v>72</v>
      </c>
      <c r="B109" s="145" t="s">
        <v>236</v>
      </c>
      <c r="C109" s="146" t="s">
        <v>237</v>
      </c>
      <c r="D109" s="147"/>
      <c r="E109" s="148"/>
      <c r="F109" s="148"/>
      <c r="G109" s="149"/>
      <c r="O109" s="150">
        <v>1</v>
      </c>
    </row>
    <row r="110" spans="1:104" ht="22.5">
      <c r="A110" s="151">
        <v>62</v>
      </c>
      <c r="B110" s="152" t="s">
        <v>200</v>
      </c>
      <c r="C110" s="153" t="s">
        <v>201</v>
      </c>
      <c r="D110" s="154" t="s">
        <v>110</v>
      </c>
      <c r="E110" s="155">
        <v>18</v>
      </c>
      <c r="F110" s="155">
        <v>0</v>
      </c>
      <c r="G110" s="156">
        <f>E110*F110</f>
        <v>0</v>
      </c>
      <c r="O110" s="150">
        <v>2</v>
      </c>
      <c r="AA110" s="131">
        <v>1</v>
      </c>
      <c r="AB110" s="131">
        <v>1</v>
      </c>
      <c r="AC110" s="131">
        <v>1</v>
      </c>
      <c r="AZ110" s="131">
        <v>1</v>
      </c>
      <c r="BA110" s="131">
        <f>IF(AZ110=1,G110,0)</f>
        <v>0</v>
      </c>
      <c r="BB110" s="131">
        <f>IF(AZ110=2,G110,0)</f>
        <v>0</v>
      </c>
      <c r="BC110" s="131">
        <f>IF(AZ110=3,G110,0)</f>
        <v>0</v>
      </c>
      <c r="BD110" s="131">
        <f>IF(AZ110=4,G110,0)</f>
        <v>0</v>
      </c>
      <c r="BE110" s="131">
        <f>IF(AZ110=5,G110,0)</f>
        <v>0</v>
      </c>
      <c r="CA110" s="157">
        <v>1</v>
      </c>
      <c r="CB110" s="157">
        <v>1</v>
      </c>
      <c r="CZ110" s="131">
        <v>0</v>
      </c>
    </row>
    <row r="111" spans="1:104" ht="22.5">
      <c r="A111" s="151">
        <v>63</v>
      </c>
      <c r="B111" s="152" t="s">
        <v>238</v>
      </c>
      <c r="C111" s="153" t="s">
        <v>239</v>
      </c>
      <c r="D111" s="154" t="s">
        <v>110</v>
      </c>
      <c r="E111" s="155">
        <v>18</v>
      </c>
      <c r="F111" s="155">
        <v>0</v>
      </c>
      <c r="G111" s="156">
        <f>E111*F111</f>
        <v>0</v>
      </c>
      <c r="O111" s="150">
        <v>2</v>
      </c>
      <c r="AA111" s="131">
        <v>1</v>
      </c>
      <c r="AB111" s="131">
        <v>1</v>
      </c>
      <c r="AC111" s="131">
        <v>1</v>
      </c>
      <c r="AZ111" s="131">
        <v>1</v>
      </c>
      <c r="BA111" s="131">
        <f>IF(AZ111=1,G111,0)</f>
        <v>0</v>
      </c>
      <c r="BB111" s="131">
        <f>IF(AZ111=2,G111,0)</f>
        <v>0</v>
      </c>
      <c r="BC111" s="131">
        <f>IF(AZ111=3,G111,0)</f>
        <v>0</v>
      </c>
      <c r="BD111" s="131">
        <f>IF(AZ111=4,G111,0)</f>
        <v>0</v>
      </c>
      <c r="BE111" s="131">
        <f>IF(AZ111=5,G111,0)</f>
        <v>0</v>
      </c>
      <c r="CA111" s="157">
        <v>1</v>
      </c>
      <c r="CB111" s="157">
        <v>1</v>
      </c>
      <c r="CZ111" s="131">
        <v>0</v>
      </c>
    </row>
    <row r="112" spans="1:104" ht="12.75">
      <c r="A112" s="151">
        <v>64</v>
      </c>
      <c r="B112" s="152" t="s">
        <v>157</v>
      </c>
      <c r="C112" s="153" t="s">
        <v>240</v>
      </c>
      <c r="D112" s="154" t="s">
        <v>90</v>
      </c>
      <c r="E112" s="155">
        <v>7.2</v>
      </c>
      <c r="F112" s="155">
        <v>0</v>
      </c>
      <c r="G112" s="156">
        <f>E112*F112</f>
        <v>0</v>
      </c>
      <c r="O112" s="150">
        <v>2</v>
      </c>
      <c r="AA112" s="131">
        <v>1</v>
      </c>
      <c r="AB112" s="131">
        <v>1</v>
      </c>
      <c r="AC112" s="131">
        <v>1</v>
      </c>
      <c r="AZ112" s="131">
        <v>1</v>
      </c>
      <c r="BA112" s="131">
        <f>IF(AZ112=1,G112,0)</f>
        <v>0</v>
      </c>
      <c r="BB112" s="131">
        <f>IF(AZ112=2,G112,0)</f>
        <v>0</v>
      </c>
      <c r="BC112" s="131">
        <f>IF(AZ112=3,G112,0)</f>
        <v>0</v>
      </c>
      <c r="BD112" s="131">
        <f>IF(AZ112=4,G112,0)</f>
        <v>0</v>
      </c>
      <c r="BE112" s="131">
        <f>IF(AZ112=5,G112,0)</f>
        <v>0</v>
      </c>
      <c r="CA112" s="157">
        <v>1</v>
      </c>
      <c r="CB112" s="157">
        <v>1</v>
      </c>
      <c r="CZ112" s="131">
        <v>0</v>
      </c>
    </row>
    <row r="113" spans="1:15" ht="12.75">
      <c r="A113" s="158"/>
      <c r="B113" s="160"/>
      <c r="C113" s="201" t="s">
        <v>241</v>
      </c>
      <c r="D113" s="202"/>
      <c r="E113" s="161">
        <v>7.2</v>
      </c>
      <c r="F113" s="162"/>
      <c r="G113" s="163"/>
      <c r="M113" s="159" t="s">
        <v>241</v>
      </c>
      <c r="O113" s="150"/>
    </row>
    <row r="114" spans="1:104" ht="12.75">
      <c r="A114" s="151">
        <v>65</v>
      </c>
      <c r="B114" s="152" t="s">
        <v>159</v>
      </c>
      <c r="C114" s="153" t="s">
        <v>160</v>
      </c>
      <c r="D114" s="154" t="s">
        <v>94</v>
      </c>
      <c r="E114" s="155">
        <v>0.9</v>
      </c>
      <c r="F114" s="155">
        <v>0</v>
      </c>
      <c r="G114" s="156">
        <f>E114*F114</f>
        <v>0</v>
      </c>
      <c r="O114" s="150">
        <v>2</v>
      </c>
      <c r="AA114" s="131">
        <v>1</v>
      </c>
      <c r="AB114" s="131">
        <v>1</v>
      </c>
      <c r="AC114" s="131">
        <v>1</v>
      </c>
      <c r="AZ114" s="131">
        <v>1</v>
      </c>
      <c r="BA114" s="131">
        <f>IF(AZ114=1,G114,0)</f>
        <v>0</v>
      </c>
      <c r="BB114" s="131">
        <f>IF(AZ114=2,G114,0)</f>
        <v>0</v>
      </c>
      <c r="BC114" s="131">
        <f>IF(AZ114=3,G114,0)</f>
        <v>0</v>
      </c>
      <c r="BD114" s="131">
        <f>IF(AZ114=4,G114,0)</f>
        <v>0</v>
      </c>
      <c r="BE114" s="131">
        <f>IF(AZ114=5,G114,0)</f>
        <v>0</v>
      </c>
      <c r="CA114" s="157">
        <v>1</v>
      </c>
      <c r="CB114" s="157">
        <v>1</v>
      </c>
      <c r="CZ114" s="131">
        <v>0</v>
      </c>
    </row>
    <row r="115" spans="1:15" ht="12.75">
      <c r="A115" s="158"/>
      <c r="B115" s="160"/>
      <c r="C115" s="201" t="s">
        <v>242</v>
      </c>
      <c r="D115" s="202"/>
      <c r="E115" s="161">
        <v>0.9</v>
      </c>
      <c r="F115" s="162"/>
      <c r="G115" s="163"/>
      <c r="M115" s="159" t="s">
        <v>242</v>
      </c>
      <c r="O115" s="150"/>
    </row>
    <row r="116" spans="1:104" ht="12.75">
      <c r="A116" s="151">
        <v>66</v>
      </c>
      <c r="B116" s="152" t="s">
        <v>162</v>
      </c>
      <c r="C116" s="153" t="s">
        <v>163</v>
      </c>
      <c r="D116" s="154" t="s">
        <v>94</v>
      </c>
      <c r="E116" s="155">
        <v>0.9</v>
      </c>
      <c r="F116" s="155">
        <v>0</v>
      </c>
      <c r="G116" s="156">
        <f>E116*F116</f>
        <v>0</v>
      </c>
      <c r="O116" s="150">
        <v>2</v>
      </c>
      <c r="AA116" s="131">
        <v>1</v>
      </c>
      <c r="AB116" s="131">
        <v>1</v>
      </c>
      <c r="AC116" s="131">
        <v>1</v>
      </c>
      <c r="AZ116" s="131">
        <v>1</v>
      </c>
      <c r="BA116" s="131">
        <f>IF(AZ116=1,G116,0)</f>
        <v>0</v>
      </c>
      <c r="BB116" s="131">
        <f>IF(AZ116=2,G116,0)</f>
        <v>0</v>
      </c>
      <c r="BC116" s="131">
        <f>IF(AZ116=3,G116,0)</f>
        <v>0</v>
      </c>
      <c r="BD116" s="131">
        <f>IF(AZ116=4,G116,0)</f>
        <v>0</v>
      </c>
      <c r="BE116" s="131">
        <f>IF(AZ116=5,G116,0)</f>
        <v>0</v>
      </c>
      <c r="CA116" s="157">
        <v>1</v>
      </c>
      <c r="CB116" s="157">
        <v>1</v>
      </c>
      <c r="CZ116" s="131">
        <v>0</v>
      </c>
    </row>
    <row r="117" spans="1:15" ht="12.75">
      <c r="A117" s="158"/>
      <c r="B117" s="160"/>
      <c r="C117" s="201" t="s">
        <v>242</v>
      </c>
      <c r="D117" s="202"/>
      <c r="E117" s="161">
        <v>0.9</v>
      </c>
      <c r="F117" s="162"/>
      <c r="G117" s="163"/>
      <c r="M117" s="159" t="s">
        <v>242</v>
      </c>
      <c r="O117" s="150"/>
    </row>
    <row r="118" spans="1:104" ht="12.75">
      <c r="A118" s="151">
        <v>67</v>
      </c>
      <c r="B118" s="152" t="s">
        <v>164</v>
      </c>
      <c r="C118" s="153" t="s">
        <v>243</v>
      </c>
      <c r="D118" s="154" t="s">
        <v>110</v>
      </c>
      <c r="E118" s="155">
        <v>18</v>
      </c>
      <c r="F118" s="155">
        <v>0</v>
      </c>
      <c r="G118" s="156">
        <f aca="true" t="shared" si="18" ref="G118:G124">E118*F118</f>
        <v>0</v>
      </c>
      <c r="O118" s="150">
        <v>2</v>
      </c>
      <c r="AA118" s="131">
        <v>12</v>
      </c>
      <c r="AB118" s="131">
        <v>0</v>
      </c>
      <c r="AC118" s="131">
        <v>68</v>
      </c>
      <c r="AZ118" s="131">
        <v>1</v>
      </c>
      <c r="BA118" s="131">
        <f aca="true" t="shared" si="19" ref="BA118:BA124">IF(AZ118=1,G118,0)</f>
        <v>0</v>
      </c>
      <c r="BB118" s="131">
        <f aca="true" t="shared" si="20" ref="BB118:BB124">IF(AZ118=2,G118,0)</f>
        <v>0</v>
      </c>
      <c r="BC118" s="131">
        <f aca="true" t="shared" si="21" ref="BC118:BC124">IF(AZ118=3,G118,0)</f>
        <v>0</v>
      </c>
      <c r="BD118" s="131">
        <f aca="true" t="shared" si="22" ref="BD118:BD124">IF(AZ118=4,G118,0)</f>
        <v>0</v>
      </c>
      <c r="BE118" s="131">
        <f aca="true" t="shared" si="23" ref="BE118:BE124">IF(AZ118=5,G118,0)</f>
        <v>0</v>
      </c>
      <c r="CA118" s="157">
        <v>12</v>
      </c>
      <c r="CB118" s="157">
        <v>0</v>
      </c>
      <c r="CZ118" s="131">
        <v>0</v>
      </c>
    </row>
    <row r="119" spans="1:104" ht="12.75">
      <c r="A119" s="151">
        <v>68</v>
      </c>
      <c r="B119" s="152" t="s">
        <v>244</v>
      </c>
      <c r="C119" s="153" t="s">
        <v>245</v>
      </c>
      <c r="D119" s="154" t="s">
        <v>110</v>
      </c>
      <c r="E119" s="155">
        <v>6</v>
      </c>
      <c r="F119" s="155">
        <v>0</v>
      </c>
      <c r="G119" s="156">
        <f t="shared" si="18"/>
        <v>0</v>
      </c>
      <c r="O119" s="150">
        <v>2</v>
      </c>
      <c r="AA119" s="131">
        <v>3</v>
      </c>
      <c r="AB119" s="131">
        <v>1</v>
      </c>
      <c r="AC119" s="131">
        <v>2641</v>
      </c>
      <c r="AZ119" s="131">
        <v>1</v>
      </c>
      <c r="BA119" s="131">
        <f t="shared" si="19"/>
        <v>0</v>
      </c>
      <c r="BB119" s="131">
        <f t="shared" si="20"/>
        <v>0</v>
      </c>
      <c r="BC119" s="131">
        <f t="shared" si="21"/>
        <v>0</v>
      </c>
      <c r="BD119" s="131">
        <f t="shared" si="22"/>
        <v>0</v>
      </c>
      <c r="BE119" s="131">
        <f t="shared" si="23"/>
        <v>0</v>
      </c>
      <c r="CA119" s="157">
        <v>3</v>
      </c>
      <c r="CB119" s="157">
        <v>1</v>
      </c>
      <c r="CZ119" s="131">
        <v>1.06625</v>
      </c>
    </row>
    <row r="120" spans="1:104" ht="12.75">
      <c r="A120" s="151">
        <v>69</v>
      </c>
      <c r="B120" s="152" t="s">
        <v>246</v>
      </c>
      <c r="C120" s="153" t="s">
        <v>247</v>
      </c>
      <c r="D120" s="154" t="s">
        <v>110</v>
      </c>
      <c r="E120" s="155">
        <v>3</v>
      </c>
      <c r="F120" s="155">
        <v>0</v>
      </c>
      <c r="G120" s="156">
        <f t="shared" si="18"/>
        <v>0</v>
      </c>
      <c r="O120" s="150">
        <v>2</v>
      </c>
      <c r="AA120" s="131">
        <v>3</v>
      </c>
      <c r="AB120" s="131">
        <v>1</v>
      </c>
      <c r="AC120" s="131">
        <v>2642</v>
      </c>
      <c r="AZ120" s="131">
        <v>1</v>
      </c>
      <c r="BA120" s="131">
        <f t="shared" si="19"/>
        <v>0</v>
      </c>
      <c r="BB120" s="131">
        <f t="shared" si="20"/>
        <v>0</v>
      </c>
      <c r="BC120" s="131">
        <f t="shared" si="21"/>
        <v>0</v>
      </c>
      <c r="BD120" s="131">
        <f t="shared" si="22"/>
        <v>0</v>
      </c>
      <c r="BE120" s="131">
        <f t="shared" si="23"/>
        <v>0</v>
      </c>
      <c r="CA120" s="157">
        <v>3</v>
      </c>
      <c r="CB120" s="157">
        <v>1</v>
      </c>
      <c r="CZ120" s="131">
        <v>0.009</v>
      </c>
    </row>
    <row r="121" spans="1:104" ht="12.75">
      <c r="A121" s="151">
        <v>70</v>
      </c>
      <c r="B121" s="152" t="s">
        <v>248</v>
      </c>
      <c r="C121" s="153" t="s">
        <v>249</v>
      </c>
      <c r="D121" s="154" t="s">
        <v>110</v>
      </c>
      <c r="E121" s="155">
        <v>2</v>
      </c>
      <c r="F121" s="155">
        <v>0</v>
      </c>
      <c r="G121" s="156">
        <f t="shared" si="18"/>
        <v>0</v>
      </c>
      <c r="O121" s="150">
        <v>2</v>
      </c>
      <c r="AA121" s="131">
        <v>3</v>
      </c>
      <c r="AB121" s="131">
        <v>1</v>
      </c>
      <c r="AC121" s="131">
        <v>2643</v>
      </c>
      <c r="AZ121" s="131">
        <v>1</v>
      </c>
      <c r="BA121" s="131">
        <f t="shared" si="19"/>
        <v>0</v>
      </c>
      <c r="BB121" s="131">
        <f t="shared" si="20"/>
        <v>0</v>
      </c>
      <c r="BC121" s="131">
        <f t="shared" si="21"/>
        <v>0</v>
      </c>
      <c r="BD121" s="131">
        <f t="shared" si="22"/>
        <v>0</v>
      </c>
      <c r="BE121" s="131">
        <f t="shared" si="23"/>
        <v>0</v>
      </c>
      <c r="CA121" s="157">
        <v>3</v>
      </c>
      <c r="CB121" s="157">
        <v>1</v>
      </c>
      <c r="CZ121" s="131">
        <v>0</v>
      </c>
    </row>
    <row r="122" spans="1:104" ht="12.75">
      <c r="A122" s="151">
        <v>71</v>
      </c>
      <c r="B122" s="152" t="s">
        <v>250</v>
      </c>
      <c r="C122" s="153" t="s">
        <v>251</v>
      </c>
      <c r="D122" s="154" t="s">
        <v>110</v>
      </c>
      <c r="E122" s="155">
        <v>3</v>
      </c>
      <c r="F122" s="155">
        <v>0</v>
      </c>
      <c r="G122" s="156">
        <f t="shared" si="18"/>
        <v>0</v>
      </c>
      <c r="O122" s="150">
        <v>2</v>
      </c>
      <c r="AA122" s="131">
        <v>3</v>
      </c>
      <c r="AB122" s="131">
        <v>1</v>
      </c>
      <c r="AC122" s="131">
        <v>2644</v>
      </c>
      <c r="AZ122" s="131">
        <v>1</v>
      </c>
      <c r="BA122" s="131">
        <f t="shared" si="19"/>
        <v>0</v>
      </c>
      <c r="BB122" s="131">
        <f t="shared" si="20"/>
        <v>0</v>
      </c>
      <c r="BC122" s="131">
        <f t="shared" si="21"/>
        <v>0</v>
      </c>
      <c r="BD122" s="131">
        <f t="shared" si="22"/>
        <v>0</v>
      </c>
      <c r="BE122" s="131">
        <f t="shared" si="23"/>
        <v>0</v>
      </c>
      <c r="CA122" s="157">
        <v>3</v>
      </c>
      <c r="CB122" s="157">
        <v>1</v>
      </c>
      <c r="CZ122" s="131">
        <v>0</v>
      </c>
    </row>
    <row r="123" spans="1:104" ht="12.75">
      <c r="A123" s="151">
        <v>72</v>
      </c>
      <c r="B123" s="152" t="s">
        <v>252</v>
      </c>
      <c r="C123" s="153" t="s">
        <v>253</v>
      </c>
      <c r="D123" s="154" t="s">
        <v>110</v>
      </c>
      <c r="E123" s="155">
        <v>4</v>
      </c>
      <c r="F123" s="155">
        <v>0</v>
      </c>
      <c r="G123" s="156">
        <f t="shared" si="18"/>
        <v>0</v>
      </c>
      <c r="O123" s="150">
        <v>2</v>
      </c>
      <c r="AA123" s="131">
        <v>3</v>
      </c>
      <c r="AB123" s="131">
        <v>1</v>
      </c>
      <c r="AC123" s="131">
        <v>2645</v>
      </c>
      <c r="AZ123" s="131">
        <v>1</v>
      </c>
      <c r="BA123" s="131">
        <f t="shared" si="19"/>
        <v>0</v>
      </c>
      <c r="BB123" s="131">
        <f t="shared" si="20"/>
        <v>0</v>
      </c>
      <c r="BC123" s="131">
        <f t="shared" si="21"/>
        <v>0</v>
      </c>
      <c r="BD123" s="131">
        <f t="shared" si="22"/>
        <v>0</v>
      </c>
      <c r="BE123" s="131">
        <f t="shared" si="23"/>
        <v>0</v>
      </c>
      <c r="CA123" s="157">
        <v>3</v>
      </c>
      <c r="CB123" s="157">
        <v>1</v>
      </c>
      <c r="CZ123" s="131">
        <v>0</v>
      </c>
    </row>
    <row r="124" spans="1:104" ht="12.75">
      <c r="A124" s="151">
        <v>73</v>
      </c>
      <c r="B124" s="152" t="s">
        <v>254</v>
      </c>
      <c r="C124" s="153" t="s">
        <v>255</v>
      </c>
      <c r="D124" s="154" t="s">
        <v>94</v>
      </c>
      <c r="E124" s="155">
        <v>0.336</v>
      </c>
      <c r="F124" s="155">
        <v>0</v>
      </c>
      <c r="G124" s="156">
        <f t="shared" si="18"/>
        <v>0</v>
      </c>
      <c r="O124" s="150">
        <v>2</v>
      </c>
      <c r="AA124" s="131">
        <v>3</v>
      </c>
      <c r="AB124" s="131">
        <v>1</v>
      </c>
      <c r="AC124" s="131">
        <v>103911002</v>
      </c>
      <c r="AZ124" s="131">
        <v>1</v>
      </c>
      <c r="BA124" s="131">
        <f t="shared" si="19"/>
        <v>0</v>
      </c>
      <c r="BB124" s="131">
        <f t="shared" si="20"/>
        <v>0</v>
      </c>
      <c r="BC124" s="131">
        <f t="shared" si="21"/>
        <v>0</v>
      </c>
      <c r="BD124" s="131">
        <f t="shared" si="22"/>
        <v>0</v>
      </c>
      <c r="BE124" s="131">
        <f t="shared" si="23"/>
        <v>0</v>
      </c>
      <c r="CA124" s="157">
        <v>3</v>
      </c>
      <c r="CB124" s="157">
        <v>1</v>
      </c>
      <c r="CZ124" s="131">
        <v>0.55</v>
      </c>
    </row>
    <row r="125" spans="1:15" ht="12.75">
      <c r="A125" s="158"/>
      <c r="B125" s="160"/>
      <c r="C125" s="201" t="s">
        <v>256</v>
      </c>
      <c r="D125" s="202"/>
      <c r="E125" s="161">
        <v>0</v>
      </c>
      <c r="F125" s="162"/>
      <c r="G125" s="163"/>
      <c r="M125" s="159" t="s">
        <v>256</v>
      </c>
      <c r="O125" s="150"/>
    </row>
    <row r="126" spans="1:57" ht="12.75">
      <c r="A126" s="164"/>
      <c r="B126" s="165" t="s">
        <v>74</v>
      </c>
      <c r="C126" s="166" t="str">
        <f>CONCATENATE(B109," ",C109)</f>
        <v>14 Popínavé rostliny</v>
      </c>
      <c r="D126" s="167"/>
      <c r="E126" s="168"/>
      <c r="F126" s="169"/>
      <c r="G126" s="170">
        <f>SUM(G109:G125)</f>
        <v>0</v>
      </c>
      <c r="O126" s="150">
        <v>4</v>
      </c>
      <c r="BA126" s="171">
        <f>SUM(BA109:BA125)</f>
        <v>0</v>
      </c>
      <c r="BB126" s="171">
        <f>SUM(BB109:BB125)</f>
        <v>0</v>
      </c>
      <c r="BC126" s="171">
        <f>SUM(BC109:BC125)</f>
        <v>0</v>
      </c>
      <c r="BD126" s="171">
        <f>SUM(BD109:BD125)</f>
        <v>0</v>
      </c>
      <c r="BE126" s="171">
        <f>SUM(BE109:BE125)</f>
        <v>0</v>
      </c>
    </row>
    <row r="127" spans="1:15" ht="12.75">
      <c r="A127" s="144" t="s">
        <v>72</v>
      </c>
      <c r="B127" s="145" t="s">
        <v>257</v>
      </c>
      <c r="C127" s="146" t="s">
        <v>258</v>
      </c>
      <c r="D127" s="147"/>
      <c r="E127" s="148"/>
      <c r="F127" s="148"/>
      <c r="G127" s="149"/>
      <c r="O127" s="150">
        <v>1</v>
      </c>
    </row>
    <row r="128" spans="1:104" ht="22.5">
      <c r="A128" s="151">
        <v>74</v>
      </c>
      <c r="B128" s="152" t="s">
        <v>200</v>
      </c>
      <c r="C128" s="153" t="s">
        <v>259</v>
      </c>
      <c r="D128" s="154" t="s">
        <v>110</v>
      </c>
      <c r="E128" s="155">
        <v>184</v>
      </c>
      <c r="F128" s="155">
        <v>0</v>
      </c>
      <c r="G128" s="156">
        <f>E128*F128</f>
        <v>0</v>
      </c>
      <c r="O128" s="150">
        <v>2</v>
      </c>
      <c r="AA128" s="131">
        <v>1</v>
      </c>
      <c r="AB128" s="131">
        <v>1</v>
      </c>
      <c r="AC128" s="131">
        <v>1</v>
      </c>
      <c r="AZ128" s="131">
        <v>1</v>
      </c>
      <c r="BA128" s="131">
        <f>IF(AZ128=1,G128,0)</f>
        <v>0</v>
      </c>
      <c r="BB128" s="131">
        <f>IF(AZ128=2,G128,0)</f>
        <v>0</v>
      </c>
      <c r="BC128" s="131">
        <f>IF(AZ128=3,G128,0)</f>
        <v>0</v>
      </c>
      <c r="BD128" s="131">
        <f>IF(AZ128=4,G128,0)</f>
        <v>0</v>
      </c>
      <c r="BE128" s="131">
        <f>IF(AZ128=5,G128,0)</f>
        <v>0</v>
      </c>
      <c r="CA128" s="157">
        <v>1</v>
      </c>
      <c r="CB128" s="157">
        <v>1</v>
      </c>
      <c r="CZ128" s="131">
        <v>0</v>
      </c>
    </row>
    <row r="129" spans="1:104" ht="12.75">
      <c r="A129" s="151">
        <v>75</v>
      </c>
      <c r="B129" s="152" t="s">
        <v>260</v>
      </c>
      <c r="C129" s="153" t="s">
        <v>261</v>
      </c>
      <c r="D129" s="154" t="s">
        <v>110</v>
      </c>
      <c r="E129" s="155">
        <v>184</v>
      </c>
      <c r="F129" s="155">
        <v>0</v>
      </c>
      <c r="G129" s="156">
        <f>E129*F129</f>
        <v>0</v>
      </c>
      <c r="O129" s="150">
        <v>2</v>
      </c>
      <c r="AA129" s="131">
        <v>1</v>
      </c>
      <c r="AB129" s="131">
        <v>1</v>
      </c>
      <c r="AC129" s="131">
        <v>1</v>
      </c>
      <c r="AZ129" s="131">
        <v>1</v>
      </c>
      <c r="BA129" s="131">
        <f>IF(AZ129=1,G129,0)</f>
        <v>0</v>
      </c>
      <c r="BB129" s="131">
        <f>IF(AZ129=2,G129,0)</f>
        <v>0</v>
      </c>
      <c r="BC129" s="131">
        <f>IF(AZ129=3,G129,0)</f>
        <v>0</v>
      </c>
      <c r="BD129" s="131">
        <f>IF(AZ129=4,G129,0)</f>
        <v>0</v>
      </c>
      <c r="BE129" s="131">
        <f>IF(AZ129=5,G129,0)</f>
        <v>0</v>
      </c>
      <c r="CA129" s="157">
        <v>1</v>
      </c>
      <c r="CB129" s="157">
        <v>1</v>
      </c>
      <c r="CZ129" s="131">
        <v>0</v>
      </c>
    </row>
    <row r="130" spans="1:104" ht="12.75">
      <c r="A130" s="151">
        <v>76</v>
      </c>
      <c r="B130" s="152" t="s">
        <v>157</v>
      </c>
      <c r="C130" s="153" t="s">
        <v>262</v>
      </c>
      <c r="D130" s="154" t="s">
        <v>90</v>
      </c>
      <c r="E130" s="155">
        <v>36.8</v>
      </c>
      <c r="F130" s="155">
        <v>0</v>
      </c>
      <c r="G130" s="156">
        <f>E130*F130</f>
        <v>0</v>
      </c>
      <c r="O130" s="150">
        <v>2</v>
      </c>
      <c r="AA130" s="131">
        <v>1</v>
      </c>
      <c r="AB130" s="131">
        <v>0</v>
      </c>
      <c r="AC130" s="131">
        <v>0</v>
      </c>
      <c r="AZ130" s="131">
        <v>1</v>
      </c>
      <c r="BA130" s="131">
        <f>IF(AZ130=1,G130,0)</f>
        <v>0</v>
      </c>
      <c r="BB130" s="131">
        <f>IF(AZ130=2,G130,0)</f>
        <v>0</v>
      </c>
      <c r="BC130" s="131">
        <f>IF(AZ130=3,G130,0)</f>
        <v>0</v>
      </c>
      <c r="BD130" s="131">
        <f>IF(AZ130=4,G130,0)</f>
        <v>0</v>
      </c>
      <c r="BE130" s="131">
        <f>IF(AZ130=5,G130,0)</f>
        <v>0</v>
      </c>
      <c r="CA130" s="157">
        <v>1</v>
      </c>
      <c r="CB130" s="157">
        <v>0</v>
      </c>
      <c r="CZ130" s="131">
        <v>0.012</v>
      </c>
    </row>
    <row r="131" spans="1:15" ht="12.75">
      <c r="A131" s="158"/>
      <c r="B131" s="160"/>
      <c r="C131" s="201" t="s">
        <v>263</v>
      </c>
      <c r="D131" s="202"/>
      <c r="E131" s="161">
        <v>36.8</v>
      </c>
      <c r="F131" s="162"/>
      <c r="G131" s="163"/>
      <c r="M131" s="159" t="s">
        <v>263</v>
      </c>
      <c r="O131" s="150"/>
    </row>
    <row r="132" spans="1:104" ht="12.75">
      <c r="A132" s="151">
        <v>77</v>
      </c>
      <c r="B132" s="152" t="s">
        <v>164</v>
      </c>
      <c r="C132" s="153" t="s">
        <v>264</v>
      </c>
      <c r="D132" s="154" t="s">
        <v>110</v>
      </c>
      <c r="E132" s="155">
        <v>184</v>
      </c>
      <c r="F132" s="155">
        <v>0</v>
      </c>
      <c r="G132" s="156">
        <f>E132*F132</f>
        <v>0</v>
      </c>
      <c r="O132" s="150">
        <v>2</v>
      </c>
      <c r="AA132" s="131">
        <v>12</v>
      </c>
      <c r="AB132" s="131">
        <v>0</v>
      </c>
      <c r="AC132" s="131">
        <v>94</v>
      </c>
      <c r="AZ132" s="131">
        <v>1</v>
      </c>
      <c r="BA132" s="131">
        <f>IF(AZ132=1,G132,0)</f>
        <v>0</v>
      </c>
      <c r="BB132" s="131">
        <f>IF(AZ132=2,G132,0)</f>
        <v>0</v>
      </c>
      <c r="BC132" s="131">
        <f>IF(AZ132=3,G132,0)</f>
        <v>0</v>
      </c>
      <c r="BD132" s="131">
        <f>IF(AZ132=4,G132,0)</f>
        <v>0</v>
      </c>
      <c r="BE132" s="131">
        <f>IF(AZ132=5,G132,0)</f>
        <v>0</v>
      </c>
      <c r="CA132" s="157">
        <v>12</v>
      </c>
      <c r="CB132" s="157">
        <v>0</v>
      </c>
      <c r="CZ132" s="131">
        <v>0.00015</v>
      </c>
    </row>
    <row r="133" spans="1:15" ht="12.75">
      <c r="A133" s="158"/>
      <c r="B133" s="160"/>
      <c r="C133" s="201" t="s">
        <v>265</v>
      </c>
      <c r="D133" s="202"/>
      <c r="E133" s="161">
        <v>184</v>
      </c>
      <c r="F133" s="162"/>
      <c r="G133" s="163"/>
      <c r="M133" s="159" t="s">
        <v>265</v>
      </c>
      <c r="O133" s="150"/>
    </row>
    <row r="134" spans="1:104" ht="12.75">
      <c r="A134" s="151">
        <v>78</v>
      </c>
      <c r="B134" s="152" t="s">
        <v>266</v>
      </c>
      <c r="C134" s="153" t="s">
        <v>267</v>
      </c>
      <c r="D134" s="154" t="s">
        <v>110</v>
      </c>
      <c r="E134" s="155">
        <v>7</v>
      </c>
      <c r="F134" s="155">
        <v>0</v>
      </c>
      <c r="G134" s="156">
        <f aca="true" t="shared" si="24" ref="G134:G147">E134*F134</f>
        <v>0</v>
      </c>
      <c r="O134" s="150">
        <v>2</v>
      </c>
      <c r="AA134" s="131">
        <v>3</v>
      </c>
      <c r="AB134" s="131">
        <v>1</v>
      </c>
      <c r="AC134" s="131" t="s">
        <v>266</v>
      </c>
      <c r="AZ134" s="131">
        <v>1</v>
      </c>
      <c r="BA134" s="131">
        <f aca="true" t="shared" si="25" ref="BA134:BA147">IF(AZ134=1,G134,0)</f>
        <v>0</v>
      </c>
      <c r="BB134" s="131">
        <f aca="true" t="shared" si="26" ref="BB134:BB147">IF(AZ134=2,G134,0)</f>
        <v>0</v>
      </c>
      <c r="BC134" s="131">
        <f aca="true" t="shared" si="27" ref="BC134:BC147">IF(AZ134=3,G134,0)</f>
        <v>0</v>
      </c>
      <c r="BD134" s="131">
        <f aca="true" t="shared" si="28" ref="BD134:BD147">IF(AZ134=4,G134,0)</f>
        <v>0</v>
      </c>
      <c r="BE134" s="131">
        <f aca="true" t="shared" si="29" ref="BE134:BE147">IF(AZ134=5,G134,0)</f>
        <v>0</v>
      </c>
      <c r="CA134" s="157">
        <v>3</v>
      </c>
      <c r="CB134" s="157">
        <v>1</v>
      </c>
      <c r="CZ134" s="131">
        <v>0.002</v>
      </c>
    </row>
    <row r="135" spans="1:104" ht="12.75">
      <c r="A135" s="151">
        <v>79</v>
      </c>
      <c r="B135" s="152" t="s">
        <v>268</v>
      </c>
      <c r="C135" s="153" t="s">
        <v>269</v>
      </c>
      <c r="D135" s="154" t="s">
        <v>110</v>
      </c>
      <c r="E135" s="155">
        <v>13</v>
      </c>
      <c r="F135" s="155">
        <v>0</v>
      </c>
      <c r="G135" s="156">
        <f t="shared" si="24"/>
        <v>0</v>
      </c>
      <c r="O135" s="150">
        <v>2</v>
      </c>
      <c r="AA135" s="131">
        <v>3</v>
      </c>
      <c r="AB135" s="131">
        <v>1</v>
      </c>
      <c r="AC135" s="131" t="s">
        <v>268</v>
      </c>
      <c r="AZ135" s="131">
        <v>1</v>
      </c>
      <c r="BA135" s="131">
        <f t="shared" si="25"/>
        <v>0</v>
      </c>
      <c r="BB135" s="131">
        <f t="shared" si="26"/>
        <v>0</v>
      </c>
      <c r="BC135" s="131">
        <f t="shared" si="27"/>
        <v>0</v>
      </c>
      <c r="BD135" s="131">
        <f t="shared" si="28"/>
        <v>0</v>
      </c>
      <c r="BE135" s="131">
        <f t="shared" si="29"/>
        <v>0</v>
      </c>
      <c r="CA135" s="157">
        <v>3</v>
      </c>
      <c r="CB135" s="157">
        <v>1</v>
      </c>
      <c r="CZ135" s="131">
        <v>0.001</v>
      </c>
    </row>
    <row r="136" spans="1:104" ht="12.75">
      <c r="A136" s="151">
        <v>80</v>
      </c>
      <c r="B136" s="152" t="s">
        <v>270</v>
      </c>
      <c r="C136" s="153" t="s">
        <v>271</v>
      </c>
      <c r="D136" s="154" t="s">
        <v>110</v>
      </c>
      <c r="E136" s="155">
        <v>15</v>
      </c>
      <c r="F136" s="155">
        <v>0</v>
      </c>
      <c r="G136" s="156">
        <f t="shared" si="24"/>
        <v>0</v>
      </c>
      <c r="O136" s="150">
        <v>2</v>
      </c>
      <c r="AA136" s="131">
        <v>3</v>
      </c>
      <c r="AB136" s="131">
        <v>1</v>
      </c>
      <c r="AC136" s="131" t="s">
        <v>270</v>
      </c>
      <c r="AZ136" s="131">
        <v>1</v>
      </c>
      <c r="BA136" s="131">
        <f t="shared" si="25"/>
        <v>0</v>
      </c>
      <c r="BB136" s="131">
        <f t="shared" si="26"/>
        <v>0</v>
      </c>
      <c r="BC136" s="131">
        <f t="shared" si="27"/>
        <v>0</v>
      </c>
      <c r="BD136" s="131">
        <f t="shared" si="28"/>
        <v>0</v>
      </c>
      <c r="BE136" s="131">
        <f t="shared" si="29"/>
        <v>0</v>
      </c>
      <c r="CA136" s="157">
        <v>3</v>
      </c>
      <c r="CB136" s="157">
        <v>1</v>
      </c>
      <c r="CZ136" s="131">
        <v>0.001</v>
      </c>
    </row>
    <row r="137" spans="1:104" ht="12.75">
      <c r="A137" s="151">
        <v>81</v>
      </c>
      <c r="B137" s="152" t="s">
        <v>272</v>
      </c>
      <c r="C137" s="153" t="s">
        <v>273</v>
      </c>
      <c r="D137" s="154" t="s">
        <v>110</v>
      </c>
      <c r="E137" s="155">
        <v>30</v>
      </c>
      <c r="F137" s="155">
        <v>0</v>
      </c>
      <c r="G137" s="156">
        <f t="shared" si="24"/>
        <v>0</v>
      </c>
      <c r="O137" s="150">
        <v>2</v>
      </c>
      <c r="AA137" s="131">
        <v>3</v>
      </c>
      <c r="AB137" s="131">
        <v>1</v>
      </c>
      <c r="AC137" s="131" t="s">
        <v>272</v>
      </c>
      <c r="AZ137" s="131">
        <v>1</v>
      </c>
      <c r="BA137" s="131">
        <f t="shared" si="25"/>
        <v>0</v>
      </c>
      <c r="BB137" s="131">
        <f t="shared" si="26"/>
        <v>0</v>
      </c>
      <c r="BC137" s="131">
        <f t="shared" si="27"/>
        <v>0</v>
      </c>
      <c r="BD137" s="131">
        <f t="shared" si="28"/>
        <v>0</v>
      </c>
      <c r="BE137" s="131">
        <f t="shared" si="29"/>
        <v>0</v>
      </c>
      <c r="CA137" s="157">
        <v>3</v>
      </c>
      <c r="CB137" s="157">
        <v>1</v>
      </c>
      <c r="CZ137" s="131">
        <v>0.0015</v>
      </c>
    </row>
    <row r="138" spans="1:104" ht="12.75">
      <c r="A138" s="151">
        <v>82</v>
      </c>
      <c r="B138" s="152" t="s">
        <v>274</v>
      </c>
      <c r="C138" s="153" t="s">
        <v>275</v>
      </c>
      <c r="D138" s="154" t="s">
        <v>110</v>
      </c>
      <c r="E138" s="155">
        <v>30</v>
      </c>
      <c r="F138" s="155">
        <v>0</v>
      </c>
      <c r="G138" s="156">
        <f t="shared" si="24"/>
        <v>0</v>
      </c>
      <c r="O138" s="150">
        <v>2</v>
      </c>
      <c r="AA138" s="131">
        <v>3</v>
      </c>
      <c r="AB138" s="131">
        <v>1</v>
      </c>
      <c r="AC138" s="131" t="s">
        <v>274</v>
      </c>
      <c r="AZ138" s="131">
        <v>1</v>
      </c>
      <c r="BA138" s="131">
        <f t="shared" si="25"/>
        <v>0</v>
      </c>
      <c r="BB138" s="131">
        <f t="shared" si="26"/>
        <v>0</v>
      </c>
      <c r="BC138" s="131">
        <f t="shared" si="27"/>
        <v>0</v>
      </c>
      <c r="BD138" s="131">
        <f t="shared" si="28"/>
        <v>0</v>
      </c>
      <c r="BE138" s="131">
        <f t="shared" si="29"/>
        <v>0</v>
      </c>
      <c r="CA138" s="157">
        <v>3</v>
      </c>
      <c r="CB138" s="157">
        <v>1</v>
      </c>
      <c r="CZ138" s="131">
        <v>0.00012</v>
      </c>
    </row>
    <row r="139" spans="1:104" ht="12.75">
      <c r="A139" s="151">
        <v>83</v>
      </c>
      <c r="B139" s="152" t="s">
        <v>276</v>
      </c>
      <c r="C139" s="153" t="s">
        <v>277</v>
      </c>
      <c r="D139" s="154" t="s">
        <v>110</v>
      </c>
      <c r="E139" s="155">
        <v>7</v>
      </c>
      <c r="F139" s="155">
        <v>0</v>
      </c>
      <c r="G139" s="156">
        <f t="shared" si="24"/>
        <v>0</v>
      </c>
      <c r="O139" s="150">
        <v>2</v>
      </c>
      <c r="AA139" s="131">
        <v>3</v>
      </c>
      <c r="AB139" s="131">
        <v>1</v>
      </c>
      <c r="AC139" s="131" t="s">
        <v>276</v>
      </c>
      <c r="AZ139" s="131">
        <v>1</v>
      </c>
      <c r="BA139" s="131">
        <f t="shared" si="25"/>
        <v>0</v>
      </c>
      <c r="BB139" s="131">
        <f t="shared" si="26"/>
        <v>0</v>
      </c>
      <c r="BC139" s="131">
        <f t="shared" si="27"/>
        <v>0</v>
      </c>
      <c r="BD139" s="131">
        <f t="shared" si="28"/>
        <v>0</v>
      </c>
      <c r="BE139" s="131">
        <f t="shared" si="29"/>
        <v>0</v>
      </c>
      <c r="CA139" s="157">
        <v>3</v>
      </c>
      <c r="CB139" s="157">
        <v>1</v>
      </c>
      <c r="CZ139" s="131">
        <v>0.001</v>
      </c>
    </row>
    <row r="140" spans="1:104" ht="12.75">
      <c r="A140" s="151">
        <v>84</v>
      </c>
      <c r="B140" s="152" t="s">
        <v>278</v>
      </c>
      <c r="C140" s="153" t="s">
        <v>279</v>
      </c>
      <c r="D140" s="154" t="s">
        <v>110</v>
      </c>
      <c r="E140" s="155">
        <v>20</v>
      </c>
      <c r="F140" s="155">
        <v>0</v>
      </c>
      <c r="G140" s="156">
        <f t="shared" si="24"/>
        <v>0</v>
      </c>
      <c r="O140" s="150">
        <v>2</v>
      </c>
      <c r="AA140" s="131">
        <v>3</v>
      </c>
      <c r="AB140" s="131">
        <v>1</v>
      </c>
      <c r="AC140" s="131" t="s">
        <v>278</v>
      </c>
      <c r="AZ140" s="131">
        <v>1</v>
      </c>
      <c r="BA140" s="131">
        <f t="shared" si="25"/>
        <v>0</v>
      </c>
      <c r="BB140" s="131">
        <f t="shared" si="26"/>
        <v>0</v>
      </c>
      <c r="BC140" s="131">
        <f t="shared" si="27"/>
        <v>0</v>
      </c>
      <c r="BD140" s="131">
        <f t="shared" si="28"/>
        <v>0</v>
      </c>
      <c r="BE140" s="131">
        <f t="shared" si="29"/>
        <v>0</v>
      </c>
      <c r="CA140" s="157">
        <v>3</v>
      </c>
      <c r="CB140" s="157">
        <v>1</v>
      </c>
      <c r="CZ140" s="131">
        <v>0.001</v>
      </c>
    </row>
    <row r="141" spans="1:104" ht="12.75">
      <c r="A141" s="151">
        <v>85</v>
      </c>
      <c r="B141" s="152" t="s">
        <v>280</v>
      </c>
      <c r="C141" s="153" t="s">
        <v>281</v>
      </c>
      <c r="D141" s="154" t="s">
        <v>110</v>
      </c>
      <c r="E141" s="155">
        <v>10</v>
      </c>
      <c r="F141" s="155">
        <v>0</v>
      </c>
      <c r="G141" s="156">
        <f t="shared" si="24"/>
        <v>0</v>
      </c>
      <c r="O141" s="150">
        <v>2</v>
      </c>
      <c r="AA141" s="131">
        <v>3</v>
      </c>
      <c r="AB141" s="131">
        <v>1</v>
      </c>
      <c r="AC141" s="131" t="s">
        <v>280</v>
      </c>
      <c r="AZ141" s="131">
        <v>1</v>
      </c>
      <c r="BA141" s="131">
        <f t="shared" si="25"/>
        <v>0</v>
      </c>
      <c r="BB141" s="131">
        <f t="shared" si="26"/>
        <v>0</v>
      </c>
      <c r="BC141" s="131">
        <f t="shared" si="27"/>
        <v>0</v>
      </c>
      <c r="BD141" s="131">
        <f t="shared" si="28"/>
        <v>0</v>
      </c>
      <c r="BE141" s="131">
        <f t="shared" si="29"/>
        <v>0</v>
      </c>
      <c r="CA141" s="157">
        <v>3</v>
      </c>
      <c r="CB141" s="157">
        <v>1</v>
      </c>
      <c r="CZ141" s="131">
        <v>0.001</v>
      </c>
    </row>
    <row r="142" spans="1:104" ht="12.75">
      <c r="A142" s="151">
        <v>86</v>
      </c>
      <c r="B142" s="152" t="s">
        <v>282</v>
      </c>
      <c r="C142" s="153" t="s">
        <v>283</v>
      </c>
      <c r="D142" s="154" t="s">
        <v>110</v>
      </c>
      <c r="E142" s="155">
        <v>10</v>
      </c>
      <c r="F142" s="155">
        <v>0</v>
      </c>
      <c r="G142" s="156">
        <f t="shared" si="24"/>
        <v>0</v>
      </c>
      <c r="O142" s="150">
        <v>2</v>
      </c>
      <c r="AA142" s="131">
        <v>3</v>
      </c>
      <c r="AB142" s="131">
        <v>1</v>
      </c>
      <c r="AC142" s="131" t="s">
        <v>282</v>
      </c>
      <c r="AZ142" s="131">
        <v>1</v>
      </c>
      <c r="BA142" s="131">
        <f t="shared" si="25"/>
        <v>0</v>
      </c>
      <c r="BB142" s="131">
        <f t="shared" si="26"/>
        <v>0</v>
      </c>
      <c r="BC142" s="131">
        <f t="shared" si="27"/>
        <v>0</v>
      </c>
      <c r="BD142" s="131">
        <f t="shared" si="28"/>
        <v>0</v>
      </c>
      <c r="BE142" s="131">
        <f t="shared" si="29"/>
        <v>0</v>
      </c>
      <c r="CA142" s="157">
        <v>3</v>
      </c>
      <c r="CB142" s="157">
        <v>1</v>
      </c>
      <c r="CZ142" s="131">
        <v>0.001</v>
      </c>
    </row>
    <row r="143" spans="1:104" ht="12.75">
      <c r="A143" s="151">
        <v>87</v>
      </c>
      <c r="B143" s="152" t="s">
        <v>284</v>
      </c>
      <c r="C143" s="153" t="s">
        <v>285</v>
      </c>
      <c r="D143" s="154" t="s">
        <v>110</v>
      </c>
      <c r="E143" s="155">
        <v>20</v>
      </c>
      <c r="F143" s="155">
        <v>0</v>
      </c>
      <c r="G143" s="156">
        <f t="shared" si="24"/>
        <v>0</v>
      </c>
      <c r="O143" s="150">
        <v>2</v>
      </c>
      <c r="AA143" s="131">
        <v>3</v>
      </c>
      <c r="AB143" s="131">
        <v>1</v>
      </c>
      <c r="AC143" s="131" t="s">
        <v>284</v>
      </c>
      <c r="AZ143" s="131">
        <v>1</v>
      </c>
      <c r="BA143" s="131">
        <f t="shared" si="25"/>
        <v>0</v>
      </c>
      <c r="BB143" s="131">
        <f t="shared" si="26"/>
        <v>0</v>
      </c>
      <c r="BC143" s="131">
        <f t="shared" si="27"/>
        <v>0</v>
      </c>
      <c r="BD143" s="131">
        <f t="shared" si="28"/>
        <v>0</v>
      </c>
      <c r="BE143" s="131">
        <f t="shared" si="29"/>
        <v>0</v>
      </c>
      <c r="CA143" s="157">
        <v>3</v>
      </c>
      <c r="CB143" s="157">
        <v>1</v>
      </c>
      <c r="CZ143" s="131">
        <v>0.001</v>
      </c>
    </row>
    <row r="144" spans="1:104" ht="12.75">
      <c r="A144" s="151">
        <v>88</v>
      </c>
      <c r="B144" s="152" t="s">
        <v>286</v>
      </c>
      <c r="C144" s="153" t="s">
        <v>287</v>
      </c>
      <c r="D144" s="154" t="s">
        <v>110</v>
      </c>
      <c r="E144" s="155">
        <v>5</v>
      </c>
      <c r="F144" s="155">
        <v>0</v>
      </c>
      <c r="G144" s="156">
        <f t="shared" si="24"/>
        <v>0</v>
      </c>
      <c r="O144" s="150">
        <v>2</v>
      </c>
      <c r="AA144" s="131">
        <v>3</v>
      </c>
      <c r="AB144" s="131">
        <v>1</v>
      </c>
      <c r="AC144" s="131" t="s">
        <v>286</v>
      </c>
      <c r="AZ144" s="131">
        <v>1</v>
      </c>
      <c r="BA144" s="131">
        <f t="shared" si="25"/>
        <v>0</v>
      </c>
      <c r="BB144" s="131">
        <f t="shared" si="26"/>
        <v>0</v>
      </c>
      <c r="BC144" s="131">
        <f t="shared" si="27"/>
        <v>0</v>
      </c>
      <c r="BD144" s="131">
        <f t="shared" si="28"/>
        <v>0</v>
      </c>
      <c r="BE144" s="131">
        <f t="shared" si="29"/>
        <v>0</v>
      </c>
      <c r="CA144" s="157">
        <v>3</v>
      </c>
      <c r="CB144" s="157">
        <v>1</v>
      </c>
      <c r="CZ144" s="131">
        <v>0.001</v>
      </c>
    </row>
    <row r="145" spans="1:104" ht="12.75">
      <c r="A145" s="151">
        <v>89</v>
      </c>
      <c r="B145" s="152" t="s">
        <v>288</v>
      </c>
      <c r="C145" s="153" t="s">
        <v>289</v>
      </c>
      <c r="D145" s="154" t="s">
        <v>110</v>
      </c>
      <c r="E145" s="155">
        <v>10</v>
      </c>
      <c r="F145" s="155">
        <v>0</v>
      </c>
      <c r="G145" s="156">
        <f t="shared" si="24"/>
        <v>0</v>
      </c>
      <c r="O145" s="150">
        <v>2</v>
      </c>
      <c r="AA145" s="131">
        <v>3</v>
      </c>
      <c r="AB145" s="131">
        <v>1</v>
      </c>
      <c r="AC145" s="131" t="s">
        <v>288</v>
      </c>
      <c r="AZ145" s="131">
        <v>1</v>
      </c>
      <c r="BA145" s="131">
        <f t="shared" si="25"/>
        <v>0</v>
      </c>
      <c r="BB145" s="131">
        <f t="shared" si="26"/>
        <v>0</v>
      </c>
      <c r="BC145" s="131">
        <f t="shared" si="27"/>
        <v>0</v>
      </c>
      <c r="BD145" s="131">
        <f t="shared" si="28"/>
        <v>0</v>
      </c>
      <c r="BE145" s="131">
        <f t="shared" si="29"/>
        <v>0</v>
      </c>
      <c r="CA145" s="157">
        <v>3</v>
      </c>
      <c r="CB145" s="157">
        <v>1</v>
      </c>
      <c r="CZ145" s="131">
        <v>0.0001</v>
      </c>
    </row>
    <row r="146" spans="1:104" ht="12.75">
      <c r="A146" s="151">
        <v>90</v>
      </c>
      <c r="B146" s="152" t="s">
        <v>290</v>
      </c>
      <c r="C146" s="153" t="s">
        <v>291</v>
      </c>
      <c r="D146" s="154" t="s">
        <v>110</v>
      </c>
      <c r="E146" s="155">
        <v>7</v>
      </c>
      <c r="F146" s="155">
        <v>0</v>
      </c>
      <c r="G146" s="156">
        <f t="shared" si="24"/>
        <v>0</v>
      </c>
      <c r="O146" s="150">
        <v>2</v>
      </c>
      <c r="AA146" s="131">
        <v>3</v>
      </c>
      <c r="AB146" s="131">
        <v>1</v>
      </c>
      <c r="AC146" s="131" t="s">
        <v>290</v>
      </c>
      <c r="AZ146" s="131">
        <v>1</v>
      </c>
      <c r="BA146" s="131">
        <f t="shared" si="25"/>
        <v>0</v>
      </c>
      <c r="BB146" s="131">
        <f t="shared" si="26"/>
        <v>0</v>
      </c>
      <c r="BC146" s="131">
        <f t="shared" si="27"/>
        <v>0</v>
      </c>
      <c r="BD146" s="131">
        <f t="shared" si="28"/>
        <v>0</v>
      </c>
      <c r="BE146" s="131">
        <f t="shared" si="29"/>
        <v>0</v>
      </c>
      <c r="CA146" s="157">
        <v>3</v>
      </c>
      <c r="CB146" s="157">
        <v>1</v>
      </c>
      <c r="CZ146" s="131">
        <v>0.00015</v>
      </c>
    </row>
    <row r="147" spans="1:104" ht="12.75">
      <c r="A147" s="151">
        <v>91</v>
      </c>
      <c r="B147" s="152" t="s">
        <v>292</v>
      </c>
      <c r="C147" s="153" t="s">
        <v>234</v>
      </c>
      <c r="D147" s="154" t="s">
        <v>94</v>
      </c>
      <c r="E147" s="155">
        <v>5.2</v>
      </c>
      <c r="F147" s="155">
        <v>0</v>
      </c>
      <c r="G147" s="156">
        <f t="shared" si="24"/>
        <v>0</v>
      </c>
      <c r="O147" s="150">
        <v>2</v>
      </c>
      <c r="AA147" s="131">
        <v>3</v>
      </c>
      <c r="AB147" s="131">
        <v>1</v>
      </c>
      <c r="AC147" s="131">
        <v>1039811002</v>
      </c>
      <c r="AZ147" s="131">
        <v>1</v>
      </c>
      <c r="BA147" s="131">
        <f t="shared" si="25"/>
        <v>0</v>
      </c>
      <c r="BB147" s="131">
        <f t="shared" si="26"/>
        <v>0</v>
      </c>
      <c r="BC147" s="131">
        <f t="shared" si="27"/>
        <v>0</v>
      </c>
      <c r="BD147" s="131">
        <f t="shared" si="28"/>
        <v>0</v>
      </c>
      <c r="BE147" s="131">
        <f t="shared" si="29"/>
        <v>0</v>
      </c>
      <c r="CA147" s="157">
        <v>3</v>
      </c>
      <c r="CB147" s="157">
        <v>1</v>
      </c>
      <c r="CZ147" s="131">
        <v>0.55</v>
      </c>
    </row>
    <row r="148" spans="1:57" ht="12.75">
      <c r="A148" s="164"/>
      <c r="B148" s="165" t="s">
        <v>74</v>
      </c>
      <c r="C148" s="166" t="str">
        <f>CONCATENATE(B127," ",C127)</f>
        <v>15 Lokální dosadba trvalek</v>
      </c>
      <c r="D148" s="167"/>
      <c r="E148" s="168"/>
      <c r="F148" s="169"/>
      <c r="G148" s="170">
        <f>SUM(G127:G147)</f>
        <v>0</v>
      </c>
      <c r="O148" s="150">
        <v>4</v>
      </c>
      <c r="BA148" s="171">
        <f>SUM(BA127:BA147)</f>
        <v>0</v>
      </c>
      <c r="BB148" s="171">
        <f>SUM(BB127:BB147)</f>
        <v>0</v>
      </c>
      <c r="BC148" s="171">
        <f>SUM(BC127:BC147)</f>
        <v>0</v>
      </c>
      <c r="BD148" s="171">
        <f>SUM(BD127:BD147)</f>
        <v>0</v>
      </c>
      <c r="BE148" s="171">
        <f>SUM(BE127:BE147)</f>
        <v>0</v>
      </c>
    </row>
    <row r="149" spans="1:15" ht="12.75">
      <c r="A149" s="144" t="s">
        <v>72</v>
      </c>
      <c r="B149" s="145" t="s">
        <v>293</v>
      </c>
      <c r="C149" s="146" t="s">
        <v>294</v>
      </c>
      <c r="D149" s="147"/>
      <c r="E149" s="148"/>
      <c r="F149" s="148"/>
      <c r="G149" s="149"/>
      <c r="O149" s="150">
        <v>1</v>
      </c>
    </row>
    <row r="150" spans="1:104" ht="22.5">
      <c r="A150" s="151">
        <v>92</v>
      </c>
      <c r="B150" s="152" t="s">
        <v>295</v>
      </c>
      <c r="C150" s="153" t="s">
        <v>296</v>
      </c>
      <c r="D150" s="154" t="s">
        <v>90</v>
      </c>
      <c r="E150" s="155">
        <v>1990</v>
      </c>
      <c r="F150" s="155">
        <v>0</v>
      </c>
      <c r="G150" s="156">
        <f>E150*F150</f>
        <v>0</v>
      </c>
      <c r="O150" s="150">
        <v>2</v>
      </c>
      <c r="AA150" s="131">
        <v>1</v>
      </c>
      <c r="AB150" s="131">
        <v>1</v>
      </c>
      <c r="AC150" s="131">
        <v>1</v>
      </c>
      <c r="AZ150" s="131">
        <v>1</v>
      </c>
      <c r="BA150" s="131">
        <f>IF(AZ150=1,G150,0)</f>
        <v>0</v>
      </c>
      <c r="BB150" s="131">
        <f>IF(AZ150=2,G150,0)</f>
        <v>0</v>
      </c>
      <c r="BC150" s="131">
        <f>IF(AZ150=3,G150,0)</f>
        <v>0</v>
      </c>
      <c r="BD150" s="131">
        <f>IF(AZ150=4,G150,0)</f>
        <v>0</v>
      </c>
      <c r="BE150" s="131">
        <f>IF(AZ150=5,G150,0)</f>
        <v>0</v>
      </c>
      <c r="CA150" s="157">
        <v>1</v>
      </c>
      <c r="CB150" s="157">
        <v>1</v>
      </c>
      <c r="CZ150" s="131">
        <v>0</v>
      </c>
    </row>
    <row r="151" spans="1:15" ht="12.75">
      <c r="A151" s="158"/>
      <c r="B151" s="160"/>
      <c r="C151" s="201" t="s">
        <v>297</v>
      </c>
      <c r="D151" s="202"/>
      <c r="E151" s="161">
        <v>1990</v>
      </c>
      <c r="F151" s="162"/>
      <c r="G151" s="163"/>
      <c r="M151" s="159" t="s">
        <v>297</v>
      </c>
      <c r="O151" s="150"/>
    </row>
    <row r="152" spans="1:104" ht="22.5">
      <c r="A152" s="151">
        <v>93</v>
      </c>
      <c r="B152" s="152" t="s">
        <v>298</v>
      </c>
      <c r="C152" s="153" t="s">
        <v>299</v>
      </c>
      <c r="D152" s="154" t="s">
        <v>90</v>
      </c>
      <c r="E152" s="155">
        <v>995</v>
      </c>
      <c r="F152" s="155">
        <v>0</v>
      </c>
      <c r="G152" s="156">
        <f>E152*F152</f>
        <v>0</v>
      </c>
      <c r="O152" s="150">
        <v>2</v>
      </c>
      <c r="AA152" s="131">
        <v>1</v>
      </c>
      <c r="AB152" s="131">
        <v>1</v>
      </c>
      <c r="AC152" s="131">
        <v>1</v>
      </c>
      <c r="AZ152" s="131">
        <v>1</v>
      </c>
      <c r="BA152" s="131">
        <f>IF(AZ152=1,G152,0)</f>
        <v>0</v>
      </c>
      <c r="BB152" s="131">
        <f>IF(AZ152=2,G152,0)</f>
        <v>0</v>
      </c>
      <c r="BC152" s="131">
        <f>IF(AZ152=3,G152,0)</f>
        <v>0</v>
      </c>
      <c r="BD152" s="131">
        <f>IF(AZ152=4,G152,0)</f>
        <v>0</v>
      </c>
      <c r="BE152" s="131">
        <f>IF(AZ152=5,G152,0)</f>
        <v>0</v>
      </c>
      <c r="CA152" s="157">
        <v>1</v>
      </c>
      <c r="CB152" s="157">
        <v>1</v>
      </c>
      <c r="CZ152" s="131">
        <v>0</v>
      </c>
    </row>
    <row r="153" spans="1:104" ht="12.75">
      <c r="A153" s="151">
        <v>94</v>
      </c>
      <c r="B153" s="152" t="s">
        <v>300</v>
      </c>
      <c r="C153" s="153" t="s">
        <v>301</v>
      </c>
      <c r="D153" s="154" t="s">
        <v>90</v>
      </c>
      <c r="E153" s="155">
        <v>995</v>
      </c>
      <c r="F153" s="155">
        <v>0</v>
      </c>
      <c r="G153" s="156">
        <f>E153*F153</f>
        <v>0</v>
      </c>
      <c r="O153" s="150">
        <v>2</v>
      </c>
      <c r="AA153" s="131">
        <v>1</v>
      </c>
      <c r="AB153" s="131">
        <v>1</v>
      </c>
      <c r="AC153" s="131">
        <v>1</v>
      </c>
      <c r="AZ153" s="131">
        <v>1</v>
      </c>
      <c r="BA153" s="131">
        <f>IF(AZ153=1,G153,0)</f>
        <v>0</v>
      </c>
      <c r="BB153" s="131">
        <f>IF(AZ153=2,G153,0)</f>
        <v>0</v>
      </c>
      <c r="BC153" s="131">
        <f>IF(AZ153=3,G153,0)</f>
        <v>0</v>
      </c>
      <c r="BD153" s="131">
        <f>IF(AZ153=4,G153,0)</f>
        <v>0</v>
      </c>
      <c r="BE153" s="131">
        <f>IF(AZ153=5,G153,0)</f>
        <v>0</v>
      </c>
      <c r="CA153" s="157">
        <v>1</v>
      </c>
      <c r="CB153" s="157">
        <v>1</v>
      </c>
      <c r="CZ153" s="131">
        <v>0</v>
      </c>
    </row>
    <row r="154" spans="1:15" ht="12.75">
      <c r="A154" s="158"/>
      <c r="B154" s="160"/>
      <c r="C154" s="201" t="s">
        <v>302</v>
      </c>
      <c r="D154" s="202"/>
      <c r="E154" s="161">
        <v>995</v>
      </c>
      <c r="F154" s="162"/>
      <c r="G154" s="163"/>
      <c r="M154" s="159" t="s">
        <v>302</v>
      </c>
      <c r="O154" s="150"/>
    </row>
    <row r="155" spans="1:104" ht="12.75">
      <c r="A155" s="151">
        <v>95</v>
      </c>
      <c r="B155" s="152" t="s">
        <v>303</v>
      </c>
      <c r="C155" s="153" t="s">
        <v>304</v>
      </c>
      <c r="D155" s="154" t="s">
        <v>90</v>
      </c>
      <c r="E155" s="155">
        <v>995</v>
      </c>
      <c r="F155" s="155">
        <v>0</v>
      </c>
      <c r="G155" s="156">
        <f>E155*F155</f>
        <v>0</v>
      </c>
      <c r="O155" s="150">
        <v>2</v>
      </c>
      <c r="AA155" s="131">
        <v>1</v>
      </c>
      <c r="AB155" s="131">
        <v>1</v>
      </c>
      <c r="AC155" s="131">
        <v>1</v>
      </c>
      <c r="AZ155" s="131">
        <v>1</v>
      </c>
      <c r="BA155" s="131">
        <f>IF(AZ155=1,G155,0)</f>
        <v>0</v>
      </c>
      <c r="BB155" s="131">
        <f>IF(AZ155=2,G155,0)</f>
        <v>0</v>
      </c>
      <c r="BC155" s="131">
        <f>IF(AZ155=3,G155,0)</f>
        <v>0</v>
      </c>
      <c r="BD155" s="131">
        <f>IF(AZ155=4,G155,0)</f>
        <v>0</v>
      </c>
      <c r="BE155" s="131">
        <f>IF(AZ155=5,G155,0)</f>
        <v>0</v>
      </c>
      <c r="CA155" s="157">
        <v>1</v>
      </c>
      <c r="CB155" s="157">
        <v>1</v>
      </c>
      <c r="CZ155" s="131">
        <v>0</v>
      </c>
    </row>
    <row r="156" spans="1:15" ht="12.75">
      <c r="A156" s="158"/>
      <c r="B156" s="160"/>
      <c r="C156" s="201" t="s">
        <v>305</v>
      </c>
      <c r="D156" s="202"/>
      <c r="E156" s="161">
        <v>995</v>
      </c>
      <c r="F156" s="162"/>
      <c r="G156" s="163"/>
      <c r="M156" s="159" t="s">
        <v>305</v>
      </c>
      <c r="O156" s="150"/>
    </row>
    <row r="157" spans="1:104" ht="12.75">
      <c r="A157" s="151">
        <v>96</v>
      </c>
      <c r="B157" s="152" t="s">
        <v>306</v>
      </c>
      <c r="C157" s="153" t="s">
        <v>307</v>
      </c>
      <c r="D157" s="154" t="s">
        <v>168</v>
      </c>
      <c r="E157" s="155">
        <v>14.925</v>
      </c>
      <c r="F157" s="155">
        <v>0</v>
      </c>
      <c r="G157" s="156">
        <f>E157*F157</f>
        <v>0</v>
      </c>
      <c r="O157" s="150">
        <v>2</v>
      </c>
      <c r="AA157" s="131">
        <v>3</v>
      </c>
      <c r="AB157" s="131">
        <v>1</v>
      </c>
      <c r="AC157" s="131">
        <v>5724701</v>
      </c>
      <c r="AZ157" s="131">
        <v>1</v>
      </c>
      <c r="BA157" s="131">
        <f>IF(AZ157=1,G157,0)</f>
        <v>0</v>
      </c>
      <c r="BB157" s="131">
        <f>IF(AZ157=2,G157,0)</f>
        <v>0</v>
      </c>
      <c r="BC157" s="131">
        <f>IF(AZ157=3,G157,0)</f>
        <v>0</v>
      </c>
      <c r="BD157" s="131">
        <f>IF(AZ157=4,G157,0)</f>
        <v>0</v>
      </c>
      <c r="BE157" s="131">
        <f>IF(AZ157=5,G157,0)</f>
        <v>0</v>
      </c>
      <c r="CA157" s="157">
        <v>3</v>
      </c>
      <c r="CB157" s="157">
        <v>1</v>
      </c>
      <c r="CZ157" s="131">
        <v>0</v>
      </c>
    </row>
    <row r="158" spans="1:15" ht="12.75">
      <c r="A158" s="158"/>
      <c r="B158" s="160"/>
      <c r="C158" s="201" t="s">
        <v>308</v>
      </c>
      <c r="D158" s="202"/>
      <c r="E158" s="161">
        <v>14.925</v>
      </c>
      <c r="F158" s="162"/>
      <c r="G158" s="163"/>
      <c r="M158" s="159" t="s">
        <v>308</v>
      </c>
      <c r="O158" s="150"/>
    </row>
    <row r="159" spans="1:57" ht="12.75">
      <c r="A159" s="164"/>
      <c r="B159" s="165" t="s">
        <v>74</v>
      </c>
      <c r="C159" s="166" t="str">
        <f>CONCATENATE(B149," ",C149)</f>
        <v>16 Trávník sečený</v>
      </c>
      <c r="D159" s="167"/>
      <c r="E159" s="168"/>
      <c r="F159" s="169"/>
      <c r="G159" s="170">
        <f>SUM(G149:G158)</f>
        <v>0</v>
      </c>
      <c r="O159" s="150">
        <v>4</v>
      </c>
      <c r="BA159" s="171">
        <f>SUM(BA149:BA158)</f>
        <v>0</v>
      </c>
      <c r="BB159" s="171">
        <f>SUM(BB149:BB158)</f>
        <v>0</v>
      </c>
      <c r="BC159" s="171">
        <f>SUM(BC149:BC158)</f>
        <v>0</v>
      </c>
      <c r="BD159" s="171">
        <f>SUM(BD149:BD158)</f>
        <v>0</v>
      </c>
      <c r="BE159" s="171">
        <f>SUM(BE149:BE158)</f>
        <v>0</v>
      </c>
    </row>
    <row r="160" spans="1:15" ht="12.75">
      <c r="A160" s="144" t="s">
        <v>72</v>
      </c>
      <c r="B160" s="145" t="s">
        <v>309</v>
      </c>
      <c r="C160" s="146" t="s">
        <v>310</v>
      </c>
      <c r="D160" s="147"/>
      <c r="E160" s="148"/>
      <c r="F160" s="148"/>
      <c r="G160" s="149"/>
      <c r="O160" s="150">
        <v>1</v>
      </c>
    </row>
    <row r="161" spans="1:104" ht="12.75">
      <c r="A161" s="151">
        <v>97</v>
      </c>
      <c r="B161" s="152" t="s">
        <v>311</v>
      </c>
      <c r="C161" s="153" t="s">
        <v>312</v>
      </c>
      <c r="D161" s="154" t="s">
        <v>90</v>
      </c>
      <c r="E161" s="155">
        <v>2122</v>
      </c>
      <c r="F161" s="155">
        <v>0</v>
      </c>
      <c r="G161" s="156">
        <f>E161*F161</f>
        <v>0</v>
      </c>
      <c r="O161" s="150">
        <v>2</v>
      </c>
      <c r="AA161" s="131">
        <v>1</v>
      </c>
      <c r="AB161" s="131">
        <v>1</v>
      </c>
      <c r="AC161" s="131">
        <v>1</v>
      </c>
      <c r="AZ161" s="131">
        <v>1</v>
      </c>
      <c r="BA161" s="131">
        <f>IF(AZ161=1,G161,0)</f>
        <v>0</v>
      </c>
      <c r="BB161" s="131">
        <f>IF(AZ161=2,G161,0)</f>
        <v>0</v>
      </c>
      <c r="BC161" s="131">
        <f>IF(AZ161=3,G161,0)</f>
        <v>0</v>
      </c>
      <c r="BD161" s="131">
        <f>IF(AZ161=4,G161,0)</f>
        <v>0</v>
      </c>
      <c r="BE161" s="131">
        <f>IF(AZ161=5,G161,0)</f>
        <v>0</v>
      </c>
      <c r="CA161" s="157">
        <v>1</v>
      </c>
      <c r="CB161" s="157">
        <v>1</v>
      </c>
      <c r="CZ161" s="131">
        <v>0</v>
      </c>
    </row>
    <row r="162" spans="1:15" ht="12.75">
      <c r="A162" s="158"/>
      <c r="B162" s="160"/>
      <c r="C162" s="201" t="s">
        <v>313</v>
      </c>
      <c r="D162" s="202"/>
      <c r="E162" s="161">
        <v>2122</v>
      </c>
      <c r="F162" s="162"/>
      <c r="G162" s="163"/>
      <c r="M162" s="159" t="s">
        <v>313</v>
      </c>
      <c r="O162" s="150"/>
    </row>
    <row r="163" spans="1:57" ht="12.75">
      <c r="A163" s="164"/>
      <c r="B163" s="165" t="s">
        <v>74</v>
      </c>
      <c r="C163" s="166" t="str">
        <f>CONCATENATE(B160," ",C160)</f>
        <v>17 Trávník luční</v>
      </c>
      <c r="D163" s="167"/>
      <c r="E163" s="168"/>
      <c r="F163" s="169"/>
      <c r="G163" s="170">
        <f>SUM(G160:G162)</f>
        <v>0</v>
      </c>
      <c r="O163" s="150">
        <v>4</v>
      </c>
      <c r="BA163" s="171">
        <f>SUM(BA160:BA162)</f>
        <v>0</v>
      </c>
      <c r="BB163" s="171">
        <f>SUM(BB160:BB162)</f>
        <v>0</v>
      </c>
      <c r="BC163" s="171">
        <f>SUM(BC160:BC162)</f>
        <v>0</v>
      </c>
      <c r="BD163" s="171">
        <f>SUM(BD160:BD162)</f>
        <v>0</v>
      </c>
      <c r="BE163" s="171">
        <f>SUM(BE160:BE162)</f>
        <v>0</v>
      </c>
    </row>
    <row r="164" spans="1:15" ht="12.75">
      <c r="A164" s="144" t="s">
        <v>72</v>
      </c>
      <c r="B164" s="145" t="s">
        <v>314</v>
      </c>
      <c r="C164" s="146" t="s">
        <v>315</v>
      </c>
      <c r="D164" s="147"/>
      <c r="E164" s="148"/>
      <c r="F164" s="148"/>
      <c r="G164" s="149"/>
      <c r="O164" s="150">
        <v>1</v>
      </c>
    </row>
    <row r="165" spans="1:104" ht="22.5">
      <c r="A165" s="151">
        <v>98</v>
      </c>
      <c r="B165" s="152" t="s">
        <v>316</v>
      </c>
      <c r="C165" s="153" t="s">
        <v>317</v>
      </c>
      <c r="D165" s="154" t="s">
        <v>90</v>
      </c>
      <c r="E165" s="155">
        <v>618</v>
      </c>
      <c r="F165" s="155">
        <v>0</v>
      </c>
      <c r="G165" s="156">
        <f>E165*F165</f>
        <v>0</v>
      </c>
      <c r="O165" s="150">
        <v>2</v>
      </c>
      <c r="AA165" s="131">
        <v>1</v>
      </c>
      <c r="AB165" s="131">
        <v>1</v>
      </c>
      <c r="AC165" s="131">
        <v>1</v>
      </c>
      <c r="AZ165" s="131">
        <v>1</v>
      </c>
      <c r="BA165" s="131">
        <f>IF(AZ165=1,G165,0)</f>
        <v>0</v>
      </c>
      <c r="BB165" s="131">
        <f>IF(AZ165=2,G165,0)</f>
        <v>0</v>
      </c>
      <c r="BC165" s="131">
        <f>IF(AZ165=3,G165,0)</f>
        <v>0</v>
      </c>
      <c r="BD165" s="131">
        <f>IF(AZ165=4,G165,0)</f>
        <v>0</v>
      </c>
      <c r="BE165" s="131">
        <f>IF(AZ165=5,G165,0)</f>
        <v>0</v>
      </c>
      <c r="CA165" s="157">
        <v>1</v>
      </c>
      <c r="CB165" s="157">
        <v>1</v>
      </c>
      <c r="CZ165" s="131">
        <v>0</v>
      </c>
    </row>
    <row r="166" spans="1:15" ht="12.75">
      <c r="A166" s="158"/>
      <c r="B166" s="160"/>
      <c r="C166" s="201" t="s">
        <v>318</v>
      </c>
      <c r="D166" s="202"/>
      <c r="E166" s="161">
        <v>618</v>
      </c>
      <c r="F166" s="162"/>
      <c r="G166" s="163"/>
      <c r="M166" s="159" t="s">
        <v>318</v>
      </c>
      <c r="O166" s="150"/>
    </row>
    <row r="167" spans="1:104" ht="22.5">
      <c r="A167" s="151">
        <v>99</v>
      </c>
      <c r="B167" s="152" t="s">
        <v>319</v>
      </c>
      <c r="C167" s="153" t="s">
        <v>320</v>
      </c>
      <c r="D167" s="154" t="s">
        <v>94</v>
      </c>
      <c r="E167" s="155">
        <v>21.63</v>
      </c>
      <c r="F167" s="155">
        <v>0</v>
      </c>
      <c r="G167" s="156">
        <f>E167*F167</f>
        <v>0</v>
      </c>
      <c r="O167" s="150">
        <v>2</v>
      </c>
      <c r="AA167" s="131">
        <v>1</v>
      </c>
      <c r="AB167" s="131">
        <v>1</v>
      </c>
      <c r="AC167" s="131">
        <v>1</v>
      </c>
      <c r="AZ167" s="131">
        <v>1</v>
      </c>
      <c r="BA167" s="131">
        <f>IF(AZ167=1,G167,0)</f>
        <v>0</v>
      </c>
      <c r="BB167" s="131">
        <f>IF(AZ167=2,G167,0)</f>
        <v>0</v>
      </c>
      <c r="BC167" s="131">
        <f>IF(AZ167=3,G167,0)</f>
        <v>0</v>
      </c>
      <c r="BD167" s="131">
        <f>IF(AZ167=4,G167,0)</f>
        <v>0</v>
      </c>
      <c r="BE167" s="131">
        <f>IF(AZ167=5,G167,0)</f>
        <v>0</v>
      </c>
      <c r="CA167" s="157">
        <v>1</v>
      </c>
      <c r="CB167" s="157">
        <v>1</v>
      </c>
      <c r="CZ167" s="131">
        <v>0</v>
      </c>
    </row>
    <row r="168" spans="1:15" ht="12.75">
      <c r="A168" s="158"/>
      <c r="B168" s="160"/>
      <c r="C168" s="201" t="s">
        <v>321</v>
      </c>
      <c r="D168" s="202"/>
      <c r="E168" s="161">
        <v>21.63</v>
      </c>
      <c r="F168" s="162"/>
      <c r="G168" s="163"/>
      <c r="M168" s="159" t="s">
        <v>321</v>
      </c>
      <c r="O168" s="150"/>
    </row>
    <row r="169" spans="1:104" ht="22.5">
      <c r="A169" s="151">
        <v>100</v>
      </c>
      <c r="B169" s="152" t="s">
        <v>322</v>
      </c>
      <c r="C169" s="153" t="s">
        <v>323</v>
      </c>
      <c r="D169" s="154" t="s">
        <v>90</v>
      </c>
      <c r="E169" s="155">
        <v>309</v>
      </c>
      <c r="F169" s="155">
        <v>0</v>
      </c>
      <c r="G169" s="156">
        <f>E169*F169</f>
        <v>0</v>
      </c>
      <c r="O169" s="150">
        <v>2</v>
      </c>
      <c r="AA169" s="131">
        <v>1</v>
      </c>
      <c r="AB169" s="131">
        <v>0</v>
      </c>
      <c r="AC169" s="131">
        <v>0</v>
      </c>
      <c r="AZ169" s="131">
        <v>1</v>
      </c>
      <c r="BA169" s="131">
        <f>IF(AZ169=1,G169,0)</f>
        <v>0</v>
      </c>
      <c r="BB169" s="131">
        <f>IF(AZ169=2,G169,0)</f>
        <v>0</v>
      </c>
      <c r="BC169" s="131">
        <f>IF(AZ169=3,G169,0)</f>
        <v>0</v>
      </c>
      <c r="BD169" s="131">
        <f>IF(AZ169=4,G169,0)</f>
        <v>0</v>
      </c>
      <c r="BE169" s="131">
        <f>IF(AZ169=5,G169,0)</f>
        <v>0</v>
      </c>
      <c r="CA169" s="157">
        <v>1</v>
      </c>
      <c r="CB169" s="157">
        <v>0</v>
      </c>
      <c r="CZ169" s="131">
        <v>0</v>
      </c>
    </row>
    <row r="170" spans="1:104" ht="12.75">
      <c r="A170" s="151">
        <v>101</v>
      </c>
      <c r="B170" s="152" t="s">
        <v>303</v>
      </c>
      <c r="C170" s="153" t="s">
        <v>324</v>
      </c>
      <c r="D170" s="154" t="s">
        <v>90</v>
      </c>
      <c r="E170" s="155">
        <v>309</v>
      </c>
      <c r="F170" s="155">
        <v>0</v>
      </c>
      <c r="G170" s="156">
        <f>E170*F170</f>
        <v>0</v>
      </c>
      <c r="O170" s="150">
        <v>2</v>
      </c>
      <c r="AA170" s="131">
        <v>1</v>
      </c>
      <c r="AB170" s="131">
        <v>1</v>
      </c>
      <c r="AC170" s="131">
        <v>1</v>
      </c>
      <c r="AZ170" s="131">
        <v>1</v>
      </c>
      <c r="BA170" s="131">
        <f>IF(AZ170=1,G170,0)</f>
        <v>0</v>
      </c>
      <c r="BB170" s="131">
        <f>IF(AZ170=2,G170,0)</f>
        <v>0</v>
      </c>
      <c r="BC170" s="131">
        <f>IF(AZ170=3,G170,0)</f>
        <v>0</v>
      </c>
      <c r="BD170" s="131">
        <f>IF(AZ170=4,G170,0)</f>
        <v>0</v>
      </c>
      <c r="BE170" s="131">
        <f>IF(AZ170=5,G170,0)</f>
        <v>0</v>
      </c>
      <c r="CA170" s="157">
        <v>1</v>
      </c>
      <c r="CB170" s="157">
        <v>1</v>
      </c>
      <c r="CZ170" s="131">
        <v>0</v>
      </c>
    </row>
    <row r="171" spans="1:104" ht="12.75">
      <c r="A171" s="151">
        <v>102</v>
      </c>
      <c r="B171" s="152" t="s">
        <v>325</v>
      </c>
      <c r="C171" s="153" t="s">
        <v>326</v>
      </c>
      <c r="D171" s="154" t="s">
        <v>94</v>
      </c>
      <c r="E171" s="155">
        <v>10.3</v>
      </c>
      <c r="F171" s="155">
        <v>0</v>
      </c>
      <c r="G171" s="156">
        <f>E171*F171</f>
        <v>0</v>
      </c>
      <c r="O171" s="150">
        <v>2</v>
      </c>
      <c r="AA171" s="131">
        <v>1</v>
      </c>
      <c r="AB171" s="131">
        <v>1</v>
      </c>
      <c r="AC171" s="131">
        <v>1</v>
      </c>
      <c r="AZ171" s="131">
        <v>1</v>
      </c>
      <c r="BA171" s="131">
        <f>IF(AZ171=1,G171,0)</f>
        <v>0</v>
      </c>
      <c r="BB171" s="131">
        <f>IF(AZ171=2,G171,0)</f>
        <v>0</v>
      </c>
      <c r="BC171" s="131">
        <f>IF(AZ171=3,G171,0)</f>
        <v>0</v>
      </c>
      <c r="BD171" s="131">
        <f>IF(AZ171=4,G171,0)</f>
        <v>0</v>
      </c>
      <c r="BE171" s="131">
        <f>IF(AZ171=5,G171,0)</f>
        <v>0</v>
      </c>
      <c r="CA171" s="157">
        <v>1</v>
      </c>
      <c r="CB171" s="157">
        <v>1</v>
      </c>
      <c r="CZ171" s="131">
        <v>2.16</v>
      </c>
    </row>
    <row r="172" spans="1:15" ht="12.75">
      <c r="A172" s="158"/>
      <c r="B172" s="160"/>
      <c r="C172" s="201" t="s">
        <v>327</v>
      </c>
      <c r="D172" s="202"/>
      <c r="E172" s="161">
        <v>10.3</v>
      </c>
      <c r="F172" s="162"/>
      <c r="G172" s="163"/>
      <c r="M172" s="159" t="s">
        <v>327</v>
      </c>
      <c r="O172" s="150"/>
    </row>
    <row r="173" spans="1:104" ht="12.75">
      <c r="A173" s="151">
        <v>103</v>
      </c>
      <c r="B173" s="152" t="s">
        <v>328</v>
      </c>
      <c r="C173" s="153" t="s">
        <v>329</v>
      </c>
      <c r="D173" s="154" t="s">
        <v>90</v>
      </c>
      <c r="E173" s="155">
        <v>309</v>
      </c>
      <c r="F173" s="155">
        <v>0</v>
      </c>
      <c r="G173" s="156">
        <f>E173*F173</f>
        <v>0</v>
      </c>
      <c r="O173" s="150">
        <v>2</v>
      </c>
      <c r="AA173" s="131">
        <v>1</v>
      </c>
      <c r="AB173" s="131">
        <v>1</v>
      </c>
      <c r="AC173" s="131">
        <v>1</v>
      </c>
      <c r="AZ173" s="131">
        <v>1</v>
      </c>
      <c r="BA173" s="131">
        <f>IF(AZ173=1,G173,0)</f>
        <v>0</v>
      </c>
      <c r="BB173" s="131">
        <f>IF(AZ173=2,G173,0)</f>
        <v>0</v>
      </c>
      <c r="BC173" s="131">
        <f>IF(AZ173=3,G173,0)</f>
        <v>0</v>
      </c>
      <c r="BD173" s="131">
        <f>IF(AZ173=4,G173,0)</f>
        <v>0</v>
      </c>
      <c r="BE173" s="131">
        <f>IF(AZ173=5,G173,0)</f>
        <v>0</v>
      </c>
      <c r="CA173" s="157">
        <v>1</v>
      </c>
      <c r="CB173" s="157">
        <v>1</v>
      </c>
      <c r="CZ173" s="131">
        <v>0</v>
      </c>
    </row>
    <row r="174" spans="1:104" ht="22.5">
      <c r="A174" s="151">
        <v>104</v>
      </c>
      <c r="B174" s="152" t="s">
        <v>330</v>
      </c>
      <c r="C174" s="153" t="s">
        <v>331</v>
      </c>
      <c r="D174" s="154" t="s">
        <v>90</v>
      </c>
      <c r="E174" s="155">
        <v>309</v>
      </c>
      <c r="F174" s="155">
        <v>0</v>
      </c>
      <c r="G174" s="156">
        <f>E174*F174</f>
        <v>0</v>
      </c>
      <c r="O174" s="150">
        <v>2</v>
      </c>
      <c r="AA174" s="131">
        <v>1</v>
      </c>
      <c r="AB174" s="131">
        <v>1</v>
      </c>
      <c r="AC174" s="131">
        <v>1</v>
      </c>
      <c r="AZ174" s="131">
        <v>1</v>
      </c>
      <c r="BA174" s="131">
        <f>IF(AZ174=1,G174,0)</f>
        <v>0</v>
      </c>
      <c r="BB174" s="131">
        <f>IF(AZ174=2,G174,0)</f>
        <v>0</v>
      </c>
      <c r="BC174" s="131">
        <f>IF(AZ174=3,G174,0)</f>
        <v>0</v>
      </c>
      <c r="BD174" s="131">
        <f>IF(AZ174=4,G174,0)</f>
        <v>0</v>
      </c>
      <c r="BE174" s="131">
        <f>IF(AZ174=5,G174,0)</f>
        <v>0</v>
      </c>
      <c r="CA174" s="157">
        <v>1</v>
      </c>
      <c r="CB174" s="157">
        <v>1</v>
      </c>
      <c r="CZ174" s="131">
        <v>0</v>
      </c>
    </row>
    <row r="175" spans="1:15" ht="12.75">
      <c r="A175" s="158"/>
      <c r="B175" s="160"/>
      <c r="C175" s="201" t="s">
        <v>332</v>
      </c>
      <c r="D175" s="202"/>
      <c r="E175" s="161">
        <v>309</v>
      </c>
      <c r="F175" s="162"/>
      <c r="G175" s="163"/>
      <c r="M175" s="159" t="s">
        <v>332</v>
      </c>
      <c r="O175" s="150"/>
    </row>
    <row r="176" spans="1:104" ht="12.75">
      <c r="A176" s="151">
        <v>105</v>
      </c>
      <c r="B176" s="152" t="s">
        <v>333</v>
      </c>
      <c r="C176" s="153" t="s">
        <v>334</v>
      </c>
      <c r="D176" s="154" t="s">
        <v>168</v>
      </c>
      <c r="E176" s="155">
        <v>4.635</v>
      </c>
      <c r="F176" s="155">
        <v>0</v>
      </c>
      <c r="G176" s="156">
        <f>E176*F176</f>
        <v>0</v>
      </c>
      <c r="O176" s="150">
        <v>2</v>
      </c>
      <c r="AA176" s="131">
        <v>3</v>
      </c>
      <c r="AB176" s="131">
        <v>1</v>
      </c>
      <c r="AC176" s="131">
        <v>5724071</v>
      </c>
      <c r="AZ176" s="131">
        <v>1</v>
      </c>
      <c r="BA176" s="131">
        <f>IF(AZ176=1,G176,0)</f>
        <v>0</v>
      </c>
      <c r="BB176" s="131">
        <f>IF(AZ176=2,G176,0)</f>
        <v>0</v>
      </c>
      <c r="BC176" s="131">
        <f>IF(AZ176=3,G176,0)</f>
        <v>0</v>
      </c>
      <c r="BD176" s="131">
        <f>IF(AZ176=4,G176,0)</f>
        <v>0</v>
      </c>
      <c r="BE176" s="131">
        <f>IF(AZ176=5,G176,0)</f>
        <v>0</v>
      </c>
      <c r="CA176" s="157">
        <v>3</v>
      </c>
      <c r="CB176" s="157">
        <v>1</v>
      </c>
      <c r="CZ176" s="131">
        <v>0</v>
      </c>
    </row>
    <row r="177" spans="1:15" ht="12.75">
      <c r="A177" s="158"/>
      <c r="B177" s="160"/>
      <c r="C177" s="201" t="s">
        <v>335</v>
      </c>
      <c r="D177" s="202"/>
      <c r="E177" s="161">
        <v>4.635</v>
      </c>
      <c r="F177" s="162"/>
      <c r="G177" s="163"/>
      <c r="M177" s="159" t="s">
        <v>335</v>
      </c>
      <c r="O177" s="150"/>
    </row>
    <row r="178" spans="1:57" ht="12.75">
      <c r="A178" s="164"/>
      <c r="B178" s="165" t="s">
        <v>74</v>
      </c>
      <c r="C178" s="166" t="str">
        <f>CONCATENATE(B164," ",C164)</f>
        <v>18 Štěrkový trávník</v>
      </c>
      <c r="D178" s="167"/>
      <c r="E178" s="168"/>
      <c r="F178" s="169"/>
      <c r="G178" s="170">
        <f>SUM(G164:G177)</f>
        <v>0</v>
      </c>
      <c r="O178" s="150">
        <v>4</v>
      </c>
      <c r="BA178" s="171">
        <f>SUM(BA164:BA177)</f>
        <v>0</v>
      </c>
      <c r="BB178" s="171">
        <f>SUM(BB164:BB177)</f>
        <v>0</v>
      </c>
      <c r="BC178" s="171">
        <f>SUM(BC164:BC177)</f>
        <v>0</v>
      </c>
      <c r="BD178" s="171">
        <f>SUM(BD164:BD177)</f>
        <v>0</v>
      </c>
      <c r="BE178" s="171">
        <f>SUM(BE164:BE177)</f>
        <v>0</v>
      </c>
    </row>
    <row r="179" spans="1:15" ht="12.75">
      <c r="A179" s="144" t="s">
        <v>72</v>
      </c>
      <c r="B179" s="145" t="s">
        <v>336</v>
      </c>
      <c r="C179" s="146" t="s">
        <v>337</v>
      </c>
      <c r="D179" s="147"/>
      <c r="E179" s="148"/>
      <c r="F179" s="148"/>
      <c r="G179" s="149"/>
      <c r="O179" s="150">
        <v>1</v>
      </c>
    </row>
    <row r="180" spans="1:104" ht="12.75">
      <c r="A180" s="151">
        <v>106</v>
      </c>
      <c r="B180" s="152" t="s">
        <v>338</v>
      </c>
      <c r="C180" s="153" t="s">
        <v>339</v>
      </c>
      <c r="D180" s="154" t="s">
        <v>86</v>
      </c>
      <c r="E180" s="155">
        <v>1</v>
      </c>
      <c r="F180" s="155">
        <v>0</v>
      </c>
      <c r="G180" s="156">
        <f>E180*F180</f>
        <v>0</v>
      </c>
      <c r="O180" s="150">
        <v>2</v>
      </c>
      <c r="AA180" s="131">
        <v>3</v>
      </c>
      <c r="AB180" s="131">
        <v>1</v>
      </c>
      <c r="AC180" s="131" t="s">
        <v>338</v>
      </c>
      <c r="AZ180" s="131">
        <v>1</v>
      </c>
      <c r="BA180" s="131">
        <f>IF(AZ180=1,G180,0)</f>
        <v>0</v>
      </c>
      <c r="BB180" s="131">
        <f>IF(AZ180=2,G180,0)</f>
        <v>0</v>
      </c>
      <c r="BC180" s="131">
        <f>IF(AZ180=3,G180,0)</f>
        <v>0</v>
      </c>
      <c r="BD180" s="131">
        <f>IF(AZ180=4,G180,0)</f>
        <v>0</v>
      </c>
      <c r="BE180" s="131">
        <f>IF(AZ180=5,G180,0)</f>
        <v>0</v>
      </c>
      <c r="CA180" s="157">
        <v>3</v>
      </c>
      <c r="CB180" s="157">
        <v>1</v>
      </c>
      <c r="CZ180" s="131">
        <v>0</v>
      </c>
    </row>
    <row r="181" spans="1:104" ht="12.75">
      <c r="A181" s="151">
        <v>107</v>
      </c>
      <c r="B181" s="152" t="s">
        <v>340</v>
      </c>
      <c r="C181" s="153" t="s">
        <v>341</v>
      </c>
      <c r="D181" s="154" t="s">
        <v>86</v>
      </c>
      <c r="E181" s="155">
        <v>1</v>
      </c>
      <c r="F181" s="155">
        <v>0</v>
      </c>
      <c r="G181" s="156">
        <f>E181*F181</f>
        <v>0</v>
      </c>
      <c r="O181" s="150">
        <v>2</v>
      </c>
      <c r="AA181" s="131">
        <v>3</v>
      </c>
      <c r="AB181" s="131">
        <v>1</v>
      </c>
      <c r="AC181" s="131" t="s">
        <v>340</v>
      </c>
      <c r="AZ181" s="131">
        <v>1</v>
      </c>
      <c r="BA181" s="131">
        <f>IF(AZ181=1,G181,0)</f>
        <v>0</v>
      </c>
      <c r="BB181" s="131">
        <f>IF(AZ181=2,G181,0)</f>
        <v>0</v>
      </c>
      <c r="BC181" s="131">
        <f>IF(AZ181=3,G181,0)</f>
        <v>0</v>
      </c>
      <c r="BD181" s="131">
        <f>IF(AZ181=4,G181,0)</f>
        <v>0</v>
      </c>
      <c r="BE181" s="131">
        <f>IF(AZ181=5,G181,0)</f>
        <v>0</v>
      </c>
      <c r="CA181" s="157">
        <v>3</v>
      </c>
      <c r="CB181" s="157">
        <v>1</v>
      </c>
      <c r="CZ181" s="131">
        <v>0</v>
      </c>
    </row>
    <row r="182" spans="1:104" ht="12.75">
      <c r="A182" s="151">
        <v>108</v>
      </c>
      <c r="B182" s="152" t="s">
        <v>342</v>
      </c>
      <c r="C182" s="153" t="s">
        <v>343</v>
      </c>
      <c r="D182" s="154" t="s">
        <v>86</v>
      </c>
      <c r="E182" s="155">
        <v>1</v>
      </c>
      <c r="F182" s="155">
        <v>0</v>
      </c>
      <c r="G182" s="156">
        <f>E182*F182</f>
        <v>0</v>
      </c>
      <c r="O182" s="150">
        <v>2</v>
      </c>
      <c r="AA182" s="131">
        <v>3</v>
      </c>
      <c r="AB182" s="131">
        <v>1</v>
      </c>
      <c r="AC182" s="131" t="s">
        <v>342</v>
      </c>
      <c r="AZ182" s="131">
        <v>1</v>
      </c>
      <c r="BA182" s="131">
        <f>IF(AZ182=1,G182,0)</f>
        <v>0</v>
      </c>
      <c r="BB182" s="131">
        <f>IF(AZ182=2,G182,0)</f>
        <v>0</v>
      </c>
      <c r="BC182" s="131">
        <f>IF(AZ182=3,G182,0)</f>
        <v>0</v>
      </c>
      <c r="BD182" s="131">
        <f>IF(AZ182=4,G182,0)</f>
        <v>0</v>
      </c>
      <c r="BE182" s="131">
        <f>IF(AZ182=5,G182,0)</f>
        <v>0</v>
      </c>
      <c r="CA182" s="157">
        <v>3</v>
      </c>
      <c r="CB182" s="157">
        <v>1</v>
      </c>
      <c r="CZ182" s="131">
        <v>0</v>
      </c>
    </row>
    <row r="183" spans="1:57" ht="12.75">
      <c r="A183" s="164"/>
      <c r="B183" s="165" t="s">
        <v>74</v>
      </c>
      <c r="C183" s="166" t="str">
        <f>CONCATENATE(B179," ",C179)</f>
        <v>19 Lokální výsev trvalek</v>
      </c>
      <c r="D183" s="167"/>
      <c r="E183" s="168"/>
      <c r="F183" s="169"/>
      <c r="G183" s="170">
        <f>SUM(G179:G182)</f>
        <v>0</v>
      </c>
      <c r="O183" s="150">
        <v>4</v>
      </c>
      <c r="BA183" s="171">
        <f>SUM(BA179:BA182)</f>
        <v>0</v>
      </c>
      <c r="BB183" s="171">
        <f>SUM(BB179:BB182)</f>
        <v>0</v>
      </c>
      <c r="BC183" s="171">
        <f>SUM(BC179:BC182)</f>
        <v>0</v>
      </c>
      <c r="BD183" s="171">
        <f>SUM(BD179:BD182)</f>
        <v>0</v>
      </c>
      <c r="BE183" s="171">
        <f>SUM(BE179:BE182)</f>
        <v>0</v>
      </c>
    </row>
    <row r="184" spans="1:15" ht="12.75">
      <c r="A184" s="144" t="s">
        <v>72</v>
      </c>
      <c r="B184" s="145" t="s">
        <v>344</v>
      </c>
      <c r="C184" s="146" t="s">
        <v>345</v>
      </c>
      <c r="D184" s="147"/>
      <c r="E184" s="148"/>
      <c r="F184" s="148"/>
      <c r="G184" s="149"/>
      <c r="O184" s="150">
        <v>1</v>
      </c>
    </row>
    <row r="185" spans="1:104" ht="22.5">
      <c r="A185" s="151">
        <v>109</v>
      </c>
      <c r="B185" s="152" t="s">
        <v>346</v>
      </c>
      <c r="C185" s="153" t="s">
        <v>347</v>
      </c>
      <c r="D185" s="154" t="s">
        <v>94</v>
      </c>
      <c r="E185" s="155">
        <v>4.49</v>
      </c>
      <c r="F185" s="155">
        <v>0</v>
      </c>
      <c r="G185" s="156">
        <f>E185*F185</f>
        <v>0</v>
      </c>
      <c r="O185" s="150">
        <v>2</v>
      </c>
      <c r="AA185" s="131">
        <v>1</v>
      </c>
      <c r="AB185" s="131">
        <v>1</v>
      </c>
      <c r="AC185" s="131">
        <v>1</v>
      </c>
      <c r="AZ185" s="131">
        <v>1</v>
      </c>
      <c r="BA185" s="131">
        <f>IF(AZ185=1,G185,0)</f>
        <v>0</v>
      </c>
      <c r="BB185" s="131">
        <f>IF(AZ185=2,G185,0)</f>
        <v>0</v>
      </c>
      <c r="BC185" s="131">
        <f>IF(AZ185=3,G185,0)</f>
        <v>0</v>
      </c>
      <c r="BD185" s="131">
        <f>IF(AZ185=4,G185,0)</f>
        <v>0</v>
      </c>
      <c r="BE185" s="131">
        <f>IF(AZ185=5,G185,0)</f>
        <v>0</v>
      </c>
      <c r="CA185" s="157">
        <v>1</v>
      </c>
      <c r="CB185" s="157">
        <v>1</v>
      </c>
      <c r="CZ185" s="131">
        <v>2.41693</v>
      </c>
    </row>
    <row r="186" spans="1:15" ht="12.75">
      <c r="A186" s="158"/>
      <c r="B186" s="160"/>
      <c r="C186" s="201" t="s">
        <v>348</v>
      </c>
      <c r="D186" s="202"/>
      <c r="E186" s="161">
        <v>4.49</v>
      </c>
      <c r="F186" s="162"/>
      <c r="G186" s="163"/>
      <c r="M186" s="159" t="s">
        <v>348</v>
      </c>
      <c r="O186" s="150"/>
    </row>
    <row r="187" spans="1:104" ht="22.5">
      <c r="A187" s="151">
        <v>110</v>
      </c>
      <c r="B187" s="152" t="s">
        <v>349</v>
      </c>
      <c r="C187" s="153" t="s">
        <v>350</v>
      </c>
      <c r="D187" s="154" t="s">
        <v>94</v>
      </c>
      <c r="E187" s="155">
        <v>0.572</v>
      </c>
      <c r="F187" s="155">
        <v>0</v>
      </c>
      <c r="G187" s="156">
        <f>E187*F187</f>
        <v>0</v>
      </c>
      <c r="O187" s="150">
        <v>2</v>
      </c>
      <c r="AA187" s="131">
        <v>1</v>
      </c>
      <c r="AB187" s="131">
        <v>1</v>
      </c>
      <c r="AC187" s="131">
        <v>1</v>
      </c>
      <c r="AZ187" s="131">
        <v>1</v>
      </c>
      <c r="BA187" s="131">
        <f>IF(AZ187=1,G187,0)</f>
        <v>0</v>
      </c>
      <c r="BB187" s="131">
        <f>IF(AZ187=2,G187,0)</f>
        <v>0</v>
      </c>
      <c r="BC187" s="131">
        <f>IF(AZ187=3,G187,0)</f>
        <v>0</v>
      </c>
      <c r="BD187" s="131">
        <f>IF(AZ187=4,G187,0)</f>
        <v>0</v>
      </c>
      <c r="BE187" s="131">
        <f>IF(AZ187=5,G187,0)</f>
        <v>0</v>
      </c>
      <c r="CA187" s="157">
        <v>1</v>
      </c>
      <c r="CB187" s="157">
        <v>1</v>
      </c>
      <c r="CZ187" s="131">
        <v>2.53596</v>
      </c>
    </row>
    <row r="188" spans="1:15" ht="12.75">
      <c r="A188" s="158"/>
      <c r="B188" s="160"/>
      <c r="C188" s="201" t="s">
        <v>351</v>
      </c>
      <c r="D188" s="202"/>
      <c r="E188" s="161">
        <v>0.572</v>
      </c>
      <c r="F188" s="162"/>
      <c r="G188" s="163"/>
      <c r="M188" s="159" t="s">
        <v>351</v>
      </c>
      <c r="O188" s="150"/>
    </row>
    <row r="189" spans="1:104" ht="12.75">
      <c r="A189" s="151">
        <v>111</v>
      </c>
      <c r="B189" s="152" t="s">
        <v>349</v>
      </c>
      <c r="C189" s="153" t="s">
        <v>352</v>
      </c>
      <c r="D189" s="154" t="s">
        <v>94</v>
      </c>
      <c r="E189" s="155">
        <v>2.632</v>
      </c>
      <c r="F189" s="155">
        <v>0</v>
      </c>
      <c r="G189" s="156">
        <f>E189*F189</f>
        <v>0</v>
      </c>
      <c r="O189" s="150">
        <v>2</v>
      </c>
      <c r="AA189" s="131">
        <v>1</v>
      </c>
      <c r="AB189" s="131">
        <v>1</v>
      </c>
      <c r="AC189" s="131">
        <v>1</v>
      </c>
      <c r="AZ189" s="131">
        <v>1</v>
      </c>
      <c r="BA189" s="131">
        <f>IF(AZ189=1,G189,0)</f>
        <v>0</v>
      </c>
      <c r="BB189" s="131">
        <f>IF(AZ189=2,G189,0)</f>
        <v>0</v>
      </c>
      <c r="BC189" s="131">
        <f>IF(AZ189=3,G189,0)</f>
        <v>0</v>
      </c>
      <c r="BD189" s="131">
        <f>IF(AZ189=4,G189,0)</f>
        <v>0</v>
      </c>
      <c r="BE189" s="131">
        <f>IF(AZ189=5,G189,0)</f>
        <v>0</v>
      </c>
      <c r="CA189" s="157">
        <v>1</v>
      </c>
      <c r="CB189" s="157">
        <v>1</v>
      </c>
      <c r="CZ189" s="131">
        <v>2.33238</v>
      </c>
    </row>
    <row r="190" spans="1:15" ht="12.75">
      <c r="A190" s="158"/>
      <c r="B190" s="160"/>
      <c r="C190" s="201" t="s">
        <v>353</v>
      </c>
      <c r="D190" s="202"/>
      <c r="E190" s="161">
        <v>1.242</v>
      </c>
      <c r="F190" s="162"/>
      <c r="G190" s="163"/>
      <c r="M190" s="159" t="s">
        <v>353</v>
      </c>
      <c r="O190" s="150"/>
    </row>
    <row r="191" spans="1:15" ht="12.75">
      <c r="A191" s="158"/>
      <c r="B191" s="160"/>
      <c r="C191" s="201" t="s">
        <v>354</v>
      </c>
      <c r="D191" s="202"/>
      <c r="E191" s="161">
        <v>0.85</v>
      </c>
      <c r="F191" s="162"/>
      <c r="G191" s="163"/>
      <c r="M191" s="159" t="s">
        <v>354</v>
      </c>
      <c r="O191" s="150"/>
    </row>
    <row r="192" spans="1:15" ht="12.75">
      <c r="A192" s="158"/>
      <c r="B192" s="160"/>
      <c r="C192" s="201" t="s">
        <v>355</v>
      </c>
      <c r="D192" s="202"/>
      <c r="E192" s="161">
        <v>0.54</v>
      </c>
      <c r="F192" s="162"/>
      <c r="G192" s="163"/>
      <c r="M192" s="159" t="s">
        <v>355</v>
      </c>
      <c r="O192" s="150"/>
    </row>
    <row r="193" spans="1:57" ht="12.75">
      <c r="A193" s="164"/>
      <c r="B193" s="165" t="s">
        <v>74</v>
      </c>
      <c r="C193" s="166" t="str">
        <f>CONCATENATE(B184," ",C184)</f>
        <v>2 Základy a zvláštní zakládání</v>
      </c>
      <c r="D193" s="167"/>
      <c r="E193" s="168"/>
      <c r="F193" s="169"/>
      <c r="G193" s="170">
        <f>SUM(G184:G192)</f>
        <v>0</v>
      </c>
      <c r="O193" s="150">
        <v>4</v>
      </c>
      <c r="BA193" s="171">
        <f>SUM(BA184:BA192)</f>
        <v>0</v>
      </c>
      <c r="BB193" s="171">
        <f>SUM(BB184:BB192)</f>
        <v>0</v>
      </c>
      <c r="BC193" s="171">
        <f>SUM(BC184:BC192)</f>
        <v>0</v>
      </c>
      <c r="BD193" s="171">
        <f>SUM(BD184:BD192)</f>
        <v>0</v>
      </c>
      <c r="BE193" s="171">
        <f>SUM(BE184:BE192)</f>
        <v>0</v>
      </c>
    </row>
    <row r="194" spans="1:15" ht="12.75">
      <c r="A194" s="144" t="s">
        <v>72</v>
      </c>
      <c r="B194" s="145" t="s">
        <v>356</v>
      </c>
      <c r="C194" s="146" t="s">
        <v>357</v>
      </c>
      <c r="D194" s="147"/>
      <c r="E194" s="148"/>
      <c r="F194" s="148"/>
      <c r="G194" s="149"/>
      <c r="O194" s="150">
        <v>1</v>
      </c>
    </row>
    <row r="195" spans="1:104" ht="22.5">
      <c r="A195" s="151">
        <v>112</v>
      </c>
      <c r="B195" s="152" t="s">
        <v>358</v>
      </c>
      <c r="C195" s="153" t="s">
        <v>359</v>
      </c>
      <c r="D195" s="154" t="s">
        <v>94</v>
      </c>
      <c r="E195" s="155">
        <v>3.36</v>
      </c>
      <c r="F195" s="155">
        <v>0</v>
      </c>
      <c r="G195" s="156">
        <f>E195*F195</f>
        <v>0</v>
      </c>
      <c r="O195" s="150">
        <v>2</v>
      </c>
      <c r="AA195" s="131">
        <v>1</v>
      </c>
      <c r="AB195" s="131">
        <v>1</v>
      </c>
      <c r="AC195" s="131">
        <v>1</v>
      </c>
      <c r="AZ195" s="131">
        <v>1</v>
      </c>
      <c r="BA195" s="131">
        <f>IF(AZ195=1,G195,0)</f>
        <v>0</v>
      </c>
      <c r="BB195" s="131">
        <f>IF(AZ195=2,G195,0)</f>
        <v>0</v>
      </c>
      <c r="BC195" s="131">
        <f>IF(AZ195=3,G195,0)</f>
        <v>0</v>
      </c>
      <c r="BD195" s="131">
        <f>IF(AZ195=4,G195,0)</f>
        <v>0</v>
      </c>
      <c r="BE195" s="131">
        <f>IF(AZ195=5,G195,0)</f>
        <v>0</v>
      </c>
      <c r="CA195" s="157">
        <v>1</v>
      </c>
      <c r="CB195" s="157">
        <v>1</v>
      </c>
      <c r="CZ195" s="131">
        <v>1.98674</v>
      </c>
    </row>
    <row r="196" spans="1:15" ht="12.75">
      <c r="A196" s="158"/>
      <c r="B196" s="160"/>
      <c r="C196" s="201" t="s">
        <v>360</v>
      </c>
      <c r="D196" s="202"/>
      <c r="E196" s="161">
        <v>2.73</v>
      </c>
      <c r="F196" s="162"/>
      <c r="G196" s="163"/>
      <c r="M196" s="159" t="s">
        <v>360</v>
      </c>
      <c r="O196" s="150"/>
    </row>
    <row r="197" spans="1:15" ht="12.75">
      <c r="A197" s="158"/>
      <c r="B197" s="160"/>
      <c r="C197" s="201" t="s">
        <v>361</v>
      </c>
      <c r="D197" s="202"/>
      <c r="E197" s="161">
        <v>0.63</v>
      </c>
      <c r="F197" s="162"/>
      <c r="G197" s="163"/>
      <c r="M197" s="159" t="s">
        <v>361</v>
      </c>
      <c r="O197" s="150"/>
    </row>
    <row r="198" spans="1:104" ht="22.5">
      <c r="A198" s="151">
        <v>113</v>
      </c>
      <c r="B198" s="152" t="s">
        <v>362</v>
      </c>
      <c r="C198" s="153" t="s">
        <v>363</v>
      </c>
      <c r="D198" s="154" t="s">
        <v>94</v>
      </c>
      <c r="E198" s="155">
        <v>3.465</v>
      </c>
      <c r="F198" s="155">
        <v>0</v>
      </c>
      <c r="G198" s="156">
        <f>E198*F198</f>
        <v>0</v>
      </c>
      <c r="O198" s="150">
        <v>2</v>
      </c>
      <c r="AA198" s="131">
        <v>1</v>
      </c>
      <c r="AB198" s="131">
        <v>1</v>
      </c>
      <c r="AC198" s="131">
        <v>1</v>
      </c>
      <c r="AZ198" s="131">
        <v>1</v>
      </c>
      <c r="BA198" s="131">
        <f>IF(AZ198=1,G198,0)</f>
        <v>0</v>
      </c>
      <c r="BB198" s="131">
        <f>IF(AZ198=2,G198,0)</f>
        <v>0</v>
      </c>
      <c r="BC198" s="131">
        <f>IF(AZ198=3,G198,0)</f>
        <v>0</v>
      </c>
      <c r="BD198" s="131">
        <f>IF(AZ198=4,G198,0)</f>
        <v>0</v>
      </c>
      <c r="BE198" s="131">
        <f>IF(AZ198=5,G198,0)</f>
        <v>0</v>
      </c>
      <c r="CA198" s="157">
        <v>1</v>
      </c>
      <c r="CB198" s="157">
        <v>1</v>
      </c>
      <c r="CZ198" s="131">
        <v>2.08178</v>
      </c>
    </row>
    <row r="199" spans="1:15" ht="12.75">
      <c r="A199" s="158"/>
      <c r="B199" s="160"/>
      <c r="C199" s="201" t="s">
        <v>364</v>
      </c>
      <c r="D199" s="202"/>
      <c r="E199" s="161">
        <v>2.3364</v>
      </c>
      <c r="F199" s="162"/>
      <c r="G199" s="163"/>
      <c r="M199" s="159" t="s">
        <v>364</v>
      </c>
      <c r="O199" s="150"/>
    </row>
    <row r="200" spans="1:15" ht="12.75">
      <c r="A200" s="158"/>
      <c r="B200" s="160"/>
      <c r="C200" s="201" t="s">
        <v>365</v>
      </c>
      <c r="D200" s="202"/>
      <c r="E200" s="161">
        <v>1.1286</v>
      </c>
      <c r="F200" s="162"/>
      <c r="G200" s="163"/>
      <c r="M200" s="159" t="s">
        <v>365</v>
      </c>
      <c r="O200" s="150"/>
    </row>
    <row r="201" spans="1:57" ht="12.75">
      <c r="A201" s="164"/>
      <c r="B201" s="165" t="s">
        <v>74</v>
      </c>
      <c r="C201" s="166" t="str">
        <f>CONCATENATE(B194," ",C194)</f>
        <v>3 Svislé a kompletní konstrukce</v>
      </c>
      <c r="D201" s="167"/>
      <c r="E201" s="168"/>
      <c r="F201" s="169"/>
      <c r="G201" s="170">
        <f>SUM(G194:G200)</f>
        <v>0</v>
      </c>
      <c r="O201" s="150">
        <v>4</v>
      </c>
      <c r="BA201" s="171">
        <f>SUM(BA194:BA200)</f>
        <v>0</v>
      </c>
      <c r="BB201" s="171">
        <f>SUM(BB194:BB200)</f>
        <v>0</v>
      </c>
      <c r="BC201" s="171">
        <f>SUM(BC194:BC200)</f>
        <v>0</v>
      </c>
      <c r="BD201" s="171">
        <f>SUM(BD194:BD200)</f>
        <v>0</v>
      </c>
      <c r="BE201" s="171">
        <f>SUM(BE194:BE200)</f>
        <v>0</v>
      </c>
    </row>
    <row r="202" spans="1:15" ht="12.75">
      <c r="A202" s="144" t="s">
        <v>72</v>
      </c>
      <c r="B202" s="145" t="s">
        <v>366</v>
      </c>
      <c r="C202" s="146" t="s">
        <v>367</v>
      </c>
      <c r="D202" s="147"/>
      <c r="E202" s="148"/>
      <c r="F202" s="148"/>
      <c r="G202" s="149"/>
      <c r="O202" s="150">
        <v>1</v>
      </c>
    </row>
    <row r="203" spans="1:104" ht="12.75">
      <c r="A203" s="151">
        <v>114</v>
      </c>
      <c r="B203" s="152" t="s">
        <v>368</v>
      </c>
      <c r="C203" s="153" t="s">
        <v>369</v>
      </c>
      <c r="D203" s="154" t="s">
        <v>94</v>
      </c>
      <c r="E203" s="155">
        <v>11.115</v>
      </c>
      <c r="F203" s="155">
        <v>0</v>
      </c>
      <c r="G203" s="156">
        <f>E203*F203</f>
        <v>0</v>
      </c>
      <c r="O203" s="150">
        <v>2</v>
      </c>
      <c r="AA203" s="131">
        <v>1</v>
      </c>
      <c r="AB203" s="131">
        <v>1</v>
      </c>
      <c r="AC203" s="131">
        <v>1</v>
      </c>
      <c r="AZ203" s="131">
        <v>1</v>
      </c>
      <c r="BA203" s="131">
        <f>IF(AZ203=1,G203,0)</f>
        <v>0</v>
      </c>
      <c r="BB203" s="131">
        <f>IF(AZ203=2,G203,0)</f>
        <v>0</v>
      </c>
      <c r="BC203" s="131">
        <f>IF(AZ203=3,G203,0)</f>
        <v>0</v>
      </c>
      <c r="BD203" s="131">
        <f>IF(AZ203=4,G203,0)</f>
        <v>0</v>
      </c>
      <c r="BE203" s="131">
        <f>IF(AZ203=5,G203,0)</f>
        <v>0</v>
      </c>
      <c r="CA203" s="157">
        <v>1</v>
      </c>
      <c r="CB203" s="157">
        <v>1</v>
      </c>
      <c r="CZ203" s="131">
        <v>2.41705</v>
      </c>
    </row>
    <row r="204" spans="1:15" ht="22.5">
      <c r="A204" s="158"/>
      <c r="B204" s="160"/>
      <c r="C204" s="201" t="s">
        <v>370</v>
      </c>
      <c r="D204" s="202"/>
      <c r="E204" s="161">
        <v>6.21</v>
      </c>
      <c r="F204" s="162"/>
      <c r="G204" s="163"/>
      <c r="M204" s="159" t="s">
        <v>370</v>
      </c>
      <c r="O204" s="150"/>
    </row>
    <row r="205" spans="1:15" ht="12.75">
      <c r="A205" s="158"/>
      <c r="B205" s="160"/>
      <c r="C205" s="201" t="s">
        <v>371</v>
      </c>
      <c r="D205" s="202"/>
      <c r="E205" s="161">
        <v>0</v>
      </c>
      <c r="F205" s="162"/>
      <c r="G205" s="163"/>
      <c r="M205" s="159" t="s">
        <v>371</v>
      </c>
      <c r="O205" s="150"/>
    </row>
    <row r="206" spans="1:15" ht="12.75">
      <c r="A206" s="158"/>
      <c r="B206" s="160"/>
      <c r="C206" s="201" t="s">
        <v>372</v>
      </c>
      <c r="D206" s="202"/>
      <c r="E206" s="161">
        <v>4.905</v>
      </c>
      <c r="F206" s="162"/>
      <c r="G206" s="163"/>
      <c r="M206" s="159" t="s">
        <v>372</v>
      </c>
      <c r="O206" s="150"/>
    </row>
    <row r="207" spans="1:104" ht="12.75">
      <c r="A207" s="151">
        <v>115</v>
      </c>
      <c r="B207" s="152" t="s">
        <v>373</v>
      </c>
      <c r="C207" s="153" t="s">
        <v>374</v>
      </c>
      <c r="D207" s="154" t="s">
        <v>375</v>
      </c>
      <c r="E207" s="155">
        <v>0.6669</v>
      </c>
      <c r="F207" s="155">
        <v>0</v>
      </c>
      <c r="G207" s="156">
        <f>E207*F207</f>
        <v>0</v>
      </c>
      <c r="O207" s="150">
        <v>2</v>
      </c>
      <c r="AA207" s="131">
        <v>1</v>
      </c>
      <c r="AB207" s="131">
        <v>1</v>
      </c>
      <c r="AC207" s="131">
        <v>1</v>
      </c>
      <c r="AZ207" s="131">
        <v>1</v>
      </c>
      <c r="BA207" s="131">
        <f>IF(AZ207=1,G207,0)</f>
        <v>0</v>
      </c>
      <c r="BB207" s="131">
        <f>IF(AZ207=2,G207,0)</f>
        <v>0</v>
      </c>
      <c r="BC207" s="131">
        <f>IF(AZ207=3,G207,0)</f>
        <v>0</v>
      </c>
      <c r="BD207" s="131">
        <f>IF(AZ207=4,G207,0)</f>
        <v>0</v>
      </c>
      <c r="BE207" s="131">
        <f>IF(AZ207=5,G207,0)</f>
        <v>0</v>
      </c>
      <c r="CA207" s="157">
        <v>1</v>
      </c>
      <c r="CB207" s="157">
        <v>1</v>
      </c>
      <c r="CZ207" s="131">
        <v>1.03402</v>
      </c>
    </row>
    <row r="208" spans="1:15" ht="12.75">
      <c r="A208" s="158"/>
      <c r="B208" s="160"/>
      <c r="C208" s="201" t="s">
        <v>376</v>
      </c>
      <c r="D208" s="202"/>
      <c r="E208" s="161">
        <v>0.6669</v>
      </c>
      <c r="F208" s="162"/>
      <c r="G208" s="163"/>
      <c r="M208" s="159" t="s">
        <v>376</v>
      </c>
      <c r="O208" s="150"/>
    </row>
    <row r="209" spans="1:104" ht="22.5">
      <c r="A209" s="151">
        <v>116</v>
      </c>
      <c r="B209" s="152" t="s">
        <v>377</v>
      </c>
      <c r="C209" s="153" t="s">
        <v>378</v>
      </c>
      <c r="D209" s="154" t="s">
        <v>375</v>
      </c>
      <c r="E209" s="155">
        <v>0.054</v>
      </c>
      <c r="F209" s="155">
        <v>0</v>
      </c>
      <c r="G209" s="156">
        <f>E209*F209</f>
        <v>0</v>
      </c>
      <c r="O209" s="150">
        <v>2</v>
      </c>
      <c r="AA209" s="131">
        <v>1</v>
      </c>
      <c r="AB209" s="131">
        <v>1</v>
      </c>
      <c r="AC209" s="131">
        <v>1</v>
      </c>
      <c r="AZ209" s="131">
        <v>1</v>
      </c>
      <c r="BA209" s="131">
        <f>IF(AZ209=1,G209,0)</f>
        <v>0</v>
      </c>
      <c r="BB209" s="131">
        <f>IF(AZ209=2,G209,0)</f>
        <v>0</v>
      </c>
      <c r="BC209" s="131">
        <f>IF(AZ209=3,G209,0)</f>
        <v>0</v>
      </c>
      <c r="BD209" s="131">
        <f>IF(AZ209=4,G209,0)</f>
        <v>0</v>
      </c>
      <c r="BE209" s="131">
        <f>IF(AZ209=5,G209,0)</f>
        <v>0</v>
      </c>
      <c r="CA209" s="157">
        <v>1</v>
      </c>
      <c r="CB209" s="157">
        <v>1</v>
      </c>
      <c r="CZ209" s="131">
        <v>1.05728</v>
      </c>
    </row>
    <row r="210" spans="1:15" ht="12.75">
      <c r="A210" s="158"/>
      <c r="B210" s="160"/>
      <c r="C210" s="201" t="s">
        <v>379</v>
      </c>
      <c r="D210" s="202"/>
      <c r="E210" s="161">
        <v>0.054</v>
      </c>
      <c r="F210" s="162"/>
      <c r="G210" s="163"/>
      <c r="M210" s="159" t="s">
        <v>379</v>
      </c>
      <c r="O210" s="150"/>
    </row>
    <row r="211" spans="1:104" ht="12.75">
      <c r="A211" s="151">
        <v>117</v>
      </c>
      <c r="B211" s="152" t="s">
        <v>380</v>
      </c>
      <c r="C211" s="153" t="s">
        <v>381</v>
      </c>
      <c r="D211" s="154" t="s">
        <v>90</v>
      </c>
      <c r="E211" s="155">
        <v>16.2</v>
      </c>
      <c r="F211" s="155">
        <v>0</v>
      </c>
      <c r="G211" s="156">
        <f>E211*F211</f>
        <v>0</v>
      </c>
      <c r="O211" s="150">
        <v>2</v>
      </c>
      <c r="AA211" s="131">
        <v>1</v>
      </c>
      <c r="AB211" s="131">
        <v>1</v>
      </c>
      <c r="AC211" s="131">
        <v>1</v>
      </c>
      <c r="AZ211" s="131">
        <v>1</v>
      </c>
      <c r="BA211" s="131">
        <f>IF(AZ211=1,G211,0)</f>
        <v>0</v>
      </c>
      <c r="BB211" s="131">
        <f>IF(AZ211=2,G211,0)</f>
        <v>0</v>
      </c>
      <c r="BC211" s="131">
        <f>IF(AZ211=3,G211,0)</f>
        <v>0</v>
      </c>
      <c r="BD211" s="131">
        <f>IF(AZ211=4,G211,0)</f>
        <v>0</v>
      </c>
      <c r="BE211" s="131">
        <f>IF(AZ211=5,G211,0)</f>
        <v>0</v>
      </c>
      <c r="CA211" s="157">
        <v>1</v>
      </c>
      <c r="CB211" s="157">
        <v>1</v>
      </c>
      <c r="CZ211" s="131">
        <v>0.0324</v>
      </c>
    </row>
    <row r="212" spans="1:104" ht="12.75">
      <c r="A212" s="151">
        <v>118</v>
      </c>
      <c r="B212" s="152" t="s">
        <v>382</v>
      </c>
      <c r="C212" s="153" t="s">
        <v>383</v>
      </c>
      <c r="D212" s="154" t="s">
        <v>90</v>
      </c>
      <c r="E212" s="155">
        <v>16.2</v>
      </c>
      <c r="F212" s="155">
        <v>0</v>
      </c>
      <c r="G212" s="156">
        <f>E212*F212</f>
        <v>0</v>
      </c>
      <c r="O212" s="150">
        <v>2</v>
      </c>
      <c r="AA212" s="131">
        <v>1</v>
      </c>
      <c r="AB212" s="131">
        <v>1</v>
      </c>
      <c r="AC212" s="131">
        <v>1</v>
      </c>
      <c r="AZ212" s="131">
        <v>1</v>
      </c>
      <c r="BA212" s="131">
        <f>IF(AZ212=1,G212,0)</f>
        <v>0</v>
      </c>
      <c r="BB212" s="131">
        <f>IF(AZ212=2,G212,0)</f>
        <v>0</v>
      </c>
      <c r="BC212" s="131">
        <f>IF(AZ212=3,G212,0)</f>
        <v>0</v>
      </c>
      <c r="BD212" s="131">
        <f>IF(AZ212=4,G212,0)</f>
        <v>0</v>
      </c>
      <c r="BE212" s="131">
        <f>IF(AZ212=5,G212,0)</f>
        <v>0</v>
      </c>
      <c r="CA212" s="157">
        <v>1</v>
      </c>
      <c r="CB212" s="157">
        <v>1</v>
      </c>
      <c r="CZ212" s="131">
        <v>0</v>
      </c>
    </row>
    <row r="213" spans="1:15" ht="12.75">
      <c r="A213" s="158"/>
      <c r="B213" s="160"/>
      <c r="C213" s="201" t="s">
        <v>384</v>
      </c>
      <c r="D213" s="202"/>
      <c r="E213" s="161">
        <v>16.2</v>
      </c>
      <c r="F213" s="162"/>
      <c r="G213" s="163"/>
      <c r="M213" s="159" t="s">
        <v>384</v>
      </c>
      <c r="O213" s="150"/>
    </row>
    <row r="214" spans="1:104" ht="22.5">
      <c r="A214" s="151">
        <v>119</v>
      </c>
      <c r="B214" s="152" t="s">
        <v>385</v>
      </c>
      <c r="C214" s="153" t="s">
        <v>386</v>
      </c>
      <c r="D214" s="154" t="s">
        <v>90</v>
      </c>
      <c r="E214" s="155">
        <v>13.5</v>
      </c>
      <c r="F214" s="155">
        <v>0</v>
      </c>
      <c r="G214" s="156">
        <f>E214*F214</f>
        <v>0</v>
      </c>
      <c r="O214" s="150">
        <v>2</v>
      </c>
      <c r="AA214" s="131">
        <v>1</v>
      </c>
      <c r="AB214" s="131">
        <v>1</v>
      </c>
      <c r="AC214" s="131">
        <v>1</v>
      </c>
      <c r="AZ214" s="131">
        <v>1</v>
      </c>
      <c r="BA214" s="131">
        <f>IF(AZ214=1,G214,0)</f>
        <v>0</v>
      </c>
      <c r="BB214" s="131">
        <f>IF(AZ214=2,G214,0)</f>
        <v>0</v>
      </c>
      <c r="BC214" s="131">
        <f>IF(AZ214=3,G214,0)</f>
        <v>0</v>
      </c>
      <c r="BD214" s="131">
        <f>IF(AZ214=4,G214,0)</f>
        <v>0</v>
      </c>
      <c r="BE214" s="131">
        <f>IF(AZ214=5,G214,0)</f>
        <v>0</v>
      </c>
      <c r="CA214" s="157">
        <v>1</v>
      </c>
      <c r="CB214" s="157">
        <v>1</v>
      </c>
      <c r="CZ214" s="131">
        <v>0.3708</v>
      </c>
    </row>
    <row r="215" spans="1:15" ht="12.75">
      <c r="A215" s="158"/>
      <c r="B215" s="160"/>
      <c r="C215" s="201" t="s">
        <v>387</v>
      </c>
      <c r="D215" s="202"/>
      <c r="E215" s="161">
        <v>13.5</v>
      </c>
      <c r="F215" s="162"/>
      <c r="G215" s="163"/>
      <c r="M215" s="159" t="s">
        <v>387</v>
      </c>
      <c r="O215" s="150"/>
    </row>
    <row r="216" spans="1:104" ht="12.75">
      <c r="A216" s="151">
        <v>120</v>
      </c>
      <c r="B216" s="152" t="s">
        <v>388</v>
      </c>
      <c r="C216" s="153" t="s">
        <v>389</v>
      </c>
      <c r="D216" s="154" t="s">
        <v>110</v>
      </c>
      <c r="E216" s="155">
        <v>27</v>
      </c>
      <c r="F216" s="155">
        <v>0</v>
      </c>
      <c r="G216" s="156">
        <f>E216*F216</f>
        <v>0</v>
      </c>
      <c r="O216" s="150">
        <v>2</v>
      </c>
      <c r="AA216" s="131">
        <v>3</v>
      </c>
      <c r="AB216" s="131">
        <v>1</v>
      </c>
      <c r="AC216" s="131" t="s">
        <v>388</v>
      </c>
      <c r="AZ216" s="131">
        <v>1</v>
      </c>
      <c r="BA216" s="131">
        <f>IF(AZ216=1,G216,0)</f>
        <v>0</v>
      </c>
      <c r="BB216" s="131">
        <f>IF(AZ216=2,G216,0)</f>
        <v>0</v>
      </c>
      <c r="BC216" s="131">
        <f>IF(AZ216=3,G216,0)</f>
        <v>0</v>
      </c>
      <c r="BD216" s="131">
        <f>IF(AZ216=4,G216,0)</f>
        <v>0</v>
      </c>
      <c r="BE216" s="131">
        <f>IF(AZ216=5,G216,0)</f>
        <v>0</v>
      </c>
      <c r="CA216" s="157">
        <v>3</v>
      </c>
      <c r="CB216" s="157">
        <v>1</v>
      </c>
      <c r="CZ216" s="131">
        <v>0.062</v>
      </c>
    </row>
    <row r="217" spans="1:15" ht="12.75">
      <c r="A217" s="158"/>
      <c r="B217" s="160"/>
      <c r="C217" s="201" t="s">
        <v>390</v>
      </c>
      <c r="D217" s="202"/>
      <c r="E217" s="161">
        <v>18</v>
      </c>
      <c r="F217" s="162"/>
      <c r="G217" s="163"/>
      <c r="M217" s="159" t="s">
        <v>390</v>
      </c>
      <c r="O217" s="150"/>
    </row>
    <row r="218" spans="1:15" ht="12.75">
      <c r="A218" s="158"/>
      <c r="B218" s="160"/>
      <c r="C218" s="201" t="s">
        <v>391</v>
      </c>
      <c r="D218" s="202"/>
      <c r="E218" s="161">
        <v>9</v>
      </c>
      <c r="F218" s="162"/>
      <c r="G218" s="163"/>
      <c r="M218" s="159" t="s">
        <v>391</v>
      </c>
      <c r="O218" s="150"/>
    </row>
    <row r="219" spans="1:57" ht="12.75">
      <c r="A219" s="164"/>
      <c r="B219" s="165" t="s">
        <v>74</v>
      </c>
      <c r="C219" s="166" t="str">
        <f>CONCATENATE(B202," ",C202)</f>
        <v>43 Schodiště</v>
      </c>
      <c r="D219" s="167"/>
      <c r="E219" s="168"/>
      <c r="F219" s="169"/>
      <c r="G219" s="170">
        <f>SUM(G202:G218)</f>
        <v>0</v>
      </c>
      <c r="O219" s="150">
        <v>4</v>
      </c>
      <c r="BA219" s="171">
        <f>SUM(BA202:BA218)</f>
        <v>0</v>
      </c>
      <c r="BB219" s="171">
        <f>SUM(BB202:BB218)</f>
        <v>0</v>
      </c>
      <c r="BC219" s="171">
        <f>SUM(BC202:BC218)</f>
        <v>0</v>
      </c>
      <c r="BD219" s="171">
        <f>SUM(BD202:BD218)</f>
        <v>0</v>
      </c>
      <c r="BE219" s="171">
        <f>SUM(BE202:BE218)</f>
        <v>0</v>
      </c>
    </row>
    <row r="220" spans="1:15" ht="12.75">
      <c r="A220" s="144" t="s">
        <v>72</v>
      </c>
      <c r="B220" s="145" t="s">
        <v>392</v>
      </c>
      <c r="C220" s="146" t="s">
        <v>393</v>
      </c>
      <c r="D220" s="147"/>
      <c r="E220" s="148"/>
      <c r="F220" s="148"/>
      <c r="G220" s="149"/>
      <c r="O220" s="150">
        <v>1</v>
      </c>
    </row>
    <row r="221" spans="1:104" ht="22.5">
      <c r="A221" s="151">
        <v>121</v>
      </c>
      <c r="B221" s="152" t="s">
        <v>328</v>
      </c>
      <c r="C221" s="153" t="s">
        <v>394</v>
      </c>
      <c r="D221" s="154" t="s">
        <v>90</v>
      </c>
      <c r="E221" s="155">
        <v>142</v>
      </c>
      <c r="F221" s="155">
        <v>0</v>
      </c>
      <c r="G221" s="156">
        <f>E221*F221</f>
        <v>0</v>
      </c>
      <c r="O221" s="150">
        <v>2</v>
      </c>
      <c r="AA221" s="131">
        <v>1</v>
      </c>
      <c r="AB221" s="131">
        <v>0</v>
      </c>
      <c r="AC221" s="131">
        <v>0</v>
      </c>
      <c r="AZ221" s="131">
        <v>1</v>
      </c>
      <c r="BA221" s="131">
        <f>IF(AZ221=1,G221,0)</f>
        <v>0</v>
      </c>
      <c r="BB221" s="131">
        <f>IF(AZ221=2,G221,0)</f>
        <v>0</v>
      </c>
      <c r="BC221" s="131">
        <f>IF(AZ221=3,G221,0)</f>
        <v>0</v>
      </c>
      <c r="BD221" s="131">
        <f>IF(AZ221=4,G221,0)</f>
        <v>0</v>
      </c>
      <c r="BE221" s="131">
        <f>IF(AZ221=5,G221,0)</f>
        <v>0</v>
      </c>
      <c r="CA221" s="157">
        <v>1</v>
      </c>
      <c r="CB221" s="157">
        <v>0</v>
      </c>
      <c r="CZ221" s="131">
        <v>0</v>
      </c>
    </row>
    <row r="222" spans="1:15" ht="12.75">
      <c r="A222" s="158"/>
      <c r="B222" s="160"/>
      <c r="C222" s="201" t="s">
        <v>395</v>
      </c>
      <c r="D222" s="202"/>
      <c r="E222" s="161">
        <v>142</v>
      </c>
      <c r="F222" s="162"/>
      <c r="G222" s="163"/>
      <c r="M222" s="159" t="s">
        <v>395</v>
      </c>
      <c r="O222" s="150"/>
    </row>
    <row r="223" spans="1:104" ht="22.5">
      <c r="A223" s="151">
        <v>122</v>
      </c>
      <c r="B223" s="152" t="s">
        <v>396</v>
      </c>
      <c r="C223" s="153" t="s">
        <v>397</v>
      </c>
      <c r="D223" s="154" t="s">
        <v>90</v>
      </c>
      <c r="E223" s="155">
        <v>5.28</v>
      </c>
      <c r="F223" s="155">
        <v>0</v>
      </c>
      <c r="G223" s="156">
        <f>E223*F223</f>
        <v>0</v>
      </c>
      <c r="O223" s="150">
        <v>2</v>
      </c>
      <c r="AA223" s="131">
        <v>1</v>
      </c>
      <c r="AB223" s="131">
        <v>1</v>
      </c>
      <c r="AC223" s="131">
        <v>1</v>
      </c>
      <c r="AZ223" s="131">
        <v>1</v>
      </c>
      <c r="BA223" s="131">
        <f>IF(AZ223=1,G223,0)</f>
        <v>0</v>
      </c>
      <c r="BB223" s="131">
        <f>IF(AZ223=2,G223,0)</f>
        <v>0</v>
      </c>
      <c r="BC223" s="131">
        <f>IF(AZ223=3,G223,0)</f>
        <v>0</v>
      </c>
      <c r="BD223" s="131">
        <f>IF(AZ223=4,G223,0)</f>
        <v>0</v>
      </c>
      <c r="BE223" s="131">
        <f>IF(AZ223=5,G223,0)</f>
        <v>0</v>
      </c>
      <c r="CA223" s="157">
        <v>1</v>
      </c>
      <c r="CB223" s="157">
        <v>1</v>
      </c>
      <c r="CZ223" s="131">
        <v>0.1012</v>
      </c>
    </row>
    <row r="224" spans="1:15" ht="12.75">
      <c r="A224" s="158"/>
      <c r="B224" s="160"/>
      <c r="C224" s="201" t="s">
        <v>398</v>
      </c>
      <c r="D224" s="202"/>
      <c r="E224" s="161">
        <v>5.28</v>
      </c>
      <c r="F224" s="162"/>
      <c r="G224" s="163"/>
      <c r="M224" s="159" t="s">
        <v>398</v>
      </c>
      <c r="O224" s="150"/>
    </row>
    <row r="225" spans="1:104" ht="12.75">
      <c r="A225" s="151">
        <v>123</v>
      </c>
      <c r="B225" s="152" t="s">
        <v>399</v>
      </c>
      <c r="C225" s="153" t="s">
        <v>400</v>
      </c>
      <c r="D225" s="154" t="s">
        <v>90</v>
      </c>
      <c r="E225" s="155">
        <v>142</v>
      </c>
      <c r="F225" s="155">
        <v>0</v>
      </c>
      <c r="G225" s="156">
        <f>E225*F225</f>
        <v>0</v>
      </c>
      <c r="O225" s="150">
        <v>2</v>
      </c>
      <c r="AA225" s="131">
        <v>1</v>
      </c>
      <c r="AB225" s="131">
        <v>1</v>
      </c>
      <c r="AC225" s="131">
        <v>1</v>
      </c>
      <c r="AZ225" s="131">
        <v>1</v>
      </c>
      <c r="BA225" s="131">
        <f>IF(AZ225=1,G225,0)</f>
        <v>0</v>
      </c>
      <c r="BB225" s="131">
        <f>IF(AZ225=2,G225,0)</f>
        <v>0</v>
      </c>
      <c r="BC225" s="131">
        <f>IF(AZ225=3,G225,0)</f>
        <v>0</v>
      </c>
      <c r="BD225" s="131">
        <f>IF(AZ225=4,G225,0)</f>
        <v>0</v>
      </c>
      <c r="BE225" s="131">
        <f>IF(AZ225=5,G225,0)</f>
        <v>0</v>
      </c>
      <c r="CA225" s="157">
        <v>1</v>
      </c>
      <c r="CB225" s="157">
        <v>1</v>
      </c>
      <c r="CZ225" s="131">
        <v>0.2024</v>
      </c>
    </row>
    <row r="226" spans="1:15" ht="12.75">
      <c r="A226" s="158"/>
      <c r="B226" s="160"/>
      <c r="C226" s="201" t="s">
        <v>395</v>
      </c>
      <c r="D226" s="202"/>
      <c r="E226" s="161">
        <v>142</v>
      </c>
      <c r="F226" s="162"/>
      <c r="G226" s="163"/>
      <c r="M226" s="159" t="s">
        <v>395</v>
      </c>
      <c r="O226" s="150"/>
    </row>
    <row r="227" spans="1:104" ht="22.5">
      <c r="A227" s="151">
        <v>124</v>
      </c>
      <c r="B227" s="152" t="s">
        <v>401</v>
      </c>
      <c r="C227" s="153" t="s">
        <v>402</v>
      </c>
      <c r="D227" s="154" t="s">
        <v>90</v>
      </c>
      <c r="E227" s="155">
        <v>142</v>
      </c>
      <c r="F227" s="155">
        <v>0</v>
      </c>
      <c r="G227" s="156">
        <f>E227*F227</f>
        <v>0</v>
      </c>
      <c r="O227" s="150">
        <v>2</v>
      </c>
      <c r="AA227" s="131">
        <v>1</v>
      </c>
      <c r="AB227" s="131">
        <v>1</v>
      </c>
      <c r="AC227" s="131">
        <v>1</v>
      </c>
      <c r="AZ227" s="131">
        <v>1</v>
      </c>
      <c r="BA227" s="131">
        <f>IF(AZ227=1,G227,0)</f>
        <v>0</v>
      </c>
      <c r="BB227" s="131">
        <f>IF(AZ227=2,G227,0)</f>
        <v>0</v>
      </c>
      <c r="BC227" s="131">
        <f>IF(AZ227=3,G227,0)</f>
        <v>0</v>
      </c>
      <c r="BD227" s="131">
        <f>IF(AZ227=4,G227,0)</f>
        <v>0</v>
      </c>
      <c r="BE227" s="131">
        <f>IF(AZ227=5,G227,0)</f>
        <v>0</v>
      </c>
      <c r="CA227" s="157">
        <v>1</v>
      </c>
      <c r="CB227" s="157">
        <v>1</v>
      </c>
      <c r="CZ227" s="131">
        <v>0.001</v>
      </c>
    </row>
    <row r="228" spans="1:104" ht="22.5">
      <c r="A228" s="151">
        <v>125</v>
      </c>
      <c r="B228" s="152" t="s">
        <v>330</v>
      </c>
      <c r="C228" s="153" t="s">
        <v>403</v>
      </c>
      <c r="D228" s="154" t="s">
        <v>90</v>
      </c>
      <c r="E228" s="155">
        <v>10.24</v>
      </c>
      <c r="F228" s="155">
        <v>0</v>
      </c>
      <c r="G228" s="156">
        <f>E228*F228</f>
        <v>0</v>
      </c>
      <c r="O228" s="150">
        <v>2</v>
      </c>
      <c r="AA228" s="131">
        <v>1</v>
      </c>
      <c r="AB228" s="131">
        <v>1</v>
      </c>
      <c r="AC228" s="131">
        <v>1</v>
      </c>
      <c r="AZ228" s="131">
        <v>1</v>
      </c>
      <c r="BA228" s="131">
        <f>IF(AZ228=1,G228,0)</f>
        <v>0</v>
      </c>
      <c r="BB228" s="131">
        <f>IF(AZ228=2,G228,0)</f>
        <v>0</v>
      </c>
      <c r="BC228" s="131">
        <f>IF(AZ228=3,G228,0)</f>
        <v>0</v>
      </c>
      <c r="BD228" s="131">
        <f>IF(AZ228=4,G228,0)</f>
        <v>0</v>
      </c>
      <c r="BE228" s="131">
        <f>IF(AZ228=5,G228,0)</f>
        <v>0</v>
      </c>
      <c r="CA228" s="157">
        <v>1</v>
      </c>
      <c r="CB228" s="157">
        <v>1</v>
      </c>
      <c r="CZ228" s="131">
        <v>0.18907</v>
      </c>
    </row>
    <row r="229" spans="1:15" ht="12.75">
      <c r="A229" s="158"/>
      <c r="B229" s="160"/>
      <c r="C229" s="201" t="s">
        <v>404</v>
      </c>
      <c r="D229" s="202"/>
      <c r="E229" s="161">
        <v>10.24</v>
      </c>
      <c r="F229" s="162"/>
      <c r="G229" s="163"/>
      <c r="M229" s="159" t="s">
        <v>404</v>
      </c>
      <c r="O229" s="150"/>
    </row>
    <row r="230" spans="1:104" ht="22.5">
      <c r="A230" s="151">
        <v>126</v>
      </c>
      <c r="B230" s="152" t="s">
        <v>405</v>
      </c>
      <c r="C230" s="153" t="s">
        <v>406</v>
      </c>
      <c r="D230" s="154" t="s">
        <v>90</v>
      </c>
      <c r="E230" s="155">
        <v>7.146</v>
      </c>
      <c r="F230" s="155">
        <v>0</v>
      </c>
      <c r="G230" s="156">
        <f>E230*F230</f>
        <v>0</v>
      </c>
      <c r="O230" s="150">
        <v>2</v>
      </c>
      <c r="AA230" s="131">
        <v>1</v>
      </c>
      <c r="AB230" s="131">
        <v>0</v>
      </c>
      <c r="AC230" s="131">
        <v>0</v>
      </c>
      <c r="AZ230" s="131">
        <v>1</v>
      </c>
      <c r="BA230" s="131">
        <f>IF(AZ230=1,G230,0)</f>
        <v>0</v>
      </c>
      <c r="BB230" s="131">
        <f>IF(AZ230=2,G230,0)</f>
        <v>0</v>
      </c>
      <c r="BC230" s="131">
        <f>IF(AZ230=3,G230,0)</f>
        <v>0</v>
      </c>
      <c r="BD230" s="131">
        <f>IF(AZ230=4,G230,0)</f>
        <v>0</v>
      </c>
      <c r="BE230" s="131">
        <f>IF(AZ230=5,G230,0)</f>
        <v>0</v>
      </c>
      <c r="CA230" s="157">
        <v>1</v>
      </c>
      <c r="CB230" s="157">
        <v>0</v>
      </c>
      <c r="CZ230" s="131">
        <v>0.46166</v>
      </c>
    </row>
    <row r="231" spans="1:15" ht="12.75">
      <c r="A231" s="158"/>
      <c r="B231" s="160"/>
      <c r="C231" s="201" t="s">
        <v>407</v>
      </c>
      <c r="D231" s="202"/>
      <c r="E231" s="161">
        <v>7.146</v>
      </c>
      <c r="F231" s="162"/>
      <c r="G231" s="163"/>
      <c r="M231" s="159" t="s">
        <v>407</v>
      </c>
      <c r="O231" s="150"/>
    </row>
    <row r="232" spans="1:104" ht="22.5">
      <c r="A232" s="151">
        <v>127</v>
      </c>
      <c r="B232" s="152" t="s">
        <v>408</v>
      </c>
      <c r="C232" s="153" t="s">
        <v>409</v>
      </c>
      <c r="D232" s="154" t="s">
        <v>94</v>
      </c>
      <c r="E232" s="155">
        <v>1.82</v>
      </c>
      <c r="F232" s="155">
        <v>0</v>
      </c>
      <c r="G232" s="156">
        <f>E232*F232</f>
        <v>0</v>
      </c>
      <c r="O232" s="150">
        <v>2</v>
      </c>
      <c r="AA232" s="131">
        <v>1</v>
      </c>
      <c r="AB232" s="131">
        <v>1</v>
      </c>
      <c r="AC232" s="131">
        <v>1</v>
      </c>
      <c r="AZ232" s="131">
        <v>1</v>
      </c>
      <c r="BA232" s="131">
        <f>IF(AZ232=1,G232,0)</f>
        <v>0</v>
      </c>
      <c r="BB232" s="131">
        <f>IF(AZ232=2,G232,0)</f>
        <v>0</v>
      </c>
      <c r="BC232" s="131">
        <f>IF(AZ232=3,G232,0)</f>
        <v>0</v>
      </c>
      <c r="BD232" s="131">
        <f>IF(AZ232=4,G232,0)</f>
        <v>0</v>
      </c>
      <c r="BE232" s="131">
        <f>IF(AZ232=5,G232,0)</f>
        <v>0</v>
      </c>
      <c r="CA232" s="157">
        <v>1</v>
      </c>
      <c r="CB232" s="157">
        <v>1</v>
      </c>
      <c r="CZ232" s="131">
        <v>1.837</v>
      </c>
    </row>
    <row r="233" spans="1:15" ht="12.75">
      <c r="A233" s="158"/>
      <c r="B233" s="160"/>
      <c r="C233" s="201" t="s">
        <v>410</v>
      </c>
      <c r="D233" s="202"/>
      <c r="E233" s="161">
        <v>1.82</v>
      </c>
      <c r="F233" s="162"/>
      <c r="G233" s="163"/>
      <c r="M233" s="159" t="s">
        <v>410</v>
      </c>
      <c r="O233" s="150"/>
    </row>
    <row r="234" spans="1:57" ht="12.75">
      <c r="A234" s="164"/>
      <c r="B234" s="165" t="s">
        <v>74</v>
      </c>
      <c r="C234" s="166" t="str">
        <f>CONCATENATE(B220," ",C220)</f>
        <v>46 Zpevněné plochy</v>
      </c>
      <c r="D234" s="167"/>
      <c r="E234" s="168"/>
      <c r="F234" s="169"/>
      <c r="G234" s="170">
        <f>SUM(G220:G233)</f>
        <v>0</v>
      </c>
      <c r="O234" s="150">
        <v>4</v>
      </c>
      <c r="BA234" s="171">
        <f>SUM(BA220:BA233)</f>
        <v>0</v>
      </c>
      <c r="BB234" s="171">
        <f>SUM(BB220:BB233)</f>
        <v>0</v>
      </c>
      <c r="BC234" s="171">
        <f>SUM(BC220:BC233)</f>
        <v>0</v>
      </c>
      <c r="BD234" s="171">
        <f>SUM(BD220:BD233)</f>
        <v>0</v>
      </c>
      <c r="BE234" s="171">
        <f>SUM(BE220:BE233)</f>
        <v>0</v>
      </c>
    </row>
    <row r="235" spans="1:15" ht="12.75">
      <c r="A235" s="144" t="s">
        <v>72</v>
      </c>
      <c r="B235" s="145" t="s">
        <v>411</v>
      </c>
      <c r="C235" s="146" t="s">
        <v>412</v>
      </c>
      <c r="D235" s="147"/>
      <c r="E235" s="148"/>
      <c r="F235" s="148"/>
      <c r="G235" s="149"/>
      <c r="O235" s="150">
        <v>1</v>
      </c>
    </row>
    <row r="236" spans="1:104" ht="22.5">
      <c r="A236" s="151">
        <v>128</v>
      </c>
      <c r="B236" s="152" t="s">
        <v>413</v>
      </c>
      <c r="C236" s="153" t="s">
        <v>414</v>
      </c>
      <c r="D236" s="154" t="s">
        <v>90</v>
      </c>
      <c r="E236" s="155">
        <v>32</v>
      </c>
      <c r="F236" s="155">
        <v>0</v>
      </c>
      <c r="G236" s="156">
        <f>E236*F236</f>
        <v>0</v>
      </c>
      <c r="O236" s="150">
        <v>2</v>
      </c>
      <c r="AA236" s="131">
        <v>1</v>
      </c>
      <c r="AB236" s="131">
        <v>1</v>
      </c>
      <c r="AC236" s="131">
        <v>1</v>
      </c>
      <c r="AZ236" s="131">
        <v>1</v>
      </c>
      <c r="BA236" s="131">
        <f>IF(AZ236=1,G236,0)</f>
        <v>0</v>
      </c>
      <c r="BB236" s="131">
        <f>IF(AZ236=2,G236,0)</f>
        <v>0</v>
      </c>
      <c r="BC236" s="131">
        <f>IF(AZ236=3,G236,0)</f>
        <v>0</v>
      </c>
      <c r="BD236" s="131">
        <f>IF(AZ236=4,G236,0)</f>
        <v>0</v>
      </c>
      <c r="BE236" s="131">
        <f>IF(AZ236=5,G236,0)</f>
        <v>0</v>
      </c>
      <c r="CA236" s="157">
        <v>1</v>
      </c>
      <c r="CB236" s="157">
        <v>1</v>
      </c>
      <c r="CZ236" s="131">
        <v>0.54</v>
      </c>
    </row>
    <row r="237" spans="1:15" ht="12.75">
      <c r="A237" s="158"/>
      <c r="B237" s="160"/>
      <c r="C237" s="201" t="s">
        <v>415</v>
      </c>
      <c r="D237" s="202"/>
      <c r="E237" s="161">
        <v>32</v>
      </c>
      <c r="F237" s="162"/>
      <c r="G237" s="163"/>
      <c r="M237" s="159" t="s">
        <v>415</v>
      </c>
      <c r="O237" s="150"/>
    </row>
    <row r="238" spans="1:104" ht="22.5">
      <c r="A238" s="151">
        <v>129</v>
      </c>
      <c r="B238" s="152" t="s">
        <v>413</v>
      </c>
      <c r="C238" s="153" t="s">
        <v>416</v>
      </c>
      <c r="D238" s="154" t="s">
        <v>90</v>
      </c>
      <c r="E238" s="155">
        <v>142</v>
      </c>
      <c r="F238" s="155">
        <v>0</v>
      </c>
      <c r="G238" s="156">
        <f>E238*F238</f>
        <v>0</v>
      </c>
      <c r="O238" s="150">
        <v>2</v>
      </c>
      <c r="AA238" s="131">
        <v>1</v>
      </c>
      <c r="AB238" s="131">
        <v>1</v>
      </c>
      <c r="AC238" s="131">
        <v>1</v>
      </c>
      <c r="AZ238" s="131">
        <v>1</v>
      </c>
      <c r="BA238" s="131">
        <f>IF(AZ238=1,G238,0)</f>
        <v>0</v>
      </c>
      <c r="BB238" s="131">
        <f>IF(AZ238=2,G238,0)</f>
        <v>0</v>
      </c>
      <c r="BC238" s="131">
        <f>IF(AZ238=3,G238,0)</f>
        <v>0</v>
      </c>
      <c r="BD238" s="131">
        <f>IF(AZ238=4,G238,0)</f>
        <v>0</v>
      </c>
      <c r="BE238" s="131">
        <f>IF(AZ238=5,G238,0)</f>
        <v>0</v>
      </c>
      <c r="CA238" s="157">
        <v>1</v>
      </c>
      <c r="CB238" s="157">
        <v>1</v>
      </c>
      <c r="CZ238" s="131">
        <v>0.54</v>
      </c>
    </row>
    <row r="239" spans="1:15" ht="12.75">
      <c r="A239" s="158"/>
      <c r="B239" s="160"/>
      <c r="C239" s="201" t="s">
        <v>417</v>
      </c>
      <c r="D239" s="202"/>
      <c r="E239" s="161">
        <v>142</v>
      </c>
      <c r="F239" s="162"/>
      <c r="G239" s="163"/>
      <c r="M239" s="159" t="s">
        <v>417</v>
      </c>
      <c r="O239" s="150"/>
    </row>
    <row r="240" spans="1:15" ht="12.75">
      <c r="A240" s="158"/>
      <c r="B240" s="160"/>
      <c r="C240" s="201" t="s">
        <v>418</v>
      </c>
      <c r="D240" s="202"/>
      <c r="E240" s="161">
        <v>0</v>
      </c>
      <c r="F240" s="162"/>
      <c r="G240" s="163"/>
      <c r="M240" s="159" t="s">
        <v>418</v>
      </c>
      <c r="O240" s="150"/>
    </row>
    <row r="241" spans="1:104" ht="22.5">
      <c r="A241" s="151">
        <v>130</v>
      </c>
      <c r="B241" s="152" t="s">
        <v>419</v>
      </c>
      <c r="C241" s="153" t="s">
        <v>420</v>
      </c>
      <c r="D241" s="154" t="s">
        <v>90</v>
      </c>
      <c r="E241" s="155">
        <v>15.03</v>
      </c>
      <c r="F241" s="155">
        <v>0</v>
      </c>
      <c r="G241" s="156">
        <f>E241*F241</f>
        <v>0</v>
      </c>
      <c r="O241" s="150">
        <v>2</v>
      </c>
      <c r="AA241" s="131">
        <v>1</v>
      </c>
      <c r="AB241" s="131">
        <v>1</v>
      </c>
      <c r="AC241" s="131">
        <v>1</v>
      </c>
      <c r="AZ241" s="131">
        <v>1</v>
      </c>
      <c r="BA241" s="131">
        <f>IF(AZ241=1,G241,0)</f>
        <v>0</v>
      </c>
      <c r="BB241" s="131">
        <f>IF(AZ241=2,G241,0)</f>
        <v>0</v>
      </c>
      <c r="BC241" s="131">
        <f>IF(AZ241=3,G241,0)</f>
        <v>0</v>
      </c>
      <c r="BD241" s="131">
        <f>IF(AZ241=4,G241,0)</f>
        <v>0</v>
      </c>
      <c r="BE241" s="131">
        <f>IF(AZ241=5,G241,0)</f>
        <v>0</v>
      </c>
      <c r="CA241" s="157">
        <v>1</v>
      </c>
      <c r="CB241" s="157">
        <v>1</v>
      </c>
      <c r="CZ241" s="131">
        <v>0.1831</v>
      </c>
    </row>
    <row r="242" spans="1:15" ht="22.5">
      <c r="A242" s="158"/>
      <c r="B242" s="160"/>
      <c r="C242" s="201" t="s">
        <v>421</v>
      </c>
      <c r="D242" s="202"/>
      <c r="E242" s="161">
        <v>15.03</v>
      </c>
      <c r="F242" s="162"/>
      <c r="G242" s="163"/>
      <c r="M242" s="159" t="s">
        <v>421</v>
      </c>
      <c r="O242" s="150"/>
    </row>
    <row r="243" spans="1:104" ht="12.75">
      <c r="A243" s="151">
        <v>131</v>
      </c>
      <c r="B243" s="152" t="s">
        <v>422</v>
      </c>
      <c r="C243" s="153" t="s">
        <v>423</v>
      </c>
      <c r="D243" s="154" t="s">
        <v>90</v>
      </c>
      <c r="E243" s="155">
        <v>142</v>
      </c>
      <c r="F243" s="155">
        <v>0</v>
      </c>
      <c r="G243" s="156">
        <f>E243*F243</f>
        <v>0</v>
      </c>
      <c r="O243" s="150">
        <v>2</v>
      </c>
      <c r="AA243" s="131">
        <v>1</v>
      </c>
      <c r="AB243" s="131">
        <v>1</v>
      </c>
      <c r="AC243" s="131">
        <v>1</v>
      </c>
      <c r="AZ243" s="131">
        <v>1</v>
      </c>
      <c r="BA243" s="131">
        <f>IF(AZ243=1,G243,0)</f>
        <v>0</v>
      </c>
      <c r="BB243" s="131">
        <f>IF(AZ243=2,G243,0)</f>
        <v>0</v>
      </c>
      <c r="BC243" s="131">
        <f>IF(AZ243=3,G243,0)</f>
        <v>0</v>
      </c>
      <c r="BD243" s="131">
        <f>IF(AZ243=4,G243,0)</f>
        <v>0</v>
      </c>
      <c r="BE243" s="131">
        <f>IF(AZ243=5,G243,0)</f>
        <v>0</v>
      </c>
      <c r="CA243" s="157">
        <v>1</v>
      </c>
      <c r="CB243" s="157">
        <v>1</v>
      </c>
      <c r="CZ243" s="131">
        <v>0.00501</v>
      </c>
    </row>
    <row r="244" spans="1:15" ht="12.75">
      <c r="A244" s="158"/>
      <c r="B244" s="160"/>
      <c r="C244" s="201" t="s">
        <v>424</v>
      </c>
      <c r="D244" s="202"/>
      <c r="E244" s="161">
        <v>142</v>
      </c>
      <c r="F244" s="162"/>
      <c r="G244" s="163"/>
      <c r="M244" s="159" t="s">
        <v>424</v>
      </c>
      <c r="O244" s="150"/>
    </row>
    <row r="245" spans="1:57" ht="12.75">
      <c r="A245" s="164"/>
      <c r="B245" s="165" t="s">
        <v>74</v>
      </c>
      <c r="C245" s="166" t="str">
        <f>CONCATENATE(B235," ",C235)</f>
        <v>5 Komunikace a pochůzné plochy</v>
      </c>
      <c r="D245" s="167"/>
      <c r="E245" s="168"/>
      <c r="F245" s="169"/>
      <c r="G245" s="170">
        <f>SUM(G235:G244)</f>
        <v>0</v>
      </c>
      <c r="O245" s="150">
        <v>4</v>
      </c>
      <c r="BA245" s="171">
        <f>SUM(BA235:BA244)</f>
        <v>0</v>
      </c>
      <c r="BB245" s="171">
        <f>SUM(BB235:BB244)</f>
        <v>0</v>
      </c>
      <c r="BC245" s="171">
        <f>SUM(BC235:BC244)</f>
        <v>0</v>
      </c>
      <c r="BD245" s="171">
        <f>SUM(BD235:BD244)</f>
        <v>0</v>
      </c>
      <c r="BE245" s="171">
        <f>SUM(BE235:BE244)</f>
        <v>0</v>
      </c>
    </row>
    <row r="246" spans="1:15" ht="12.75">
      <c r="A246" s="144" t="s">
        <v>72</v>
      </c>
      <c r="B246" s="145" t="s">
        <v>425</v>
      </c>
      <c r="C246" s="146" t="s">
        <v>426</v>
      </c>
      <c r="D246" s="147"/>
      <c r="E246" s="148"/>
      <c r="F246" s="148"/>
      <c r="G246" s="149"/>
      <c r="O246" s="150">
        <v>1</v>
      </c>
    </row>
    <row r="247" spans="1:104" ht="22.5">
      <c r="A247" s="151">
        <v>132</v>
      </c>
      <c r="B247" s="152" t="s">
        <v>427</v>
      </c>
      <c r="C247" s="153" t="s">
        <v>428</v>
      </c>
      <c r="D247" s="154" t="s">
        <v>90</v>
      </c>
      <c r="E247" s="155">
        <v>6500</v>
      </c>
      <c r="F247" s="155">
        <v>0</v>
      </c>
      <c r="G247" s="156">
        <f>E247*F247</f>
        <v>0</v>
      </c>
      <c r="O247" s="150">
        <v>2</v>
      </c>
      <c r="AA247" s="131">
        <v>1</v>
      </c>
      <c r="AB247" s="131">
        <v>1</v>
      </c>
      <c r="AC247" s="131">
        <v>1</v>
      </c>
      <c r="AZ247" s="131">
        <v>1</v>
      </c>
      <c r="BA247" s="131">
        <f>IF(AZ247=1,G247,0)</f>
        <v>0</v>
      </c>
      <c r="BB247" s="131">
        <f>IF(AZ247=2,G247,0)</f>
        <v>0</v>
      </c>
      <c r="BC247" s="131">
        <f>IF(AZ247=3,G247,0)</f>
        <v>0</v>
      </c>
      <c r="BD247" s="131">
        <f>IF(AZ247=4,G247,0)</f>
        <v>0</v>
      </c>
      <c r="BE247" s="131">
        <f>IF(AZ247=5,G247,0)</f>
        <v>0</v>
      </c>
      <c r="CA247" s="157">
        <v>1</v>
      </c>
      <c r="CB247" s="157">
        <v>1</v>
      </c>
      <c r="CZ247" s="131">
        <v>0</v>
      </c>
    </row>
    <row r="248" spans="1:57" ht="12.75">
      <c r="A248" s="164"/>
      <c r="B248" s="165" t="s">
        <v>74</v>
      </c>
      <c r="C248" s="166" t="str">
        <f>CONCATENATE(B246," ",C246)</f>
        <v>95 Dokončovací a úklidové práce</v>
      </c>
      <c r="D248" s="167"/>
      <c r="E248" s="168"/>
      <c r="F248" s="169"/>
      <c r="G248" s="170">
        <f>SUM(G246:G247)</f>
        <v>0</v>
      </c>
      <c r="O248" s="150">
        <v>4</v>
      </c>
      <c r="BA248" s="171">
        <f>SUM(BA246:BA247)</f>
        <v>0</v>
      </c>
      <c r="BB248" s="171">
        <f>SUM(BB246:BB247)</f>
        <v>0</v>
      </c>
      <c r="BC248" s="171">
        <f>SUM(BC246:BC247)</f>
        <v>0</v>
      </c>
      <c r="BD248" s="171">
        <f>SUM(BD246:BD247)</f>
        <v>0</v>
      </c>
      <c r="BE248" s="171">
        <f>SUM(BE246:BE247)</f>
        <v>0</v>
      </c>
    </row>
    <row r="249" spans="1:15" ht="12.75">
      <c r="A249" s="144" t="s">
        <v>72</v>
      </c>
      <c r="B249" s="145" t="s">
        <v>429</v>
      </c>
      <c r="C249" s="146" t="s">
        <v>430</v>
      </c>
      <c r="D249" s="147"/>
      <c r="E249" s="148"/>
      <c r="F249" s="148"/>
      <c r="G249" s="149"/>
      <c r="O249" s="150">
        <v>1</v>
      </c>
    </row>
    <row r="250" spans="1:104" ht="22.5">
      <c r="A250" s="151">
        <v>133</v>
      </c>
      <c r="B250" s="152" t="s">
        <v>431</v>
      </c>
      <c r="C250" s="153" t="s">
        <v>432</v>
      </c>
      <c r="D250" s="154" t="s">
        <v>94</v>
      </c>
      <c r="E250" s="155">
        <v>31.8</v>
      </c>
      <c r="F250" s="155">
        <v>0</v>
      </c>
      <c r="G250" s="156">
        <f>E250*F250</f>
        <v>0</v>
      </c>
      <c r="O250" s="150">
        <v>2</v>
      </c>
      <c r="AA250" s="131">
        <v>1</v>
      </c>
      <c r="AB250" s="131">
        <v>1</v>
      </c>
      <c r="AC250" s="131">
        <v>1</v>
      </c>
      <c r="AZ250" s="131">
        <v>1</v>
      </c>
      <c r="BA250" s="131">
        <f>IF(AZ250=1,G250,0)</f>
        <v>0</v>
      </c>
      <c r="BB250" s="131">
        <f>IF(AZ250=2,G250,0)</f>
        <v>0</v>
      </c>
      <c r="BC250" s="131">
        <f>IF(AZ250=3,G250,0)</f>
        <v>0</v>
      </c>
      <c r="BD250" s="131">
        <f>IF(AZ250=4,G250,0)</f>
        <v>0</v>
      </c>
      <c r="BE250" s="131">
        <f>IF(AZ250=5,G250,0)</f>
        <v>0</v>
      </c>
      <c r="CA250" s="157">
        <v>1</v>
      </c>
      <c r="CB250" s="157">
        <v>1</v>
      </c>
      <c r="CZ250" s="131">
        <v>0</v>
      </c>
    </row>
    <row r="251" spans="1:15" ht="12.75">
      <c r="A251" s="158"/>
      <c r="B251" s="160"/>
      <c r="C251" s="201" t="s">
        <v>433</v>
      </c>
      <c r="D251" s="202"/>
      <c r="E251" s="161">
        <v>27</v>
      </c>
      <c r="F251" s="162"/>
      <c r="G251" s="163"/>
      <c r="M251" s="159" t="s">
        <v>433</v>
      </c>
      <c r="O251" s="150"/>
    </row>
    <row r="252" spans="1:15" ht="12.75">
      <c r="A252" s="158"/>
      <c r="B252" s="160"/>
      <c r="C252" s="201" t="s">
        <v>434</v>
      </c>
      <c r="D252" s="202"/>
      <c r="E252" s="161">
        <v>4.8</v>
      </c>
      <c r="F252" s="162"/>
      <c r="G252" s="163"/>
      <c r="M252" s="159" t="s">
        <v>434</v>
      </c>
      <c r="O252" s="150"/>
    </row>
    <row r="253" spans="1:57" ht="12.75">
      <c r="A253" s="164"/>
      <c r="B253" s="165" t="s">
        <v>74</v>
      </c>
      <c r="C253" s="166" t="str">
        <f>CONCATENATE(B249," ",C249)</f>
        <v>96 Bourání konstrukcí</v>
      </c>
      <c r="D253" s="167"/>
      <c r="E253" s="168"/>
      <c r="F253" s="169"/>
      <c r="G253" s="170">
        <f>SUM(G249:G252)</f>
        <v>0</v>
      </c>
      <c r="O253" s="150">
        <v>4</v>
      </c>
      <c r="BA253" s="171">
        <f>SUM(BA249:BA252)</f>
        <v>0</v>
      </c>
      <c r="BB253" s="171">
        <f>SUM(BB249:BB252)</f>
        <v>0</v>
      </c>
      <c r="BC253" s="171">
        <f>SUM(BC249:BC252)</f>
        <v>0</v>
      </c>
      <c r="BD253" s="171">
        <f>SUM(BD249:BD252)</f>
        <v>0</v>
      </c>
      <c r="BE253" s="171">
        <f>SUM(BE249:BE252)</f>
        <v>0</v>
      </c>
    </row>
    <row r="254" spans="1:15" ht="12.75">
      <c r="A254" s="144" t="s">
        <v>72</v>
      </c>
      <c r="B254" s="145" t="s">
        <v>435</v>
      </c>
      <c r="C254" s="146" t="s">
        <v>436</v>
      </c>
      <c r="D254" s="147"/>
      <c r="E254" s="148"/>
      <c r="F254" s="148"/>
      <c r="G254" s="149"/>
      <c r="O254" s="150">
        <v>1</v>
      </c>
    </row>
    <row r="255" spans="1:104" ht="12.75">
      <c r="A255" s="151">
        <v>134</v>
      </c>
      <c r="B255" s="152" t="s">
        <v>437</v>
      </c>
      <c r="C255" s="153" t="s">
        <v>438</v>
      </c>
      <c r="D255" s="154" t="s">
        <v>375</v>
      </c>
      <c r="E255" s="155">
        <v>48.7</v>
      </c>
      <c r="F255" s="155">
        <v>0</v>
      </c>
      <c r="G255" s="156">
        <f>E255*F255</f>
        <v>0</v>
      </c>
      <c r="O255" s="150">
        <v>2</v>
      </c>
      <c r="AA255" s="131">
        <v>1</v>
      </c>
      <c r="AB255" s="131">
        <v>1</v>
      </c>
      <c r="AC255" s="131">
        <v>1</v>
      </c>
      <c r="AZ255" s="131">
        <v>1</v>
      </c>
      <c r="BA255" s="131">
        <f>IF(AZ255=1,G255,0)</f>
        <v>0</v>
      </c>
      <c r="BB255" s="131">
        <f>IF(AZ255=2,G255,0)</f>
        <v>0</v>
      </c>
      <c r="BC255" s="131">
        <f>IF(AZ255=3,G255,0)</f>
        <v>0</v>
      </c>
      <c r="BD255" s="131">
        <f>IF(AZ255=4,G255,0)</f>
        <v>0</v>
      </c>
      <c r="BE255" s="131">
        <f>IF(AZ255=5,G255,0)</f>
        <v>0</v>
      </c>
      <c r="CA255" s="157">
        <v>1</v>
      </c>
      <c r="CB255" s="157">
        <v>1</v>
      </c>
      <c r="CZ255" s="131">
        <v>0</v>
      </c>
    </row>
    <row r="256" spans="1:15" ht="12.75">
      <c r="A256" s="158"/>
      <c r="B256" s="160"/>
      <c r="C256" s="201" t="s">
        <v>439</v>
      </c>
      <c r="D256" s="202"/>
      <c r="E256" s="161">
        <v>48.7</v>
      </c>
      <c r="F256" s="162"/>
      <c r="G256" s="163"/>
      <c r="M256" s="159" t="s">
        <v>439</v>
      </c>
      <c r="O256" s="150"/>
    </row>
    <row r="257" spans="1:104" ht="12.75">
      <c r="A257" s="151">
        <v>135</v>
      </c>
      <c r="B257" s="152" t="s">
        <v>440</v>
      </c>
      <c r="C257" s="153" t="s">
        <v>441</v>
      </c>
      <c r="D257" s="154" t="s">
        <v>375</v>
      </c>
      <c r="E257" s="155">
        <v>295.109983048</v>
      </c>
      <c r="F257" s="155">
        <v>0</v>
      </c>
      <c r="G257" s="156">
        <f>E257*F257</f>
        <v>0</v>
      </c>
      <c r="O257" s="150">
        <v>2</v>
      </c>
      <c r="AA257" s="131">
        <v>7</v>
      </c>
      <c r="AB257" s="131">
        <v>1</v>
      </c>
      <c r="AC257" s="131">
        <v>2</v>
      </c>
      <c r="AZ257" s="131">
        <v>1</v>
      </c>
      <c r="BA257" s="131">
        <f>IF(AZ257=1,G257,0)</f>
        <v>0</v>
      </c>
      <c r="BB257" s="131">
        <f>IF(AZ257=2,G257,0)</f>
        <v>0</v>
      </c>
      <c r="BC257" s="131">
        <f>IF(AZ257=3,G257,0)</f>
        <v>0</v>
      </c>
      <c r="BD257" s="131">
        <f>IF(AZ257=4,G257,0)</f>
        <v>0</v>
      </c>
      <c r="BE257" s="131">
        <f>IF(AZ257=5,G257,0)</f>
        <v>0</v>
      </c>
      <c r="CA257" s="157">
        <v>7</v>
      </c>
      <c r="CB257" s="157">
        <v>1</v>
      </c>
      <c r="CZ257" s="131">
        <v>0</v>
      </c>
    </row>
    <row r="258" spans="1:15" ht="12.75">
      <c r="A258" s="158"/>
      <c r="B258" s="160"/>
      <c r="C258" s="201" t="s">
        <v>442</v>
      </c>
      <c r="D258" s="202"/>
      <c r="E258" s="161">
        <v>286.6305</v>
      </c>
      <c r="F258" s="162"/>
      <c r="G258" s="163"/>
      <c r="M258" s="159" t="s">
        <v>442</v>
      </c>
      <c r="O258" s="150"/>
    </row>
    <row r="259" spans="1:57" ht="12.75">
      <c r="A259" s="164"/>
      <c r="B259" s="165" t="s">
        <v>74</v>
      </c>
      <c r="C259" s="166" t="str">
        <f>CONCATENATE(B254," ",C254)</f>
        <v>99 Staveništní přesun hmot</v>
      </c>
      <c r="D259" s="167"/>
      <c r="E259" s="168"/>
      <c r="F259" s="169"/>
      <c r="G259" s="170">
        <f>SUM(G254:G258)</f>
        <v>0</v>
      </c>
      <c r="O259" s="150">
        <v>4</v>
      </c>
      <c r="BA259" s="171">
        <f>SUM(BA254:BA258)</f>
        <v>0</v>
      </c>
      <c r="BB259" s="171">
        <f>SUM(BB254:BB258)</f>
        <v>0</v>
      </c>
      <c r="BC259" s="171">
        <f>SUM(BC254:BC258)</f>
        <v>0</v>
      </c>
      <c r="BD259" s="171">
        <f>SUM(BD254:BD258)</f>
        <v>0</v>
      </c>
      <c r="BE259" s="171">
        <f>SUM(BE254:BE258)</f>
        <v>0</v>
      </c>
    </row>
    <row r="260" spans="1:15" ht="12.75">
      <c r="A260" s="144" t="s">
        <v>72</v>
      </c>
      <c r="B260" s="145" t="s">
        <v>443</v>
      </c>
      <c r="C260" s="146" t="s">
        <v>444</v>
      </c>
      <c r="D260" s="147"/>
      <c r="E260" s="148"/>
      <c r="F260" s="148"/>
      <c r="G260" s="149"/>
      <c r="O260" s="150">
        <v>1</v>
      </c>
    </row>
    <row r="261" spans="1:104" ht="22.5">
      <c r="A261" s="151">
        <v>136</v>
      </c>
      <c r="B261" s="152" t="s">
        <v>445</v>
      </c>
      <c r="C261" s="153" t="s">
        <v>446</v>
      </c>
      <c r="D261" s="154" t="s">
        <v>90</v>
      </c>
      <c r="E261" s="155">
        <v>37.8</v>
      </c>
      <c r="F261" s="155">
        <v>0</v>
      </c>
      <c r="G261" s="156">
        <f>E261*F261</f>
        <v>0</v>
      </c>
      <c r="O261" s="150">
        <v>2</v>
      </c>
      <c r="AA261" s="131">
        <v>1</v>
      </c>
      <c r="AB261" s="131">
        <v>1</v>
      </c>
      <c r="AC261" s="131">
        <v>1</v>
      </c>
      <c r="AZ261" s="131">
        <v>2</v>
      </c>
      <c r="BA261" s="131">
        <f>IF(AZ261=1,G261,0)</f>
        <v>0</v>
      </c>
      <c r="BB261" s="131">
        <f>IF(AZ261=2,G261,0)</f>
        <v>0</v>
      </c>
      <c r="BC261" s="131">
        <f>IF(AZ261=3,G261,0)</f>
        <v>0</v>
      </c>
      <c r="BD261" s="131">
        <f>IF(AZ261=4,G261,0)</f>
        <v>0</v>
      </c>
      <c r="BE261" s="131">
        <f>IF(AZ261=5,G261,0)</f>
        <v>0</v>
      </c>
      <c r="CA261" s="157">
        <v>1</v>
      </c>
      <c r="CB261" s="157">
        <v>1</v>
      </c>
      <c r="CZ261" s="131">
        <v>0.02154</v>
      </c>
    </row>
    <row r="262" spans="1:15" ht="12.75">
      <c r="A262" s="158"/>
      <c r="B262" s="160"/>
      <c r="C262" s="201" t="s">
        <v>447</v>
      </c>
      <c r="D262" s="202"/>
      <c r="E262" s="161">
        <v>37.8</v>
      </c>
      <c r="F262" s="162"/>
      <c r="G262" s="163"/>
      <c r="M262" s="159" t="s">
        <v>447</v>
      </c>
      <c r="O262" s="150"/>
    </row>
    <row r="263" spans="1:104" ht="22.5">
      <c r="A263" s="151">
        <v>137</v>
      </c>
      <c r="B263" s="152" t="s">
        <v>448</v>
      </c>
      <c r="C263" s="153" t="s">
        <v>449</v>
      </c>
      <c r="D263" s="154" t="s">
        <v>131</v>
      </c>
      <c r="E263" s="155">
        <v>47.4</v>
      </c>
      <c r="F263" s="155">
        <v>0</v>
      </c>
      <c r="G263" s="156">
        <f>E263*F263</f>
        <v>0</v>
      </c>
      <c r="O263" s="150">
        <v>2</v>
      </c>
      <c r="AA263" s="131">
        <v>1</v>
      </c>
      <c r="AB263" s="131">
        <v>7</v>
      </c>
      <c r="AC263" s="131">
        <v>7</v>
      </c>
      <c r="AZ263" s="131">
        <v>2</v>
      </c>
      <c r="BA263" s="131">
        <f>IF(AZ263=1,G263,0)</f>
        <v>0</v>
      </c>
      <c r="BB263" s="131">
        <f>IF(AZ263=2,G263,0)</f>
        <v>0</v>
      </c>
      <c r="BC263" s="131">
        <f>IF(AZ263=3,G263,0)</f>
        <v>0</v>
      </c>
      <c r="BD263" s="131">
        <f>IF(AZ263=4,G263,0)</f>
        <v>0</v>
      </c>
      <c r="BE263" s="131">
        <f>IF(AZ263=5,G263,0)</f>
        <v>0</v>
      </c>
      <c r="CA263" s="157">
        <v>1</v>
      </c>
      <c r="CB263" s="157">
        <v>7</v>
      </c>
      <c r="CZ263" s="131">
        <v>0.00099</v>
      </c>
    </row>
    <row r="264" spans="1:15" ht="12.75">
      <c r="A264" s="158"/>
      <c r="B264" s="160"/>
      <c r="C264" s="201" t="s">
        <v>450</v>
      </c>
      <c r="D264" s="202"/>
      <c r="E264" s="161">
        <v>47.4</v>
      </c>
      <c r="F264" s="162"/>
      <c r="G264" s="163"/>
      <c r="M264" s="159" t="s">
        <v>450</v>
      </c>
      <c r="O264" s="150"/>
    </row>
    <row r="265" spans="1:104" ht="22.5">
      <c r="A265" s="151">
        <v>138</v>
      </c>
      <c r="B265" s="152" t="s">
        <v>448</v>
      </c>
      <c r="C265" s="153" t="s">
        <v>451</v>
      </c>
      <c r="D265" s="154" t="s">
        <v>131</v>
      </c>
      <c r="E265" s="155">
        <v>84</v>
      </c>
      <c r="F265" s="155">
        <v>0</v>
      </c>
      <c r="G265" s="156">
        <f>E265*F265</f>
        <v>0</v>
      </c>
      <c r="O265" s="150">
        <v>2</v>
      </c>
      <c r="AA265" s="131">
        <v>1</v>
      </c>
      <c r="AB265" s="131">
        <v>7</v>
      </c>
      <c r="AC265" s="131">
        <v>7</v>
      </c>
      <c r="AZ265" s="131">
        <v>2</v>
      </c>
      <c r="BA265" s="131">
        <f>IF(AZ265=1,G265,0)</f>
        <v>0</v>
      </c>
      <c r="BB265" s="131">
        <f>IF(AZ265=2,G265,0)</f>
        <v>0</v>
      </c>
      <c r="BC265" s="131">
        <f>IF(AZ265=3,G265,0)</f>
        <v>0</v>
      </c>
      <c r="BD265" s="131">
        <f>IF(AZ265=4,G265,0)</f>
        <v>0</v>
      </c>
      <c r="BE265" s="131">
        <f>IF(AZ265=5,G265,0)</f>
        <v>0</v>
      </c>
      <c r="CA265" s="157">
        <v>1</v>
      </c>
      <c r="CB265" s="157">
        <v>7</v>
      </c>
      <c r="CZ265" s="131">
        <v>0.00825</v>
      </c>
    </row>
    <row r="266" spans="1:15" ht="12.75">
      <c r="A266" s="158"/>
      <c r="B266" s="160"/>
      <c r="C266" s="201" t="s">
        <v>452</v>
      </c>
      <c r="D266" s="202"/>
      <c r="E266" s="161">
        <v>84</v>
      </c>
      <c r="F266" s="162"/>
      <c r="G266" s="163"/>
      <c r="M266" s="159" t="s">
        <v>452</v>
      </c>
      <c r="O266" s="150"/>
    </row>
    <row r="267" spans="1:15" ht="12.75">
      <c r="A267" s="158"/>
      <c r="B267" s="160"/>
      <c r="C267" s="201" t="s">
        <v>453</v>
      </c>
      <c r="D267" s="202"/>
      <c r="E267" s="161">
        <v>0</v>
      </c>
      <c r="F267" s="162"/>
      <c r="G267" s="163"/>
      <c r="M267" s="159" t="s">
        <v>453</v>
      </c>
      <c r="O267" s="150"/>
    </row>
    <row r="268" spans="1:104" ht="22.5">
      <c r="A268" s="151">
        <v>139</v>
      </c>
      <c r="B268" s="152" t="s">
        <v>448</v>
      </c>
      <c r="C268" s="153" t="s">
        <v>454</v>
      </c>
      <c r="D268" s="154" t="s">
        <v>131</v>
      </c>
      <c r="E268" s="155">
        <v>331.3</v>
      </c>
      <c r="F268" s="155">
        <v>0</v>
      </c>
      <c r="G268" s="156">
        <f>E268*F268</f>
        <v>0</v>
      </c>
      <c r="O268" s="150">
        <v>2</v>
      </c>
      <c r="AA268" s="131">
        <v>1</v>
      </c>
      <c r="AB268" s="131">
        <v>7</v>
      </c>
      <c r="AC268" s="131">
        <v>7</v>
      </c>
      <c r="AZ268" s="131">
        <v>2</v>
      </c>
      <c r="BA268" s="131">
        <f>IF(AZ268=1,G268,0)</f>
        <v>0</v>
      </c>
      <c r="BB268" s="131">
        <f>IF(AZ268=2,G268,0)</f>
        <v>0</v>
      </c>
      <c r="BC268" s="131">
        <f>IF(AZ268=3,G268,0)</f>
        <v>0</v>
      </c>
      <c r="BD268" s="131">
        <f>IF(AZ268=4,G268,0)</f>
        <v>0</v>
      </c>
      <c r="BE268" s="131">
        <f>IF(AZ268=5,G268,0)</f>
        <v>0</v>
      </c>
      <c r="CA268" s="157">
        <v>1</v>
      </c>
      <c r="CB268" s="157">
        <v>7</v>
      </c>
      <c r="CZ268" s="131">
        <v>0.00607</v>
      </c>
    </row>
    <row r="269" spans="1:15" ht="12.75">
      <c r="A269" s="158"/>
      <c r="B269" s="160"/>
      <c r="C269" s="201" t="s">
        <v>455</v>
      </c>
      <c r="D269" s="202"/>
      <c r="E269" s="161">
        <v>331.3</v>
      </c>
      <c r="F269" s="162"/>
      <c r="G269" s="163"/>
      <c r="M269" s="159" t="s">
        <v>455</v>
      </c>
      <c r="O269" s="150"/>
    </row>
    <row r="270" spans="1:15" ht="12.75">
      <c r="A270" s="158"/>
      <c r="B270" s="160"/>
      <c r="C270" s="201" t="s">
        <v>456</v>
      </c>
      <c r="D270" s="202"/>
      <c r="E270" s="161">
        <v>0</v>
      </c>
      <c r="F270" s="162"/>
      <c r="G270" s="163"/>
      <c r="M270" s="159" t="s">
        <v>456</v>
      </c>
      <c r="O270" s="150"/>
    </row>
    <row r="271" spans="1:15" ht="12.75">
      <c r="A271" s="158"/>
      <c r="B271" s="160"/>
      <c r="C271" s="201" t="s">
        <v>457</v>
      </c>
      <c r="D271" s="202"/>
      <c r="E271" s="161">
        <v>0</v>
      </c>
      <c r="F271" s="162"/>
      <c r="G271" s="163"/>
      <c r="M271" s="159" t="s">
        <v>457</v>
      </c>
      <c r="O271" s="150"/>
    </row>
    <row r="272" spans="1:104" ht="22.5">
      <c r="A272" s="151">
        <v>140</v>
      </c>
      <c r="B272" s="152" t="s">
        <v>458</v>
      </c>
      <c r="C272" s="153" t="s">
        <v>459</v>
      </c>
      <c r="D272" s="154" t="s">
        <v>131</v>
      </c>
      <c r="E272" s="155">
        <v>85.338</v>
      </c>
      <c r="F272" s="155">
        <v>0</v>
      </c>
      <c r="G272" s="156">
        <f>E272*F272</f>
        <v>0</v>
      </c>
      <c r="O272" s="150">
        <v>2</v>
      </c>
      <c r="AA272" s="131">
        <v>1</v>
      </c>
      <c r="AB272" s="131">
        <v>7</v>
      </c>
      <c r="AC272" s="131">
        <v>7</v>
      </c>
      <c r="AZ272" s="131">
        <v>2</v>
      </c>
      <c r="BA272" s="131">
        <f>IF(AZ272=1,G272,0)</f>
        <v>0</v>
      </c>
      <c r="BB272" s="131">
        <f>IF(AZ272=2,G272,0)</f>
        <v>0</v>
      </c>
      <c r="BC272" s="131">
        <f>IF(AZ272=3,G272,0)</f>
        <v>0</v>
      </c>
      <c r="BD272" s="131">
        <f>IF(AZ272=4,G272,0)</f>
        <v>0</v>
      </c>
      <c r="BE272" s="131">
        <f>IF(AZ272=5,G272,0)</f>
        <v>0</v>
      </c>
      <c r="CA272" s="157">
        <v>1</v>
      </c>
      <c r="CB272" s="157">
        <v>7</v>
      </c>
      <c r="CZ272" s="131">
        <v>0.01115</v>
      </c>
    </row>
    <row r="273" spans="1:15" ht="12.75">
      <c r="A273" s="158"/>
      <c r="B273" s="160"/>
      <c r="C273" s="201" t="s">
        <v>460</v>
      </c>
      <c r="D273" s="202"/>
      <c r="E273" s="161">
        <v>52.338</v>
      </c>
      <c r="F273" s="162"/>
      <c r="G273" s="163"/>
      <c r="M273" s="159" t="s">
        <v>460</v>
      </c>
      <c r="O273" s="150"/>
    </row>
    <row r="274" spans="1:15" ht="12.75">
      <c r="A274" s="158"/>
      <c r="B274" s="160"/>
      <c r="C274" s="201" t="s">
        <v>461</v>
      </c>
      <c r="D274" s="202"/>
      <c r="E274" s="161">
        <v>33</v>
      </c>
      <c r="F274" s="162"/>
      <c r="G274" s="163"/>
      <c r="M274" s="159" t="s">
        <v>461</v>
      </c>
      <c r="O274" s="150"/>
    </row>
    <row r="275" spans="1:15" ht="12.75">
      <c r="A275" s="158"/>
      <c r="B275" s="160"/>
      <c r="C275" s="201" t="s">
        <v>82</v>
      </c>
      <c r="D275" s="202"/>
      <c r="E275" s="161">
        <v>0</v>
      </c>
      <c r="F275" s="162"/>
      <c r="G275" s="163"/>
      <c r="M275" s="159">
        <v>0</v>
      </c>
      <c r="O275" s="150"/>
    </row>
    <row r="276" spans="1:104" ht="22.5">
      <c r="A276" s="151">
        <v>141</v>
      </c>
      <c r="B276" s="152" t="s">
        <v>458</v>
      </c>
      <c r="C276" s="153" t="s">
        <v>462</v>
      </c>
      <c r="D276" s="154" t="s">
        <v>131</v>
      </c>
      <c r="E276" s="155">
        <v>32</v>
      </c>
      <c r="F276" s="155">
        <v>0</v>
      </c>
      <c r="G276" s="156">
        <f>E276*F276</f>
        <v>0</v>
      </c>
      <c r="O276" s="150">
        <v>2</v>
      </c>
      <c r="AA276" s="131">
        <v>1</v>
      </c>
      <c r="AB276" s="131">
        <v>7</v>
      </c>
      <c r="AC276" s="131">
        <v>7</v>
      </c>
      <c r="AZ276" s="131">
        <v>2</v>
      </c>
      <c r="BA276" s="131">
        <f>IF(AZ276=1,G276,0)</f>
        <v>0</v>
      </c>
      <c r="BB276" s="131">
        <f>IF(AZ276=2,G276,0)</f>
        <v>0</v>
      </c>
      <c r="BC276" s="131">
        <f>IF(AZ276=3,G276,0)</f>
        <v>0</v>
      </c>
      <c r="BD276" s="131">
        <f>IF(AZ276=4,G276,0)</f>
        <v>0</v>
      </c>
      <c r="BE276" s="131">
        <f>IF(AZ276=5,G276,0)</f>
        <v>0</v>
      </c>
      <c r="CA276" s="157">
        <v>1</v>
      </c>
      <c r="CB276" s="157">
        <v>7</v>
      </c>
      <c r="CZ276" s="131">
        <v>0.01454</v>
      </c>
    </row>
    <row r="277" spans="1:15" ht="22.5">
      <c r="A277" s="158"/>
      <c r="B277" s="160"/>
      <c r="C277" s="201" t="s">
        <v>463</v>
      </c>
      <c r="D277" s="202"/>
      <c r="E277" s="161">
        <v>32</v>
      </c>
      <c r="F277" s="162"/>
      <c r="G277" s="163"/>
      <c r="M277" s="159" t="s">
        <v>463</v>
      </c>
      <c r="O277" s="150"/>
    </row>
    <row r="278" spans="1:15" ht="12.75">
      <c r="A278" s="158"/>
      <c r="B278" s="160"/>
      <c r="C278" s="201" t="s">
        <v>464</v>
      </c>
      <c r="D278" s="202"/>
      <c r="E278" s="161">
        <v>0</v>
      </c>
      <c r="F278" s="162"/>
      <c r="G278" s="163"/>
      <c r="M278" s="159" t="s">
        <v>464</v>
      </c>
      <c r="O278" s="150"/>
    </row>
    <row r="279" spans="1:15" ht="12.75">
      <c r="A279" s="158"/>
      <c r="B279" s="160"/>
      <c r="C279" s="201" t="s">
        <v>465</v>
      </c>
      <c r="D279" s="202"/>
      <c r="E279" s="161">
        <v>0</v>
      </c>
      <c r="F279" s="162"/>
      <c r="G279" s="163"/>
      <c r="M279" s="159" t="s">
        <v>465</v>
      </c>
      <c r="O279" s="150"/>
    </row>
    <row r="280" spans="1:15" ht="12.75">
      <c r="A280" s="158"/>
      <c r="B280" s="160"/>
      <c r="C280" s="201" t="s">
        <v>466</v>
      </c>
      <c r="D280" s="202"/>
      <c r="E280" s="161">
        <v>0</v>
      </c>
      <c r="F280" s="162"/>
      <c r="G280" s="163"/>
      <c r="M280" s="159" t="s">
        <v>466</v>
      </c>
      <c r="O280" s="150"/>
    </row>
    <row r="281" spans="1:104" ht="22.5">
      <c r="A281" s="151">
        <v>142</v>
      </c>
      <c r="B281" s="152" t="s">
        <v>467</v>
      </c>
      <c r="C281" s="153" t="s">
        <v>468</v>
      </c>
      <c r="D281" s="154" t="s">
        <v>90</v>
      </c>
      <c r="E281" s="155">
        <v>15.8</v>
      </c>
      <c r="F281" s="155">
        <v>0</v>
      </c>
      <c r="G281" s="156">
        <f>E281*F281</f>
        <v>0</v>
      </c>
      <c r="O281" s="150">
        <v>2</v>
      </c>
      <c r="AA281" s="131">
        <v>1</v>
      </c>
      <c r="AB281" s="131">
        <v>7</v>
      </c>
      <c r="AC281" s="131">
        <v>7</v>
      </c>
      <c r="AZ281" s="131">
        <v>2</v>
      </c>
      <c r="BA281" s="131">
        <f>IF(AZ281=1,G281,0)</f>
        <v>0</v>
      </c>
      <c r="BB281" s="131">
        <f>IF(AZ281=2,G281,0)</f>
        <v>0</v>
      </c>
      <c r="BC281" s="131">
        <f>IF(AZ281=3,G281,0)</f>
        <v>0</v>
      </c>
      <c r="BD281" s="131">
        <f>IF(AZ281=4,G281,0)</f>
        <v>0</v>
      </c>
      <c r="BE281" s="131">
        <f>IF(AZ281=5,G281,0)</f>
        <v>0</v>
      </c>
      <c r="CA281" s="157">
        <v>1</v>
      </c>
      <c r="CB281" s="157">
        <v>7</v>
      </c>
      <c r="CZ281" s="131">
        <v>0.01426</v>
      </c>
    </row>
    <row r="282" spans="1:15" ht="22.5">
      <c r="A282" s="158"/>
      <c r="B282" s="160"/>
      <c r="C282" s="201" t="s">
        <v>469</v>
      </c>
      <c r="D282" s="202"/>
      <c r="E282" s="161">
        <v>15.8</v>
      </c>
      <c r="F282" s="162"/>
      <c r="G282" s="163"/>
      <c r="M282" s="159" t="s">
        <v>469</v>
      </c>
      <c r="O282" s="150"/>
    </row>
    <row r="283" spans="1:104" ht="12.75">
      <c r="A283" s="151">
        <v>143</v>
      </c>
      <c r="B283" s="152" t="s">
        <v>470</v>
      </c>
      <c r="C283" s="153" t="s">
        <v>471</v>
      </c>
      <c r="D283" s="154" t="s">
        <v>86</v>
      </c>
      <c r="E283" s="155">
        <v>1</v>
      </c>
      <c r="F283" s="155">
        <v>0</v>
      </c>
      <c r="G283" s="156">
        <f>E283*F283</f>
        <v>0</v>
      </c>
      <c r="O283" s="150">
        <v>2</v>
      </c>
      <c r="AA283" s="131">
        <v>1</v>
      </c>
      <c r="AB283" s="131">
        <v>7</v>
      </c>
      <c r="AC283" s="131">
        <v>7</v>
      </c>
      <c r="AZ283" s="131">
        <v>2</v>
      </c>
      <c r="BA283" s="131">
        <f>IF(AZ283=1,G283,0)</f>
        <v>0</v>
      </c>
      <c r="BB283" s="131">
        <f>IF(AZ283=2,G283,0)</f>
        <v>0</v>
      </c>
      <c r="BC283" s="131">
        <f>IF(AZ283=3,G283,0)</f>
        <v>0</v>
      </c>
      <c r="BD283" s="131">
        <f>IF(AZ283=4,G283,0)</f>
        <v>0</v>
      </c>
      <c r="BE283" s="131">
        <f>IF(AZ283=5,G283,0)</f>
        <v>0</v>
      </c>
      <c r="CA283" s="157">
        <v>1</v>
      </c>
      <c r="CB283" s="157">
        <v>7</v>
      </c>
      <c r="CZ283" s="131">
        <v>0.0291</v>
      </c>
    </row>
    <row r="284" spans="1:104" ht="22.5">
      <c r="A284" s="151">
        <v>144</v>
      </c>
      <c r="B284" s="152" t="s">
        <v>472</v>
      </c>
      <c r="C284" s="153" t="s">
        <v>473</v>
      </c>
      <c r="D284" s="154" t="s">
        <v>90</v>
      </c>
      <c r="E284" s="155">
        <v>297.4227</v>
      </c>
      <c r="F284" s="155">
        <v>0</v>
      </c>
      <c r="G284" s="156">
        <f>E284*F284</f>
        <v>0</v>
      </c>
      <c r="O284" s="150">
        <v>2</v>
      </c>
      <c r="AA284" s="131">
        <v>1</v>
      </c>
      <c r="AB284" s="131">
        <v>7</v>
      </c>
      <c r="AC284" s="131">
        <v>7</v>
      </c>
      <c r="AZ284" s="131">
        <v>2</v>
      </c>
      <c r="BA284" s="131">
        <f>IF(AZ284=1,G284,0)</f>
        <v>0</v>
      </c>
      <c r="BB284" s="131">
        <f>IF(AZ284=2,G284,0)</f>
        <v>0</v>
      </c>
      <c r="BC284" s="131">
        <f>IF(AZ284=3,G284,0)</f>
        <v>0</v>
      </c>
      <c r="BD284" s="131">
        <f>IF(AZ284=4,G284,0)</f>
        <v>0</v>
      </c>
      <c r="BE284" s="131">
        <f>IF(AZ284=5,G284,0)</f>
        <v>0</v>
      </c>
      <c r="CA284" s="157">
        <v>1</v>
      </c>
      <c r="CB284" s="157">
        <v>7</v>
      </c>
      <c r="CZ284" s="131">
        <v>3E-05</v>
      </c>
    </row>
    <row r="285" spans="1:104" ht="22.5">
      <c r="A285" s="151">
        <v>145</v>
      </c>
      <c r="B285" s="152" t="s">
        <v>474</v>
      </c>
      <c r="C285" s="153" t="s">
        <v>475</v>
      </c>
      <c r="D285" s="154" t="s">
        <v>168</v>
      </c>
      <c r="E285" s="155">
        <v>222.0964</v>
      </c>
      <c r="F285" s="155">
        <v>0</v>
      </c>
      <c r="G285" s="156">
        <f>E285*F285</f>
        <v>0</v>
      </c>
      <c r="O285" s="150">
        <v>2</v>
      </c>
      <c r="AA285" s="131">
        <v>1</v>
      </c>
      <c r="AB285" s="131">
        <v>7</v>
      </c>
      <c r="AC285" s="131">
        <v>7</v>
      </c>
      <c r="AZ285" s="131">
        <v>2</v>
      </c>
      <c r="BA285" s="131">
        <f>IF(AZ285=1,G285,0)</f>
        <v>0</v>
      </c>
      <c r="BB285" s="131">
        <f>IF(AZ285=2,G285,0)</f>
        <v>0</v>
      </c>
      <c r="BC285" s="131">
        <f>IF(AZ285=3,G285,0)</f>
        <v>0</v>
      </c>
      <c r="BD285" s="131">
        <f>IF(AZ285=4,G285,0)</f>
        <v>0</v>
      </c>
      <c r="BE285" s="131">
        <f>IF(AZ285=5,G285,0)</f>
        <v>0</v>
      </c>
      <c r="CA285" s="157">
        <v>1</v>
      </c>
      <c r="CB285" s="157">
        <v>7</v>
      </c>
      <c r="CZ285" s="131">
        <v>7E-05</v>
      </c>
    </row>
    <row r="286" spans="1:15" ht="12.75">
      <c r="A286" s="158"/>
      <c r="B286" s="160"/>
      <c r="C286" s="201" t="s">
        <v>476</v>
      </c>
      <c r="D286" s="202"/>
      <c r="E286" s="161">
        <v>24.1164</v>
      </c>
      <c r="F286" s="162"/>
      <c r="G286" s="163"/>
      <c r="M286" s="159" t="s">
        <v>476</v>
      </c>
      <c r="O286" s="150"/>
    </row>
    <row r="287" spans="1:15" ht="12.75">
      <c r="A287" s="158"/>
      <c r="B287" s="160"/>
      <c r="C287" s="201" t="s">
        <v>477</v>
      </c>
      <c r="D287" s="202"/>
      <c r="E287" s="161">
        <v>194.48</v>
      </c>
      <c r="F287" s="162"/>
      <c r="G287" s="163"/>
      <c r="M287" s="159" t="s">
        <v>477</v>
      </c>
      <c r="O287" s="150"/>
    </row>
    <row r="288" spans="1:15" ht="12.75">
      <c r="A288" s="158"/>
      <c r="B288" s="160"/>
      <c r="C288" s="201" t="s">
        <v>478</v>
      </c>
      <c r="D288" s="202"/>
      <c r="E288" s="161">
        <v>3.5</v>
      </c>
      <c r="F288" s="162"/>
      <c r="G288" s="163"/>
      <c r="M288" s="159" t="s">
        <v>478</v>
      </c>
      <c r="O288" s="150"/>
    </row>
    <row r="289" spans="1:15" ht="12.75">
      <c r="A289" s="158"/>
      <c r="B289" s="160"/>
      <c r="C289" s="201" t="s">
        <v>479</v>
      </c>
      <c r="D289" s="202"/>
      <c r="E289" s="161">
        <v>0</v>
      </c>
      <c r="F289" s="162"/>
      <c r="G289" s="163"/>
      <c r="M289" s="159" t="s">
        <v>479</v>
      </c>
      <c r="O289" s="150"/>
    </row>
    <row r="290" spans="1:104" ht="12.75">
      <c r="A290" s="151">
        <v>146</v>
      </c>
      <c r="B290" s="152" t="s">
        <v>480</v>
      </c>
      <c r="C290" s="153" t="s">
        <v>481</v>
      </c>
      <c r="D290" s="154" t="s">
        <v>90</v>
      </c>
      <c r="E290" s="155">
        <v>297.4227</v>
      </c>
      <c r="F290" s="155">
        <v>0</v>
      </c>
      <c r="G290" s="156">
        <f>E290*F290</f>
        <v>0</v>
      </c>
      <c r="O290" s="150">
        <v>2</v>
      </c>
      <c r="AA290" s="131">
        <v>1</v>
      </c>
      <c r="AB290" s="131">
        <v>7</v>
      </c>
      <c r="AC290" s="131">
        <v>7</v>
      </c>
      <c r="AZ290" s="131">
        <v>2</v>
      </c>
      <c r="BA290" s="131">
        <f>IF(AZ290=1,G290,0)</f>
        <v>0</v>
      </c>
      <c r="BB290" s="131">
        <f>IF(AZ290=2,G290,0)</f>
        <v>0</v>
      </c>
      <c r="BC290" s="131">
        <f>IF(AZ290=3,G290,0)</f>
        <v>0</v>
      </c>
      <c r="BD290" s="131">
        <f>IF(AZ290=4,G290,0)</f>
        <v>0</v>
      </c>
      <c r="BE290" s="131">
        <f>IF(AZ290=5,G290,0)</f>
        <v>0</v>
      </c>
      <c r="CA290" s="157">
        <v>1</v>
      </c>
      <c r="CB290" s="157">
        <v>7</v>
      </c>
      <c r="CZ290" s="131">
        <v>0.00042</v>
      </c>
    </row>
    <row r="291" spans="1:15" ht="22.5">
      <c r="A291" s="158"/>
      <c r="B291" s="160"/>
      <c r="C291" s="201" t="s">
        <v>482</v>
      </c>
      <c r="D291" s="202"/>
      <c r="E291" s="161">
        <v>191.4067</v>
      </c>
      <c r="F291" s="162"/>
      <c r="G291" s="163"/>
      <c r="M291" s="159" t="s">
        <v>482</v>
      </c>
      <c r="O291" s="150"/>
    </row>
    <row r="292" spans="1:15" ht="12.75">
      <c r="A292" s="158"/>
      <c r="B292" s="160"/>
      <c r="C292" s="201" t="s">
        <v>483</v>
      </c>
      <c r="D292" s="202"/>
      <c r="E292" s="161">
        <v>106.016</v>
      </c>
      <c r="F292" s="162"/>
      <c r="G292" s="163"/>
      <c r="M292" s="159" t="s">
        <v>483</v>
      </c>
      <c r="O292" s="150"/>
    </row>
    <row r="293" spans="1:104" ht="22.5">
      <c r="A293" s="151">
        <v>147</v>
      </c>
      <c r="B293" s="152" t="s">
        <v>164</v>
      </c>
      <c r="C293" s="153" t="s">
        <v>484</v>
      </c>
      <c r="D293" s="154" t="s">
        <v>110</v>
      </c>
      <c r="E293" s="155">
        <v>7.02</v>
      </c>
      <c r="F293" s="155">
        <v>0</v>
      </c>
      <c r="G293" s="156">
        <f>E293*F293</f>
        <v>0</v>
      </c>
      <c r="O293" s="150">
        <v>2</v>
      </c>
      <c r="AA293" s="131">
        <v>12</v>
      </c>
      <c r="AB293" s="131">
        <v>0</v>
      </c>
      <c r="AC293" s="131">
        <v>212</v>
      </c>
      <c r="AZ293" s="131">
        <v>2</v>
      </c>
      <c r="BA293" s="131">
        <f>IF(AZ293=1,G293,0)</f>
        <v>0</v>
      </c>
      <c r="BB293" s="131">
        <f>IF(AZ293=2,G293,0)</f>
        <v>0</v>
      </c>
      <c r="BC293" s="131">
        <f>IF(AZ293=3,G293,0)</f>
        <v>0</v>
      </c>
      <c r="BD293" s="131">
        <f>IF(AZ293=4,G293,0)</f>
        <v>0</v>
      </c>
      <c r="BE293" s="131">
        <f>IF(AZ293=5,G293,0)</f>
        <v>0</v>
      </c>
      <c r="CA293" s="157">
        <v>12</v>
      </c>
      <c r="CB293" s="157">
        <v>0</v>
      </c>
      <c r="CZ293" s="131">
        <v>0.001</v>
      </c>
    </row>
    <row r="294" spans="1:15" ht="12.75">
      <c r="A294" s="158"/>
      <c r="B294" s="160"/>
      <c r="C294" s="201" t="s">
        <v>485</v>
      </c>
      <c r="D294" s="202"/>
      <c r="E294" s="161">
        <v>7.02</v>
      </c>
      <c r="F294" s="162"/>
      <c r="G294" s="163"/>
      <c r="M294" s="159" t="s">
        <v>485</v>
      </c>
      <c r="O294" s="150"/>
    </row>
    <row r="295" spans="1:104" ht="12.75">
      <c r="A295" s="151">
        <v>148</v>
      </c>
      <c r="B295" s="152" t="s">
        <v>164</v>
      </c>
      <c r="C295" s="153" t="s">
        <v>218</v>
      </c>
      <c r="D295" s="154" t="s">
        <v>110</v>
      </c>
      <c r="E295" s="155">
        <v>17</v>
      </c>
      <c r="F295" s="155">
        <v>0</v>
      </c>
      <c r="G295" s="156">
        <f>E295*F295</f>
        <v>0</v>
      </c>
      <c r="O295" s="150">
        <v>2</v>
      </c>
      <c r="AA295" s="131">
        <v>12</v>
      </c>
      <c r="AB295" s="131">
        <v>0</v>
      </c>
      <c r="AC295" s="131">
        <v>209</v>
      </c>
      <c r="AZ295" s="131">
        <v>2</v>
      </c>
      <c r="BA295" s="131">
        <f>IF(AZ295=1,G295,0)</f>
        <v>0</v>
      </c>
      <c r="BB295" s="131">
        <f>IF(AZ295=2,G295,0)</f>
        <v>0</v>
      </c>
      <c r="BC295" s="131">
        <f>IF(AZ295=3,G295,0)</f>
        <v>0</v>
      </c>
      <c r="BD295" s="131">
        <f>IF(AZ295=4,G295,0)</f>
        <v>0</v>
      </c>
      <c r="BE295" s="131">
        <f>IF(AZ295=5,G295,0)</f>
        <v>0</v>
      </c>
      <c r="CA295" s="157">
        <v>12</v>
      </c>
      <c r="CB295" s="157">
        <v>0</v>
      </c>
      <c r="CZ295" s="131">
        <v>0</v>
      </c>
    </row>
    <row r="296" spans="1:15" ht="12.75">
      <c r="A296" s="158"/>
      <c r="B296" s="160"/>
      <c r="C296" s="201" t="s">
        <v>486</v>
      </c>
      <c r="D296" s="202"/>
      <c r="E296" s="161">
        <v>17</v>
      </c>
      <c r="F296" s="162"/>
      <c r="G296" s="163"/>
      <c r="M296" s="159" t="s">
        <v>486</v>
      </c>
      <c r="O296" s="150"/>
    </row>
    <row r="297" spans="1:104" ht="22.5">
      <c r="A297" s="151">
        <v>149</v>
      </c>
      <c r="B297" s="152" t="s">
        <v>164</v>
      </c>
      <c r="C297" s="153" t="s">
        <v>487</v>
      </c>
      <c r="D297" s="154" t="s">
        <v>131</v>
      </c>
      <c r="E297" s="155">
        <v>48.96</v>
      </c>
      <c r="F297" s="155">
        <v>0</v>
      </c>
      <c r="G297" s="156">
        <f>E297*F297</f>
        <v>0</v>
      </c>
      <c r="O297" s="150">
        <v>2</v>
      </c>
      <c r="AA297" s="131">
        <v>12</v>
      </c>
      <c r="AB297" s="131">
        <v>0</v>
      </c>
      <c r="AC297" s="131">
        <v>210</v>
      </c>
      <c r="AZ297" s="131">
        <v>2</v>
      </c>
      <c r="BA297" s="131">
        <f>IF(AZ297=1,G297,0)</f>
        <v>0</v>
      </c>
      <c r="BB297" s="131">
        <f>IF(AZ297=2,G297,0)</f>
        <v>0</v>
      </c>
      <c r="BC297" s="131">
        <f>IF(AZ297=3,G297,0)</f>
        <v>0</v>
      </c>
      <c r="BD297" s="131">
        <f>IF(AZ297=4,G297,0)</f>
        <v>0</v>
      </c>
      <c r="BE297" s="131">
        <f>IF(AZ297=5,G297,0)</f>
        <v>0</v>
      </c>
      <c r="CA297" s="157">
        <v>12</v>
      </c>
      <c r="CB297" s="157">
        <v>0</v>
      </c>
      <c r="CZ297" s="131">
        <v>0</v>
      </c>
    </row>
    <row r="298" spans="1:15" ht="12.75">
      <c r="A298" s="158"/>
      <c r="B298" s="160"/>
      <c r="C298" s="201" t="s">
        <v>488</v>
      </c>
      <c r="D298" s="202"/>
      <c r="E298" s="161">
        <v>14.4</v>
      </c>
      <c r="F298" s="162"/>
      <c r="G298" s="163"/>
      <c r="M298" s="159" t="s">
        <v>488</v>
      </c>
      <c r="O298" s="150"/>
    </row>
    <row r="299" spans="1:15" ht="12.75">
      <c r="A299" s="158"/>
      <c r="B299" s="160"/>
      <c r="C299" s="201" t="s">
        <v>489</v>
      </c>
      <c r="D299" s="202"/>
      <c r="E299" s="161">
        <v>34.56</v>
      </c>
      <c r="F299" s="162"/>
      <c r="G299" s="163"/>
      <c r="M299" s="159" t="s">
        <v>489</v>
      </c>
      <c r="O299" s="150"/>
    </row>
    <row r="300" spans="1:104" ht="22.5">
      <c r="A300" s="151">
        <v>150</v>
      </c>
      <c r="B300" s="152" t="s">
        <v>490</v>
      </c>
      <c r="C300" s="153" t="s">
        <v>491</v>
      </c>
      <c r="D300" s="154" t="s">
        <v>110</v>
      </c>
      <c r="E300" s="155">
        <v>37</v>
      </c>
      <c r="F300" s="155">
        <v>0</v>
      </c>
      <c r="G300" s="156">
        <f>E300*F300</f>
        <v>0</v>
      </c>
      <c r="O300" s="150">
        <v>2</v>
      </c>
      <c r="AA300" s="131">
        <v>12</v>
      </c>
      <c r="AB300" s="131">
        <v>0</v>
      </c>
      <c r="AC300" s="131">
        <v>213</v>
      </c>
      <c r="AZ300" s="131">
        <v>2</v>
      </c>
      <c r="BA300" s="131">
        <f>IF(AZ300=1,G300,0)</f>
        <v>0</v>
      </c>
      <c r="BB300" s="131">
        <f>IF(AZ300=2,G300,0)</f>
        <v>0</v>
      </c>
      <c r="BC300" s="131">
        <f>IF(AZ300=3,G300,0)</f>
        <v>0</v>
      </c>
      <c r="BD300" s="131">
        <f>IF(AZ300=4,G300,0)</f>
        <v>0</v>
      </c>
      <c r="BE300" s="131">
        <f>IF(AZ300=5,G300,0)</f>
        <v>0</v>
      </c>
      <c r="CA300" s="157">
        <v>12</v>
      </c>
      <c r="CB300" s="157">
        <v>0</v>
      </c>
      <c r="CZ300" s="131">
        <v>0.001</v>
      </c>
    </row>
    <row r="301" spans="1:15" ht="12.75">
      <c r="A301" s="158"/>
      <c r="B301" s="160"/>
      <c r="C301" s="201" t="s">
        <v>492</v>
      </c>
      <c r="D301" s="202"/>
      <c r="E301" s="161">
        <v>37</v>
      </c>
      <c r="F301" s="162"/>
      <c r="G301" s="163"/>
      <c r="M301" s="159" t="s">
        <v>492</v>
      </c>
      <c r="O301" s="150"/>
    </row>
    <row r="302" spans="1:104" ht="12.75">
      <c r="A302" s="151">
        <v>151</v>
      </c>
      <c r="B302" s="152" t="s">
        <v>493</v>
      </c>
      <c r="C302" s="153" t="s">
        <v>494</v>
      </c>
      <c r="D302" s="154" t="s">
        <v>495</v>
      </c>
      <c r="E302" s="155">
        <v>52</v>
      </c>
      <c r="F302" s="155">
        <v>0</v>
      </c>
      <c r="G302" s="156">
        <f>E302*F302</f>
        <v>0</v>
      </c>
      <c r="O302" s="150">
        <v>2</v>
      </c>
      <c r="AA302" s="131">
        <v>3</v>
      </c>
      <c r="AB302" s="131">
        <v>7</v>
      </c>
      <c r="AC302" s="131" t="s">
        <v>493</v>
      </c>
      <c r="AZ302" s="131">
        <v>2</v>
      </c>
      <c r="BA302" s="131">
        <f>IF(AZ302=1,G302,0)</f>
        <v>0</v>
      </c>
      <c r="BB302" s="131">
        <f>IF(AZ302=2,G302,0)</f>
        <v>0</v>
      </c>
      <c r="BC302" s="131">
        <f>IF(AZ302=3,G302,0)</f>
        <v>0</v>
      </c>
      <c r="BD302" s="131">
        <f>IF(AZ302=4,G302,0)</f>
        <v>0</v>
      </c>
      <c r="BE302" s="131">
        <f>IF(AZ302=5,G302,0)</f>
        <v>0</v>
      </c>
      <c r="CA302" s="157">
        <v>3</v>
      </c>
      <c r="CB302" s="157">
        <v>7</v>
      </c>
      <c r="CZ302" s="131">
        <v>0.001</v>
      </c>
    </row>
    <row r="303" spans="1:104" ht="12.75">
      <c r="A303" s="151">
        <v>152</v>
      </c>
      <c r="B303" s="152" t="s">
        <v>496</v>
      </c>
      <c r="C303" s="153" t="s">
        <v>497</v>
      </c>
      <c r="D303" s="154" t="s">
        <v>61</v>
      </c>
      <c r="E303" s="155"/>
      <c r="F303" s="155">
        <v>0</v>
      </c>
      <c r="G303" s="156">
        <f>E303*F303</f>
        <v>0</v>
      </c>
      <c r="O303" s="150">
        <v>2</v>
      </c>
      <c r="AA303" s="131">
        <v>7</v>
      </c>
      <c r="AB303" s="131">
        <v>1002</v>
      </c>
      <c r="AC303" s="131">
        <v>5</v>
      </c>
      <c r="AZ303" s="131">
        <v>2</v>
      </c>
      <c r="BA303" s="131">
        <f>IF(AZ303=1,G303,0)</f>
        <v>0</v>
      </c>
      <c r="BB303" s="131">
        <f>IF(AZ303=2,G303,0)</f>
        <v>0</v>
      </c>
      <c r="BC303" s="131">
        <f>IF(AZ303=3,G303,0)</f>
        <v>0</v>
      </c>
      <c r="BD303" s="131">
        <f>IF(AZ303=4,G303,0)</f>
        <v>0</v>
      </c>
      <c r="BE303" s="131">
        <f>IF(AZ303=5,G303,0)</f>
        <v>0</v>
      </c>
      <c r="CA303" s="157">
        <v>7</v>
      </c>
      <c r="CB303" s="157">
        <v>1002</v>
      </c>
      <c r="CZ303" s="131">
        <v>0</v>
      </c>
    </row>
    <row r="304" spans="1:104" ht="22.5">
      <c r="A304" s="151">
        <v>153</v>
      </c>
      <c r="B304" s="152" t="s">
        <v>498</v>
      </c>
      <c r="C304" s="153" t="s">
        <v>143</v>
      </c>
      <c r="D304" s="154" t="s">
        <v>144</v>
      </c>
      <c r="E304" s="155">
        <v>15</v>
      </c>
      <c r="F304" s="155">
        <v>0</v>
      </c>
      <c r="G304" s="156">
        <f>E304*F304</f>
        <v>0</v>
      </c>
      <c r="O304" s="150">
        <v>2</v>
      </c>
      <c r="AA304" s="131">
        <v>10</v>
      </c>
      <c r="AB304" s="131">
        <v>0</v>
      </c>
      <c r="AC304" s="131">
        <v>8</v>
      </c>
      <c r="AZ304" s="131">
        <v>5</v>
      </c>
      <c r="BA304" s="131">
        <f>IF(AZ304=1,G304,0)</f>
        <v>0</v>
      </c>
      <c r="BB304" s="131">
        <f>IF(AZ304=2,G304,0)</f>
        <v>0</v>
      </c>
      <c r="BC304" s="131">
        <f>IF(AZ304=3,G304,0)</f>
        <v>0</v>
      </c>
      <c r="BD304" s="131">
        <f>IF(AZ304=4,G304,0)</f>
        <v>0</v>
      </c>
      <c r="BE304" s="131">
        <f>IF(AZ304=5,G304,0)</f>
        <v>0</v>
      </c>
      <c r="CA304" s="157">
        <v>10</v>
      </c>
      <c r="CB304" s="157">
        <v>0</v>
      </c>
      <c r="CZ304" s="131">
        <v>0</v>
      </c>
    </row>
    <row r="305" spans="1:57" ht="12.75">
      <c r="A305" s="164"/>
      <c r="B305" s="165" t="s">
        <v>74</v>
      </c>
      <c r="C305" s="166" t="str">
        <f>CONCATENATE(B260," ",C260)</f>
        <v>762 Konstrukce tesařské</v>
      </c>
      <c r="D305" s="167"/>
      <c r="E305" s="168"/>
      <c r="F305" s="169"/>
      <c r="G305" s="170">
        <f>SUM(G260:G304)</f>
        <v>0</v>
      </c>
      <c r="O305" s="150">
        <v>4</v>
      </c>
      <c r="BA305" s="171">
        <f>SUM(BA260:BA304)</f>
        <v>0</v>
      </c>
      <c r="BB305" s="171">
        <f>SUM(BB260:BB304)</f>
        <v>0</v>
      </c>
      <c r="BC305" s="171">
        <f>SUM(BC260:BC304)</f>
        <v>0</v>
      </c>
      <c r="BD305" s="171">
        <f>SUM(BD260:BD304)</f>
        <v>0</v>
      </c>
      <c r="BE305" s="171">
        <f>SUM(BE260:BE304)</f>
        <v>0</v>
      </c>
    </row>
    <row r="306" spans="1:15" ht="12.75">
      <c r="A306" s="144" t="s">
        <v>72</v>
      </c>
      <c r="B306" s="145" t="s">
        <v>499</v>
      </c>
      <c r="C306" s="146" t="s">
        <v>500</v>
      </c>
      <c r="D306" s="147"/>
      <c r="E306" s="148"/>
      <c r="F306" s="148"/>
      <c r="G306" s="149"/>
      <c r="O306" s="150">
        <v>1</v>
      </c>
    </row>
    <row r="307" spans="1:104" ht="12.75">
      <c r="A307" s="151">
        <v>154</v>
      </c>
      <c r="B307" s="152" t="s">
        <v>501</v>
      </c>
      <c r="C307" s="153" t="s">
        <v>502</v>
      </c>
      <c r="D307" s="154" t="s">
        <v>110</v>
      </c>
      <c r="E307" s="155">
        <v>2</v>
      </c>
      <c r="F307" s="155">
        <v>0</v>
      </c>
      <c r="G307" s="156">
        <f>E307*F307</f>
        <v>0</v>
      </c>
      <c r="O307" s="150">
        <v>2</v>
      </c>
      <c r="AA307" s="131">
        <v>11</v>
      </c>
      <c r="AB307" s="131">
        <v>3</v>
      </c>
      <c r="AC307" s="131">
        <v>121</v>
      </c>
      <c r="AZ307" s="131">
        <v>2</v>
      </c>
      <c r="BA307" s="131">
        <f>IF(AZ307=1,G307,0)</f>
        <v>0</v>
      </c>
      <c r="BB307" s="131">
        <f>IF(AZ307=2,G307,0)</f>
        <v>0</v>
      </c>
      <c r="BC307" s="131">
        <f>IF(AZ307=3,G307,0)</f>
        <v>0</v>
      </c>
      <c r="BD307" s="131">
        <f>IF(AZ307=4,G307,0)</f>
        <v>0</v>
      </c>
      <c r="BE307" s="131">
        <f>IF(AZ307=5,G307,0)</f>
        <v>0</v>
      </c>
      <c r="CA307" s="157">
        <v>11</v>
      </c>
      <c r="CB307" s="157">
        <v>3</v>
      </c>
      <c r="CZ307" s="131">
        <v>0.12</v>
      </c>
    </row>
    <row r="308" spans="1:15" ht="12.75">
      <c r="A308" s="158"/>
      <c r="B308" s="160"/>
      <c r="C308" s="201" t="s">
        <v>503</v>
      </c>
      <c r="D308" s="202"/>
      <c r="E308" s="161">
        <v>2</v>
      </c>
      <c r="F308" s="162"/>
      <c r="G308" s="163"/>
      <c r="M308" s="159" t="s">
        <v>503</v>
      </c>
      <c r="O308" s="150"/>
    </row>
    <row r="309" spans="1:15" ht="12.75">
      <c r="A309" s="158"/>
      <c r="B309" s="160"/>
      <c r="C309" s="201" t="s">
        <v>504</v>
      </c>
      <c r="D309" s="202"/>
      <c r="E309" s="161">
        <v>0</v>
      </c>
      <c r="F309" s="162"/>
      <c r="G309" s="163"/>
      <c r="M309" s="159" t="s">
        <v>504</v>
      </c>
      <c r="O309" s="150"/>
    </row>
    <row r="310" spans="1:104" ht="22.5">
      <c r="A310" s="151">
        <v>155</v>
      </c>
      <c r="B310" s="152" t="s">
        <v>505</v>
      </c>
      <c r="C310" s="153" t="s">
        <v>506</v>
      </c>
      <c r="D310" s="154" t="s">
        <v>110</v>
      </c>
      <c r="E310" s="155">
        <v>2</v>
      </c>
      <c r="F310" s="155">
        <v>0</v>
      </c>
      <c r="G310" s="156">
        <f>E310*F310</f>
        <v>0</v>
      </c>
      <c r="O310" s="150">
        <v>2</v>
      </c>
      <c r="AA310" s="131">
        <v>11</v>
      </c>
      <c r="AB310" s="131">
        <v>3</v>
      </c>
      <c r="AC310" s="131">
        <v>122</v>
      </c>
      <c r="AZ310" s="131">
        <v>2</v>
      </c>
      <c r="BA310" s="131">
        <f>IF(AZ310=1,G310,0)</f>
        <v>0</v>
      </c>
      <c r="BB310" s="131">
        <f>IF(AZ310=2,G310,0)</f>
        <v>0</v>
      </c>
      <c r="BC310" s="131">
        <f>IF(AZ310=3,G310,0)</f>
        <v>0</v>
      </c>
      <c r="BD310" s="131">
        <f>IF(AZ310=4,G310,0)</f>
        <v>0</v>
      </c>
      <c r="BE310" s="131">
        <f>IF(AZ310=5,G310,0)</f>
        <v>0</v>
      </c>
      <c r="CA310" s="157">
        <v>11</v>
      </c>
      <c r="CB310" s="157">
        <v>3</v>
      </c>
      <c r="CZ310" s="131">
        <v>0.411</v>
      </c>
    </row>
    <row r="311" spans="1:15" ht="12.75">
      <c r="A311" s="158"/>
      <c r="B311" s="160"/>
      <c r="C311" s="201" t="s">
        <v>507</v>
      </c>
      <c r="D311" s="202"/>
      <c r="E311" s="161">
        <v>2</v>
      </c>
      <c r="F311" s="162"/>
      <c r="G311" s="163"/>
      <c r="M311" s="159" t="s">
        <v>507</v>
      </c>
      <c r="O311" s="150"/>
    </row>
    <row r="312" spans="1:15" ht="12.75">
      <c r="A312" s="158"/>
      <c r="B312" s="160"/>
      <c r="C312" s="201" t="s">
        <v>508</v>
      </c>
      <c r="D312" s="202"/>
      <c r="E312" s="161">
        <v>0</v>
      </c>
      <c r="F312" s="162"/>
      <c r="G312" s="163"/>
      <c r="M312" s="159" t="s">
        <v>508</v>
      </c>
      <c r="O312" s="150"/>
    </row>
    <row r="313" spans="1:104" ht="22.5">
      <c r="A313" s="151">
        <v>156</v>
      </c>
      <c r="B313" s="152" t="s">
        <v>509</v>
      </c>
      <c r="C313" s="153" t="s">
        <v>510</v>
      </c>
      <c r="D313" s="154" t="s">
        <v>110</v>
      </c>
      <c r="E313" s="155">
        <v>3</v>
      </c>
      <c r="F313" s="155">
        <v>0</v>
      </c>
      <c r="G313" s="156">
        <f>E313*F313</f>
        <v>0</v>
      </c>
      <c r="O313" s="150">
        <v>2</v>
      </c>
      <c r="AA313" s="131">
        <v>11</v>
      </c>
      <c r="AB313" s="131">
        <v>3</v>
      </c>
      <c r="AC313" s="131">
        <v>123</v>
      </c>
      <c r="AZ313" s="131">
        <v>2</v>
      </c>
      <c r="BA313" s="131">
        <f>IF(AZ313=1,G313,0)</f>
        <v>0</v>
      </c>
      <c r="BB313" s="131">
        <f>IF(AZ313=2,G313,0)</f>
        <v>0</v>
      </c>
      <c r="BC313" s="131">
        <f>IF(AZ313=3,G313,0)</f>
        <v>0</v>
      </c>
      <c r="BD313" s="131">
        <f>IF(AZ313=4,G313,0)</f>
        <v>0</v>
      </c>
      <c r="BE313" s="131">
        <f>IF(AZ313=5,G313,0)</f>
        <v>0</v>
      </c>
      <c r="CA313" s="157">
        <v>11</v>
      </c>
      <c r="CB313" s="157">
        <v>3</v>
      </c>
      <c r="CZ313" s="131">
        <v>0</v>
      </c>
    </row>
    <row r="314" spans="1:15" ht="12.75">
      <c r="A314" s="158"/>
      <c r="B314" s="160"/>
      <c r="C314" s="201" t="s">
        <v>511</v>
      </c>
      <c r="D314" s="202"/>
      <c r="E314" s="161">
        <v>3</v>
      </c>
      <c r="F314" s="162"/>
      <c r="G314" s="163"/>
      <c r="M314" s="159" t="s">
        <v>511</v>
      </c>
      <c r="O314" s="150"/>
    </row>
    <row r="315" spans="1:15" ht="12.75">
      <c r="A315" s="158"/>
      <c r="B315" s="160"/>
      <c r="C315" s="201" t="s">
        <v>512</v>
      </c>
      <c r="D315" s="202"/>
      <c r="E315" s="161">
        <v>0</v>
      </c>
      <c r="F315" s="162"/>
      <c r="G315" s="163"/>
      <c r="M315" s="159" t="s">
        <v>512</v>
      </c>
      <c r="O315" s="150"/>
    </row>
    <row r="316" spans="1:15" ht="12.75">
      <c r="A316" s="158"/>
      <c r="B316" s="160"/>
      <c r="C316" s="201" t="s">
        <v>513</v>
      </c>
      <c r="D316" s="202"/>
      <c r="E316" s="161">
        <v>0</v>
      </c>
      <c r="F316" s="162"/>
      <c r="G316" s="163"/>
      <c r="M316" s="159" t="s">
        <v>513</v>
      </c>
      <c r="O316" s="150"/>
    </row>
    <row r="317" spans="1:104" ht="22.5">
      <c r="A317" s="151">
        <v>157</v>
      </c>
      <c r="B317" s="152" t="s">
        <v>514</v>
      </c>
      <c r="C317" s="153" t="s">
        <v>515</v>
      </c>
      <c r="D317" s="154" t="s">
        <v>110</v>
      </c>
      <c r="E317" s="155">
        <v>1</v>
      </c>
      <c r="F317" s="155">
        <v>0</v>
      </c>
      <c r="G317" s="156">
        <f>E317*F317</f>
        <v>0</v>
      </c>
      <c r="O317" s="150">
        <v>2</v>
      </c>
      <c r="AA317" s="131">
        <v>11</v>
      </c>
      <c r="AB317" s="131">
        <v>3</v>
      </c>
      <c r="AC317" s="131">
        <v>124</v>
      </c>
      <c r="AZ317" s="131">
        <v>2</v>
      </c>
      <c r="BA317" s="131">
        <f>IF(AZ317=1,G317,0)</f>
        <v>0</v>
      </c>
      <c r="BB317" s="131">
        <f>IF(AZ317=2,G317,0)</f>
        <v>0</v>
      </c>
      <c r="BC317" s="131">
        <f>IF(AZ317=3,G317,0)</f>
        <v>0</v>
      </c>
      <c r="BD317" s="131">
        <f>IF(AZ317=4,G317,0)</f>
        <v>0</v>
      </c>
      <c r="BE317" s="131">
        <f>IF(AZ317=5,G317,0)</f>
        <v>0</v>
      </c>
      <c r="CA317" s="157">
        <v>11</v>
      </c>
      <c r="CB317" s="157">
        <v>3</v>
      </c>
      <c r="CZ317" s="131">
        <v>0</v>
      </c>
    </row>
    <row r="318" spans="1:15" ht="12.75">
      <c r="A318" s="158"/>
      <c r="B318" s="160"/>
      <c r="C318" s="201" t="s">
        <v>516</v>
      </c>
      <c r="D318" s="202"/>
      <c r="E318" s="161">
        <v>1</v>
      </c>
      <c r="F318" s="162"/>
      <c r="G318" s="163"/>
      <c r="M318" s="159" t="s">
        <v>516</v>
      </c>
      <c r="O318" s="150"/>
    </row>
    <row r="319" spans="1:15" ht="12.75">
      <c r="A319" s="158"/>
      <c r="B319" s="160"/>
      <c r="C319" s="201" t="s">
        <v>517</v>
      </c>
      <c r="D319" s="202"/>
      <c r="E319" s="161">
        <v>0</v>
      </c>
      <c r="F319" s="162"/>
      <c r="G319" s="163"/>
      <c r="M319" s="159" t="s">
        <v>517</v>
      </c>
      <c r="O319" s="150"/>
    </row>
    <row r="320" spans="1:15" ht="12.75">
      <c r="A320" s="158"/>
      <c r="B320" s="160"/>
      <c r="C320" s="201" t="s">
        <v>513</v>
      </c>
      <c r="D320" s="202"/>
      <c r="E320" s="161">
        <v>0</v>
      </c>
      <c r="F320" s="162"/>
      <c r="G320" s="163"/>
      <c r="M320" s="159" t="s">
        <v>513</v>
      </c>
      <c r="O320" s="150"/>
    </row>
    <row r="321" spans="1:104" ht="22.5">
      <c r="A321" s="151">
        <v>158</v>
      </c>
      <c r="B321" s="152" t="s">
        <v>518</v>
      </c>
      <c r="C321" s="153" t="s">
        <v>519</v>
      </c>
      <c r="D321" s="154" t="s">
        <v>110</v>
      </c>
      <c r="E321" s="155">
        <v>1</v>
      </c>
      <c r="F321" s="155">
        <v>0</v>
      </c>
      <c r="G321" s="156">
        <f>E321*F321</f>
        <v>0</v>
      </c>
      <c r="O321" s="150">
        <v>2</v>
      </c>
      <c r="AA321" s="131">
        <v>11</v>
      </c>
      <c r="AB321" s="131">
        <v>3</v>
      </c>
      <c r="AC321" s="131">
        <v>125</v>
      </c>
      <c r="AZ321" s="131">
        <v>2</v>
      </c>
      <c r="BA321" s="131">
        <f>IF(AZ321=1,G321,0)</f>
        <v>0</v>
      </c>
      <c r="BB321" s="131">
        <f>IF(AZ321=2,G321,0)</f>
        <v>0</v>
      </c>
      <c r="BC321" s="131">
        <f>IF(AZ321=3,G321,0)</f>
        <v>0</v>
      </c>
      <c r="BD321" s="131">
        <f>IF(AZ321=4,G321,0)</f>
        <v>0</v>
      </c>
      <c r="BE321" s="131">
        <f>IF(AZ321=5,G321,0)</f>
        <v>0</v>
      </c>
      <c r="CA321" s="157">
        <v>11</v>
      </c>
      <c r="CB321" s="157">
        <v>3</v>
      </c>
      <c r="CZ321" s="131">
        <v>0</v>
      </c>
    </row>
    <row r="322" spans="1:15" ht="12.75">
      <c r="A322" s="158"/>
      <c r="B322" s="160"/>
      <c r="C322" s="201" t="s">
        <v>520</v>
      </c>
      <c r="D322" s="202"/>
      <c r="E322" s="161">
        <v>1</v>
      </c>
      <c r="F322" s="162"/>
      <c r="G322" s="163"/>
      <c r="M322" s="159" t="s">
        <v>520</v>
      </c>
      <c r="O322" s="150"/>
    </row>
    <row r="323" spans="1:15" ht="12.75">
      <c r="A323" s="158"/>
      <c r="B323" s="160"/>
      <c r="C323" s="201" t="s">
        <v>521</v>
      </c>
      <c r="D323" s="202"/>
      <c r="E323" s="161">
        <v>0</v>
      </c>
      <c r="F323" s="162"/>
      <c r="G323" s="163"/>
      <c r="M323" s="159" t="s">
        <v>521</v>
      </c>
      <c r="O323" s="150"/>
    </row>
    <row r="324" spans="1:15" ht="12.75">
      <c r="A324" s="158"/>
      <c r="B324" s="160"/>
      <c r="C324" s="201" t="s">
        <v>522</v>
      </c>
      <c r="D324" s="202"/>
      <c r="E324" s="161">
        <v>0</v>
      </c>
      <c r="F324" s="162"/>
      <c r="G324" s="163"/>
      <c r="M324" s="159" t="s">
        <v>522</v>
      </c>
      <c r="O324" s="150"/>
    </row>
    <row r="325" spans="1:15" ht="12.75">
      <c r="A325" s="158"/>
      <c r="B325" s="160"/>
      <c r="C325" s="201" t="s">
        <v>523</v>
      </c>
      <c r="D325" s="202"/>
      <c r="E325" s="161">
        <v>0</v>
      </c>
      <c r="F325" s="162"/>
      <c r="G325" s="163"/>
      <c r="M325" s="159" t="s">
        <v>523</v>
      </c>
      <c r="O325" s="150"/>
    </row>
    <row r="326" spans="1:15" ht="12.75">
      <c r="A326" s="158"/>
      <c r="B326" s="160"/>
      <c r="C326" s="201" t="s">
        <v>524</v>
      </c>
      <c r="D326" s="202"/>
      <c r="E326" s="161">
        <v>0</v>
      </c>
      <c r="F326" s="162"/>
      <c r="G326" s="163"/>
      <c r="M326" s="159" t="s">
        <v>524</v>
      </c>
      <c r="O326" s="150"/>
    </row>
    <row r="327" spans="1:104" ht="22.5">
      <c r="A327" s="151">
        <v>159</v>
      </c>
      <c r="B327" s="152" t="s">
        <v>525</v>
      </c>
      <c r="C327" s="153" t="s">
        <v>526</v>
      </c>
      <c r="D327" s="154" t="s">
        <v>110</v>
      </c>
      <c r="E327" s="155">
        <v>1</v>
      </c>
      <c r="F327" s="155">
        <v>0</v>
      </c>
      <c r="G327" s="156">
        <f aca="true" t="shared" si="30" ref="G327:G334">E327*F327</f>
        <v>0</v>
      </c>
      <c r="O327" s="150">
        <v>2</v>
      </c>
      <c r="AA327" s="131">
        <v>11</v>
      </c>
      <c r="AB327" s="131">
        <v>3</v>
      </c>
      <c r="AC327" s="131">
        <v>127</v>
      </c>
      <c r="AZ327" s="131">
        <v>2</v>
      </c>
      <c r="BA327" s="131">
        <f aca="true" t="shared" si="31" ref="BA327:BA334">IF(AZ327=1,G327,0)</f>
        <v>0</v>
      </c>
      <c r="BB327" s="131">
        <f aca="true" t="shared" si="32" ref="BB327:BB334">IF(AZ327=2,G327,0)</f>
        <v>0</v>
      </c>
      <c r="BC327" s="131">
        <f aca="true" t="shared" si="33" ref="BC327:BC334">IF(AZ327=3,G327,0)</f>
        <v>0</v>
      </c>
      <c r="BD327" s="131">
        <f aca="true" t="shared" si="34" ref="BD327:BD334">IF(AZ327=4,G327,0)</f>
        <v>0</v>
      </c>
      <c r="BE327" s="131">
        <f aca="true" t="shared" si="35" ref="BE327:BE334">IF(AZ327=5,G327,0)</f>
        <v>0</v>
      </c>
      <c r="CA327" s="157">
        <v>11</v>
      </c>
      <c r="CB327" s="157">
        <v>3</v>
      </c>
      <c r="CZ327" s="131">
        <v>0</v>
      </c>
    </row>
    <row r="328" spans="1:104" ht="22.5">
      <c r="A328" s="151">
        <v>160</v>
      </c>
      <c r="B328" s="152" t="s">
        <v>527</v>
      </c>
      <c r="C328" s="153" t="s">
        <v>601</v>
      </c>
      <c r="D328" s="154" t="s">
        <v>110</v>
      </c>
      <c r="E328" s="155">
        <v>2</v>
      </c>
      <c r="F328" s="155">
        <v>0</v>
      </c>
      <c r="G328" s="156">
        <f t="shared" si="30"/>
        <v>0</v>
      </c>
      <c r="O328" s="150">
        <v>2</v>
      </c>
      <c r="AA328" s="131">
        <v>11</v>
      </c>
      <c r="AB328" s="131">
        <v>3</v>
      </c>
      <c r="AC328" s="131">
        <v>128</v>
      </c>
      <c r="AZ328" s="131">
        <v>2</v>
      </c>
      <c r="BA328" s="131">
        <f t="shared" si="31"/>
        <v>0</v>
      </c>
      <c r="BB328" s="131">
        <f t="shared" si="32"/>
        <v>0</v>
      </c>
      <c r="BC328" s="131">
        <f t="shared" si="33"/>
        <v>0</v>
      </c>
      <c r="BD328" s="131">
        <f t="shared" si="34"/>
        <v>0</v>
      </c>
      <c r="BE328" s="131">
        <f t="shared" si="35"/>
        <v>0</v>
      </c>
      <c r="CA328" s="157">
        <v>11</v>
      </c>
      <c r="CB328" s="157">
        <v>3</v>
      </c>
      <c r="CZ328" s="131">
        <v>0</v>
      </c>
    </row>
    <row r="329" spans="1:104" ht="22.5">
      <c r="A329" s="151">
        <v>161</v>
      </c>
      <c r="B329" s="152" t="s">
        <v>528</v>
      </c>
      <c r="C329" s="153" t="s">
        <v>529</v>
      </c>
      <c r="D329" s="154" t="s">
        <v>110</v>
      </c>
      <c r="E329" s="155">
        <v>3</v>
      </c>
      <c r="F329" s="155">
        <v>0</v>
      </c>
      <c r="G329" s="156">
        <f t="shared" si="30"/>
        <v>0</v>
      </c>
      <c r="O329" s="150">
        <v>2</v>
      </c>
      <c r="AA329" s="131">
        <v>11</v>
      </c>
      <c r="AB329" s="131">
        <v>3</v>
      </c>
      <c r="AC329" s="131">
        <v>129</v>
      </c>
      <c r="AZ329" s="131">
        <v>2</v>
      </c>
      <c r="BA329" s="131">
        <f t="shared" si="31"/>
        <v>0</v>
      </c>
      <c r="BB329" s="131">
        <f t="shared" si="32"/>
        <v>0</v>
      </c>
      <c r="BC329" s="131">
        <f t="shared" si="33"/>
        <v>0</v>
      </c>
      <c r="BD329" s="131">
        <f t="shared" si="34"/>
        <v>0</v>
      </c>
      <c r="BE329" s="131">
        <f t="shared" si="35"/>
        <v>0</v>
      </c>
      <c r="CA329" s="157">
        <v>11</v>
      </c>
      <c r="CB329" s="157">
        <v>3</v>
      </c>
      <c r="CZ329" s="131">
        <v>0</v>
      </c>
    </row>
    <row r="330" spans="1:104" ht="22.5">
      <c r="A330" s="151">
        <v>162</v>
      </c>
      <c r="B330" s="152" t="s">
        <v>530</v>
      </c>
      <c r="C330" s="153" t="s">
        <v>531</v>
      </c>
      <c r="D330" s="154" t="s">
        <v>86</v>
      </c>
      <c r="E330" s="155">
        <v>1</v>
      </c>
      <c r="F330" s="155">
        <v>0</v>
      </c>
      <c r="G330" s="156">
        <f t="shared" si="30"/>
        <v>0</v>
      </c>
      <c r="O330" s="150">
        <v>2</v>
      </c>
      <c r="AA330" s="131">
        <v>11</v>
      </c>
      <c r="AB330" s="131">
        <v>3</v>
      </c>
      <c r="AC330" s="131">
        <v>194</v>
      </c>
      <c r="AZ330" s="131">
        <v>2</v>
      </c>
      <c r="BA330" s="131">
        <f t="shared" si="31"/>
        <v>0</v>
      </c>
      <c r="BB330" s="131">
        <f t="shared" si="32"/>
        <v>0</v>
      </c>
      <c r="BC330" s="131">
        <f t="shared" si="33"/>
        <v>0</v>
      </c>
      <c r="BD330" s="131">
        <f t="shared" si="34"/>
        <v>0</v>
      </c>
      <c r="BE330" s="131">
        <f t="shared" si="35"/>
        <v>0</v>
      </c>
      <c r="CA330" s="157">
        <v>11</v>
      </c>
      <c r="CB330" s="157">
        <v>3</v>
      </c>
      <c r="CZ330" s="131">
        <v>0</v>
      </c>
    </row>
    <row r="331" spans="1:104" ht="22.5">
      <c r="A331" s="151">
        <v>163</v>
      </c>
      <c r="B331" s="152" t="s">
        <v>532</v>
      </c>
      <c r="C331" s="153" t="s">
        <v>533</v>
      </c>
      <c r="D331" s="154" t="s">
        <v>86</v>
      </c>
      <c r="E331" s="155">
        <v>1</v>
      </c>
      <c r="F331" s="155">
        <v>0</v>
      </c>
      <c r="G331" s="156">
        <f t="shared" si="30"/>
        <v>0</v>
      </c>
      <c r="O331" s="150">
        <v>2</v>
      </c>
      <c r="AA331" s="131">
        <v>11</v>
      </c>
      <c r="AB331" s="131">
        <v>3</v>
      </c>
      <c r="AC331" s="131">
        <v>195</v>
      </c>
      <c r="AZ331" s="131">
        <v>2</v>
      </c>
      <c r="BA331" s="131">
        <f t="shared" si="31"/>
        <v>0</v>
      </c>
      <c r="BB331" s="131">
        <f t="shared" si="32"/>
        <v>0</v>
      </c>
      <c r="BC331" s="131">
        <f t="shared" si="33"/>
        <v>0</v>
      </c>
      <c r="BD331" s="131">
        <f t="shared" si="34"/>
        <v>0</v>
      </c>
      <c r="BE331" s="131">
        <f t="shared" si="35"/>
        <v>0</v>
      </c>
      <c r="CA331" s="157">
        <v>11</v>
      </c>
      <c r="CB331" s="157">
        <v>3</v>
      </c>
      <c r="CZ331" s="131">
        <v>0</v>
      </c>
    </row>
    <row r="332" spans="1:104" ht="22.5">
      <c r="A332" s="151">
        <v>164</v>
      </c>
      <c r="B332" s="152" t="s">
        <v>534</v>
      </c>
      <c r="C332" s="153" t="s">
        <v>535</v>
      </c>
      <c r="D332" s="154" t="s">
        <v>86</v>
      </c>
      <c r="E332" s="155">
        <v>1</v>
      </c>
      <c r="F332" s="155">
        <v>0</v>
      </c>
      <c r="G332" s="156">
        <f t="shared" si="30"/>
        <v>0</v>
      </c>
      <c r="O332" s="150">
        <v>2</v>
      </c>
      <c r="AA332" s="131">
        <v>11</v>
      </c>
      <c r="AB332" s="131">
        <v>3</v>
      </c>
      <c r="AC332" s="131">
        <v>196</v>
      </c>
      <c r="AZ332" s="131">
        <v>2</v>
      </c>
      <c r="BA332" s="131">
        <f t="shared" si="31"/>
        <v>0</v>
      </c>
      <c r="BB332" s="131">
        <f t="shared" si="32"/>
        <v>0</v>
      </c>
      <c r="BC332" s="131">
        <f t="shared" si="33"/>
        <v>0</v>
      </c>
      <c r="BD332" s="131">
        <f t="shared" si="34"/>
        <v>0</v>
      </c>
      <c r="BE332" s="131">
        <f t="shared" si="35"/>
        <v>0</v>
      </c>
      <c r="CA332" s="157">
        <v>11</v>
      </c>
      <c r="CB332" s="157">
        <v>3</v>
      </c>
      <c r="CZ332" s="131">
        <v>0</v>
      </c>
    </row>
    <row r="333" spans="1:104" ht="22.5">
      <c r="A333" s="151">
        <v>165</v>
      </c>
      <c r="B333" s="152" t="s">
        <v>536</v>
      </c>
      <c r="C333" s="153" t="s">
        <v>537</v>
      </c>
      <c r="D333" s="154" t="s">
        <v>86</v>
      </c>
      <c r="E333" s="155">
        <v>1</v>
      </c>
      <c r="F333" s="155">
        <v>0</v>
      </c>
      <c r="G333" s="156">
        <f t="shared" si="30"/>
        <v>0</v>
      </c>
      <c r="O333" s="150">
        <v>2</v>
      </c>
      <c r="AA333" s="131">
        <v>11</v>
      </c>
      <c r="AB333" s="131">
        <v>3</v>
      </c>
      <c r="AC333" s="131">
        <v>197</v>
      </c>
      <c r="AZ333" s="131">
        <v>2</v>
      </c>
      <c r="BA333" s="131">
        <f t="shared" si="31"/>
        <v>0</v>
      </c>
      <c r="BB333" s="131">
        <f t="shared" si="32"/>
        <v>0</v>
      </c>
      <c r="BC333" s="131">
        <f t="shared" si="33"/>
        <v>0</v>
      </c>
      <c r="BD333" s="131">
        <f t="shared" si="34"/>
        <v>0</v>
      </c>
      <c r="BE333" s="131">
        <f t="shared" si="35"/>
        <v>0</v>
      </c>
      <c r="CA333" s="157">
        <v>11</v>
      </c>
      <c r="CB333" s="157">
        <v>3</v>
      </c>
      <c r="CZ333" s="131">
        <v>0</v>
      </c>
    </row>
    <row r="334" spans="1:104" ht="12.75">
      <c r="A334" s="151">
        <v>166</v>
      </c>
      <c r="B334" s="152" t="s">
        <v>538</v>
      </c>
      <c r="C334" s="153" t="s">
        <v>539</v>
      </c>
      <c r="D334" s="154" t="s">
        <v>86</v>
      </c>
      <c r="E334" s="155">
        <v>1</v>
      </c>
      <c r="F334" s="155">
        <v>0</v>
      </c>
      <c r="G334" s="156">
        <f t="shared" si="30"/>
        <v>0</v>
      </c>
      <c r="O334" s="150">
        <v>2</v>
      </c>
      <c r="AA334" s="131">
        <v>11</v>
      </c>
      <c r="AB334" s="131">
        <v>3</v>
      </c>
      <c r="AC334" s="131">
        <v>126</v>
      </c>
      <c r="AZ334" s="131">
        <v>2</v>
      </c>
      <c r="BA334" s="131">
        <f t="shared" si="31"/>
        <v>0</v>
      </c>
      <c r="BB334" s="131">
        <f t="shared" si="32"/>
        <v>0</v>
      </c>
      <c r="BC334" s="131">
        <f t="shared" si="33"/>
        <v>0</v>
      </c>
      <c r="BD334" s="131">
        <f t="shared" si="34"/>
        <v>0</v>
      </c>
      <c r="BE334" s="131">
        <f t="shared" si="35"/>
        <v>0</v>
      </c>
      <c r="CA334" s="157">
        <v>11</v>
      </c>
      <c r="CB334" s="157">
        <v>3</v>
      </c>
      <c r="CZ334" s="131">
        <v>0</v>
      </c>
    </row>
    <row r="335" spans="1:15" ht="12.75">
      <c r="A335" s="158"/>
      <c r="B335" s="160"/>
      <c r="C335" s="201" t="s">
        <v>540</v>
      </c>
      <c r="D335" s="202"/>
      <c r="E335" s="161">
        <v>1</v>
      </c>
      <c r="F335" s="162"/>
      <c r="G335" s="163"/>
      <c r="M335" s="159" t="s">
        <v>540</v>
      </c>
      <c r="O335" s="150"/>
    </row>
    <row r="336" spans="1:104" ht="22.5">
      <c r="A336" s="151">
        <v>167</v>
      </c>
      <c r="B336" s="152" t="s">
        <v>541</v>
      </c>
      <c r="C336" s="153" t="s">
        <v>542</v>
      </c>
      <c r="D336" s="154" t="s">
        <v>110</v>
      </c>
      <c r="E336" s="155">
        <v>1</v>
      </c>
      <c r="F336" s="155">
        <v>0</v>
      </c>
      <c r="G336" s="156">
        <f>E336*F336</f>
        <v>0</v>
      </c>
      <c r="O336" s="150">
        <v>2</v>
      </c>
      <c r="AA336" s="131">
        <v>11</v>
      </c>
      <c r="AB336" s="131">
        <v>3</v>
      </c>
      <c r="AC336" s="131">
        <v>198</v>
      </c>
      <c r="AZ336" s="131">
        <v>2</v>
      </c>
      <c r="BA336" s="131">
        <f>IF(AZ336=1,G336,0)</f>
        <v>0</v>
      </c>
      <c r="BB336" s="131">
        <f>IF(AZ336=2,G336,0)</f>
        <v>0</v>
      </c>
      <c r="BC336" s="131">
        <f>IF(AZ336=3,G336,0)</f>
        <v>0</v>
      </c>
      <c r="BD336" s="131">
        <f>IF(AZ336=4,G336,0)</f>
        <v>0</v>
      </c>
      <c r="BE336" s="131">
        <f>IF(AZ336=5,G336,0)</f>
        <v>0</v>
      </c>
      <c r="CA336" s="157">
        <v>11</v>
      </c>
      <c r="CB336" s="157">
        <v>3</v>
      </c>
      <c r="CZ336" s="131">
        <v>0</v>
      </c>
    </row>
    <row r="337" spans="1:104" ht="12.75">
      <c r="A337" s="151">
        <v>168</v>
      </c>
      <c r="B337" s="152" t="s">
        <v>543</v>
      </c>
      <c r="C337" s="153" t="s">
        <v>544</v>
      </c>
      <c r="D337" s="154" t="s">
        <v>110</v>
      </c>
      <c r="E337" s="155">
        <v>2</v>
      </c>
      <c r="F337" s="155">
        <v>0</v>
      </c>
      <c r="G337" s="156">
        <f>E337*F337</f>
        <v>0</v>
      </c>
      <c r="O337" s="150">
        <v>2</v>
      </c>
      <c r="AA337" s="131">
        <v>11</v>
      </c>
      <c r="AB337" s="131">
        <v>3</v>
      </c>
      <c r="AC337" s="131">
        <v>219</v>
      </c>
      <c r="AZ337" s="131">
        <v>2</v>
      </c>
      <c r="BA337" s="131">
        <f>IF(AZ337=1,G337,0)</f>
        <v>0</v>
      </c>
      <c r="BB337" s="131">
        <f>IF(AZ337=2,G337,0)</f>
        <v>0</v>
      </c>
      <c r="BC337" s="131">
        <f>IF(AZ337=3,G337,0)</f>
        <v>0</v>
      </c>
      <c r="BD337" s="131">
        <f>IF(AZ337=4,G337,0)</f>
        <v>0</v>
      </c>
      <c r="BE337" s="131">
        <f>IF(AZ337=5,G337,0)</f>
        <v>0</v>
      </c>
      <c r="CA337" s="157">
        <v>11</v>
      </c>
      <c r="CB337" s="157">
        <v>3</v>
      </c>
      <c r="CZ337" s="131">
        <v>0</v>
      </c>
    </row>
    <row r="338" spans="1:15" ht="12.75">
      <c r="A338" s="158"/>
      <c r="B338" s="160"/>
      <c r="C338" s="201" t="s">
        <v>545</v>
      </c>
      <c r="D338" s="202"/>
      <c r="E338" s="161">
        <v>2</v>
      </c>
      <c r="F338" s="162"/>
      <c r="G338" s="163"/>
      <c r="M338" s="159" t="s">
        <v>545</v>
      </c>
      <c r="O338" s="150"/>
    </row>
    <row r="339" spans="1:104" ht="22.5">
      <c r="A339" s="151">
        <v>169</v>
      </c>
      <c r="B339" s="152" t="s">
        <v>546</v>
      </c>
      <c r="C339" s="153" t="s">
        <v>547</v>
      </c>
      <c r="D339" s="154" t="s">
        <v>110</v>
      </c>
      <c r="E339" s="155">
        <v>3</v>
      </c>
      <c r="F339" s="155">
        <v>0</v>
      </c>
      <c r="G339" s="156">
        <f>E339*F339</f>
        <v>0</v>
      </c>
      <c r="O339" s="150">
        <v>2</v>
      </c>
      <c r="AA339" s="131">
        <v>11</v>
      </c>
      <c r="AB339" s="131">
        <v>3</v>
      </c>
      <c r="AC339" s="131">
        <v>199</v>
      </c>
      <c r="AZ339" s="131">
        <v>2</v>
      </c>
      <c r="BA339" s="131">
        <f>IF(AZ339=1,G339,0)</f>
        <v>0</v>
      </c>
      <c r="BB339" s="131">
        <f>IF(AZ339=2,G339,0)</f>
        <v>0</v>
      </c>
      <c r="BC339" s="131">
        <f>IF(AZ339=3,G339,0)</f>
        <v>0</v>
      </c>
      <c r="BD339" s="131">
        <f>IF(AZ339=4,G339,0)</f>
        <v>0</v>
      </c>
      <c r="BE339" s="131">
        <f>IF(AZ339=5,G339,0)</f>
        <v>0</v>
      </c>
      <c r="CA339" s="157">
        <v>11</v>
      </c>
      <c r="CB339" s="157">
        <v>3</v>
      </c>
      <c r="CZ339" s="131">
        <v>0</v>
      </c>
    </row>
    <row r="340" spans="1:104" ht="12.75">
      <c r="A340" s="151">
        <v>170</v>
      </c>
      <c r="B340" s="152" t="s">
        <v>548</v>
      </c>
      <c r="C340" s="153" t="s">
        <v>549</v>
      </c>
      <c r="D340" s="154" t="s">
        <v>86</v>
      </c>
      <c r="E340" s="155">
        <v>1</v>
      </c>
      <c r="F340" s="155">
        <v>0</v>
      </c>
      <c r="G340" s="156">
        <f>E340*F340</f>
        <v>0</v>
      </c>
      <c r="O340" s="150">
        <v>2</v>
      </c>
      <c r="AA340" s="131">
        <v>11</v>
      </c>
      <c r="AB340" s="131">
        <v>3</v>
      </c>
      <c r="AC340" s="131">
        <v>130</v>
      </c>
      <c r="AZ340" s="131">
        <v>2</v>
      </c>
      <c r="BA340" s="131">
        <f>IF(AZ340=1,G340,0)</f>
        <v>0</v>
      </c>
      <c r="BB340" s="131">
        <f>IF(AZ340=2,G340,0)</f>
        <v>0</v>
      </c>
      <c r="BC340" s="131">
        <f>IF(AZ340=3,G340,0)</f>
        <v>0</v>
      </c>
      <c r="BD340" s="131">
        <f>IF(AZ340=4,G340,0)</f>
        <v>0</v>
      </c>
      <c r="BE340" s="131">
        <f>IF(AZ340=5,G340,0)</f>
        <v>0</v>
      </c>
      <c r="CA340" s="157">
        <v>11</v>
      </c>
      <c r="CB340" s="157">
        <v>3</v>
      </c>
      <c r="CZ340" s="131">
        <v>0</v>
      </c>
    </row>
    <row r="341" spans="1:104" ht="22.5">
      <c r="A341" s="151">
        <v>171</v>
      </c>
      <c r="B341" s="152" t="s">
        <v>550</v>
      </c>
      <c r="C341" s="153" t="s">
        <v>551</v>
      </c>
      <c r="D341" s="154" t="s">
        <v>110</v>
      </c>
      <c r="E341" s="155">
        <v>26</v>
      </c>
      <c r="F341" s="155">
        <v>0</v>
      </c>
      <c r="G341" s="156">
        <f>E341*F341</f>
        <v>0</v>
      </c>
      <c r="O341" s="150">
        <v>2</v>
      </c>
      <c r="AA341" s="131">
        <v>1</v>
      </c>
      <c r="AB341" s="131">
        <v>7</v>
      </c>
      <c r="AC341" s="131">
        <v>7</v>
      </c>
      <c r="AZ341" s="131">
        <v>2</v>
      </c>
      <c r="BA341" s="131">
        <f>IF(AZ341=1,G341,0)</f>
        <v>0</v>
      </c>
      <c r="BB341" s="131">
        <f>IF(AZ341=2,G341,0)</f>
        <v>0</v>
      </c>
      <c r="BC341" s="131">
        <f>IF(AZ341=3,G341,0)</f>
        <v>0</v>
      </c>
      <c r="BD341" s="131">
        <f>IF(AZ341=4,G341,0)</f>
        <v>0</v>
      </c>
      <c r="BE341" s="131">
        <f>IF(AZ341=5,G341,0)</f>
        <v>0</v>
      </c>
      <c r="CA341" s="157">
        <v>1</v>
      </c>
      <c r="CB341" s="157">
        <v>7</v>
      </c>
      <c r="CZ341" s="131">
        <v>0</v>
      </c>
    </row>
    <row r="342" spans="1:15" ht="12.75">
      <c r="A342" s="158"/>
      <c r="B342" s="160"/>
      <c r="C342" s="201" t="s">
        <v>552</v>
      </c>
      <c r="D342" s="202"/>
      <c r="E342" s="161">
        <v>26</v>
      </c>
      <c r="F342" s="162"/>
      <c r="G342" s="163"/>
      <c r="M342" s="159" t="s">
        <v>552</v>
      </c>
      <c r="O342" s="150"/>
    </row>
    <row r="343" spans="1:104" ht="12.75">
      <c r="A343" s="151">
        <v>172</v>
      </c>
      <c r="B343" s="152" t="s">
        <v>553</v>
      </c>
      <c r="C343" s="153" t="s">
        <v>554</v>
      </c>
      <c r="D343" s="154" t="s">
        <v>131</v>
      </c>
      <c r="E343" s="155">
        <v>62</v>
      </c>
      <c r="F343" s="155">
        <v>0</v>
      </c>
      <c r="G343" s="156">
        <f>E343*F343</f>
        <v>0</v>
      </c>
      <c r="O343" s="150">
        <v>2</v>
      </c>
      <c r="AA343" s="131">
        <v>1</v>
      </c>
      <c r="AB343" s="131">
        <v>7</v>
      </c>
      <c r="AC343" s="131">
        <v>7</v>
      </c>
      <c r="AZ343" s="131">
        <v>2</v>
      </c>
      <c r="BA343" s="131">
        <f>IF(AZ343=1,G343,0)</f>
        <v>0</v>
      </c>
      <c r="BB343" s="131">
        <f>IF(AZ343=2,G343,0)</f>
        <v>0</v>
      </c>
      <c r="BC343" s="131">
        <f>IF(AZ343=3,G343,0)</f>
        <v>0</v>
      </c>
      <c r="BD343" s="131">
        <f>IF(AZ343=4,G343,0)</f>
        <v>0</v>
      </c>
      <c r="BE343" s="131">
        <f>IF(AZ343=5,G343,0)</f>
        <v>0</v>
      </c>
      <c r="CA343" s="157">
        <v>1</v>
      </c>
      <c r="CB343" s="157">
        <v>7</v>
      </c>
      <c r="CZ343" s="131">
        <v>0</v>
      </c>
    </row>
    <row r="344" spans="1:104" ht="12.75">
      <c r="A344" s="151">
        <v>173</v>
      </c>
      <c r="B344" s="152" t="s">
        <v>555</v>
      </c>
      <c r="C344" s="153" t="s">
        <v>556</v>
      </c>
      <c r="D344" s="154" t="s">
        <v>131</v>
      </c>
      <c r="E344" s="155">
        <v>204.6</v>
      </c>
      <c r="F344" s="155">
        <v>0</v>
      </c>
      <c r="G344" s="156">
        <f>E344*F344</f>
        <v>0</v>
      </c>
      <c r="O344" s="150">
        <v>2</v>
      </c>
      <c r="AA344" s="131">
        <v>1</v>
      </c>
      <c r="AB344" s="131">
        <v>7</v>
      </c>
      <c r="AC344" s="131">
        <v>7</v>
      </c>
      <c r="AZ344" s="131">
        <v>2</v>
      </c>
      <c r="BA344" s="131">
        <f>IF(AZ344=1,G344,0)</f>
        <v>0</v>
      </c>
      <c r="BB344" s="131">
        <f>IF(AZ344=2,G344,0)</f>
        <v>0</v>
      </c>
      <c r="BC344" s="131">
        <f>IF(AZ344=3,G344,0)</f>
        <v>0</v>
      </c>
      <c r="BD344" s="131">
        <f>IF(AZ344=4,G344,0)</f>
        <v>0</v>
      </c>
      <c r="BE344" s="131">
        <f>IF(AZ344=5,G344,0)</f>
        <v>0</v>
      </c>
      <c r="CA344" s="157">
        <v>1</v>
      </c>
      <c r="CB344" s="157">
        <v>7</v>
      </c>
      <c r="CZ344" s="131">
        <v>0</v>
      </c>
    </row>
    <row r="345" spans="1:15" ht="12.75">
      <c r="A345" s="158"/>
      <c r="B345" s="160"/>
      <c r="C345" s="201" t="s">
        <v>557</v>
      </c>
      <c r="D345" s="202"/>
      <c r="E345" s="161">
        <v>204.6</v>
      </c>
      <c r="F345" s="162"/>
      <c r="G345" s="163"/>
      <c r="M345" s="159" t="s">
        <v>557</v>
      </c>
      <c r="O345" s="150"/>
    </row>
    <row r="346" spans="1:104" ht="12.75">
      <c r="A346" s="151">
        <v>174</v>
      </c>
      <c r="B346" s="152" t="s">
        <v>558</v>
      </c>
      <c r="C346" s="153" t="s">
        <v>559</v>
      </c>
      <c r="D346" s="154" t="s">
        <v>131</v>
      </c>
      <c r="E346" s="155">
        <v>62</v>
      </c>
      <c r="F346" s="155">
        <v>0</v>
      </c>
      <c r="G346" s="156">
        <f>E346*F346</f>
        <v>0</v>
      </c>
      <c r="O346" s="150">
        <v>2</v>
      </c>
      <c r="AA346" s="131">
        <v>1</v>
      </c>
      <c r="AB346" s="131">
        <v>7</v>
      </c>
      <c r="AC346" s="131">
        <v>7</v>
      </c>
      <c r="AZ346" s="131">
        <v>2</v>
      </c>
      <c r="BA346" s="131">
        <f>IF(AZ346=1,G346,0)</f>
        <v>0</v>
      </c>
      <c r="BB346" s="131">
        <f>IF(AZ346=2,G346,0)</f>
        <v>0</v>
      </c>
      <c r="BC346" s="131">
        <f>IF(AZ346=3,G346,0)</f>
        <v>0</v>
      </c>
      <c r="BD346" s="131">
        <f>IF(AZ346=4,G346,0)</f>
        <v>0</v>
      </c>
      <c r="BE346" s="131">
        <f>IF(AZ346=5,G346,0)</f>
        <v>0</v>
      </c>
      <c r="CA346" s="157">
        <v>1</v>
      </c>
      <c r="CB346" s="157">
        <v>7</v>
      </c>
      <c r="CZ346" s="131">
        <v>0</v>
      </c>
    </row>
    <row r="347" spans="1:104" ht="22.5">
      <c r="A347" s="151">
        <v>175</v>
      </c>
      <c r="B347" s="152" t="s">
        <v>560</v>
      </c>
      <c r="C347" s="153" t="s">
        <v>561</v>
      </c>
      <c r="D347" s="154" t="s">
        <v>168</v>
      </c>
      <c r="E347" s="155">
        <v>87.241</v>
      </c>
      <c r="F347" s="155">
        <v>0</v>
      </c>
      <c r="G347" s="156">
        <f>E347*F347</f>
        <v>0</v>
      </c>
      <c r="O347" s="150">
        <v>2</v>
      </c>
      <c r="AA347" s="131">
        <v>1</v>
      </c>
      <c r="AB347" s="131">
        <v>7</v>
      </c>
      <c r="AC347" s="131">
        <v>7</v>
      </c>
      <c r="AZ347" s="131">
        <v>2</v>
      </c>
      <c r="BA347" s="131">
        <f>IF(AZ347=1,G347,0)</f>
        <v>0</v>
      </c>
      <c r="BB347" s="131">
        <f>IF(AZ347=2,G347,0)</f>
        <v>0</v>
      </c>
      <c r="BC347" s="131">
        <f>IF(AZ347=3,G347,0)</f>
        <v>0</v>
      </c>
      <c r="BD347" s="131">
        <f>IF(AZ347=4,G347,0)</f>
        <v>0</v>
      </c>
      <c r="BE347" s="131">
        <f>IF(AZ347=5,G347,0)</f>
        <v>0</v>
      </c>
      <c r="CA347" s="157">
        <v>1</v>
      </c>
      <c r="CB347" s="157">
        <v>7</v>
      </c>
      <c r="CZ347" s="131">
        <v>8E-05</v>
      </c>
    </row>
    <row r="348" spans="1:15" ht="12.75">
      <c r="A348" s="158"/>
      <c r="B348" s="160"/>
      <c r="C348" s="201" t="s">
        <v>562</v>
      </c>
      <c r="D348" s="202"/>
      <c r="E348" s="161">
        <v>87.241</v>
      </c>
      <c r="F348" s="162"/>
      <c r="G348" s="163"/>
      <c r="M348" s="159" t="s">
        <v>562</v>
      </c>
      <c r="O348" s="150"/>
    </row>
    <row r="349" spans="1:15" ht="12.75">
      <c r="A349" s="158"/>
      <c r="B349" s="160"/>
      <c r="C349" s="201" t="s">
        <v>563</v>
      </c>
      <c r="D349" s="202"/>
      <c r="E349" s="161">
        <v>0</v>
      </c>
      <c r="F349" s="162"/>
      <c r="G349" s="163"/>
      <c r="M349" s="159" t="s">
        <v>563</v>
      </c>
      <c r="O349" s="150"/>
    </row>
    <row r="350" spans="1:15" ht="12.75">
      <c r="A350" s="158"/>
      <c r="B350" s="160"/>
      <c r="C350" s="201" t="s">
        <v>564</v>
      </c>
      <c r="D350" s="202"/>
      <c r="E350" s="161">
        <v>0</v>
      </c>
      <c r="F350" s="162"/>
      <c r="G350" s="163"/>
      <c r="M350" s="159" t="s">
        <v>564</v>
      </c>
      <c r="O350" s="150"/>
    </row>
    <row r="351" spans="1:104" ht="22.5">
      <c r="A351" s="151">
        <v>176</v>
      </c>
      <c r="B351" s="152" t="s">
        <v>565</v>
      </c>
      <c r="C351" s="153" t="s">
        <v>566</v>
      </c>
      <c r="D351" s="154" t="s">
        <v>168</v>
      </c>
      <c r="E351" s="155">
        <v>41.9918</v>
      </c>
      <c r="F351" s="155">
        <v>0</v>
      </c>
      <c r="G351" s="156">
        <f>E351*F351</f>
        <v>0</v>
      </c>
      <c r="O351" s="150">
        <v>2</v>
      </c>
      <c r="AA351" s="131">
        <v>1</v>
      </c>
      <c r="AB351" s="131">
        <v>7</v>
      </c>
      <c r="AC351" s="131">
        <v>7</v>
      </c>
      <c r="AZ351" s="131">
        <v>2</v>
      </c>
      <c r="BA351" s="131">
        <f>IF(AZ351=1,G351,0)</f>
        <v>0</v>
      </c>
      <c r="BB351" s="131">
        <f>IF(AZ351=2,G351,0)</f>
        <v>0</v>
      </c>
      <c r="BC351" s="131">
        <f>IF(AZ351=3,G351,0)</f>
        <v>0</v>
      </c>
      <c r="BD351" s="131">
        <f>IF(AZ351=4,G351,0)</f>
        <v>0</v>
      </c>
      <c r="BE351" s="131">
        <f>IF(AZ351=5,G351,0)</f>
        <v>0</v>
      </c>
      <c r="CA351" s="157">
        <v>1</v>
      </c>
      <c r="CB351" s="157">
        <v>7</v>
      </c>
      <c r="CZ351" s="131">
        <v>7E-05</v>
      </c>
    </row>
    <row r="352" spans="1:15" ht="12.75">
      <c r="A352" s="158"/>
      <c r="B352" s="160"/>
      <c r="C352" s="201" t="s">
        <v>567</v>
      </c>
      <c r="D352" s="202"/>
      <c r="E352" s="161">
        <v>32.2344</v>
      </c>
      <c r="F352" s="162"/>
      <c r="G352" s="163"/>
      <c r="M352" s="159" t="s">
        <v>567</v>
      </c>
      <c r="O352" s="150"/>
    </row>
    <row r="353" spans="1:15" ht="12.75">
      <c r="A353" s="158"/>
      <c r="B353" s="160"/>
      <c r="C353" s="201" t="s">
        <v>568</v>
      </c>
      <c r="D353" s="202"/>
      <c r="E353" s="161">
        <v>9.7574</v>
      </c>
      <c r="F353" s="162"/>
      <c r="G353" s="163"/>
      <c r="M353" s="159" t="s">
        <v>568</v>
      </c>
      <c r="O353" s="150"/>
    </row>
    <row r="354" spans="1:15" ht="12.75">
      <c r="A354" s="158"/>
      <c r="B354" s="160"/>
      <c r="C354" s="201" t="s">
        <v>479</v>
      </c>
      <c r="D354" s="202"/>
      <c r="E354" s="161">
        <v>0</v>
      </c>
      <c r="F354" s="162"/>
      <c r="G354" s="163"/>
      <c r="M354" s="159" t="s">
        <v>479</v>
      </c>
      <c r="O354" s="150"/>
    </row>
    <row r="355" spans="1:15" ht="12.75">
      <c r="A355" s="158"/>
      <c r="B355" s="160"/>
      <c r="C355" s="201" t="s">
        <v>569</v>
      </c>
      <c r="D355" s="202"/>
      <c r="E355" s="161">
        <v>0</v>
      </c>
      <c r="F355" s="162"/>
      <c r="G355" s="163"/>
      <c r="M355" s="159" t="s">
        <v>569</v>
      </c>
      <c r="O355" s="150"/>
    </row>
    <row r="356" spans="1:104" ht="12.75">
      <c r="A356" s="151">
        <v>177</v>
      </c>
      <c r="B356" s="152" t="s">
        <v>570</v>
      </c>
      <c r="C356" s="153" t="s">
        <v>571</v>
      </c>
      <c r="D356" s="154" t="s">
        <v>94</v>
      </c>
      <c r="E356" s="155">
        <v>19.5</v>
      </c>
      <c r="F356" s="155">
        <v>0</v>
      </c>
      <c r="G356" s="156">
        <f>E356*F356</f>
        <v>0</v>
      </c>
      <c r="O356" s="150">
        <v>2</v>
      </c>
      <c r="AA356" s="131">
        <v>3</v>
      </c>
      <c r="AB356" s="131">
        <v>1</v>
      </c>
      <c r="AC356" s="131" t="s">
        <v>570</v>
      </c>
      <c r="AZ356" s="131">
        <v>2</v>
      </c>
      <c r="BA356" s="131">
        <f>IF(AZ356=1,G356,0)</f>
        <v>0</v>
      </c>
      <c r="BB356" s="131">
        <f>IF(AZ356=2,G356,0)</f>
        <v>0</v>
      </c>
      <c r="BC356" s="131">
        <f>IF(AZ356=3,G356,0)</f>
        <v>0</v>
      </c>
      <c r="BD356" s="131">
        <f>IF(AZ356=4,G356,0)</f>
        <v>0</v>
      </c>
      <c r="BE356" s="131">
        <f>IF(AZ356=5,G356,0)</f>
        <v>0</v>
      </c>
      <c r="CA356" s="157">
        <v>3</v>
      </c>
      <c r="CB356" s="157">
        <v>1</v>
      </c>
      <c r="CZ356" s="131">
        <v>0.56</v>
      </c>
    </row>
    <row r="357" spans="1:15" ht="12.75">
      <c r="A357" s="158"/>
      <c r="B357" s="160"/>
      <c r="C357" s="201" t="s">
        <v>572</v>
      </c>
      <c r="D357" s="202"/>
      <c r="E357" s="161">
        <v>19.5</v>
      </c>
      <c r="F357" s="162"/>
      <c r="G357" s="163"/>
      <c r="M357" s="159" t="s">
        <v>572</v>
      </c>
      <c r="O357" s="150"/>
    </row>
    <row r="358" spans="1:104" ht="12.75">
      <c r="A358" s="151">
        <v>178</v>
      </c>
      <c r="B358" s="152" t="s">
        <v>573</v>
      </c>
      <c r="C358" s="153" t="s">
        <v>574</v>
      </c>
      <c r="D358" s="154" t="s">
        <v>495</v>
      </c>
      <c r="E358" s="155">
        <v>62.62</v>
      </c>
      <c r="F358" s="155">
        <v>0</v>
      </c>
      <c r="G358" s="156">
        <f>E358*F358</f>
        <v>0</v>
      </c>
      <c r="O358" s="150">
        <v>2</v>
      </c>
      <c r="AA358" s="131">
        <v>3</v>
      </c>
      <c r="AB358" s="131">
        <v>7</v>
      </c>
      <c r="AC358" s="131" t="s">
        <v>573</v>
      </c>
      <c r="AZ358" s="131">
        <v>2</v>
      </c>
      <c r="BA358" s="131">
        <f>IF(AZ358=1,G358,0)</f>
        <v>0</v>
      </c>
      <c r="BB358" s="131">
        <f>IF(AZ358=2,G358,0)</f>
        <v>0</v>
      </c>
      <c r="BC358" s="131">
        <f>IF(AZ358=3,G358,0)</f>
        <v>0</v>
      </c>
      <c r="BD358" s="131">
        <f>IF(AZ358=4,G358,0)</f>
        <v>0</v>
      </c>
      <c r="BE358" s="131">
        <f>IF(AZ358=5,G358,0)</f>
        <v>0</v>
      </c>
      <c r="CA358" s="157">
        <v>3</v>
      </c>
      <c r="CB358" s="157">
        <v>7</v>
      </c>
      <c r="CZ358" s="131">
        <v>0</v>
      </c>
    </row>
    <row r="359" spans="1:15" ht="12.75">
      <c r="A359" s="158"/>
      <c r="B359" s="160"/>
      <c r="C359" s="201" t="s">
        <v>575</v>
      </c>
      <c r="D359" s="202"/>
      <c r="E359" s="161">
        <v>62.62</v>
      </c>
      <c r="F359" s="162"/>
      <c r="G359" s="163"/>
      <c r="M359" s="159" t="s">
        <v>575</v>
      </c>
      <c r="O359" s="150"/>
    </row>
    <row r="360" spans="1:104" ht="12.75">
      <c r="A360" s="151">
        <v>179</v>
      </c>
      <c r="B360" s="152" t="s">
        <v>576</v>
      </c>
      <c r="C360" s="153" t="s">
        <v>577</v>
      </c>
      <c r="D360" s="154" t="s">
        <v>61</v>
      </c>
      <c r="E360" s="155"/>
      <c r="F360" s="155">
        <v>0</v>
      </c>
      <c r="G360" s="156">
        <f>E360*F360</f>
        <v>0</v>
      </c>
      <c r="O360" s="150">
        <v>2</v>
      </c>
      <c r="AA360" s="131">
        <v>7</v>
      </c>
      <c r="AB360" s="131">
        <v>1002</v>
      </c>
      <c r="AC360" s="131">
        <v>5</v>
      </c>
      <c r="AZ360" s="131">
        <v>2</v>
      </c>
      <c r="BA360" s="131">
        <f>IF(AZ360=1,G360,0)</f>
        <v>0</v>
      </c>
      <c r="BB360" s="131">
        <f>IF(AZ360=2,G360,0)</f>
        <v>0</v>
      </c>
      <c r="BC360" s="131">
        <f>IF(AZ360=3,G360,0)</f>
        <v>0</v>
      </c>
      <c r="BD360" s="131">
        <f>IF(AZ360=4,G360,0)</f>
        <v>0</v>
      </c>
      <c r="BE360" s="131">
        <f>IF(AZ360=5,G360,0)</f>
        <v>0</v>
      </c>
      <c r="CA360" s="157">
        <v>7</v>
      </c>
      <c r="CB360" s="157">
        <v>1002</v>
      </c>
      <c r="CZ360" s="131">
        <v>0</v>
      </c>
    </row>
    <row r="361" spans="1:57" ht="12.75">
      <c r="A361" s="164"/>
      <c r="B361" s="165" t="s">
        <v>74</v>
      </c>
      <c r="C361" s="166" t="str">
        <f>CONCATENATE(B306," ",C306)</f>
        <v>767 Konstrukce zámečnické</v>
      </c>
      <c r="D361" s="167"/>
      <c r="E361" s="168"/>
      <c r="F361" s="169"/>
      <c r="G361" s="170">
        <f>SUM(G306:G360)</f>
        <v>0</v>
      </c>
      <c r="O361" s="150">
        <v>4</v>
      </c>
      <c r="BA361" s="171">
        <f>SUM(BA306:BA360)</f>
        <v>0</v>
      </c>
      <c r="BB361" s="171">
        <f>SUM(BB306:BB360)</f>
        <v>0</v>
      </c>
      <c r="BC361" s="171">
        <f>SUM(BC306:BC360)</f>
        <v>0</v>
      </c>
      <c r="BD361" s="171">
        <f>SUM(BD306:BD360)</f>
        <v>0</v>
      </c>
      <c r="BE361" s="171">
        <f>SUM(BE306:BE360)</f>
        <v>0</v>
      </c>
    </row>
    <row r="362" spans="1:15" ht="12.75">
      <c r="A362" s="144" t="s">
        <v>72</v>
      </c>
      <c r="B362" s="145" t="s">
        <v>578</v>
      </c>
      <c r="C362" s="146" t="s">
        <v>579</v>
      </c>
      <c r="D362" s="147"/>
      <c r="E362" s="148"/>
      <c r="F362" s="148"/>
      <c r="G362" s="149"/>
      <c r="O362" s="150">
        <v>1</v>
      </c>
    </row>
    <row r="363" spans="1:104" ht="12.75">
      <c r="A363" s="151">
        <v>180</v>
      </c>
      <c r="B363" s="152" t="s">
        <v>580</v>
      </c>
      <c r="C363" s="153" t="s">
        <v>581</v>
      </c>
      <c r="D363" s="154" t="s">
        <v>375</v>
      </c>
      <c r="E363" s="155">
        <v>126.9</v>
      </c>
      <c r="F363" s="155">
        <v>0</v>
      </c>
      <c r="G363" s="156">
        <f>E363*F363</f>
        <v>0</v>
      </c>
      <c r="O363" s="150">
        <v>2</v>
      </c>
      <c r="AA363" s="131">
        <v>8</v>
      </c>
      <c r="AB363" s="131">
        <v>0</v>
      </c>
      <c r="AC363" s="131">
        <v>3</v>
      </c>
      <c r="AZ363" s="131">
        <v>1</v>
      </c>
      <c r="BA363" s="131">
        <f>IF(AZ363=1,G363,0)</f>
        <v>0</v>
      </c>
      <c r="BB363" s="131">
        <f>IF(AZ363=2,G363,0)</f>
        <v>0</v>
      </c>
      <c r="BC363" s="131">
        <f>IF(AZ363=3,G363,0)</f>
        <v>0</v>
      </c>
      <c r="BD363" s="131">
        <f>IF(AZ363=4,G363,0)</f>
        <v>0</v>
      </c>
      <c r="BE363" s="131">
        <f>IF(AZ363=5,G363,0)</f>
        <v>0</v>
      </c>
      <c r="CA363" s="157">
        <v>8</v>
      </c>
      <c r="CB363" s="157">
        <v>0</v>
      </c>
      <c r="CZ363" s="131">
        <v>0</v>
      </c>
    </row>
    <row r="364" spans="1:15" ht="22.5">
      <c r="A364" s="158"/>
      <c r="B364" s="160"/>
      <c r="C364" s="201" t="s">
        <v>582</v>
      </c>
      <c r="D364" s="202"/>
      <c r="E364" s="161">
        <v>209.4275</v>
      </c>
      <c r="F364" s="162"/>
      <c r="G364" s="163"/>
      <c r="M364" s="159" t="s">
        <v>582</v>
      </c>
      <c r="O364" s="150"/>
    </row>
    <row r="365" spans="1:104" ht="12.75">
      <c r="A365" s="151">
        <v>181</v>
      </c>
      <c r="B365" s="152" t="s">
        <v>583</v>
      </c>
      <c r="C365" s="153" t="s">
        <v>584</v>
      </c>
      <c r="D365" s="154" t="s">
        <v>375</v>
      </c>
      <c r="E365" s="155">
        <v>1269</v>
      </c>
      <c r="F365" s="155">
        <v>0</v>
      </c>
      <c r="G365" s="156">
        <f>E365*F365</f>
        <v>0</v>
      </c>
      <c r="O365" s="150">
        <v>2</v>
      </c>
      <c r="AA365" s="131">
        <v>8</v>
      </c>
      <c r="AB365" s="131">
        <v>0</v>
      </c>
      <c r="AC365" s="131">
        <v>3</v>
      </c>
      <c r="AZ365" s="131">
        <v>1</v>
      </c>
      <c r="BA365" s="131">
        <f>IF(AZ365=1,G365,0)</f>
        <v>0</v>
      </c>
      <c r="BB365" s="131">
        <f>IF(AZ365=2,G365,0)</f>
        <v>0</v>
      </c>
      <c r="BC365" s="131">
        <f>IF(AZ365=3,G365,0)</f>
        <v>0</v>
      </c>
      <c r="BD365" s="131">
        <f>IF(AZ365=4,G365,0)</f>
        <v>0</v>
      </c>
      <c r="BE365" s="131">
        <f>IF(AZ365=5,G365,0)</f>
        <v>0</v>
      </c>
      <c r="CA365" s="157">
        <v>8</v>
      </c>
      <c r="CB365" s="157">
        <v>0</v>
      </c>
      <c r="CZ365" s="131">
        <v>0</v>
      </c>
    </row>
    <row r="366" spans="1:104" ht="12.75">
      <c r="A366" s="151">
        <v>182</v>
      </c>
      <c r="B366" s="152" t="s">
        <v>585</v>
      </c>
      <c r="C366" s="153" t="s">
        <v>586</v>
      </c>
      <c r="D366" s="154" t="s">
        <v>375</v>
      </c>
      <c r="E366" s="155">
        <v>126.9</v>
      </c>
      <c r="F366" s="155">
        <v>0</v>
      </c>
      <c r="G366" s="156">
        <f>E366*F366</f>
        <v>0</v>
      </c>
      <c r="O366" s="150">
        <v>2</v>
      </c>
      <c r="AA366" s="131">
        <v>8</v>
      </c>
      <c r="AB366" s="131">
        <v>0</v>
      </c>
      <c r="AC366" s="131">
        <v>3</v>
      </c>
      <c r="AZ366" s="131">
        <v>1</v>
      </c>
      <c r="BA366" s="131">
        <f>IF(AZ366=1,G366,0)</f>
        <v>0</v>
      </c>
      <c r="BB366" s="131">
        <f>IF(AZ366=2,G366,0)</f>
        <v>0</v>
      </c>
      <c r="BC366" s="131">
        <f>IF(AZ366=3,G366,0)</f>
        <v>0</v>
      </c>
      <c r="BD366" s="131">
        <f>IF(AZ366=4,G366,0)</f>
        <v>0</v>
      </c>
      <c r="BE366" s="131">
        <f>IF(AZ366=5,G366,0)</f>
        <v>0</v>
      </c>
      <c r="CA366" s="157">
        <v>8</v>
      </c>
      <c r="CB366" s="157">
        <v>0</v>
      </c>
      <c r="CZ366" s="131">
        <v>0</v>
      </c>
    </row>
    <row r="367" spans="1:104" ht="12.75">
      <c r="A367" s="151">
        <v>183</v>
      </c>
      <c r="B367" s="152" t="s">
        <v>587</v>
      </c>
      <c r="C367" s="153" t="s">
        <v>588</v>
      </c>
      <c r="D367" s="154" t="s">
        <v>375</v>
      </c>
      <c r="E367" s="155">
        <v>126.9</v>
      </c>
      <c r="F367" s="155">
        <v>0</v>
      </c>
      <c r="G367" s="156">
        <f>E367*F367</f>
        <v>0</v>
      </c>
      <c r="O367" s="150">
        <v>2</v>
      </c>
      <c r="AA367" s="131">
        <v>8</v>
      </c>
      <c r="AB367" s="131">
        <v>0</v>
      </c>
      <c r="AC367" s="131">
        <v>3</v>
      </c>
      <c r="AZ367" s="131">
        <v>1</v>
      </c>
      <c r="BA367" s="131">
        <f>IF(AZ367=1,G367,0)</f>
        <v>0</v>
      </c>
      <c r="BB367" s="131">
        <f>IF(AZ367=2,G367,0)</f>
        <v>0</v>
      </c>
      <c r="BC367" s="131">
        <f>IF(AZ367=3,G367,0)</f>
        <v>0</v>
      </c>
      <c r="BD367" s="131">
        <f>IF(AZ367=4,G367,0)</f>
        <v>0</v>
      </c>
      <c r="BE367" s="131">
        <f>IF(AZ367=5,G367,0)</f>
        <v>0</v>
      </c>
      <c r="CA367" s="157">
        <v>8</v>
      </c>
      <c r="CB367" s="157">
        <v>0</v>
      </c>
      <c r="CZ367" s="131">
        <v>0</v>
      </c>
    </row>
    <row r="368" spans="1:57" ht="12.75">
      <c r="A368" s="164"/>
      <c r="B368" s="165" t="s">
        <v>74</v>
      </c>
      <c r="C368" s="166" t="str">
        <f>CONCATENATE(B362," ",C362)</f>
        <v>D96 Přesuny suti a vybouraných hmot</v>
      </c>
      <c r="D368" s="167"/>
      <c r="E368" s="168"/>
      <c r="F368" s="169"/>
      <c r="G368" s="170">
        <f>SUM(G362:G367)</f>
        <v>0</v>
      </c>
      <c r="O368" s="150">
        <v>4</v>
      </c>
      <c r="BA368" s="171">
        <f>SUM(BA362:BA367)</f>
        <v>0</v>
      </c>
      <c r="BB368" s="171">
        <f>SUM(BB362:BB367)</f>
        <v>0</v>
      </c>
      <c r="BC368" s="171">
        <f>SUM(BC362:BC367)</f>
        <v>0</v>
      </c>
      <c r="BD368" s="171">
        <f>SUM(BD362:BD367)</f>
        <v>0</v>
      </c>
      <c r="BE368" s="171">
        <f>SUM(BE362:BE367)</f>
        <v>0</v>
      </c>
    </row>
    <row r="369" ht="12.75">
      <c r="E369" s="131"/>
    </row>
    <row r="370" ht="12.75">
      <c r="E370" s="131"/>
    </row>
    <row r="371" ht="12.75">
      <c r="E371" s="131"/>
    </row>
    <row r="372" ht="12.75">
      <c r="E372" s="131"/>
    </row>
    <row r="373" ht="12.75">
      <c r="E373" s="131"/>
    </row>
    <row r="374" ht="12.75">
      <c r="E374" s="131"/>
    </row>
    <row r="375" ht="12.75">
      <c r="E375" s="131"/>
    </row>
    <row r="376" ht="12.75">
      <c r="E376" s="131"/>
    </row>
    <row r="377" ht="12.75">
      <c r="E377" s="131"/>
    </row>
    <row r="378" ht="12.75">
      <c r="E378" s="131"/>
    </row>
    <row r="379" ht="12.75">
      <c r="E379" s="131"/>
    </row>
    <row r="380" ht="12.75">
      <c r="E380" s="131"/>
    </row>
    <row r="381" ht="12.75">
      <c r="E381" s="131"/>
    </row>
    <row r="382" ht="12.75">
      <c r="E382" s="131"/>
    </row>
    <row r="383" ht="12.75">
      <c r="E383" s="131"/>
    </row>
    <row r="384" ht="12.75">
      <c r="E384" s="131"/>
    </row>
    <row r="385" ht="12.75">
      <c r="E385" s="131"/>
    </row>
    <row r="386" ht="12.75">
      <c r="E386" s="131"/>
    </row>
    <row r="387" ht="12.75">
      <c r="E387" s="131"/>
    </row>
    <row r="388" ht="12.75">
      <c r="E388" s="131"/>
    </row>
    <row r="389" ht="12.75">
      <c r="E389" s="131"/>
    </row>
    <row r="390" ht="12.75">
      <c r="E390" s="131"/>
    </row>
    <row r="391" ht="12.75">
      <c r="E391" s="131"/>
    </row>
    <row r="392" ht="12.75">
      <c r="E392" s="131"/>
    </row>
    <row r="393" ht="12.75">
      <c r="E393" s="131"/>
    </row>
    <row r="394" ht="12.75">
      <c r="E394" s="131"/>
    </row>
    <row r="395" ht="12.75">
      <c r="E395" s="131"/>
    </row>
    <row r="396" ht="12.75">
      <c r="E396" s="131"/>
    </row>
    <row r="397" ht="12.75">
      <c r="E397" s="131"/>
    </row>
    <row r="398" ht="12.75">
      <c r="E398" s="131"/>
    </row>
    <row r="399" ht="12.75">
      <c r="E399" s="131"/>
    </row>
    <row r="400" ht="12.75">
      <c r="E400" s="131"/>
    </row>
    <row r="401" ht="12.75">
      <c r="E401" s="131"/>
    </row>
    <row r="402" ht="12.75">
      <c r="E402" s="131"/>
    </row>
    <row r="403" ht="12.75">
      <c r="E403" s="131"/>
    </row>
    <row r="404" ht="12.75">
      <c r="E404" s="131"/>
    </row>
    <row r="405" ht="12.75">
      <c r="E405" s="131"/>
    </row>
    <row r="406" ht="12.75">
      <c r="E406" s="131"/>
    </row>
    <row r="407" ht="12.75">
      <c r="E407" s="131"/>
    </row>
    <row r="408" ht="12.75">
      <c r="E408" s="131"/>
    </row>
    <row r="409" ht="12.75">
      <c r="E409" s="131"/>
    </row>
    <row r="410" ht="12.75">
      <c r="E410" s="131"/>
    </row>
    <row r="411" ht="12.75">
      <c r="E411" s="131"/>
    </row>
    <row r="412" ht="12.75">
      <c r="E412" s="131"/>
    </row>
    <row r="413" ht="12.75">
      <c r="E413" s="131"/>
    </row>
    <row r="414" ht="12.75">
      <c r="E414" s="131"/>
    </row>
    <row r="415" ht="12.75">
      <c r="E415" s="131"/>
    </row>
    <row r="416" ht="12.75">
      <c r="E416" s="131"/>
    </row>
    <row r="417" ht="12.75">
      <c r="E417" s="131"/>
    </row>
    <row r="418" ht="12.75">
      <c r="E418" s="131"/>
    </row>
    <row r="419" ht="12.75">
      <c r="E419" s="131"/>
    </row>
    <row r="420" ht="12.75">
      <c r="E420" s="131"/>
    </row>
    <row r="421" ht="12.75">
      <c r="E421" s="131"/>
    </row>
    <row r="422" ht="12.75">
      <c r="E422" s="131"/>
    </row>
    <row r="423" ht="12.75">
      <c r="E423" s="131"/>
    </row>
    <row r="424" ht="12.75">
      <c r="E424" s="131"/>
    </row>
    <row r="425" ht="12.75">
      <c r="E425" s="131"/>
    </row>
    <row r="426" ht="12.75">
      <c r="E426" s="131"/>
    </row>
    <row r="427" spans="1:2" ht="12.75">
      <c r="A427" s="172"/>
      <c r="B427" s="172"/>
    </row>
    <row r="428" spans="3:7" ht="12.75">
      <c r="C428" s="174"/>
      <c r="D428" s="174"/>
      <c r="E428" s="175"/>
      <c r="F428" s="174"/>
      <c r="G428" s="176"/>
    </row>
    <row r="429" spans="1:2" ht="12.75">
      <c r="A429" s="172"/>
      <c r="B429" s="172"/>
    </row>
  </sheetData>
  <sheetProtection algorithmName="SHA-512" hashValue="KrBQ7YwuQK+B+js4GHqkzGqEGfeGCyMr/q1SiYaG6t0uC25fsTkrdGjch/AfrZ98TxAejJXYHeETWbE3Sfzo7A==" saltValue="MLR+LquFSJXS4AhcRmPckw==" spinCount="100000" sheet="1" objects="1" scenarios="1"/>
  <protectedRanges>
    <protectedRange sqref="F1:F1048576" name="Oblast1"/>
  </protectedRanges>
  <mergeCells count="141">
    <mergeCell ref="C364:D364"/>
    <mergeCell ref="C352:D352"/>
    <mergeCell ref="C353:D353"/>
    <mergeCell ref="C354:D354"/>
    <mergeCell ref="C355:D355"/>
    <mergeCell ref="C357:D357"/>
    <mergeCell ref="C359:D359"/>
    <mergeCell ref="C338:D338"/>
    <mergeCell ref="C342:D342"/>
    <mergeCell ref="C345:D345"/>
    <mergeCell ref="C348:D348"/>
    <mergeCell ref="C349:D349"/>
    <mergeCell ref="C350:D350"/>
    <mergeCell ref="C322:D322"/>
    <mergeCell ref="C323:D323"/>
    <mergeCell ref="C324:D324"/>
    <mergeCell ref="C325:D325"/>
    <mergeCell ref="C326:D326"/>
    <mergeCell ref="C335:D335"/>
    <mergeCell ref="C314:D314"/>
    <mergeCell ref="C315:D315"/>
    <mergeCell ref="C316:D316"/>
    <mergeCell ref="C318:D318"/>
    <mergeCell ref="C319:D319"/>
    <mergeCell ref="C320:D320"/>
    <mergeCell ref="C296:D296"/>
    <mergeCell ref="C298:D298"/>
    <mergeCell ref="C299:D299"/>
    <mergeCell ref="C301:D301"/>
    <mergeCell ref="C308:D308"/>
    <mergeCell ref="C309:D309"/>
    <mergeCell ref="C311:D311"/>
    <mergeCell ref="C312:D312"/>
    <mergeCell ref="C287:D287"/>
    <mergeCell ref="C288:D288"/>
    <mergeCell ref="C289:D289"/>
    <mergeCell ref="C291:D291"/>
    <mergeCell ref="C292:D292"/>
    <mergeCell ref="C294:D294"/>
    <mergeCell ref="C277:D277"/>
    <mergeCell ref="C278:D278"/>
    <mergeCell ref="C279:D279"/>
    <mergeCell ref="C280:D280"/>
    <mergeCell ref="C282:D282"/>
    <mergeCell ref="C286:D286"/>
    <mergeCell ref="C269:D269"/>
    <mergeCell ref="C270:D270"/>
    <mergeCell ref="C271:D271"/>
    <mergeCell ref="C273:D273"/>
    <mergeCell ref="C274:D274"/>
    <mergeCell ref="C275:D275"/>
    <mergeCell ref="C256:D256"/>
    <mergeCell ref="C258:D258"/>
    <mergeCell ref="C262:D262"/>
    <mergeCell ref="C264:D264"/>
    <mergeCell ref="C266:D266"/>
    <mergeCell ref="C267:D267"/>
    <mergeCell ref="C251:D251"/>
    <mergeCell ref="C252:D252"/>
    <mergeCell ref="C237:D237"/>
    <mergeCell ref="C239:D239"/>
    <mergeCell ref="C240:D240"/>
    <mergeCell ref="C242:D242"/>
    <mergeCell ref="C244:D244"/>
    <mergeCell ref="C218:D218"/>
    <mergeCell ref="C222:D222"/>
    <mergeCell ref="C224:D224"/>
    <mergeCell ref="C226:D226"/>
    <mergeCell ref="C229:D229"/>
    <mergeCell ref="C231:D231"/>
    <mergeCell ref="C233:D233"/>
    <mergeCell ref="C204:D204"/>
    <mergeCell ref="C205:D205"/>
    <mergeCell ref="C206:D206"/>
    <mergeCell ref="C208:D208"/>
    <mergeCell ref="C210:D210"/>
    <mergeCell ref="C213:D213"/>
    <mergeCell ref="C215:D215"/>
    <mergeCell ref="C217:D217"/>
    <mergeCell ref="C196:D196"/>
    <mergeCell ref="C197:D197"/>
    <mergeCell ref="C199:D199"/>
    <mergeCell ref="C200:D200"/>
    <mergeCell ref="C186:D186"/>
    <mergeCell ref="C188:D188"/>
    <mergeCell ref="C190:D190"/>
    <mergeCell ref="C191:D191"/>
    <mergeCell ref="C192:D192"/>
    <mergeCell ref="C162:D162"/>
    <mergeCell ref="C166:D166"/>
    <mergeCell ref="C168:D168"/>
    <mergeCell ref="C172:D172"/>
    <mergeCell ref="C175:D175"/>
    <mergeCell ref="C177:D177"/>
    <mergeCell ref="C131:D131"/>
    <mergeCell ref="C133:D133"/>
    <mergeCell ref="C151:D151"/>
    <mergeCell ref="C154:D154"/>
    <mergeCell ref="C156:D156"/>
    <mergeCell ref="C158:D158"/>
    <mergeCell ref="C95:D95"/>
    <mergeCell ref="C97:D97"/>
    <mergeCell ref="C107:D107"/>
    <mergeCell ref="C113:D113"/>
    <mergeCell ref="C115:D115"/>
    <mergeCell ref="C117:D117"/>
    <mergeCell ref="C125:D125"/>
    <mergeCell ref="C74:D74"/>
    <mergeCell ref="C76:D76"/>
    <mergeCell ref="C81:D81"/>
    <mergeCell ref="C84:D84"/>
    <mergeCell ref="C86:D86"/>
    <mergeCell ref="C88:D88"/>
    <mergeCell ref="C90:D90"/>
    <mergeCell ref="C93:D93"/>
    <mergeCell ref="C36:D36"/>
    <mergeCell ref="C41:D41"/>
    <mergeCell ref="C44:D44"/>
    <mergeCell ref="C46:D46"/>
    <mergeCell ref="C56:D56"/>
    <mergeCell ref="C59:D59"/>
    <mergeCell ref="C61:D61"/>
    <mergeCell ref="C63:D63"/>
    <mergeCell ref="C23:D23"/>
    <mergeCell ref="C24:D24"/>
    <mergeCell ref="C26:D26"/>
    <mergeCell ref="C29:D29"/>
    <mergeCell ref="C31:D31"/>
    <mergeCell ref="C33:D33"/>
    <mergeCell ref="C12:D12"/>
    <mergeCell ref="C14:D14"/>
    <mergeCell ref="C16:D16"/>
    <mergeCell ref="C17:D17"/>
    <mergeCell ref="C18:D18"/>
    <mergeCell ref="C20:D20"/>
    <mergeCell ref="C21:D21"/>
    <mergeCell ref="C22:D22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pocitac9</cp:lastModifiedBy>
  <dcterms:created xsi:type="dcterms:W3CDTF">2023-07-12T09:08:45Z</dcterms:created>
  <dcterms:modified xsi:type="dcterms:W3CDTF">2023-07-12T13:15:42Z</dcterms:modified>
  <cp:category/>
  <cp:version/>
  <cp:contentType/>
  <cp:contentStatus/>
</cp:coreProperties>
</file>