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28" yWindow="65428" windowWidth="23256" windowHeight="12456" activeTab="0"/>
  </bookViews>
  <sheets>
    <sheet name="Rekapitulace stavby" sheetId="1" r:id="rId1"/>
    <sheet name="01 - vnější fasáda a stat..." sheetId="2" r:id="rId2"/>
    <sheet name="02 - oprava vnitřních pro..." sheetId="3" r:id="rId3"/>
    <sheet name="03 - vstupní chodba" sheetId="4" r:id="rId4"/>
    <sheet name="04 - VRN" sheetId="5" r:id="rId5"/>
  </sheets>
  <definedNames>
    <definedName name="_xlnm._FilterDatabase" localSheetId="1" hidden="1">'01 - vnější fasáda a stat...'!$C$139:$K$833</definedName>
    <definedName name="_xlnm._FilterDatabase" localSheetId="2" hidden="1">'02 - oprava vnitřních pro...'!$C$128:$K$1316</definedName>
    <definedName name="_xlnm._FilterDatabase" localSheetId="3" hidden="1">'03 - vstupní chodba'!$C$128:$K$370</definedName>
    <definedName name="_xlnm._FilterDatabase" localSheetId="4" hidden="1">'04 - VRN'!$C$123:$K$166</definedName>
    <definedName name="_xlnm.Print_Area" localSheetId="1">'01 - vnější fasáda a stat...'!$C$4:$J$76,'01 - vnější fasáda a stat...'!$C$82:$J$121,'01 - vnější fasáda a stat...'!$C$127:$K$833</definedName>
    <definedName name="_xlnm.Print_Area" localSheetId="2">'02 - oprava vnitřních pro...'!$C$4:$J$76,'02 - oprava vnitřních pro...'!$C$82:$J$110,'02 - oprava vnitřních pro...'!$C$116:$K$1316</definedName>
    <definedName name="_xlnm.Print_Area" localSheetId="3">'03 - vstupní chodba'!$C$4:$J$76,'03 - vstupní chodba'!$C$82:$J$110,'03 - vstupní chodba'!$C$116:$K$370</definedName>
    <definedName name="_xlnm.Print_Area" localSheetId="4">'04 - VRN'!$C$4:$J$76,'04 - VRN'!$C$82:$J$105,'04 - VRN'!$C$111:$K$166</definedName>
    <definedName name="_xlnm.Print_Area" localSheetId="0">'Rekapitulace stavby'!$D$4:$AO$76,'Rekapitulace stavby'!$C$82:$AQ$99</definedName>
    <definedName name="_xlnm.Print_Titles" localSheetId="0">'Rekapitulace stavby'!$92:$92</definedName>
    <definedName name="_xlnm.Print_Titles" localSheetId="1">'01 - vnější fasáda a stat...'!$139:$139</definedName>
    <definedName name="_xlnm.Print_Titles" localSheetId="2">'02 - oprava vnitřních pro...'!$128:$128</definedName>
    <definedName name="_xlnm.Print_Titles" localSheetId="3">'03 - vstupní chodba'!$128:$128</definedName>
    <definedName name="_xlnm.Print_Titles" localSheetId="4">'04 - VRN'!$123:$123</definedName>
  </definedNames>
  <calcPr calcId="191029"/>
  <extLst/>
</workbook>
</file>

<file path=xl/sharedStrings.xml><?xml version="1.0" encoding="utf-8"?>
<sst xmlns="http://schemas.openxmlformats.org/spreadsheetml/2006/main" count="22640" uniqueCount="1640">
  <si>
    <t>Export Komplet</t>
  </si>
  <si>
    <t/>
  </si>
  <si>
    <t>2.0</t>
  </si>
  <si>
    <t>ZAMOK</t>
  </si>
  <si>
    <t>False</t>
  </si>
  <si>
    <t>{8ea179f2-4caa-41c2-aadd-5027fc8e6e17}</t>
  </si>
  <si>
    <t>0,01</t>
  </si>
  <si>
    <t>21</t>
  </si>
  <si>
    <t>15</t>
  </si>
  <si>
    <t>REKAPITULACE STAVBY</t>
  </si>
  <si>
    <t>v ---  níže se nacházejí doplnkové a pomocné údaje k sestavám  --- v</t>
  </si>
  <si>
    <t>Návod na vyplnění</t>
  </si>
  <si>
    <t>0,001</t>
  </si>
  <si>
    <t>Kód:</t>
  </si>
  <si>
    <t>2022/09/07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</si>
  <si>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</si>
  <si>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</si>
  <si>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Starobrněnská 7 – oprava uliční fasády a vstupní chodby</t>
  </si>
  <si>
    <t>KSO:</t>
  </si>
  <si>
    <t>CC-CZ:</t>
  </si>
  <si>
    <t>Místo:</t>
  </si>
  <si>
    <t xml:space="preserve">č. p. 289/7; Brno-město [411582]; bytový dům </t>
  </si>
  <si>
    <t>Datum:</t>
  </si>
  <si>
    <t>20. 12. 2023</t>
  </si>
  <si>
    <t>Zadavatel:</t>
  </si>
  <si>
    <t>IČ:</t>
  </si>
  <si>
    <t>44992785</t>
  </si>
  <si>
    <t>Statutární město Brno, Dominikánské náměstí 196/1</t>
  </si>
  <si>
    <t>DIČ:</t>
  </si>
  <si>
    <t>Uchazeč:</t>
  </si>
  <si>
    <t>Vyplň údaj</t>
  </si>
  <si>
    <t>Projektant:</t>
  </si>
  <si>
    <t>09139940</t>
  </si>
  <si>
    <t>ARTHEON s.r.o., Kroftova 2619/45, 616 00 Brno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</si>
  <si>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</si>
  <si>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</si>
  <si>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</si>
  <si>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</si>
  <si>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</si>
  <si>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</si>
  <si>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</si>
  <si>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</si>
  <si>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</si>
  <si>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</si>
  <si>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</si>
  <si>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</si>
  <si>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</si>
  <si>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</si>
  <si>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</si>
  <si>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</si>
  <si>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</si>
  <si>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</si>
  <si>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</si>
  <si>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</si>
  <si>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</si>
  <si>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</si>
  <si>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</si>
  <si>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</si>
  <si>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</si>
  <si>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</si>
  <si>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</si>
  <si>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</si>
  <si>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</si>
  <si>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</si>
  <si>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</si>
  <si>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</si>
  <si>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</si>
  <si>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</si>
  <si>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</si>
  <si>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</si>
  <si>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</si>
  <si>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</si>
  <si>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</si>
  <si>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</si>
  <si>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</si>
  <si>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</si>
  <si>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</si>
  <si>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</si>
  <si>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</si>
  <si>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</si>
  <si>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</si>
  <si>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</si>
  <si>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</si>
  <si>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</si>
  <si>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vnější fasáda a statika balkonu</t>
  </si>
  <si>
    <t>STA</t>
  </si>
  <si>
    <t>1</t>
  </si>
  <si>
    <t>{f91f8e3b-4ad6-4d11-b49c-36a975698a1d}</t>
  </si>
  <si>
    <t>02</t>
  </si>
  <si>
    <t>oprava vnitřních prostor</t>
  </si>
  <si>
    <t>{afbd8309-497f-4a69-a15c-a54f80286d9c}</t>
  </si>
  <si>
    <t>03</t>
  </si>
  <si>
    <t>vstupní chodba</t>
  </si>
  <si>
    <t>{81e087e7-39db-4f76-8a36-d5da8777a8ba}</t>
  </si>
  <si>
    <t>04</t>
  </si>
  <si>
    <t>VRN</t>
  </si>
  <si>
    <t>{375d93dd-3f30-442b-be2b-2915c6c17ecc}</t>
  </si>
  <si>
    <t>KRYCÍ LIST SOUPISU PRACÍ</t>
  </si>
  <si>
    <t>Objekt:</t>
  </si>
  <si>
    <t>01 - vnější fasáda a statika balkonu</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</si>
  <si>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</si>
  <si>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</si>
  <si>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</si>
  <si>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</si>
  <si>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</si>
  <si>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</si>
  <si>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</si>
  <si>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</si>
  <si>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</si>
  <si>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</si>
  <si>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</si>
  <si>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</si>
  <si>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94 - Lešení a stavební výtahy</t>
  </si>
  <si>
    <t xml:space="preserve">    997 - Přesun sutě</t>
  </si>
  <si>
    <t xml:space="preserve">    998 - Přesun hmot</t>
  </si>
  <si>
    <t>PSV - Práce a dodávky PSV</t>
  </si>
  <si>
    <t xml:space="preserve">    711 - Izolace proti vodě, vlhkosti a plynům</t>
  </si>
  <si>
    <t xml:space="preserve">    742 - Elektroinstalace - slaboproud</t>
  </si>
  <si>
    <t xml:space="preserve">    766 - Konstrukce truhlářské</t>
  </si>
  <si>
    <t xml:space="preserve">    767 - Konstrukce zámečnické</t>
  </si>
  <si>
    <t xml:space="preserve">    771 - Podlahy z dlaždic</t>
  </si>
  <si>
    <t xml:space="preserve">    772 - Podlahy z kamene</t>
  </si>
  <si>
    <t xml:space="preserve">    782 - Dokončovací práce - obklady z kamene</t>
  </si>
  <si>
    <t xml:space="preserve">    783 - Dokončovací práce - nátěry</t>
  </si>
  <si>
    <t xml:space="preserve">    799 - Restaurování - dopřesnění položky č. 24 Oprava vnější bohatě zdobené secesní fasády členitosti 5</t>
  </si>
  <si>
    <t>M - Práce a dodávky M</t>
  </si>
  <si>
    <t xml:space="preserve">    22-M - Montáže technologických zařízení pro dopravní stavby</t>
  </si>
  <si>
    <t xml:space="preserve">    58-M - Revize vyhrazených technických zařízení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</si>
  <si>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</si>
  <si>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</si>
  <si>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</si>
  <si>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</si>
  <si>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</si>
  <si>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</si>
  <si>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</si>
  <si>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</si>
  <si>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</si>
  <si>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</si>
  <si>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</si>
  <si>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</si>
  <si>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</si>
  <si>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</si>
  <si>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</si>
  <si>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</si>
  <si>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</si>
  <si>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</si>
  <si>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</si>
  <si>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</si>
  <si>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z mozaiky komunikací pro pěší ručně</t>
  </si>
  <si>
    <t>m2</t>
  </si>
  <si>
    <t>CS ÚRS 2023 02</t>
  </si>
  <si>
    <t>4</t>
  </si>
  <si>
    <t>2</t>
  </si>
  <si>
    <t>1914571211</t>
  </si>
  <si>
    <t>VV</t>
  </si>
  <si>
    <t>pro výkop soklové části</t>
  </si>
  <si>
    <t>šířa 800 mm</t>
  </si>
  <si>
    <t>0,80*28,125</t>
  </si>
  <si>
    <t>Součet</t>
  </si>
  <si>
    <t>132212131</t>
  </si>
  <si>
    <t>Hloubení nezapažených rýh šířky do 800 mm v soudržných horninách třídy těžitelnosti I skupiny 3 ručně</t>
  </si>
  <si>
    <t>m3</t>
  </si>
  <si>
    <t>-1606516933</t>
  </si>
  <si>
    <t>soklová část</t>
  </si>
  <si>
    <t>(0,30+0,15)*0,80*28,125</t>
  </si>
  <si>
    <t>3</t>
  </si>
  <si>
    <t>162751113</t>
  </si>
  <si>
    <t>Vodorovné přemístění přes 5 000 do 6000 m výkopku/sypaniny z horniny třídy těžitelnosti I skupiny 1 až 3</t>
  </si>
  <si>
    <t>1343619778</t>
  </si>
  <si>
    <t>Výkop</t>
  </si>
  <si>
    <t>10,125</t>
  </si>
  <si>
    <t>zásyp</t>
  </si>
  <si>
    <t>-3,375</t>
  </si>
  <si>
    <t>167111101</t>
  </si>
  <si>
    <t>Nakládání výkopku z hornin třídy těžitelnosti I skupiny 1 až 3 ručně</t>
  </si>
  <si>
    <t>1519323434</t>
  </si>
  <si>
    <t>5</t>
  </si>
  <si>
    <t>171201221</t>
  </si>
  <si>
    <t>Poplatek za uložení na skládce (skládkovné) zeminy a kamení kód odpadu 17 05 04</t>
  </si>
  <si>
    <t>t</t>
  </si>
  <si>
    <t>1521749170</t>
  </si>
  <si>
    <t>6,75*1,8 "Přepočtené koeficientem množství</t>
  </si>
  <si>
    <t>6</t>
  </si>
  <si>
    <t>171251201</t>
  </si>
  <si>
    <t>Uložení sypaniny na skládky nebo meziskládky</t>
  </si>
  <si>
    <t>1235897920</t>
  </si>
  <si>
    <t>7</t>
  </si>
  <si>
    <t>174111101</t>
  </si>
  <si>
    <t>Zásyp jam, šachet rýh nebo kolem objektů sypaninou se zhutněním ručně</t>
  </si>
  <si>
    <t>1164185010</t>
  </si>
  <si>
    <t>0,15*0,80*28,125</t>
  </si>
  <si>
    <t>8</t>
  </si>
  <si>
    <t>181912112</t>
  </si>
  <si>
    <t>Úprava pláně v hornině třídy těžitelnosti I skupiny 3 se zhutněním ručně</t>
  </si>
  <si>
    <t>-1355251503</t>
  </si>
  <si>
    <t>jílové utěsnění</t>
  </si>
  <si>
    <t>0,30*28,125</t>
  </si>
  <si>
    <t>Zakládání</t>
  </si>
  <si>
    <t>9</t>
  </si>
  <si>
    <t>212572111</t>
  </si>
  <si>
    <t>Lože pro trativody ze štěrkopísku tříděného</t>
  </si>
  <si>
    <t>1931689335</t>
  </si>
  <si>
    <t>0,35*0,30*28,125</t>
  </si>
  <si>
    <t>10</t>
  </si>
  <si>
    <t>212755214</t>
  </si>
  <si>
    <t>Trativody z drenážních trubek plastových flexibilních D 100 mm bez lože</t>
  </si>
  <si>
    <t>m</t>
  </si>
  <si>
    <t>-1952494834</t>
  </si>
  <si>
    <t>odvodnění soklu</t>
  </si>
  <si>
    <t>28,125</t>
  </si>
  <si>
    <t>Svislé a kompletní konstrukce</t>
  </si>
  <si>
    <t>11</t>
  </si>
  <si>
    <t>330321514</t>
  </si>
  <si>
    <t>Sloupy nebo pilíře z betonu tř. C 25/30 bez výztuže, XD2, XF1</t>
  </si>
  <si>
    <t>1022183407</t>
  </si>
  <si>
    <t>balkon</t>
  </si>
  <si>
    <t>0,28*2*1,279</t>
  </si>
  <si>
    <t>0,50*0,30*1,279*2</t>
  </si>
  <si>
    <t>12</t>
  </si>
  <si>
    <t>331351121</t>
  </si>
  <si>
    <t>Zřízení bednění čtyřúhelníkových sloupů v do 4 m průřezu přes 0,08 do 0,16 m2</t>
  </si>
  <si>
    <t>-1955863513</t>
  </si>
  <si>
    <t>P</t>
  </si>
  <si>
    <t>Poznámka k položce:
Složitost dle PD</t>
  </si>
  <si>
    <t>(0,50+0,30)*2*1,279*2</t>
  </si>
  <si>
    <t>13</t>
  </si>
  <si>
    <t>331351122</t>
  </si>
  <si>
    <t>Odstranění bednění čtyřúhelníkových sloupů v do 4 m průřezu přes 0,08 do 0,16 m2</t>
  </si>
  <si>
    <t>-533790696</t>
  </si>
  <si>
    <t>14</t>
  </si>
  <si>
    <t>331361821</t>
  </si>
  <si>
    <t>Výztuž sloupů hranatých a oblých betonářskou ocelí 10 505</t>
  </si>
  <si>
    <t>-2111442708</t>
  </si>
  <si>
    <t>dle výpisu výztuže</t>
  </si>
  <si>
    <t>250,40/1000</t>
  </si>
  <si>
    <t>332351115</t>
  </si>
  <si>
    <t>Zřízení bednění kruhových sloupů v do 4 m D přes 0,25 do 0,40 m</t>
  </si>
  <si>
    <t>-1507004710</t>
  </si>
  <si>
    <t>obvod 2 350 mm změřen programem</t>
  </si>
  <si>
    <t>2,35*2*1,279</t>
  </si>
  <si>
    <t>16</t>
  </si>
  <si>
    <t>332351116</t>
  </si>
  <si>
    <t>Odstranění bednění kruhových sloupů v do 4 m D přes 0,25 do 0,40 m</t>
  </si>
  <si>
    <t>1485114013</t>
  </si>
  <si>
    <t>17</t>
  </si>
  <si>
    <t>342241112</t>
  </si>
  <si>
    <t>Příčky z cihel plných lícových P 60 dl 290 mm pevnosti na MVC včetně spárování tl 140 mm</t>
  </si>
  <si>
    <t>280605767</t>
  </si>
  <si>
    <t>(0,34+0,61+0,32)*1,10</t>
  </si>
  <si>
    <t>Komunikace pozemní</t>
  </si>
  <si>
    <t>18</t>
  </si>
  <si>
    <t>5000000R01</t>
  </si>
  <si>
    <t>Nahrazení mramorových kostek kostkami žulovými (Mrákotín) v bezprostřední blízkostí ocelového poklopu, včetně doložení kostek - kladení včetně materiálu</t>
  </si>
  <si>
    <t>soubor</t>
  </si>
  <si>
    <t>-1482621368</t>
  </si>
  <si>
    <t>Úpravy povrchů, podlahy a osazování výplní</t>
  </si>
  <si>
    <t>19</t>
  </si>
  <si>
    <t>622125100</t>
  </si>
  <si>
    <t>Vyplnění spár vápennou maltou vnějších stěn z cihel</t>
  </si>
  <si>
    <t>1575352152</t>
  </si>
  <si>
    <t>popis navrhovaných úprav č. 16 - detail kamenného soklu</t>
  </si>
  <si>
    <t>(0,99+0,36)/2*28,125</t>
  </si>
  <si>
    <t>odpočet otvorů</t>
  </si>
  <si>
    <t>-(0,87*1,36+0,83*1,36+0,77*1,31+0,72*2,28+0,56*2,158+0,47*2,17+0,45*1,60+0,45*1,60+0,41*1,598)</t>
  </si>
  <si>
    <t>20</t>
  </si>
  <si>
    <t>622135002</t>
  </si>
  <si>
    <t>Vyrovnání podkladu vnějších stěn maltou cementovou tl do 10 mm</t>
  </si>
  <si>
    <t>2092580367</t>
  </si>
  <si>
    <t>(0,35+0,15+0,30)*28,125</t>
  </si>
  <si>
    <t>622143001.R01</t>
  </si>
  <si>
    <t>Montáž omítkových pozinkovaných soklových profilů</t>
  </si>
  <si>
    <t>R-položka</t>
  </si>
  <si>
    <t>678171713</t>
  </si>
  <si>
    <t>-(1,36+1,36+1,31+2,28+2,158+2,17+1,60+1,60+1,598)</t>
  </si>
  <si>
    <t>22</t>
  </si>
  <si>
    <t>M</t>
  </si>
  <si>
    <t>55343011.R01</t>
  </si>
  <si>
    <t>profil soklový Pz pro vnější omítky tl 10mm, včetně černé pásky</t>
  </si>
  <si>
    <t>-129528347</t>
  </si>
  <si>
    <t>12,689*1,05 "Přepočtené koeficientem množství</t>
  </si>
  <si>
    <t>23</t>
  </si>
  <si>
    <t>622321141</t>
  </si>
  <si>
    <t>Vápenocementová omítka štuková dvouvrstvá vnějších stěn nanášená ručně</t>
  </si>
  <si>
    <t>-263370817</t>
  </si>
  <si>
    <t>balkon cihla plná pálená</t>
  </si>
  <si>
    <t>(0,34+0,61+0,32)*1,10*2</t>
  </si>
  <si>
    <t>betonové sloupky</t>
  </si>
  <si>
    <t>24</t>
  </si>
  <si>
    <t>622325609.R01</t>
  </si>
  <si>
    <t>Oprava vnější bohatě zdobené secesní fasády členitosti 5 v rozsahu přes 80 do 100 %</t>
  </si>
  <si>
    <t>-1146832566</t>
  </si>
  <si>
    <t>Poznámka k položce:
4.1 jádrová omítka
Na doplnění jádrové omítky použít měkkou čistě vápennou omítku z hotové směsi podle DIN EN 998-1 na bázi písku, vápna (bílé
vápno, přírodní vysoce hydraulické vápno) a hydraulických přísad a dále s aditivy pro lepší zpracování a přídržnost. Pevnost
odpovídá třídě malty CS II resp. P II podle DIN V 18550
4.2 vrchní štuková omítka použít pro doplnění
Hotová omítka podle DIN EN 998-1 na bázi písku, vápna (bílé vápno, přírodní vysoce hydraulické vápno) a hydraulických přísad a
dále s aditivy pro lepší zpracování a přídržnost. Pevnost odpovídá třídě malty CS II resp. P II podle DIN V 18550.</t>
  </si>
  <si>
    <t>plocha fasády</t>
  </si>
  <si>
    <t>(22,80+22,20)/2*28,125</t>
  </si>
  <si>
    <t>6. NP</t>
  </si>
  <si>
    <t>(4,90+6,15)/2*1,74*2</t>
  </si>
  <si>
    <t>6,10*1,60+3,14*2,75*2,75/2</t>
  </si>
  <si>
    <t>ostění</t>
  </si>
  <si>
    <t>1. NP</t>
  </si>
  <si>
    <t>0,30*((1,36+2,50*2)*2+(1,10+2,40*2)+(1,747+3,884*2)+(2,158+2,50*2)+(2,158+2,50*2)+(2,17+2,50*2)+(1,60+2,50*2)*2+(1,598+2,50*2))</t>
  </si>
  <si>
    <t>2. NP</t>
  </si>
  <si>
    <t>0,30*((1,318+2,389*2)+(1,295+2,307*2)+(1,291+2,307*2)+(2,229+2,33*2)+(2,278+2,33*2)+(2,298+2,324*2)+(1,385+2,324*2)+(1,351+2,335*2)+(1,566+2,33*2))</t>
  </si>
  <si>
    <t>3. NP</t>
  </si>
  <si>
    <t>0,30*((1,318+2,389*2)+(1,309+2,405*2)+(1,309+2,405*2)+(2,23+3,10*2)+(2,23+2,32*2)+(2,23+3,10*2)+(1,306+2,40*2)+(1,312+2,40*2)+(1,312+2,40*2))</t>
  </si>
  <si>
    <t>4. NP</t>
  </si>
  <si>
    <t>0,30*((1,322+2,371*2)+(1,74+3,08*2)+(1,299+2,371*2)+(2,23+3,10*2)+(2,23+2,32*2)+(2,23+3,10*2)+(1,30+2,35*2)+(1,30+3,10*2)+(1,30+2,35*2))</t>
  </si>
  <si>
    <t>5. NP</t>
  </si>
  <si>
    <t>0,30*((1,304+2,371*2)+(1,299+2,253*2)*2+(2,249+2,247*2)+(2,24+2,35*2)*2+(1,30+2,35*2)*3)</t>
  </si>
  <si>
    <t>0,30*((1,751+1,418*2)+(2,518+1,613*2)+(1,75+2,00*2)*2)</t>
  </si>
  <si>
    <t>-(1,36*2,50*2+1,10*2,40+1,747*3,884+2,158*2,50+2,158*2,50+2,17*2,50+1,60*2,50*2+1,598*2,50)</t>
  </si>
  <si>
    <t>-(1,318*2,389+1,295*2,307+1,291*2,307+2,229*2,33+2,278*2,33+2,298*2,324+1,385*2,324+1,351*2,335+1,566*2,33)</t>
  </si>
  <si>
    <t>-(1,318*2,389+1,309*2,405+1,309*2,405+2,23*3,10+2,23*2,32+2,23*3,10+1,306*2,40+1,312*2,40+1,312*2,40)</t>
  </si>
  <si>
    <t>-(1,322*2,371+1,74*3,08+1,299*2,371+2,23*3,10+2,23*2,32+2,23*3,10+1,30*2,35+1,30*3,10+1,30*2,35)</t>
  </si>
  <si>
    <t>-(1,304*2,371+1,299*2,253*2+2,249*2,247+2,24*2,35*2+1,30*2,35*3)</t>
  </si>
  <si>
    <t>-(1,751*1,418+2,518*1,613+1,75*2,00*2)</t>
  </si>
  <si>
    <t>25</t>
  </si>
  <si>
    <t>625681011</t>
  </si>
  <si>
    <t>Ochrana proti holubům hrotovým systémem jednořadým s účinnou šířkou 10 cm</t>
  </si>
  <si>
    <t>1831487401</t>
  </si>
  <si>
    <t>175,00</t>
  </si>
  <si>
    <t>26</t>
  </si>
  <si>
    <t>629991010.R01</t>
  </si>
  <si>
    <t>Zakrytí výplní otvorů a svislých ploch mirelonem</t>
  </si>
  <si>
    <t>-1058102437</t>
  </si>
  <si>
    <t>1,36*2,50*2+1,10*2,40+1,747*3,884+2,158*2,50+2,17*2,50+1,60*2,50*2+1,598*2,50</t>
  </si>
  <si>
    <t>1,318*2,389+1,295*2,307+1,291*2,307+2,229*2,33+2,278*2,33+2,298*2,324+1,385*2,324+1,351*2,335+1,566*2,33</t>
  </si>
  <si>
    <t>1,318*2,389+1,309*2,405+1,309*2,405+2,23*3,10+2,23*2,32+2,23*3,10+1,306*2,40+1,312*2,40+1,312*2,40</t>
  </si>
  <si>
    <t>1,322*2,371+1,74*3,08+1,299*2,371+2,23*3,10+2,23*2,32+2,23*3,10+1,30*2,35+1,30*3,10+1,30*2,35</t>
  </si>
  <si>
    <t>1,304*2,371+1,299*2,253*2+2,249*2,247+2,24*2,35*2+1,30*2,35*3</t>
  </si>
  <si>
    <t>1,751*1,418+2,518*1,613+1,75*2,00*2</t>
  </si>
  <si>
    <t>27</t>
  </si>
  <si>
    <t>629991011</t>
  </si>
  <si>
    <t>Zakrytí výplní otvorů a svislých ploch fólií přilepenou lepící páskou</t>
  </si>
  <si>
    <t>-1793437578</t>
  </si>
  <si>
    <t>28</t>
  </si>
  <si>
    <t>6290000R01</t>
  </si>
  <si>
    <t>Zakrytí a zalepení veškerých stávajících klempířských prvků tak, aby nedošlo k jejich potřísnění chemikáliemi a poškození při pracích na ploše fasády, použití UV stabilních a vodotěsných pásek</t>
  </si>
  <si>
    <t>-1510316007</t>
  </si>
  <si>
    <t>29</t>
  </si>
  <si>
    <t>631311113</t>
  </si>
  <si>
    <t>Mazanina tl přes 50 do 80 mm z betonu prostého bez zvýšených nároků na prostředí tř. C 12/15</t>
  </si>
  <si>
    <t>-1950846012</t>
  </si>
  <si>
    <t>balkon - předpoklad tl. 50 mm</t>
  </si>
  <si>
    <t>12,985*1,30*0,05</t>
  </si>
  <si>
    <t>30</t>
  </si>
  <si>
    <t>631319011</t>
  </si>
  <si>
    <t>Příplatek k mazanině tl přes 50 do 80 mm za přehlazení povrchu</t>
  </si>
  <si>
    <t>697472724</t>
  </si>
  <si>
    <t>31</t>
  </si>
  <si>
    <t>631362024</t>
  </si>
  <si>
    <t>Výztuž mazanin z kompozitních sítí D drátu 8 mm velikost ok 150 x 150 mm</t>
  </si>
  <si>
    <t>1784479251</t>
  </si>
  <si>
    <t>S1</t>
  </si>
  <si>
    <t>3,00*2,00*4</t>
  </si>
  <si>
    <t>Ostatní konstrukce a práce, bourání</t>
  </si>
  <si>
    <t>32</t>
  </si>
  <si>
    <t>9000000R01</t>
  </si>
  <si>
    <t>Odříznutí jednoho (nejzachovalejšího) pole, provizorně obedněno, pomocí jeřábu přeneseno dolů, odvoz na dílnu, vyspravení a vytvoření silikono-dřevěné formy pro odlití nové zábradelní výplně</t>
  </si>
  <si>
    <t>1443983506</t>
  </si>
  <si>
    <t>Poznámka k položce:
V případě nemožnosti využití tohoto "kopyta", bude využito podrobného 3D scanu, a fotografické dokumentace pořízené městskou částí Brno-střed k vytvoření formy pro odlití identických zábradelních výplní. Ty budou zhotoveny z vysokohodnotového betonu C50/67, včetně armování a hydrofobizace povrchu.</t>
  </si>
  <si>
    <t>33</t>
  </si>
  <si>
    <t>9000000R02</t>
  </si>
  <si>
    <t>Demontování ostatních zábradelních výplní, včetně odvozu na skládku a likvidace odpadu</t>
  </si>
  <si>
    <t>674522413</t>
  </si>
  <si>
    <t>34</t>
  </si>
  <si>
    <t>9000000R03</t>
  </si>
  <si>
    <t>Odlitek nové zábradelní výplně z vysokohodnotového betonu C50/67, rozměr 3350x1050x150 mm, včetně armování a hydrofobizace povrchu - 3 ks, včetně výroby 1 ks formy 3350x1050x350 mm pro přípravu modelu - model bude vyroben repase stávajícího zábradlí</t>
  </si>
  <si>
    <t>1393682115</t>
  </si>
  <si>
    <t>35</t>
  </si>
  <si>
    <t>9000000R05</t>
  </si>
  <si>
    <t>Demontáž dočasného zajištění pilířů, včetně odvozu na skládku a likvidace odpadu</t>
  </si>
  <si>
    <t>-1890737756</t>
  </si>
  <si>
    <t>36</t>
  </si>
  <si>
    <t>9000000R06</t>
  </si>
  <si>
    <t>Demontáž a nahrazení novými všech orientačních cedulek a informačních štítků (číslo popisné a orientační, označení ulice odboru MMB umístění přípojek a pod.), včetně odvozu na skládku a likvidace odpadu</t>
  </si>
  <si>
    <t>-1535264273</t>
  </si>
  <si>
    <t>37</t>
  </si>
  <si>
    <t>9000000R07</t>
  </si>
  <si>
    <t>Demontáž informačních a reklamních štítů, včetně odvozu na skládku a likvidace odpadu</t>
  </si>
  <si>
    <t>67451163</t>
  </si>
  <si>
    <t>38</t>
  </si>
  <si>
    <t>9000000R08</t>
  </si>
  <si>
    <t>Demontáž protiptačích zábran, včetně odvozu a poplatku za skládku</t>
  </si>
  <si>
    <t>-1635212800</t>
  </si>
  <si>
    <t>55</t>
  </si>
  <si>
    <t>952901131</t>
  </si>
  <si>
    <t>Čištění budov omytí konstrukcí nebo prvků</t>
  </si>
  <si>
    <t>-158713245</t>
  </si>
  <si>
    <t>56</t>
  </si>
  <si>
    <t>962032314</t>
  </si>
  <si>
    <t>Bourání pilířů cihelných z dutých nebo plných cihel pálených i nepálených na jakoukoli maltu</t>
  </si>
  <si>
    <t>-1923895844</t>
  </si>
  <si>
    <t>plocha krajních pilířů 0,35 m2</t>
  </si>
  <si>
    <t>2*0,35*1,40</t>
  </si>
  <si>
    <t>vnitřní pilíře</t>
  </si>
  <si>
    <t>2*0,56*0,36*1,40</t>
  </si>
  <si>
    <t>57</t>
  </si>
  <si>
    <t>965045113</t>
  </si>
  <si>
    <t>Bourání potěrů cementových nebo pískocementových tl do 50 mm pl přes 4 m2</t>
  </si>
  <si>
    <t>-1358664868</t>
  </si>
  <si>
    <t>12,985*1,30</t>
  </si>
  <si>
    <t>184</t>
  </si>
  <si>
    <t>977.R01</t>
  </si>
  <si>
    <t>Úprava stávajícího nadpraží u výrobku T/03, odříznutí cca 200 mm včetně statického zajištění</t>
  </si>
  <si>
    <t>kus</t>
  </si>
  <si>
    <t>484584704</t>
  </si>
  <si>
    <t>T/03</t>
  </si>
  <si>
    <t>183</t>
  </si>
  <si>
    <t>977211121</t>
  </si>
  <si>
    <t>Řezání stěnovou pilou kcí z cihel nebo tvárnic hl do 200 mm</t>
  </si>
  <si>
    <t>CS ÚRS 2022 02</t>
  </si>
  <si>
    <t>1105396484</t>
  </si>
  <si>
    <t>Úprava stávajících ostění -odřezání zdiva cihelého po celé výšce otvorů, po výšce z obou stran odříznout diamantem cca 60*200 mm zdiva</t>
  </si>
  <si>
    <t>pro výrobek T/03</t>
  </si>
  <si>
    <t>(3,97*2)*2</t>
  </si>
  <si>
    <t>175</t>
  </si>
  <si>
    <t>978019331</t>
  </si>
  <si>
    <t>Otlučení (osekání) vnější vápenné nebo vápenocementové omítky stupně členitosti 3 až 5 v rozsahu přes 10 do 20 %</t>
  </si>
  <si>
    <t>592078258</t>
  </si>
  <si>
    <t>58</t>
  </si>
  <si>
    <t>978019391</t>
  </si>
  <si>
    <t>Otlučení (osekání) vnější vápenné nebo vápenocementové omítky stupně členitosti 3 až 5 vrozsahu přes 80 do 100 %</t>
  </si>
  <si>
    <t>-502919635</t>
  </si>
  <si>
    <t>spodní strana balkonové desky</t>
  </si>
  <si>
    <t>59</t>
  </si>
  <si>
    <t>985112111</t>
  </si>
  <si>
    <t>Odsekání degradovaného betonu stěn tl do 10 mm</t>
  </si>
  <si>
    <t>1045563701</t>
  </si>
  <si>
    <t>(12,985+1,30*2)*0,16</t>
  </si>
  <si>
    <t>60</t>
  </si>
  <si>
    <t>985112121</t>
  </si>
  <si>
    <t>Odsekání degradovaného betonu líce kleneb a podhledů tl do 10 mm</t>
  </si>
  <si>
    <t>-1743336043</t>
  </si>
  <si>
    <t>61</t>
  </si>
  <si>
    <t>985112131</t>
  </si>
  <si>
    <t>Odsekání degradovaného betonu rubu kleneb a podlah tl do 10 mm</t>
  </si>
  <si>
    <t>1780467143</t>
  </si>
  <si>
    <t>62</t>
  </si>
  <si>
    <t>985131311</t>
  </si>
  <si>
    <t>Ruční dočištění ploch stěn, rubu kleneb a podlah ocelových kartáči</t>
  </si>
  <si>
    <t>-25498031</t>
  </si>
  <si>
    <t>63</t>
  </si>
  <si>
    <t>985132311</t>
  </si>
  <si>
    <t>Ruční dočištění ploch líce kleneb a podhledů ocelových kartáči</t>
  </si>
  <si>
    <t>1663265073</t>
  </si>
  <si>
    <t>64</t>
  </si>
  <si>
    <t>985311111</t>
  </si>
  <si>
    <t>Reprofilace stěn cementovou sanační maltou tl do 10 mm</t>
  </si>
  <si>
    <t>856059607</t>
  </si>
  <si>
    <t>Poznámka k položce:
třída pevnosti R3</t>
  </si>
  <si>
    <t>65</t>
  </si>
  <si>
    <t>985311211</t>
  </si>
  <si>
    <t>Reprofilace líce kleneb a podhledů cementovou sanační maltou tl do 10 mm</t>
  </si>
  <si>
    <t>732056370</t>
  </si>
  <si>
    <t>66</t>
  </si>
  <si>
    <t>985311311</t>
  </si>
  <si>
    <t>Reprofilace rubu kleneb a podlah cementovou sanační maltou tl 10 mm</t>
  </si>
  <si>
    <t>1357534231</t>
  </si>
  <si>
    <t>67</t>
  </si>
  <si>
    <t>985321111</t>
  </si>
  <si>
    <t>Ochranný nátěr výztuže na cementové bázi stěn, líce kleneb a podhledů 1 vrstva tl 1 mm</t>
  </si>
  <si>
    <t>-1853592797</t>
  </si>
  <si>
    <t>68</t>
  </si>
  <si>
    <t>985321112</t>
  </si>
  <si>
    <t>Ochranný nátěr výztuže na cementové bázi rubu kleneb a podlah 1 vrstva tl 1 mm</t>
  </si>
  <si>
    <t>-2022681723</t>
  </si>
  <si>
    <t>69</t>
  </si>
  <si>
    <t>985323112</t>
  </si>
  <si>
    <t>Spojovací můstek reprofilovaného betonu na cementové bázi tl 2 mm</t>
  </si>
  <si>
    <t>-1424317234</t>
  </si>
  <si>
    <t>podlaha - 2x</t>
  </si>
  <si>
    <t>12,985*1,30*2</t>
  </si>
  <si>
    <t>strop</t>
  </si>
  <si>
    <t>70</t>
  </si>
  <si>
    <t>985331211.R01</t>
  </si>
  <si>
    <t>Dodatečné vlepování betonářské výztuže včetně vyvrtání a vyčištění otvoru chemickou maltou průměr výztuže 6 mm</t>
  </si>
  <si>
    <t>364747523</t>
  </si>
  <si>
    <t>tabulka helikální výztuže, hmotnost 0,222 kg/m</t>
  </si>
  <si>
    <t>H6 - 1</t>
  </si>
  <si>
    <t>77,00</t>
  </si>
  <si>
    <t>H6 - 2</t>
  </si>
  <si>
    <t>0,21*286</t>
  </si>
  <si>
    <t>H6 - 3</t>
  </si>
  <si>
    <t>0,25*90</t>
  </si>
  <si>
    <t>71</t>
  </si>
  <si>
    <t>ULS.0018657.URS</t>
  </si>
  <si>
    <t>Helikální nerezová výztuž HB 6mm</t>
  </si>
  <si>
    <t>-1679239348</t>
  </si>
  <si>
    <t>159,56*1,1 "Přepočtené koeficientem množství</t>
  </si>
  <si>
    <t>94</t>
  </si>
  <si>
    <t>Lešení a stavební výtahy</t>
  </si>
  <si>
    <t>39</t>
  </si>
  <si>
    <t>941221113</t>
  </si>
  <si>
    <t>Montáž lešení řadového rámového těžkého zatížení do 300 kg/m2 š od 0,9 do 1,2 m v přes 25 do 40 m</t>
  </si>
  <si>
    <t>1026152716</t>
  </si>
  <si>
    <t>fasáda</t>
  </si>
  <si>
    <t>27,00*28,50</t>
  </si>
  <si>
    <t>rozšíření v místě balkonu ve 3. NP</t>
  </si>
  <si>
    <t>(14,00+1,00*2)*10,00</t>
  </si>
  <si>
    <t>40</t>
  </si>
  <si>
    <t>941221213</t>
  </si>
  <si>
    <t>Příplatek k lešení řadovému rámovému lehkému š 1,2 m v přes 25 do 40 m za první a ZKD den použití</t>
  </si>
  <si>
    <t>-2105258990</t>
  </si>
  <si>
    <t>929,50*240 "Přepočtené koeficientem množství</t>
  </si>
  <si>
    <t>41</t>
  </si>
  <si>
    <t>941221813</t>
  </si>
  <si>
    <t>Demontáž lešení řadového rámového těžkého zatížení do 300 kg/m2 š od 0,9 do 1,2 m v přes 25 do 40 m</t>
  </si>
  <si>
    <t>877208721</t>
  </si>
  <si>
    <t>42</t>
  </si>
  <si>
    <t>944511111</t>
  </si>
  <si>
    <t>Montáž ochranné sítě z textilie z umělých vláken</t>
  </si>
  <si>
    <t>-2008244563</t>
  </si>
  <si>
    <t>27,00*28,50+27,00*(1,20*2)</t>
  </si>
  <si>
    <t>43</t>
  </si>
  <si>
    <t>944511211</t>
  </si>
  <si>
    <t>Příplatek k ochranné síti za první a ZKD den použití</t>
  </si>
  <si>
    <t>-891350481</t>
  </si>
  <si>
    <t>834,3*240 "Přepočtené koeficientem množství</t>
  </si>
  <si>
    <t>44</t>
  </si>
  <si>
    <t>944511811</t>
  </si>
  <si>
    <t>Demontáž ochranné sítě z textilie z umělých vláken</t>
  </si>
  <si>
    <t>-1643270835</t>
  </si>
  <si>
    <t>45</t>
  </si>
  <si>
    <t>944611111</t>
  </si>
  <si>
    <t>Montáž ochranné plachty z textilie z umělých vláken</t>
  </si>
  <si>
    <t>-480623264</t>
  </si>
  <si>
    <t>na záchytnou stříšku</t>
  </si>
  <si>
    <t>28,50*1,50</t>
  </si>
  <si>
    <t>46</t>
  </si>
  <si>
    <t>944611211</t>
  </si>
  <si>
    <t>Příplatek k ochranné plachtě za první a ZKD den použití</t>
  </si>
  <si>
    <t>152595471</t>
  </si>
  <si>
    <t>42,75*240 "Přepočtené koeficientem množství</t>
  </si>
  <si>
    <t>47</t>
  </si>
  <si>
    <t>944611811</t>
  </si>
  <si>
    <t>Demontáž ochranné plachty z textilie z umělých vláken</t>
  </si>
  <si>
    <t>-663941913</t>
  </si>
  <si>
    <t>48</t>
  </si>
  <si>
    <t>944711111.R01</t>
  </si>
  <si>
    <t xml:space="preserve">Montáž ochranného bednění na zajištění proti pádu částí stavebního materiálu, či jednotlivých segmentů balkonu </t>
  </si>
  <si>
    <t>197138617</t>
  </si>
  <si>
    <t>Poznámka k položce:
Při veškerých stavebních pracích na tomto balkoně je nutné zohlednit, že balkon je nad veřejným prostorem a navíc nad zahrádkou restauračního zařízení na velmi frekventovaném místě. Doporučujeme eliminovat rizika způsobená pádem částí stavebního materiálu, či jednotlivých segmentů balkonu vybudováním prostorového lešení a záchytnými sítěmi. Zbudování lešení a ochranného bednění je plně v režii GD stavby.</t>
  </si>
  <si>
    <t>28,50</t>
  </si>
  <si>
    <t>49</t>
  </si>
  <si>
    <t>944711211.R01</t>
  </si>
  <si>
    <t>Montáž ochranného bednění na zajištění proti pádu částí stavebního materiálu, či jednotlivých segmentů balkonu, příplatek za první a každý další den použití k ceně -1111</t>
  </si>
  <si>
    <t>1823327135</t>
  </si>
  <si>
    <t>28,5*240 "Přepočtené koeficientem množství</t>
  </si>
  <si>
    <t>50</t>
  </si>
  <si>
    <t>944711811.R01</t>
  </si>
  <si>
    <t>Demontáž ochranného bednění na zajištění proti pádu částí stavebního materiálu, či jednotlivých segmentů balkonu</t>
  </si>
  <si>
    <t>1627635164</t>
  </si>
  <si>
    <t>51</t>
  </si>
  <si>
    <t>945231111</t>
  </si>
  <si>
    <t>Závěsná klec dl do 1,2 m s elektrickým zdvihem do výšky 50 m</t>
  </si>
  <si>
    <t>den</t>
  </si>
  <si>
    <t>168292545</t>
  </si>
  <si>
    <t>52</t>
  </si>
  <si>
    <t>949511112</t>
  </si>
  <si>
    <t>Montáž podchodu u trubkových lešení š do 2 m</t>
  </si>
  <si>
    <t>1261023401</t>
  </si>
  <si>
    <t>53</t>
  </si>
  <si>
    <t>949511212</t>
  </si>
  <si>
    <t>Příplatek k podchodu u trubkových lešení š do 2 m za první a ZKD den použití</t>
  </si>
  <si>
    <t>1778459016</t>
  </si>
  <si>
    <t>54</t>
  </si>
  <si>
    <t>949511812</t>
  </si>
  <si>
    <t>Demontáž podchodu u trubkových lešení š do 2 m</t>
  </si>
  <si>
    <t>819635930</t>
  </si>
  <si>
    <t>997</t>
  </si>
  <si>
    <t>Přesun sutě</t>
  </si>
  <si>
    <t>176</t>
  </si>
  <si>
    <t>997013117</t>
  </si>
  <si>
    <t>Vnitrostaveništní doprava suti a vybouraných hmot pro budovy v přes 21 do 24 m s použitím mechanizace</t>
  </si>
  <si>
    <t>-1057511700</t>
  </si>
  <si>
    <t>177</t>
  </si>
  <si>
    <t>997013501</t>
  </si>
  <si>
    <t>Odvoz suti a vybouraných hmot na skládku nebo meziskládku do 1 km se složením</t>
  </si>
  <si>
    <t>1239845700</t>
  </si>
  <si>
    <t>178</t>
  </si>
  <si>
    <t>997013509</t>
  </si>
  <si>
    <t>Příplatek k odvozu suti a vybouraných hmot na skládku ZKD 1 km přes 1 km</t>
  </si>
  <si>
    <t>103249697</t>
  </si>
  <si>
    <t>23,13*6 'Přepočtené koeficientem množství</t>
  </si>
  <si>
    <t>179</t>
  </si>
  <si>
    <t>997013631</t>
  </si>
  <si>
    <t>Poplatek za uložení na skládce (skládkovné) stavebního odpadu směsného kód odpadu 17 09 04</t>
  </si>
  <si>
    <t>8804934</t>
  </si>
  <si>
    <t>998</t>
  </si>
  <si>
    <t>Přesun hmot</t>
  </si>
  <si>
    <t>72</t>
  </si>
  <si>
    <t>998018003</t>
  </si>
  <si>
    <t>Přesun hmot ruční pro budovy v přes 12 do 24 m</t>
  </si>
  <si>
    <t>347773708</t>
  </si>
  <si>
    <t>PSV</t>
  </si>
  <si>
    <t>Práce a dodávky PSV</t>
  </si>
  <si>
    <t>711</t>
  </si>
  <si>
    <t>Izolace proti vodě, vlhkosti a plynům</t>
  </si>
  <si>
    <t>73</t>
  </si>
  <si>
    <t>711111053</t>
  </si>
  <si>
    <t>Provedení izolace proti zemní vlhkosti vodorovné za studena 2x nátěr krystalickou hydroizolací</t>
  </si>
  <si>
    <t>1146095525</t>
  </si>
  <si>
    <t>balkon - podlaha a strop</t>
  </si>
  <si>
    <t>12,985*2</t>
  </si>
  <si>
    <t>74</t>
  </si>
  <si>
    <t>24551050</t>
  </si>
  <si>
    <t>stěrka hydroizolační cementová kapilárně aktivní s dodatečnou krystalizací do spodní stavby</t>
  </si>
  <si>
    <t>kg</t>
  </si>
  <si>
    <t>-793907751</t>
  </si>
  <si>
    <t>Poznámka k položce:
Spotřeba: na dvě vrstvy 1,5 kg/m2</t>
  </si>
  <si>
    <t>25,97*1,5 "Přepočtené koeficientem množství</t>
  </si>
  <si>
    <t>75</t>
  </si>
  <si>
    <t>711112053</t>
  </si>
  <si>
    <t>Provedení izolace proti zemní vlhkosti svislé za studena 2x nátěr krystalickou hydroizolací</t>
  </si>
  <si>
    <t>-1405040865</t>
  </si>
  <si>
    <t>76</t>
  </si>
  <si>
    <t>-1383916950</t>
  </si>
  <si>
    <t>2,494*1,5 "Přepočtené koeficientem množství</t>
  </si>
  <si>
    <t>77</t>
  </si>
  <si>
    <t>711161273</t>
  </si>
  <si>
    <t>Provedení izolace proti zemní vlhkosti svislé z nopové fólie</t>
  </si>
  <si>
    <t>-756329818</t>
  </si>
  <si>
    <t>78</t>
  </si>
  <si>
    <t>28323005</t>
  </si>
  <si>
    <t>fólie profilovaná (nopová) drenážní HDPE</t>
  </si>
  <si>
    <t>727905362</t>
  </si>
  <si>
    <t>22,5*1,221 "Přepočtené koeficientem množství</t>
  </si>
  <si>
    <t>79</t>
  </si>
  <si>
    <t>711161383</t>
  </si>
  <si>
    <t>Izolace proti zemní vlhkosti nopovou fólií ukončení horní lištou</t>
  </si>
  <si>
    <t>1197221668</t>
  </si>
  <si>
    <t>80</t>
  </si>
  <si>
    <t>711192102</t>
  </si>
  <si>
    <t>Provedení izolace proti zemní vlhkosti hydroizolační stěrkou svislé na zdivu, 1 vrstva</t>
  </si>
  <si>
    <t>-1692721378</t>
  </si>
  <si>
    <t>81</t>
  </si>
  <si>
    <t>11163004</t>
  </si>
  <si>
    <t>bezešvá bitumenová stěrka (5kg/m2)</t>
  </si>
  <si>
    <t>2062191397</t>
  </si>
  <si>
    <t>22,5*5 "Přepočtené koeficientem množství</t>
  </si>
  <si>
    <t>82</t>
  </si>
  <si>
    <t>-825635466</t>
  </si>
  <si>
    <t>83</t>
  </si>
  <si>
    <t>24551008</t>
  </si>
  <si>
    <t>silikátová stěrka (4kg/m2)</t>
  </si>
  <si>
    <t>83749669</t>
  </si>
  <si>
    <t>22,5*4 "Přepočtené koeficientem množství</t>
  </si>
  <si>
    <t>84</t>
  </si>
  <si>
    <t>711471051</t>
  </si>
  <si>
    <t>Provedení vodorovné izolace proti tlakové vodě termoplasty lepenou fólií PVC</t>
  </si>
  <si>
    <t>1981791784</t>
  </si>
  <si>
    <t>85</t>
  </si>
  <si>
    <t>28322003</t>
  </si>
  <si>
    <t>PVC hydroizolační pás včetně ukončovacích poplastovaných profilů (použitá HI musí být kompaktibilní s navazujícím systémem drenážní rohože)</t>
  </si>
  <si>
    <t>-410487777</t>
  </si>
  <si>
    <t>16,881*1,1655 "Přepočtené koeficientem množství</t>
  </si>
  <si>
    <t>86</t>
  </si>
  <si>
    <t>711491272</t>
  </si>
  <si>
    <t>Provedení doplňků izolace proti vodě na ploše svislé z textilií vrstva ochranná</t>
  </si>
  <si>
    <t>-370029721</t>
  </si>
  <si>
    <t>87</t>
  </si>
  <si>
    <t>69311068</t>
  </si>
  <si>
    <t>geotextilie netkaná separační, ochranná, filtrační, drenážní PP 300g/m2</t>
  </si>
  <si>
    <t>1031736075</t>
  </si>
  <si>
    <t>22,5*1,05 "Přepočtené koeficientem množství</t>
  </si>
  <si>
    <t>88</t>
  </si>
  <si>
    <t>711491383</t>
  </si>
  <si>
    <t>Provedení dvojitého hydroizolačního systému spodní stavby na ploše vodorovné z drenážní rohože</t>
  </si>
  <si>
    <t>2122333162</t>
  </si>
  <si>
    <t>89</t>
  </si>
  <si>
    <t>69331044</t>
  </si>
  <si>
    <t>rohož drenážní</t>
  </si>
  <si>
    <t>1007946680</t>
  </si>
  <si>
    <t>16,881*1,1 "Přepočtené koeficientem množství</t>
  </si>
  <si>
    <t>90</t>
  </si>
  <si>
    <t>998711101</t>
  </si>
  <si>
    <t>Přesun hmot tonážní pro izolace proti vodě, vlhkosti a plynům v objektech v do 6 m</t>
  </si>
  <si>
    <t>-1149024349</t>
  </si>
  <si>
    <t>742</t>
  </si>
  <si>
    <t>Elektroinstalace - slaboproud</t>
  </si>
  <si>
    <t>91</t>
  </si>
  <si>
    <t>742230003</t>
  </si>
  <si>
    <t>Montáž venkovní kamery</t>
  </si>
  <si>
    <t>1185262535</t>
  </si>
  <si>
    <t>popis navrhovaných úprav č. 9 - pohled na uliční fasádu</t>
  </si>
  <si>
    <t>92</t>
  </si>
  <si>
    <t>742230803</t>
  </si>
  <si>
    <t>Demontáž venkovní kamery</t>
  </si>
  <si>
    <t>-426400643</t>
  </si>
  <si>
    <t>766</t>
  </si>
  <si>
    <t>Konstrukce truhlářské</t>
  </si>
  <si>
    <t>93</t>
  </si>
  <si>
    <t>7660000T01</t>
  </si>
  <si>
    <t>Repase secesních vstupních dvoukřídlých dveří, rozměr 2 250 x 4 000 mm, včetně přesunu hmot</t>
  </si>
  <si>
    <t>-1357505889</t>
  </si>
  <si>
    <t>Poznámka k položce:
POPIS STÁVAJÍCÍHO STAVU
Stávající dubová secesní dvoukřídlá vrata s fixním nadsvětlíkem, rozměr cca
2250/4000mm. Původní prvek. Křídla se otevírají dovnitř, předěl mezi nimi a
proskleným nadsvětlíkem tvoří profilovaný poutec, z vnější strany zdobený figurálním
motivem ležících sfing a štítem s nápisem SALVE. Levý i pravý okraj zárubně je tvořen
masivními sloupy, vystupujícími výrazně dopředu z plochy křídel. Z vnější strany jsou
zdobeny vertikální lisenou s dřevořezbou větve vavřínových listů. Pravý sloupec v
dolní části je poškozený a opotřebený používáním, dřevní hmota je zde v místě hrany
bez nátěru a odřená, degraduje.
Nadsvětlík je členěný na tři souměrné horizontální pole, předělené dvěma pevnými
lištami. Sklo v něm je nepůvodní, matné, tenká tabule. Zasklené je do sklenářského
kytu. V pravém a levém horním rohu se nachází erby s florálním plastickým motivem
nad i pod nimi. V levé části, v těsné návaznosti plochy nápisu SALVE, zcela chybí kus
dřevořezby florálního motivu vavřínového listu.
Dveřní křídla jsou rámové konstrukce s vloženými kazetami, v poměru cca ¾ v horní a
¼ v dolní části. Z vnější strany se nachází v horní části vinutí plastické girlandy z listů,
stočené v každém rohu křídla do podoby věnce, připevněném plasticky tvarovanou
stuhou na hřebu. Uprostřed horní kazety, přibližně ve výši kliky, se nachází plastická
řezba mořské ryby, která v tlamě drží stylizované kruhové klepadlo. Pod touto rybou je
horizontální pás rezby v podobě listů a geometricky stylitovaná římsa, tvořící přechod
mezi horní a dolní kazetou výplně křídel. Spodní kazeta je zdobená motivem opět
plastické řezby centrálně umístěného květu vlčího máku. Napravo a nalevo od něj je
pak odkvetlá maková palice se stonky, směřujícími dolů k listům. Zcela dole se nachází
na levém křídle okopová profilovaná lišta, vpravo na aktivním křídle tato lišta chybí. Je
zde bez nátěru, povrch opotřebením dergadován.
Vertikální předěl mezi oběma křídly tvoří závětrná masivní lišta - klapačka, připevněná
při pohledu zvenčí na levé straně – pasivním křídle. Má podobu stylizovaného
antického ionského sloupu, hlavice profilovaná, směrem dolů následuje oblý, v profilu
půlkruhový dřík s kanelováním. V úrovni kliky se nachází děma dolů se zvětšujícími
kruhy ohraničený úsek bez profilace, pouze obdélníkového průřezu, který směrem dolů
opticky zvyšuje tektonicitu a pokračuje opět kanelovaným oblým dříkem, s výraznějšími
kanelami, než jsou v horní části. Patka je oblá bez kanelace. Klapačka je v oblasti kliky
poškozená používáním, odřená, taktéž dole u patky.
Dveře nemají práh, zástrče jsou dle zasazeny do protikusu v dlažbě, nahoře do poutce.
Na aktivním křídle je nainstalovaná nepůvodní novodobá hliníková klika/koule,
podložená dvěma různými plechy, přetřenými barvou, která oprýskává. Nad oběma
klepadly jsou křídla poškozena nastříkanými grafitti nápisy. Nátěr na křídlech je rovněž
poškozen stopami po stržených polepech. Při otevření křídel je patrný zbytek
původního protiplechu zámku, laicky zpevněný ocelovým L profilem. Přes něj je
instalován současný magneticky otevíravý protiplech stávajícího zámku. Zástrče
pasivního křídla jsou původní, stejně tak panty. Křídla i nadsvětlík jsou z vnitřní strany
profilovaná, avšak bez dřevořezeb. Na aktivním křídle instalován nový samozavírač,
nový zámek.
Přívod elektro kabelu do magnetického protiplechu je proveden nevhodně, dodatečne.
Po obvodu zárubně je připevněn do viditelné plastové krycí lišty, v místě příčky mezi
kazetami pasivního křídla je skrz obě stojky provrtán k protiplechu. Mezi stojkami na
vodorovné příčce je opět překryt viditelnou plastovou lištou. Povrch nátěru křídel i zárubně je poškozený používáním.
POPIS OPRAVY
 · vyvěšení křídel a instalace provizorních OSB křídel pro zabezpečení. Toto bude provedeno nejprve na pasivním a poté na aktivním křídle, tj.vždy bude
na místě jedno původní křídlo.
· křídla budou odvezena do dílny, zde kompletně ručně přebroušen degradovaný stávající nátěr a všechny nesourodé vrstvy
· všechny lokální vady budou vyspraveny, hrany opraveny
· bude vhodně doplněn chybějící dubový materiál dle původního tvarosloví
· bude doplněna chybějící okopová římsa aktivního křídla
· zastrče budou vyjmuty, opískovány a opatřeny novým práškovým nástřikem, promazány a navráceny na původní místo
· protiplechy a všechny dodatečně instalované nevhodné kovové prvky budou sejmuty. V jejich místě bude doplněna dřevní hmota, do které bude
následně zasazen fungující protiplech
· závěsy budou kompletně očištěny od barvy, opatřeny novým základovým nátěrem na kov a opětovně natřeny do pož. odstínu
· bude proveden kompletní nový nátěr křídel tenkovrstvou lazurou v krycí barvě vybraného odstínu RAL.
· nátěr bude proveden ručně, štětcem s mezibrusem mezi jednotlivými vrstvami.
· poté budou křídla opětovně osazena do zárubně, seřízena do funkčního stavu
· bude zprovozněn samozavírač
· přívod k elektromagnetickému zámku bude zafrézován do zárubně i do pasivního křídla
· osazení nového zdobeného secesního matně mosazného kování klika/koule včetně bezpečnostního zámku. Kování bude vzorováno a je nutné
odsouhlasit projektantem, investorem a zástupci OPP
· renovace zárubně bude provedena na místě
· všechny lokální vady budou vyspraveny, hrany opraveny
· bude vhodně doplněn chybějící dubový materiál dle původního tvarosloví, vč.dřevořezby v nadsvětlíku
· stávající sklo bude přeskleno za nové matné, celoplošně pískované. Možno změnit za pískování v grafickém motivu dle přání
· zasklení bude provedeno ručně na místě, technikou sklenářského lněného kytu.
· bude proveden kompletní nový nátěr zárubně i nadsvětlíku tenkovrstvou lazurou v krycí barvě vybraného odstínu RAL.
· nátěr bude proveden ručně, štětcem s mezibrusem mezi jednotlivými vrstvami.</t>
  </si>
  <si>
    <t>T/01</t>
  </si>
  <si>
    <t>182</t>
  </si>
  <si>
    <t>766T02</t>
  </si>
  <si>
    <t>Výměna kování a pantů, před osazením bude vzorkováno a odsouhlaseno GP a NPÚ</t>
  </si>
  <si>
    <t>-1756480322</t>
  </si>
  <si>
    <t>T/02</t>
  </si>
  <si>
    <t>180</t>
  </si>
  <si>
    <t>766T03_1</t>
  </si>
  <si>
    <t>Opatrná demontáž stávající výplně otvoru, odvoz a uskladnění na adresu: Václavské 18/20, Brno (sklad magistrátu města, uskladnění bez poplatku)</t>
  </si>
  <si>
    <t>-175482608</t>
  </si>
  <si>
    <t>181</t>
  </si>
  <si>
    <t>766T03_2</t>
  </si>
  <si>
    <t>Zpětná montáž výplně otvorů včetně zapravení omítky ze strany interiéru a exteriéru</t>
  </si>
  <si>
    <t>1901352071</t>
  </si>
  <si>
    <t>96</t>
  </si>
  <si>
    <t>7660000T04</t>
  </si>
  <si>
    <t>Repase dřevěného výkladce, rozměr 1 350 x 4 000 mm, včetně přesunu hmot</t>
  </si>
  <si>
    <t>224573771</t>
  </si>
  <si>
    <t>Poznámka k položce:
POPIS STÁVAJÍCÍHO STAVU
Stávající dřevěný výkladec restaurace s proskleným fixním nadsvětlíkem, rozměr cca
1350/4000mm. V kazetovém obložení nad prosklenou spodní částí je ukryta původní
shrnovací ocelová roleta. Její renovace není uvažována, v současnosti je zablokovaná a
nepoužívá se. Jedná se o původní prvek s částečnou novodobou úpravou z cca 90.let,
která zahrnula vložení velmi tenkých izolačních dvojskel s hliníkovým rámečkem z
doby, kdy se tato skla začala vyrábět. Kazetové obložení kastlíku rolety je taktéž
novodobé. Obložení ostění z vnější strany, v němž je vedena drážka rolety, je původní.
Zejména původní části dřevěné konstrukce jsou ve velmi silně degradovaném stavu.
Nátěr je místy značně poškozený, někde zcela chybí, ponejvíce v dolní části prvku.
Prvek bude repasován na místě.
Do prvků budou zhotoveny tvarové profilované repliky rámu otevíravého spodního
výkladce, do kterých bude vloženo izolační dvojsklo 4-16-4 Ug = 1,0 W/(m2K) a do
fixního nadsvětlíku bude toto nové křídlo osazeno na místě. Repase vnitřního
kazetového ostění v prostoru restaurace se neuvažuje.
POPIS OPRAV
· na místě bude přebroušen degradovaný stávající nátěr a všechny nesourodé vrstvy
· lokální vady budou vyspraveny, hrany opraveny
· bude vhodně doplněn chybějící materiál dle původního tvarosloví
· závěsy budou kompletně očištěny od barvy, opatřeny novým základouvým nátěrem
na kov a opětovně natřeny do požadovaného odstínu
· bude proveden kompletní nový nátěr křídel tenkovrstvou lazurou PULLEX od firmy
ADLER v krycí barvě vybraného odstínu RAL.
· nátěr prvku bude proveden ručně, štětcem s mezibrusem mezi jednotlivými
vrstvami.
· bude osazeno nové křídlo izolačním dvojsklem</t>
  </si>
  <si>
    <t>T/04</t>
  </si>
  <si>
    <t>97</t>
  </si>
  <si>
    <t>7660000T05</t>
  </si>
  <si>
    <t>Replika do stávajících zárubní, rozměr 2 250 x 4 000 mm, včetně přesunu hmot</t>
  </si>
  <si>
    <t>-142534455</t>
  </si>
  <si>
    <t>Poznámka k položce:
POPIS STÁVAJÍCÍHO STAVU A OPRAV
stávající dřevěné dvoukřídlé vstupní dveře do restaurace s proskleným fixním
nadsvětlíkem, rozměr cca 2250/4000mm. Nepůvodní prvky, repliky pravděpodobně z
90.let. V kazetovém obložení nad prosklenou spodní částí T05 je provedeno lamelové
odvětrávání restaurace, prvek T06 má v tomto místě fixní kazety. Nadsvětlík obou
prvků je fixní, bez členění. Polodrážková křídla se otevírají směrem ven. Jejich rámová
konstrukce je ve vertikálním směru členěna na čtyři pole, přičemž ve spodní části je
vložena dřevěná kazeta, zbytek, vč.nadsvětlíku, je prosklený velmi tenkým izolačním
dvojsklem s hliníkovým distančním rámečkem z doby, kdy se tato skla začala vyrábět.
Na dveřních křídlech je v současnosti okopový nerezový plech, dřevěné madlo a starý
samozavírač Brano z vnější strany. Dimenze profilace křídel v poměru ku jejich šířce a
váze je nevhodná a nedostaečná, což se projevilo silným svěšením a trháním dřevní
hmoty v oblasti umístění závěsů na stojce křídel. Taktéž použité závěsy jsou zcela
nevhodné, neodborně instalované a neseřiditelné. Bohužel také lepidlo, které bylo
použito ke slepení celého prvku, jak křídel, tak kazet, bylo nekvalitní. Z toho důvodu
došlo jak k povolení a degradaci spojů rámů a následnému svěšení křídel, tak došlo ke
kompletnímu rozklížení všech jednotlivých vlysů, které tvoří kazetovou výplň křídel v
dolní části. Tyto se následně rozeschly a nyní jsou zcela neodborně „opraveny“
zasilikonováním vzniklých mezer transparentním silikonem. Zárubeň obou prvků i jejich
nadsvětlíky jsou ve značně lepší konstrukční kondici, jejich repase je možná. U dveřních
křídel, vzhledem k popsaným faktům, bude provedena jejich výměna za novou přesnou
tvarovou repliku. Bude se jednat o dubovou rámovou konstrukci tl.68m s izolačním
dvojsklem 4-16-4 Ug=1,0 W/(m2K) s distančním rámečkem dle následné specifikace.
Sklo nebude mít reklamní polepy. Kazetové výplně budou tvořeny z PUR dýhovaných
izolačních panelů s doplněním lišt z masivního dubu a frézováním. Veškeré profily a
prvky, kromě kazet, budou z masivního dubu, tvarové kopie stávajícího prvku. Dveře
budou opatřeny novým bezpečnostním zámkem a bezpečnostní vložkou, klikou z
matné mosazi, 3D seřiditelnými závěsy, samozavíračem a mosazným oboustranným
okopovým plechem Prvky budou na místě zaměřeny, vyrobeny a poté bude provedena
demontáž stávajícíh křídel s osazením nových do stávající repasované zárubně. Repase
vnitřního kazetového ostění v prostoru restaurace se neuvažuje. V případě zárubně a
nadsvětlíku bude provedeno:
POPIS OPRAV
· na místě bude přebroušen degradovaný stávající nátěr a všechny nesourodé vrstvy
· lokální vady budou vyspraveny, hrany opraveny
· bude vhodně doplněn chybějící materiál dle původního tvarosloví
· bude proveden kompletní nový nátěr křídel tenkovrstvou lazurou v krycí barvě
vybraného odstínu RAL.
· nátěr prvku bude proveden ručně, štětcem s mezibrusem mezi jednotlivými
vrstvami.
· Do fixního nadsvětlíku bude osazeno nové izolační dvojsklo 4-16-4 Ug=1,0
W/(m2K) s distančním rámečkem dle následné specifikace. Sklo neuvažuje mít
reklamní polepy.
· osazení nového zdobeného secesního matně mosazného kování klika/koule včetně
bezpečnostního zámku. Kování bude vzorováno a je nutné odsouhlasit
projektantem, investorem a zástupci OPP</t>
  </si>
  <si>
    <t>T/05</t>
  </si>
  <si>
    <t>98</t>
  </si>
  <si>
    <t>7660000T06</t>
  </si>
  <si>
    <t>1999372219</t>
  </si>
  <si>
    <t>T/06</t>
  </si>
  <si>
    <t>99</t>
  </si>
  <si>
    <t>7660000T08</t>
  </si>
  <si>
    <t>Repase vývěsních štítů, včetně přesunu hmot</t>
  </si>
  <si>
    <t>-727483801</t>
  </si>
  <si>
    <t>Poznámka k položce:
POPIS OPRAV
Stávající vývěsní štíty restaurace budou demontovány, odvezeny do dílny, kompletně
oboušeny, vyspraveny, doplněny chybějící části figurálních motivů. Bude proveden
kompletní nový nátěr tenkovrstvou lazurou v přírodním odstínu dle výběru. Nátěr
bude proveden ručně, štětcem s mezibrusem mezi jednotlivými vrstvami.</t>
  </si>
  <si>
    <t>T/08</t>
  </si>
  <si>
    <t>100</t>
  </si>
  <si>
    <t>7660000T09</t>
  </si>
  <si>
    <t>Nový vývěsní štít, včetně přesunu hmot</t>
  </si>
  <si>
    <t>1786848895</t>
  </si>
  <si>
    <t>Poznámka k položce:
POPIS OPRAV
Namísto původního demontovaného vývěsního štítu sportbaru, bude zhotoven nový
vývěsní štít tvarově a esteticky připodobněn vývěsním štítům které jsou popsány jako
prvek T/08 (KRČMA U TŘECH ČERTŮ) Barevnost a opracování se stejnou řemeslností
jako u zmíněného prvku. Nápis může být upraven podle nájemce komerčního prostoru.</t>
  </si>
  <si>
    <t>T/09</t>
  </si>
  <si>
    <t>101</t>
  </si>
  <si>
    <t>766691931.R01</t>
  </si>
  <si>
    <t>Seřízení dřevěného okenního nebo dveřního otvíracího a sklápěcího křídla</t>
  </si>
  <si>
    <t>1589487942</t>
  </si>
  <si>
    <t>Poznámka k položce:
Očištění, případně lokální vyspravení, seřízení a promazání kování, očištění parapetů, zámečnických kcí a pod.</t>
  </si>
  <si>
    <t>popis navrhovaných úprav č. 18 - pohled na uliční fasádu</t>
  </si>
  <si>
    <t>767</t>
  </si>
  <si>
    <t>Konstrukce zámečnické</t>
  </si>
  <si>
    <t>102</t>
  </si>
  <si>
    <t>7670000R01</t>
  </si>
  <si>
    <t>Repase kovové zábradlí ve 4NP, zlacené věnce a stuhy budou dokonale zakryty a ochráněny před potřísněním a poškozením při stavebních pracech, včetně přesunu hmot</t>
  </si>
  <si>
    <t>-98732183</t>
  </si>
  <si>
    <t>Poznámka k položce:
Zelená barva na kovových a kovaných zábradelních výplní balkonu bude chemicky a mechanicky očištěna, odmaštěna a bude aplikován nový nátěr 1x základová barva a 2x krycí nátěr v barvě dle odsouhlasení GP, investorem a zástupci OPP.</t>
  </si>
  <si>
    <t>103</t>
  </si>
  <si>
    <t>767821112</t>
  </si>
  <si>
    <t>Montáž poštovní schránky zavěšené</t>
  </si>
  <si>
    <t>736542490</t>
  </si>
  <si>
    <t>popis navrhovaných úprav č. 6 - pohled na uliční fasádu</t>
  </si>
  <si>
    <t>104</t>
  </si>
  <si>
    <t>RMAT0003</t>
  </si>
  <si>
    <t>poštovní schránka, matná mosaz, rozměr cca 250*350 mm, pro komerční prostory, bude vzorováno a odsouhlaseno GP a investorem</t>
  </si>
  <si>
    <t>-1854239096</t>
  </si>
  <si>
    <t>105</t>
  </si>
  <si>
    <t>767821812</t>
  </si>
  <si>
    <t>Demontáž poštovní schránky zavěšené</t>
  </si>
  <si>
    <t>1325651285</t>
  </si>
  <si>
    <t>771</t>
  </si>
  <si>
    <t>Podlahy z dlaždic</t>
  </si>
  <si>
    <t>106</t>
  </si>
  <si>
    <t>771471810</t>
  </si>
  <si>
    <t>Demontáž soklíků z dlaždic keramických kladených do malty rovných</t>
  </si>
  <si>
    <t>-306975906</t>
  </si>
  <si>
    <t>12,985</t>
  </si>
  <si>
    <t>0,315*2*3</t>
  </si>
  <si>
    <t>107</t>
  </si>
  <si>
    <t>771474113</t>
  </si>
  <si>
    <t>Montáž soklů z dlaždic keramických rovných flexibilní lepidlo v přes 90 do 120 mm</t>
  </si>
  <si>
    <t>125605855</t>
  </si>
  <si>
    <t>108</t>
  </si>
  <si>
    <t>RMAT0002</t>
  </si>
  <si>
    <t>osmiúhelníková ostře pálená celoprobarvená dlažba do exteriéru 20 mm</t>
  </si>
  <si>
    <t>559108032</t>
  </si>
  <si>
    <t>14,875*1,837 "Přepočtené koeficientem množství</t>
  </si>
  <si>
    <t>109</t>
  </si>
  <si>
    <t>771571810</t>
  </si>
  <si>
    <t>Demontáž podlah z dlaždic keramických kladených do malty</t>
  </si>
  <si>
    <t>-34913243</t>
  </si>
  <si>
    <t>110</t>
  </si>
  <si>
    <t>771574263</t>
  </si>
  <si>
    <t>Montáž podlah keramických pro mechanické zatížení protiskluzných lepených flexibilním lepidlem přes 9 do 12 ks/m2</t>
  </si>
  <si>
    <t>435709356</t>
  </si>
  <si>
    <t>111</t>
  </si>
  <si>
    <t>RMAT0001</t>
  </si>
  <si>
    <t>1529288722</t>
  </si>
  <si>
    <t>112</t>
  </si>
  <si>
    <t>771591112</t>
  </si>
  <si>
    <t>Izolace pod dlažbu nátěrem nebo stěrkou ve dvou vrstvách</t>
  </si>
  <si>
    <t>292668955</t>
  </si>
  <si>
    <t>113</t>
  </si>
  <si>
    <t>771591341.R01</t>
  </si>
  <si>
    <t>Žlab pro odvodnění balkonu nebo terasy z nerezového liniového žlábku na systémových nožičkách, žlábek bude bezespádý s odtokovými otvory u chrličů, dodávka žlábku včetně drenážního roštu antracitové barvě</t>
  </si>
  <si>
    <t>1602100513</t>
  </si>
  <si>
    <t>3,50*3</t>
  </si>
  <si>
    <t>114</t>
  </si>
  <si>
    <t>7710000R01</t>
  </si>
  <si>
    <t>Dodávka a montáž atypický nerezový chrlič, rozměru výška x šířka = 32*50 mm, chtliče opatřeny souvrstvím ochranného nátěru v odstínu oxidované mědi</t>
  </si>
  <si>
    <t>-750378581</t>
  </si>
  <si>
    <t>115</t>
  </si>
  <si>
    <t>998771103</t>
  </si>
  <si>
    <t>Přesun hmot tonážní pro podlahy z dlaždic v objektech v přes 12 do 24 m</t>
  </si>
  <si>
    <t>-1876705384</t>
  </si>
  <si>
    <t>116</t>
  </si>
  <si>
    <t>998771181</t>
  </si>
  <si>
    <t>Příplatek k přesunu hmot tonážní 771 prováděný bez použití mechanizace</t>
  </si>
  <si>
    <t>877360130</t>
  </si>
  <si>
    <t>772</t>
  </si>
  <si>
    <t>Podlahy z kamene</t>
  </si>
  <si>
    <t>117</t>
  </si>
  <si>
    <t>772421811</t>
  </si>
  <si>
    <t>Demontáž stávajícího prahu do suti z desek z kamene kladených do malty rovných</t>
  </si>
  <si>
    <t>-574937993</t>
  </si>
  <si>
    <t>popis navrhovaných úprav č. 12, 13, 14, 15 - detail kamenného soklu</t>
  </si>
  <si>
    <t>1,36*3+2,28+2,158+2,17+1,60*2+1,598</t>
  </si>
  <si>
    <t>118</t>
  </si>
  <si>
    <t>772521170.R01</t>
  </si>
  <si>
    <t>Schody z Mrákotínské žuly, nášlap včetně podstupnice</t>
  </si>
  <si>
    <t>697277883</t>
  </si>
  <si>
    <t>Poznámka k položce:
pozor nutno přesně zaměřit na místě</t>
  </si>
  <si>
    <t>popis navrhovaných úprav č. 12 - 4x, 13 - 2x, 14 - 1x, 15 - 1x - detail kamenného soklu</t>
  </si>
  <si>
    <t>(1,35*0,40*4)</t>
  </si>
  <si>
    <t>(2,15*0,40*2)</t>
  </si>
  <si>
    <t>(2,15*0,5*1)</t>
  </si>
  <si>
    <t>(1,40*0,70*1)</t>
  </si>
  <si>
    <t>119</t>
  </si>
  <si>
    <t>58381445.R01</t>
  </si>
  <si>
    <t>žula Mrákotín žlutá, tl. 30 mm, tryskaná</t>
  </si>
  <si>
    <t>-788309036</t>
  </si>
  <si>
    <t>5,935*1,04 "Přepočtené koeficientem množství</t>
  </si>
  <si>
    <t>120</t>
  </si>
  <si>
    <t>998772101</t>
  </si>
  <si>
    <t>Přesun hmot tonážní pro podlahy z kamene v objektech v do 6 m</t>
  </si>
  <si>
    <t>-90117616</t>
  </si>
  <si>
    <t>782</t>
  </si>
  <si>
    <t>Dokončovací práce - obklady z kamene</t>
  </si>
  <si>
    <t>121</t>
  </si>
  <si>
    <t>782111113.R01</t>
  </si>
  <si>
    <t>Kamenný sokl z Božanovského pískovce, zpevněn organokřemičitanem, zavěšený ve sparách na systémových ocelových kotvách</t>
  </si>
  <si>
    <t>-2081557074</t>
  </si>
  <si>
    <t>0,30*((1,36+0,85*2)*2+(1,10+0,80*2)+(1,747+0,68*2)+(2,158+0,56*2)+(2,158+0,46*2)+(2,17+0,46*2)+(1,60+0,44*2)*2+(1,598+0,40*2))</t>
  </si>
  <si>
    <t>122</t>
  </si>
  <si>
    <t>58384673.R01</t>
  </si>
  <si>
    <t>Božanovský pískovec tl. 40 mm, broušený</t>
  </si>
  <si>
    <t>-1529140812</t>
  </si>
  <si>
    <t>18,317*1,1 "Přepočtené koeficientem množství</t>
  </si>
  <si>
    <t>123</t>
  </si>
  <si>
    <t>782611111.R01</t>
  </si>
  <si>
    <t>Kamenný parapet - záklop obkladu z Božanovaského pískovce, zpevněn organokřemičitanem, rovná hrana, včetně opracování hran - rovná + fazeta a okapničky</t>
  </si>
  <si>
    <t>57054686</t>
  </si>
  <si>
    <t>-(1,36+1,36+1,11+2,28+2,158+2,17+1,60+1,60+1,598)</t>
  </si>
  <si>
    <t>124</t>
  </si>
  <si>
    <t>58384674.R01</t>
  </si>
  <si>
    <t>Božanovský pískovec parapet - záklop obkladu</t>
  </si>
  <si>
    <t>1073765326</t>
  </si>
  <si>
    <t>12,889*1,1 "Přepočtené koeficientem množství</t>
  </si>
  <si>
    <t>125</t>
  </si>
  <si>
    <t>998782101</t>
  </si>
  <si>
    <t>Přesun hmot tonážní pro obklady kamenné v objektech v do 6 m</t>
  </si>
  <si>
    <t>-1975492069</t>
  </si>
  <si>
    <t>783</t>
  </si>
  <si>
    <t>Dokončovací práce - nátěry</t>
  </si>
  <si>
    <t>126</t>
  </si>
  <si>
    <t>783301303</t>
  </si>
  <si>
    <t>Bezoplachové odrezivění zámečnických konstrukcí</t>
  </si>
  <si>
    <t>-938867402</t>
  </si>
  <si>
    <t>127</t>
  </si>
  <si>
    <t>783301313</t>
  </si>
  <si>
    <t>Odmaštění zámečnických konstrukcí ředidlovým odmašťovačem</t>
  </si>
  <si>
    <t>-814664096</t>
  </si>
  <si>
    <t>128</t>
  </si>
  <si>
    <t>783301401</t>
  </si>
  <si>
    <t>Ometení zámečnických konstrukcí</t>
  </si>
  <si>
    <t>326137394</t>
  </si>
  <si>
    <t>popis navrhovaných úprav č. 11 - detail kamenného soklu</t>
  </si>
  <si>
    <t>1,00*1,00</t>
  </si>
  <si>
    <t>129</t>
  </si>
  <si>
    <t>783334101.R01</t>
  </si>
  <si>
    <t>Základní jednonásobný epoxidový nátěr zámečnických konstrukcí</t>
  </si>
  <si>
    <t>898584075</t>
  </si>
  <si>
    <t>Poznámka k položce:
Nátěr typ NS4. Třída agresivity prostředí dle normy ČSN EN ISO 12944-2 odpovídá prostředí C3-střední. Základní nátěr bude
tvořit dvousložkový epoxid. Nátěr musí být proveden na všech plochách ocelové konstrukce včetně styčných ploch čelních desek.</t>
  </si>
  <si>
    <t>130</t>
  </si>
  <si>
    <t>783347101.R01</t>
  </si>
  <si>
    <t>Krycí jednonásobný polyuretanový nátěr zámečnických konstrukcí</t>
  </si>
  <si>
    <t>-343029348</t>
  </si>
  <si>
    <t>Poznámka k položce:
Nátěr typ NS4. Třída agresivity prostředí dle normy ČSN EN ISO 12944-2 odpovídá prostředí C3-střední. Vrchní nátěr bude dvousložkový polyuretanový. Nátěr musí být proveden na všech plochách ocelové konstrukce včetně styčných ploch čelních desek.</t>
  </si>
  <si>
    <t>131</t>
  </si>
  <si>
    <t>783801261.R01</t>
  </si>
  <si>
    <t>Očištění 2x nátěrem biocidním přípravkem a okartáčováním omítek členitosti 5</t>
  </si>
  <si>
    <t>-1530079614</t>
  </si>
  <si>
    <t>Poznámka k položce:
5.1 prevence proti biologickému napadení
V místech výskytu biologického napadení (mechy, plísně, řasy) aplikovat na suchý podklad, nechat zaschnout a neoplachovat. Na
venkovních plochách řasy, plísně a lišejníky odstranit otryskáním namokro s dodržením platných předpisů. Je-li to technicky možné,
doporučujeme čištění horkou tlakovou vodou</t>
  </si>
  <si>
    <t>132</t>
  </si>
  <si>
    <t>783806809.R01</t>
  </si>
  <si>
    <t>Odstranění nátěrů z omítek okartáčováním - 2x</t>
  </si>
  <si>
    <t>203451782</t>
  </si>
  <si>
    <t>Poznámka k položce:
Pracovní postup:
1.1 nanést v dostatečné vrstvě pastózní, vodou emulgovatelnou směs rozpouštědel (Estery, alifatické uhlovodíky, dietylenglykoleter, anionické tenzidy a zahušťovadla)
1.2 mechanické čištění
Přesto, že v Brně zdobné prvky bývají většinou z tvrdých materiálů (nejčastěji kůrovina), je nutné při chemickém a mechanickém
čištění postupovat šetrně. Pokud jsou stávající profilace a zdobné prvky díky neprodyšnosti poškozené a drží povrchově jen
„slepením“ disperzní barvou, pak je nutné tyto poškozené omítky odstranit, povrch minerálně zpevnit a doplnit.</t>
  </si>
  <si>
    <t>133</t>
  </si>
  <si>
    <t>783806815.R01</t>
  </si>
  <si>
    <t>Odstranění nátěrů z omítek tlakovou vodou - 2x</t>
  </si>
  <si>
    <t>-2042134674</t>
  </si>
  <si>
    <t>Poznámka k položce:
Přesto, že v Brně zdobné prvky bývají většinou z tvrdých materiálů (nejčastěji kůrovina), je nutné při chemickém a mechanickém
čištění postupovat šetrně. Pokud jsou stávající profilace a zdobné prvky díky neprodyšnosti poškozené a drží povrchově jen
„slepením“ disperzní barvou, pak je nutné tyto poškozené omítky odstranit, povrch minerálně zpevnit a doplnit.</t>
  </si>
  <si>
    <t>134</t>
  </si>
  <si>
    <t>783806817.R01</t>
  </si>
  <si>
    <t>Otryskání fasádní barvy a nesoudržných štukových vrstev</t>
  </si>
  <si>
    <t>1802369749</t>
  </si>
  <si>
    <t>Poznámka k položce:
Dočištění stávající fasádní barvy a nesoudržných štukových vrstev</t>
  </si>
  <si>
    <t>135</t>
  </si>
  <si>
    <t>783823183.R01</t>
  </si>
  <si>
    <t>Penetrační silikátový nátěr omítek stupně členitosti 5</t>
  </si>
  <si>
    <t>154930746</t>
  </si>
  <si>
    <t>Poznámka k položce:
Fixativ z čistého tekutého silikátu draselného pro minerální nátěry.</t>
  </si>
  <si>
    <t>136</t>
  </si>
  <si>
    <t>783826313.R01</t>
  </si>
  <si>
    <t>Mikroarmovací silikátový nátěr omítek</t>
  </si>
  <si>
    <t>1093935748</t>
  </si>
  <si>
    <t>Poznámka k položce:
5.3 celoplošný nátěr fasády minerálním sjednocujícím nátěrem- zrnitost 0,5 mm a armovacím vláknem
sjednocení struktury v ploše po vysprávkách, sjednocení nasákavosti podkladu, zpevnění povrchu, zapravení drobných trhlin (do
0,5mm) silikátovým renovačním základním nátěrem s vysokým obsahem plniv (dle DIN 18363 ods. 2.4.1) s přísadou čistého
akrylátu, skelných vláken a kvalitních plniv s vyváženou velikostí i tvarem zrn. Materiál ředit do 15% ředidlem z čistého tekutého
silikátu draselného pro minerální nátěry.</t>
  </si>
  <si>
    <t>137</t>
  </si>
  <si>
    <t>783826645.R01</t>
  </si>
  <si>
    <t>Hydrofobizační transparentní silikonový nátěr omítek stupně členitosti 5</t>
  </si>
  <si>
    <t>185816428</t>
  </si>
  <si>
    <t>Poznámka k položce:
5.2 Lokální hydrofobizace
S ohledem na požadavek dlouhé životnosti omítek lokálně použít před nátěrem hydrofobní základovací přípravek. Tento přípravek
aplikovat jen na místa extrémně zatěžovaná vodou (ostřik, navátý sníh,….) např. horní hrana ostění oken a dveří, špalety-spodní část,
plochy nad římsami atd.. Materiál proniká do pórů omítek. Po odpaření ředidla se účinná látka usazuje na stěnách pórů a teprve po
nanesení vhodného jednosložkového nátěrového systému rozvine své hydrofobní vlastnosti. Tímto ošetřením nedojde k uzavření
pórů ve stavební hmotě, takže její prostupnost pro vodní páry zůstane prakticky zachována.</t>
  </si>
  <si>
    <t>138</t>
  </si>
  <si>
    <t>783827483.R01</t>
  </si>
  <si>
    <t>Krycí dvojnásobný silikátový nátěr omítek stupně členitosti 5</t>
  </si>
  <si>
    <t>833970324</t>
  </si>
  <si>
    <t>Poznámka k položce:
5.4 barevný dvojnásobný minerální sol silikátový nátěr
Barevný dvojnásobný nátěr provést minerálním dobře paropropustným dvojnásobným sol-silikátovým nátěrem. První nátěr ředit do
15 %. Druhý nátěr neředěný, nebo do 5 %. Aplikace nátěrů malířskou štětkou nebo válečkem. Technologická pauza min. 12 hodin mezi
jednotl. nátěry.</t>
  </si>
  <si>
    <t>139</t>
  </si>
  <si>
    <t>783897619</t>
  </si>
  <si>
    <t>Příplatek k cenám dvojnásobného krycího nátěru omítek za barevné provedení v odstínu náročném</t>
  </si>
  <si>
    <t>280674578</t>
  </si>
  <si>
    <t>799</t>
  </si>
  <si>
    <t>Restaurování - dopřesnění položky č. 24 Oprava vnější bohatě zdobené secesní fasády členitosti 5</t>
  </si>
  <si>
    <t>140</t>
  </si>
  <si>
    <t>799-001</t>
  </si>
  <si>
    <t>1.NP - Kordonová římsa</t>
  </si>
  <si>
    <t>bm</t>
  </si>
  <si>
    <t>-1392255083</t>
  </si>
  <si>
    <t>141</t>
  </si>
  <si>
    <t>799-002</t>
  </si>
  <si>
    <t>1.NP - Maskaron</t>
  </si>
  <si>
    <t>kpl</t>
  </si>
  <si>
    <t>-1241013340</t>
  </si>
  <si>
    <t>142</t>
  </si>
  <si>
    <t>799-003</t>
  </si>
  <si>
    <t>-690232887</t>
  </si>
  <si>
    <t>143</t>
  </si>
  <si>
    <t>799-004</t>
  </si>
  <si>
    <t>1.NP - Štuková výzdoba uličního vstupu</t>
  </si>
  <si>
    <t>-719239769</t>
  </si>
  <si>
    <t>144</t>
  </si>
  <si>
    <t>799-005</t>
  </si>
  <si>
    <t>1.NP - Štuková výzdoba hlavního vstupu</t>
  </si>
  <si>
    <t>1031062035</t>
  </si>
  <si>
    <t>145</t>
  </si>
  <si>
    <t>799-006</t>
  </si>
  <si>
    <t>2.NP - Štukové konzoly balkónu (včetně doplnění odřezaných částí během statických úprav)</t>
  </si>
  <si>
    <t>1379992285</t>
  </si>
  <si>
    <t>146</t>
  </si>
  <si>
    <t>799-007</t>
  </si>
  <si>
    <t>2.NP - Štukové konzoly balkónu malé (včetně doplnění odřezaných částí během statických úprav)</t>
  </si>
  <si>
    <t>582653812</t>
  </si>
  <si>
    <t>147</t>
  </si>
  <si>
    <t>799-008</t>
  </si>
  <si>
    <t>2.NP - Kordonová římsa</t>
  </si>
  <si>
    <t>1644120033</t>
  </si>
  <si>
    <t>148</t>
  </si>
  <si>
    <t>799-009</t>
  </si>
  <si>
    <t>3.NP - Okenní šambrána</t>
  </si>
  <si>
    <t>1069627845</t>
  </si>
  <si>
    <t>149</t>
  </si>
  <si>
    <t>799-010</t>
  </si>
  <si>
    <t>3.NP - Podokenní štuková výzdoba</t>
  </si>
  <si>
    <t>563501671</t>
  </si>
  <si>
    <t>150</t>
  </si>
  <si>
    <t>799-011</t>
  </si>
  <si>
    <t>3.NP - Štuková výzdoba sloupku u balkónu</t>
  </si>
  <si>
    <t>1016626908</t>
  </si>
  <si>
    <t>151</t>
  </si>
  <si>
    <t>799-012</t>
  </si>
  <si>
    <t>3.NP - Štuková výplň zábradlí (doplnění a napojení+ zapravení odlitků)</t>
  </si>
  <si>
    <t>623162995</t>
  </si>
  <si>
    <t>152</t>
  </si>
  <si>
    <t>799-013</t>
  </si>
  <si>
    <t>4.NP - Okenní šambrána</t>
  </si>
  <si>
    <t>174387642</t>
  </si>
  <si>
    <t>153</t>
  </si>
  <si>
    <t>799-014</t>
  </si>
  <si>
    <t>4.NP - Nadokenní římsa</t>
  </si>
  <si>
    <t>-588979669</t>
  </si>
  <si>
    <t>154</t>
  </si>
  <si>
    <t>799-015</t>
  </si>
  <si>
    <t>-1601539876</t>
  </si>
  <si>
    <t>155</t>
  </si>
  <si>
    <t>799-016</t>
  </si>
  <si>
    <t>4.NP - Podokenní štuková výzdoba</t>
  </si>
  <si>
    <t>110827589</t>
  </si>
  <si>
    <t>156</t>
  </si>
  <si>
    <t>799-017</t>
  </si>
  <si>
    <t>4.NP - Kovové zábradlí</t>
  </si>
  <si>
    <t>-905846399</t>
  </si>
  <si>
    <t>157</t>
  </si>
  <si>
    <t>799-018</t>
  </si>
  <si>
    <t>-1868416537</t>
  </si>
  <si>
    <t>158</t>
  </si>
  <si>
    <t>799-019</t>
  </si>
  <si>
    <t>4.NP - Podokenní římsa</t>
  </si>
  <si>
    <t>-633345010</t>
  </si>
  <si>
    <t>159</t>
  </si>
  <si>
    <t>799-020</t>
  </si>
  <si>
    <t>1583875636</t>
  </si>
  <si>
    <t>160</t>
  </si>
  <si>
    <t>799-021</t>
  </si>
  <si>
    <t>558731332</t>
  </si>
  <si>
    <t>161</t>
  </si>
  <si>
    <t>799-022</t>
  </si>
  <si>
    <t>5.NP - Florální štuková výzdoba</t>
  </si>
  <si>
    <t>434032368</t>
  </si>
  <si>
    <t>162</t>
  </si>
  <si>
    <t>799-023</t>
  </si>
  <si>
    <t>-1279899711</t>
  </si>
  <si>
    <t>163</t>
  </si>
  <si>
    <t>799-024</t>
  </si>
  <si>
    <t>5.NP - Podokenní římsa</t>
  </si>
  <si>
    <t>963214549</t>
  </si>
  <si>
    <t>164</t>
  </si>
  <si>
    <t>799-025</t>
  </si>
  <si>
    <t>-1163706970</t>
  </si>
  <si>
    <t>165</t>
  </si>
  <si>
    <t>799-026</t>
  </si>
  <si>
    <t>5.NP - Podokenní štuková výzdoba</t>
  </si>
  <si>
    <t>1195675018</t>
  </si>
  <si>
    <t>166</t>
  </si>
  <si>
    <t>799-027</t>
  </si>
  <si>
    <t>5.NP - Maskaron</t>
  </si>
  <si>
    <t>1390398718</t>
  </si>
  <si>
    <t>167</t>
  </si>
  <si>
    <t>799-028</t>
  </si>
  <si>
    <t>5.NP - Feston</t>
  </si>
  <si>
    <t>-991241857</t>
  </si>
  <si>
    <t>168</t>
  </si>
  <si>
    <t>799-030</t>
  </si>
  <si>
    <t>6.NP - Číselný nápis MDCCCXCIX</t>
  </si>
  <si>
    <t>-943114438</t>
  </si>
  <si>
    <t>169</t>
  </si>
  <si>
    <t>799-031</t>
  </si>
  <si>
    <t>6.NP - Fronton</t>
  </si>
  <si>
    <t>1334631896</t>
  </si>
  <si>
    <t>170</t>
  </si>
  <si>
    <t>799-032</t>
  </si>
  <si>
    <t>6.NP - Korunní římsa</t>
  </si>
  <si>
    <t>883937936</t>
  </si>
  <si>
    <t>Práce a dodávky M</t>
  </si>
  <si>
    <t>22-M</t>
  </si>
  <si>
    <t>Montáže technologických zařízení pro dopravní stavby</t>
  </si>
  <si>
    <t>171</t>
  </si>
  <si>
    <t>220320201</t>
  </si>
  <si>
    <t>Montáž zvonkového tabla</t>
  </si>
  <si>
    <t>586827116</t>
  </si>
  <si>
    <t>popis navrhovaných úprav č. 7 - pohled na uliční fasádu</t>
  </si>
  <si>
    <t>172</t>
  </si>
  <si>
    <t>RMAT0004</t>
  </si>
  <si>
    <t>zvonkové tablo s komunikátorem, matná mosaz, nutné vzorovat a odsouhlasit GP a investorem</t>
  </si>
  <si>
    <t>-2094959709</t>
  </si>
  <si>
    <t>173</t>
  </si>
  <si>
    <t>228320233</t>
  </si>
  <si>
    <t>Demontáž zvonkového tabla</t>
  </si>
  <si>
    <t>1798553087</t>
  </si>
  <si>
    <t>58-M</t>
  </si>
  <si>
    <t>Revize vyhrazených technických zařízení</t>
  </si>
  <si>
    <t>174</t>
  </si>
  <si>
    <t>580107004.R01</t>
  </si>
  <si>
    <t>Demontáž, očištění, uskladnění a po provedení prací na fasádě mechanické očištění, nátěr v barvě dle výběru GP a následná a zpětná montáž revizních dvířek</t>
  </si>
  <si>
    <t>809369829</t>
  </si>
  <si>
    <t>popis navrhovaných úprav č. 10 - pohled na uliční fasádu</t>
  </si>
  <si>
    <t>OST</t>
  </si>
  <si>
    <t>Ostatní</t>
  </si>
  <si>
    <t>186</t>
  </si>
  <si>
    <t>OST.R02</t>
  </si>
  <si>
    <t xml:space="preserve">Bezpečnostní a hygienická opatření na staveništi </t>
  </si>
  <si>
    <t>512</t>
  </si>
  <si>
    <t>-71718833</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</si>
  <si>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</si>
  <si>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Zabezpečení prodejen a vchodu do bytového domu pomocí provizorních stěn umístěných cca 2m od stávajících pilířů do vnitřku prodejny a hlavního vchodu.</t>
  </si>
  <si>
    <t>Do těchto provizorních stěn budou osazeny dveře se zámky</t>
  </si>
  <si>
    <t>Celkem 3kusy stěn zabezpečení.</t>
  </si>
  <si>
    <t xml:space="preserve">Provizorní stěny budou např. z OSB desek. </t>
  </si>
  <si>
    <t>02 - oprava vnitřních prostor</t>
  </si>
  <si>
    <t xml:space="preserve">    763 - Konstrukce suché výstavby</t>
  </si>
  <si>
    <t xml:space="preserve">    773 - Podlahy z litého teraca</t>
  </si>
  <si>
    <t xml:space="preserve">    784 - Dokončovací práce - malby a tapety</t>
  </si>
  <si>
    <t xml:space="preserve">    799 - Restaurování</t>
  </si>
  <si>
    <t>611131141.R01</t>
  </si>
  <si>
    <t>Minerální zpevňovací silikátový základní nátěr na bázi kombinace pojiv - křemičitého solu a hydrosolu vnitřních stropů nanášený ručně</t>
  </si>
  <si>
    <t>403077033</t>
  </si>
  <si>
    <t>viz popis navrhovaných úprav č. 12</t>
  </si>
  <si>
    <t>m.č. 1.000.01, 02, 04</t>
  </si>
  <si>
    <t>88,90-29,60</t>
  </si>
  <si>
    <t>m.č. 2.000.01 - 03</t>
  </si>
  <si>
    <t>59,70</t>
  </si>
  <si>
    <t>m.č. 3.000.01 - 03</t>
  </si>
  <si>
    <t>60,40</t>
  </si>
  <si>
    <t>m.č. 4.000.01 - 03</t>
  </si>
  <si>
    <t>59,40</t>
  </si>
  <si>
    <t>m.č. 5.000.01 - 03</t>
  </si>
  <si>
    <t>59,90</t>
  </si>
  <si>
    <t>m.č. 6.000.01 - 02</t>
  </si>
  <si>
    <t>64,80</t>
  </si>
  <si>
    <t>611131145.R01</t>
  </si>
  <si>
    <t>Minerální zpevňovací silikátový základní nátěr na bázi kombinace pojiv - křemičitého solu a hydrosolu vnitřních schodišťových konstrukcí nanášený ručně</t>
  </si>
  <si>
    <t>-1374158160</t>
  </si>
  <si>
    <t>stěny</t>
  </si>
  <si>
    <t>m.č. 1.000.01</t>
  </si>
  <si>
    <t>4,10*(5,55*2+3,135)</t>
  </si>
  <si>
    <t>-(1,274*1,97)</t>
  </si>
  <si>
    <t>m.č. 2.000.01</t>
  </si>
  <si>
    <t>3,80*(5,55*2+3,135)</t>
  </si>
  <si>
    <t>-(1,337*2,266)</t>
  </si>
  <si>
    <t>m.č. 3.000.01</t>
  </si>
  <si>
    <t>m.č. 4.000.01</t>
  </si>
  <si>
    <t>m.č. 5.000.01</t>
  </si>
  <si>
    <t>m.č. 6.000.01</t>
  </si>
  <si>
    <t>3,80*(5,55*2+3,170)</t>
  </si>
  <si>
    <t>611321131.R01</t>
  </si>
  <si>
    <t>Jemnozrnná vápenná štuková omítka vnitřních stropů na bázi písku, vápna (bílé vápno, přírodní vysoce hydraulické vápno) a hydraulických přísad a dále s aditivy pro lepší zpracování a přídržnost.</t>
  </si>
  <si>
    <t>165799494</t>
  </si>
  <si>
    <t>m.č. 1.000.04</t>
  </si>
  <si>
    <t>1,60</t>
  </si>
  <si>
    <t>m.č. 2.000.02 - 03</t>
  </si>
  <si>
    <t>40,70+1,60</t>
  </si>
  <si>
    <t>m.č. 3.000.02 -03</t>
  </si>
  <si>
    <t>41,40+1,60</t>
  </si>
  <si>
    <t>m.č. 4.000.02-03</t>
  </si>
  <si>
    <t>40,40+1,60</t>
  </si>
  <si>
    <t>m.č. 5.000.02-03</t>
  </si>
  <si>
    <t>40,90+1,60</t>
  </si>
  <si>
    <t>m.č. 6.000.02</t>
  </si>
  <si>
    <t>46,90</t>
  </si>
  <si>
    <t>611321133.R01</t>
  </si>
  <si>
    <t>Jemnozrnná vápenná štuková omítka vnitřních kleneb na bázi písku, vápna (bílé vápno, přírodní vysoce hydraulické vápno) a hydraulických přísad a dále s aditivy pro lepší zpracování a přídržnost.</t>
  </si>
  <si>
    <t>-955075639</t>
  </si>
  <si>
    <t>m.č. 1.000.02</t>
  </si>
  <si>
    <t>40,30</t>
  </si>
  <si>
    <t>611321135.R01</t>
  </si>
  <si>
    <t>Jemnozrnná vápenná štuková omítka vnitřních schodišťových konstrukcí  na bázi písku, vápna (bílé vápno, přírodní vysoce hydraulické vápno) a hydraulických přísad a dále s aditivy pro lepší zpracování a přídržnost.</t>
  </si>
  <si>
    <t>1399526794</t>
  </si>
  <si>
    <t>17,40</t>
  </si>
  <si>
    <t>17,90</t>
  </si>
  <si>
    <t>611325401</t>
  </si>
  <si>
    <t>Oprava vnitřní vápenocementové hrubé omítky stropů v rozsahu plochy do 10 %</t>
  </si>
  <si>
    <t>-1092264326</t>
  </si>
  <si>
    <t>612131141.R01</t>
  </si>
  <si>
    <t>Minerální zpevňovací silikátový základní nátěr na bázi kombinace pojiv - křemičitého solu a hydrosolu vnitřních stěn nanášený ručně</t>
  </si>
  <si>
    <t>-364597493</t>
  </si>
  <si>
    <t>4,00*(15,90+3,295+2,17+1,535+10,585+2,235+1,63+2,30)</t>
  </si>
  <si>
    <t>-(1,952*3,324+0,794*1,97+3,135*4,00+0,696*1,97+1,248*2,50+1,011*2,222+0,963*2,576+1,248*2,50+0,903*3,143+1,247*2,309+1,241*2,309+1,269*2,309)</t>
  </si>
  <si>
    <t>-(1,303*2,309+0,901*3,143)</t>
  </si>
  <si>
    <t>3,90*(1,035+1,29)*2</t>
  </si>
  <si>
    <t>-(0,696*1,97)</t>
  </si>
  <si>
    <t>odpočet obkladu</t>
  </si>
  <si>
    <t>-(1,60*(1,035+1,775*2+0,256))</t>
  </si>
  <si>
    <t>m.č. 2.000.02</t>
  </si>
  <si>
    <t>3,70*(15,865+3,295+2,39+1,48+10,60+1,855+0,875+1,645+3,38)</t>
  </si>
  <si>
    <t>okna</t>
  </si>
  <si>
    <t>-(1,244*2,309+1,263*2,309+1,269*2,309+1,241*2,309+1,247*2,309+1,193*2,309)</t>
  </si>
  <si>
    <t>zakrytí vstupních dveří do bytů - viz popis navrhovaných úprav č. 2</t>
  </si>
  <si>
    <t>-(0,907*2,819+1,109*2,017+1,246*2,59+0,794*1,97+1,254*2,50+0,971*2,039+1,704*2,039+1,239*2,59)</t>
  </si>
  <si>
    <t>schodiště</t>
  </si>
  <si>
    <t>-(3,135*3,70)</t>
  </si>
  <si>
    <t>m.č. 2.000.03</t>
  </si>
  <si>
    <t>3,80*(1,29+1,035)*2</t>
  </si>
  <si>
    <t>odpočet obkladů</t>
  </si>
  <si>
    <t>-(1,60*(1,615*2+1,035+0,265))</t>
  </si>
  <si>
    <t>m.č. 3.000.02</t>
  </si>
  <si>
    <t>3,70*(15,86+3,295+2,39+1,48+10,60+1,855+0,915+1,675+3,36)</t>
  </si>
  <si>
    <t>-(1,247*2,309+1,263*2,309+1,269*2,309+1,241*2,309+1,247*2,309+1,193*2,309)</t>
  </si>
  <si>
    <t>-(1,54*2,60+1,239*2,59+1,074*2,039+0,794*1,97+1,252*2,59+0,794*1,97+1,253*2,59+1,066*2,017+1,064*2,017)</t>
  </si>
  <si>
    <t>m.č. 3.000.03</t>
  </si>
  <si>
    <t>m.č. 4.000.02</t>
  </si>
  <si>
    <t>3,70*(15,865+3,297+2,39+1,48+10,60+1,855+1,01+1,60+3,46)</t>
  </si>
  <si>
    <t>-(1,54*2,60+1,251*2,59+1,074*2,039+0,794*1,97+1,252*2,59+0,794*1,97+1,253*2,59+1,066*2,017+1,064*2,017)</t>
  </si>
  <si>
    <t>m.č. 4.000.03</t>
  </si>
  <si>
    <t>m.č. 5.000.02</t>
  </si>
  <si>
    <t>3,70*(15,86+3,295+2,39+1,48+10,60+1,855+0,925+1,70+3,405)</t>
  </si>
  <si>
    <t>-(0,995*1,97+1,239*2,59+0,893*1,97+1,245*2,50+0,794*1,97+0,791*1,97+0,898*1,97+0,985*2,039+1,077*2,017)</t>
  </si>
  <si>
    <t>m.č. 5.000.03</t>
  </si>
  <si>
    <t>(2,50+3,00)/2*(1,16+5,965+10,50+0,512+4,38+9,00+1,56+6,12+1,80+10,59+1,74+2,85)</t>
  </si>
  <si>
    <t>zakrytí vstupních dveří do bytů</t>
  </si>
  <si>
    <t>-(0,802*1,97+0,815*1,97+0,80*1,97*3+0,90*1,97*5+1,337*1,97)</t>
  </si>
  <si>
    <t>612321131.R01</t>
  </si>
  <si>
    <t>Jemnozrnná vápenná štuková omítka vnitřních stěn na bázi písku, vápna (bílé vápno, přírodní vysoce hydraulické vápno) a hydraulických přísad a dále s aditivy pro lepší zpracování a přídržnost.</t>
  </si>
  <si>
    <t>-1319493068</t>
  </si>
  <si>
    <t>612325101</t>
  </si>
  <si>
    <t>Vápenocementová hrubá omítka rýh ve stěnách š do 150 mm</t>
  </si>
  <si>
    <t>-261963069</t>
  </si>
  <si>
    <t>1. NP - 6. NP</t>
  </si>
  <si>
    <t>(200,00+250,00*5)*0,05</t>
  </si>
  <si>
    <t>612325401</t>
  </si>
  <si>
    <t>Oprava vnitřní vápenocementové hrubé omítky stěn v rozsahu plochy do 10 %</t>
  </si>
  <si>
    <t>590130097</t>
  </si>
  <si>
    <t>619996117</t>
  </si>
  <si>
    <t>Ochrana podlahy obedněním z OSB desek</t>
  </si>
  <si>
    <t>-14983855</t>
  </si>
  <si>
    <t>viz popis navrhovaných úprav č. 3</t>
  </si>
  <si>
    <t>619996145</t>
  </si>
  <si>
    <t>Ochrana konstrukcí nebo samostatných prvků obalením geotextilií</t>
  </si>
  <si>
    <t>1834316684</t>
  </si>
  <si>
    <t>952901111</t>
  </si>
  <si>
    <t>Vyčištění budov bytové a občanské výstavby při výšce podlaží do 4 m</t>
  </si>
  <si>
    <t>-1094370203</t>
  </si>
  <si>
    <t>978011121</t>
  </si>
  <si>
    <t>Otlučení (osekání) vnitřní vápenné nebo vápenocementové omítky stropů v rozsahu přes 5 do 10 %</t>
  </si>
  <si>
    <t>803350902</t>
  </si>
  <si>
    <t>viz popis navrhovaných úprav č. 8</t>
  </si>
  <si>
    <t>978013121</t>
  </si>
  <si>
    <t>Otlučení (osekání) vnitřní vápenné nebo vápenocementové omítky stěn v rozsahu přes 5 do 10 %</t>
  </si>
  <si>
    <t>242328055</t>
  </si>
  <si>
    <t>949101111</t>
  </si>
  <si>
    <t>Lešení pomocné pro objekty pozemních staveb s lešeňovou podlahou v do 1,9 m zatížení do 150 kg/m2</t>
  </si>
  <si>
    <t>-1871042401</t>
  </si>
  <si>
    <t>997013217</t>
  </si>
  <si>
    <t>Vnitrostaveništní doprava suti a vybouraných hmot pro budovy v přes 21 do 24 m ručně</t>
  </si>
  <si>
    <t>-430352208</t>
  </si>
  <si>
    <t>-1226821781</t>
  </si>
  <si>
    <t>1034126114</t>
  </si>
  <si>
    <t>17,75*5 "Přepočtené koeficientem množství</t>
  </si>
  <si>
    <t>1806333278</t>
  </si>
  <si>
    <t>-1543477226</t>
  </si>
  <si>
    <t>763</t>
  </si>
  <si>
    <t>Konstrukce suché výstavby</t>
  </si>
  <si>
    <t>763132931</t>
  </si>
  <si>
    <t>Vyspravení SDK podhledu, podkroví pl přes 0,1 do 0,25 m2 deska 1xA 12,5</t>
  </si>
  <si>
    <t>-1311795528</t>
  </si>
  <si>
    <t>763132951</t>
  </si>
  <si>
    <t>Vyspravení SDK podhledu, podkroví pl přes 0,25 do 0,5 m2 deska 1xA 12,5</t>
  </si>
  <si>
    <t>-1298503997</t>
  </si>
  <si>
    <t>763132971</t>
  </si>
  <si>
    <t>Vyspravení SDK podhledu, podkroví pl přes 0,5 do 1 m2 deska 1xA 12,5</t>
  </si>
  <si>
    <t>482840664</t>
  </si>
  <si>
    <t>998763102</t>
  </si>
  <si>
    <t>Přesun hmot tonážní pro dřevostavby v objektech v přes 12 do 24 m</t>
  </si>
  <si>
    <t>2123660018</t>
  </si>
  <si>
    <t>998763181</t>
  </si>
  <si>
    <t>Příplatek k přesunu hmot tonážní pro 763 dřevostavby prováděný bez použití mechanizace</t>
  </si>
  <si>
    <t>-670738512</t>
  </si>
  <si>
    <t>766691931</t>
  </si>
  <si>
    <t>-779342162</t>
  </si>
  <si>
    <t>kontrola, očištění, případně lokální vyspravení, seřízení a promazání kování, - viz popis navrhovaných úprav č. 18</t>
  </si>
  <si>
    <t>dveře</t>
  </si>
  <si>
    <t>zakrytí stávajících výplní otvorů - viz popis navrhovaných úprav č. 1</t>
  </si>
  <si>
    <t>773</t>
  </si>
  <si>
    <t>Podlahy z litého teraca</t>
  </si>
  <si>
    <t>773993901</t>
  </si>
  <si>
    <t>Broušení stávající podlahy z litého teraca</t>
  </si>
  <si>
    <t>232116024</t>
  </si>
  <si>
    <t>viz popis navrhovaných úprav č. 17</t>
  </si>
  <si>
    <t>40,70</t>
  </si>
  <si>
    <t>41,40</t>
  </si>
  <si>
    <t>40,40</t>
  </si>
  <si>
    <t>40,90</t>
  </si>
  <si>
    <t>773993903</t>
  </si>
  <si>
    <t>Hloubkové čištění podlahy z litého teraca</t>
  </si>
  <si>
    <t>-1934179413</t>
  </si>
  <si>
    <t>773993905</t>
  </si>
  <si>
    <t>Ošetření podlahy z litého teraca polymerním voskem</t>
  </si>
  <si>
    <t>101921655</t>
  </si>
  <si>
    <t>773993907</t>
  </si>
  <si>
    <t>Impregnace podlahy z litého teraca</t>
  </si>
  <si>
    <t>-1154243451</t>
  </si>
  <si>
    <t>7730000R1</t>
  </si>
  <si>
    <t>Lokální vyspravení stávajícího podlahy teraco litá dlažba</t>
  </si>
  <si>
    <t>775654883</t>
  </si>
  <si>
    <t>998773103</t>
  </si>
  <si>
    <t>Přesun hmot tonážní pro podlahy teracové lité v objektech v přes 12 do 24 m</t>
  </si>
  <si>
    <t>537082466</t>
  </si>
  <si>
    <t>998773181</t>
  </si>
  <si>
    <t>Příplatek k přesunu hmot tonážní 773 prováděný bez použití mechanizace</t>
  </si>
  <si>
    <t>-608528258</t>
  </si>
  <si>
    <t>7830000R1</t>
  </si>
  <si>
    <t>Všechny plechové skříně, dvířka rozvaděčů, hydrantové skříně budou mechanicky očištěny, odmaštěny a bude proveden nový nátěr syntetickou kladívkovou barvou v RAL 1013 perl weiss, včetně označení samolepkami s emblémem daného zařízení (monochromatické)</t>
  </si>
  <si>
    <t>1440251000</t>
  </si>
  <si>
    <t>viz popis navrhovaných úprav č. 11</t>
  </si>
  <si>
    <t>8-1</t>
  </si>
  <si>
    <t>783826615.R01</t>
  </si>
  <si>
    <t>Hydrofobizační transparentní silikonový nátěr omítek stupně členitosti 1 a 2</t>
  </si>
  <si>
    <t>1168340739</t>
  </si>
  <si>
    <t>Poznámka k položce:
S ohledem na požadavek dlouhé životnosti omítek je vhodné pouze v soklové části použít před nátěrem hydrofobní základovací přípravek. Materiál proniká do pórů omítek. Po odpaření ředidla se účinná látka usazuje na stěnách pórů a teprve po nanesení vhodného jednosložkového nátěrového systému rozvine své hydrofobní vlastnosti. Tímto ošetřením nedojde k uzavření pórů ve stavební hmotě, takže její prostupnost pro vodní páry zůstane prakticky zachována.
Nátěr (napuštění) neředěný (v intervalu 10 minut v případě potřeby několikrát opakovat) Po odpaření je nutný základní nátěr (do 4 hodin).</t>
  </si>
  <si>
    <t>Hydrofobizace soklové části - viz popis novéhou souvrství omítek</t>
  </si>
  <si>
    <t>výška soklu 1 600 mm</t>
  </si>
  <si>
    <t>1,60*(5,55*2+3,135)</t>
  </si>
  <si>
    <t>-(1,274*1,60)</t>
  </si>
  <si>
    <t>1,60*(15,90+3,295+2,17+1,535+10,585+2,235+1,63+2,30)</t>
  </si>
  <si>
    <t>-(1,952*1,60+0,794*1,60+3,135*1,60+0,696*1,60+1,248*1,60+1,011*(1,60-0,764)+0,963*1,60+1,248*1,60+0,903*1,60)</t>
  </si>
  <si>
    <t>-(1,247*(1,60-0,709)+1,241*(1,60-0,709)+1,269*(1,60-0,709)+1,303*(1,60-0,709)+0,901*1,60)</t>
  </si>
  <si>
    <t>-(1,337*(1,60-0,806))</t>
  </si>
  <si>
    <t>1,60*(15,865+3,295+2,39+1,48+10,60+1,855+0,875+1,645+3,38)</t>
  </si>
  <si>
    <t>-(1,244*(1,60-0,791)+1,263*(1,60-0,791)+1,269*(1,60-0,791)+1,241*(1,60-0,791)+1,247*(1,60-0,791)+1,193*(1,60-0,791))</t>
  </si>
  <si>
    <t>-(0,907*1,60+1,109*1,60+1,246*1,60+0,794*1,60+1,254*1,60+0,971*1,60+1,704*1,60+1,239*1,60)</t>
  </si>
  <si>
    <t>-(3,135*1,60)</t>
  </si>
  <si>
    <t>1,60*(15,86+3,295+2,39+1,48+10,60+1,855+0,915+1,675+3,36)</t>
  </si>
  <si>
    <t>-(1,247*(1,60-0,791)+1,263*(1,60-0,791)+1,269*(1,60-0,791)+1,241*(1,60-0,791)+1,247*(1,60-0,791)+1,193*(1,60-0,791))</t>
  </si>
  <si>
    <t>-(1,54*1,60+1,239*1,60+1,074*1,60+0,794*1,60+1,252*1,60+0,794*1,60+1,253*1,60+1,066*1,60+1,064*1,60)</t>
  </si>
  <si>
    <t>1,60*(15,865+3,297+2,39+1,48+10,60+1,855+1,01+1,60+3,46)</t>
  </si>
  <si>
    <t>-(1,54*1,60+1,251*1,60+1,074*(1,60-0,791)+0,794*1,60+1,252*1,60+0,794*1,60+1,253*1,60+1,066*(1,60-0,791)+1,064*(1,60-0,791))</t>
  </si>
  <si>
    <t>1,60*(15,86+3,295+2,39+1,48+10,60+1,855+0,925+1,70+3,405)</t>
  </si>
  <si>
    <t>-(0,995*1,60+1,239*1,60+0,893*1,60+1,245*1,60+0,794*1,60+0,791*1,60+0,898*1,60+0,985*(1,60-0,791)+1,077*(1,60-0,791))</t>
  </si>
  <si>
    <t>1,60*(5,55*2+3,170)</t>
  </si>
  <si>
    <t>1,60*(1,16+5,965+10,50+0,512+4,38+9,00+1,56+6,12+1,80+10,59+1,74+2,85)</t>
  </si>
  <si>
    <t>-(0,802*1,60+0,815*1,60+0,80*1,60*3+0,90*1,60*5+1,337*1,60)</t>
  </si>
  <si>
    <t>784</t>
  </si>
  <si>
    <t>Dokončovací práce - malby a tapety</t>
  </si>
  <si>
    <t>7840000R1</t>
  </si>
  <si>
    <t>Zakrytí dvířek elektrických rozvaděčů, HUP, UPC skříní vnitřních odběrných míst hasičských hydrantů. a pod. folií včetně pozdějšího odlepení</t>
  </si>
  <si>
    <t>1981520100</t>
  </si>
  <si>
    <t>viz popis navrhovaných úprav č. 4</t>
  </si>
  <si>
    <t>784111013</t>
  </si>
  <si>
    <t>Obroušení podkladu omítnutého v místnostech v přes 3,80 do 5,00 m</t>
  </si>
  <si>
    <t>-285816874</t>
  </si>
  <si>
    <t>Poznámka k položce:
Pečlivé očištění druhotných vrstev až na vrstvu požadovanou.</t>
  </si>
  <si>
    <t>784111019</t>
  </si>
  <si>
    <t>Obroušení podkladu omítnutého na schodišti podlaží v přes 3,80 do 5,00 m</t>
  </si>
  <si>
    <t>1531379555</t>
  </si>
  <si>
    <t>Poznámka k položce:
Pečlivé očištění druhotných vrstev až na vrstvu požadovanou. Očištění lze předpokládat až na původní štukový podklad, pokud bude nejstarší vápenná vrstva pevná, tak na ni. Podklad pečlivě očistit od nesoudržných zbytků a jemných prachových částic. Čištění je nejvhodnější suchou cestou.</t>
  </si>
  <si>
    <t>784121003</t>
  </si>
  <si>
    <t>Oškrabání malby v mísnostech v přes 3,80 do 5,00 m</t>
  </si>
  <si>
    <t>1370574269</t>
  </si>
  <si>
    <t>viz popis navrhovaných úprav č. 7</t>
  </si>
  <si>
    <t>m.č. 1.000.02, 04</t>
  </si>
  <si>
    <t>40,30+1,60</t>
  </si>
  <si>
    <t>m.č. 2.000.02, 03</t>
  </si>
  <si>
    <t>m.č. 3.000.02, 03</t>
  </si>
  <si>
    <t>m.č. 4.000.02, 03</t>
  </si>
  <si>
    <t>m.č. 5.000.02, 03</t>
  </si>
  <si>
    <t>784121009</t>
  </si>
  <si>
    <t>Oškrabání malby na schodišti podlaží v přes 3,80 do 5,00 m</t>
  </si>
  <si>
    <t>1183076122</t>
  </si>
  <si>
    <t>784171003</t>
  </si>
  <si>
    <t>Olepování vnitřních ploch páskou v místnostech v přes 3,80 do 5,00 m</t>
  </si>
  <si>
    <t>1538165619</t>
  </si>
  <si>
    <t>(0,794+1,97)*2+(1,248+2,50)*2+(0,963+2,576)*2+(1,248+2,50)*2</t>
  </si>
  <si>
    <t>(0,907+2,819)*2+(1,109+2,017)*2+(1,246+2,59)*2+(0,794+1,97)*2+(1,254+2,50)*2+(0,971+2,039)*2+(1,704+2,039)*2+(1,239+2,59)*2</t>
  </si>
  <si>
    <t>(1,54+2,60)*2+(1,239+2,59)*2+(1,074+2,039)*2+(0,794+1,97)*2+(1,252+2,59)*2+(0,794+1,97)*2+(1,253+2,59)*2+(1,066+2,017)*2+(1,064+2,017)*2</t>
  </si>
  <si>
    <t>(1,54+2,60)*2+(1,251+2,59)*2+(1,074+2,039)*2+(0,794+1,97)*2+(1,252+2,59)*2+(0,794+1,97)*2+(1,253+2,59)*2+(1,066+2,017)*2+(1,064+2,017)*2</t>
  </si>
  <si>
    <t>(0,995+1,97)*2+(1,239+2,59)*2+(0,893+1,97)*2+(1,245+2,50)*2+(0,794+1,97)*2+(0,791+1,97)*2+(0,898+1,97)*2+(0,985+2,039)*2+(1,077+2,017)*2</t>
  </si>
  <si>
    <t>(0,802+1,97)*2+(0,815+1,97)*2+(0,80+1,97)*2*3+(0,90+1,97)*2*5+(1,337+1,97)*2</t>
  </si>
  <si>
    <t>58124840.R01</t>
  </si>
  <si>
    <t>páska malířská vodostálá</t>
  </si>
  <si>
    <t>-2112633699</t>
  </si>
  <si>
    <t>323,908*1,05 "Přepočtené koeficientem množství</t>
  </si>
  <si>
    <t>784171113</t>
  </si>
  <si>
    <t>Zakrytí vnitřních ploch stěn v místnostech v přes 3,80 do 5,00 m</t>
  </si>
  <si>
    <t>-1385019423</t>
  </si>
  <si>
    <t>0,901*3,143+0,903*3,143+1,274*1,97</t>
  </si>
  <si>
    <t>1,303*2,309+1,269*2,309+1,241*2,309+1,247*2,309+1,011*2,222</t>
  </si>
  <si>
    <t>0,794*1,97+1,248*2,50+0,963*2,576+1,248*2,50</t>
  </si>
  <si>
    <t>1,244*2,309+1,263*2,309+1,269*2,309+1,241*2,309+1,247*2,309+1,193*2,309+1,337*2,266</t>
  </si>
  <si>
    <t>0,907*2,819+1,109*2,017+1,246*2,59+0,794*1,97+1,254*2,50+0,971*2,039+1,704*2,039+1,239*2,59</t>
  </si>
  <si>
    <t>1,247*2,309+1,263*2,309+1,269*2,309+1,241*2,309+1,247*2,309+1,193*2,309+1,337*2,266</t>
  </si>
  <si>
    <t>1,54*2,60++1,239*2,59+1,074*2,039+0,794*1,97+1,252*2,59+0,794*1,97+1,253*2,59+1,066*2,017+1,064*2,017</t>
  </si>
  <si>
    <t>1,54*2,60+1,251*2,59+1,074*2,039+0,794*1,97+1,252*2,59+0,794*1,97+1,253*2,59+1,066*2,017+1,064*2,017</t>
  </si>
  <si>
    <t>0,995*1,97+1,239*2,59+0,893*1,97+1,245*2,50+0,794*1,97+0,791*1,97+0,898*1,97+0,985*2,039+1,077*2,017</t>
  </si>
  <si>
    <t>1,337*2,266</t>
  </si>
  <si>
    <t>0,802*1,97+0,815*1,97+0,80*1,97*3+0,90*1,97*5+1,337*1,97</t>
  </si>
  <si>
    <t>28323153</t>
  </si>
  <si>
    <t>fólie pro malířské potřeby</t>
  </si>
  <si>
    <t>1945514186</t>
  </si>
  <si>
    <t>223,007*1,05 "Přepočtené koeficientem množství</t>
  </si>
  <si>
    <t>1301622626</t>
  </si>
  <si>
    <t>61155353.R01</t>
  </si>
  <si>
    <t>mirelon</t>
  </si>
  <si>
    <t>1502187821</t>
  </si>
  <si>
    <t>106,153*1,05 "Přepočtené koeficientem množství</t>
  </si>
  <si>
    <t>784171123</t>
  </si>
  <si>
    <t>Zakrytí vnitřních ploch konstrukcí nebo prvků v místnostech v přes 3,80 do 5,00 m</t>
  </si>
  <si>
    <t>8906470</t>
  </si>
  <si>
    <t>zakrytí parapetů - viz popis navrhovaných úprav č. 1</t>
  </si>
  <si>
    <t>(1,303+1,269+1,241+1,247+1,011)*0,262</t>
  </si>
  <si>
    <t>0,264*(1,244+1,263+1,269+1,241+1,247+1,193+1,337)</t>
  </si>
  <si>
    <t>0,264*(1,274+1,263+1,269+1,241+1,247+1,193+1,337)</t>
  </si>
  <si>
    <t>0,20*(1,337*2)</t>
  </si>
  <si>
    <t>60726236</t>
  </si>
  <si>
    <t>deska dřevoštěpková OSB</t>
  </si>
  <si>
    <t>-1417671454</t>
  </si>
  <si>
    <t>11,438*1,05 "Přepočtené koeficientem množství</t>
  </si>
  <si>
    <t>784181103</t>
  </si>
  <si>
    <t>Základní akrylátová jednonásobná bezbarvá penetrace podkladu v místnostech v přes 3,80 do 5,00 m</t>
  </si>
  <si>
    <t>-53845285</t>
  </si>
  <si>
    <t>784181109</t>
  </si>
  <si>
    <t>Základní akrylátová jednonásobná bezbarvá penetrace podkladu na schodišti podlaží v přes 3,80 do 5,00 m</t>
  </si>
  <si>
    <t>-230151148</t>
  </si>
  <si>
    <t>784191001</t>
  </si>
  <si>
    <t>Čištění vnitřních ploch oken nebo balkonových dveří jednoduchých po provedení malířských prací</t>
  </si>
  <si>
    <t>1370272912</t>
  </si>
  <si>
    <t>viz popis navrhovaných úprav č. 18</t>
  </si>
  <si>
    <t xml:space="preserve">zakrytí parapetů </t>
  </si>
  <si>
    <t xml:space="preserve">zakrytí stávajících výplní otvorů </t>
  </si>
  <si>
    <t xml:space="preserve">zakrytí vstupních dveří do bytů </t>
  </si>
  <si>
    <t>zakrytí parapetů</t>
  </si>
  <si>
    <t>zakrytí stávajících výplní otvorů</t>
  </si>
  <si>
    <t>parapety</t>
  </si>
  <si>
    <t>784191007</t>
  </si>
  <si>
    <t>Čištění vnitřních ploch podlah po provedení malířských prací</t>
  </si>
  <si>
    <t>1593100803</t>
  </si>
  <si>
    <t>m.č. 1.000.02 - 04</t>
  </si>
  <si>
    <t>40,30+29,60+1,60</t>
  </si>
  <si>
    <t>m.č. 3.000.02 - 03</t>
  </si>
  <si>
    <t>m.č. 4.000.02 - 03</t>
  </si>
  <si>
    <t>m.č. 5.000.02 - 03</t>
  </si>
  <si>
    <t>784191009</t>
  </si>
  <si>
    <t>Čištění vnitřních ploch schodišť po provedení malířských prací</t>
  </si>
  <si>
    <t>-1727378713</t>
  </si>
  <si>
    <t>784321033</t>
  </si>
  <si>
    <t>Dvojnásobné paropropustné sol-silikátové bílé malby v místnosti v přes 3,80 do 5,00 m</t>
  </si>
  <si>
    <t>1170425897</t>
  </si>
  <si>
    <t>viz popis navrhovaných úprav č. 13</t>
  </si>
  <si>
    <t>784321039</t>
  </si>
  <si>
    <t>Dvojnásobné paropropustné sol-silikátové bílé malby na schodišti podlaží v přes 3,80 do 5,00 m</t>
  </si>
  <si>
    <t>572484313</t>
  </si>
  <si>
    <t>784321055</t>
  </si>
  <si>
    <t>Příplatek k cenám dvojnásobných silikátových maleb za barevnou malbu</t>
  </si>
  <si>
    <t>-83037328</t>
  </si>
  <si>
    <t>dle položek dvojnásobné malby</t>
  </si>
  <si>
    <t>955,497+416,202</t>
  </si>
  <si>
    <t>784660113</t>
  </si>
  <si>
    <t>Linkrustace s vrchním nátěrem syntetickým v místnosti v přes 3,80 do 5,00 m</t>
  </si>
  <si>
    <t>1083544141</t>
  </si>
  <si>
    <t>Restaurování</t>
  </si>
  <si>
    <t>Restaurování zábradlí - včetně demontáže, odvozu na místo restaurování a zpětné montáže</t>
  </si>
  <si>
    <t>1748565924</t>
  </si>
  <si>
    <t>03 - vstupní chodba</t>
  </si>
  <si>
    <t xml:space="preserve">    741 - Elektroinstalace - silnoproud</t>
  </si>
  <si>
    <t>6110000R01</t>
  </si>
  <si>
    <t>Reprofilace, případně doplnění chybějících florálních, a zoomorfních prvků sádrové štukatury. Bude provedeno v restaurátorském režimu. Rozsah bude zhodnocen po provedení precizního očištění a zmapování chybějícího dekorování.</t>
  </si>
  <si>
    <t>1520801027</t>
  </si>
  <si>
    <t>m.č. 1.000.03</t>
  </si>
  <si>
    <t>29,60</t>
  </si>
  <si>
    <t>s.v. 3,60-4,00 m</t>
  </si>
  <si>
    <t>(3,60+4,00)/2*(5,945+2,74+0,825)*2</t>
  </si>
  <si>
    <t>3,20*0,89*1,935</t>
  </si>
  <si>
    <t>(3,40+3,80)/2*(3,855+2,74+0,625)*2</t>
  </si>
  <si>
    <t>-(1,747*3,884+1,935*3,20*2+1,952*3,324)</t>
  </si>
  <si>
    <t>6110000R02</t>
  </si>
  <si>
    <t>Defekty a poruchy v ploše budou doplněny minerální stěrkovou hmotou na minerální bázi (organický podíl &lt; 3 %). Plnivo z bílého dolomitového mramoru</t>
  </si>
  <si>
    <t>1459582705</t>
  </si>
  <si>
    <t>Poznámka k položce:
Natahuje se nerezovou lžící nebo nerezovým hladítkem v tenké vrstvě, nesmí se překročit maximální tloušťka vrstvy 4 mm. Hlubší prohlubně se musí předem vyplnit.</t>
  </si>
  <si>
    <t>-363490944</t>
  </si>
  <si>
    <t>645175308</t>
  </si>
  <si>
    <t>1609613462</t>
  </si>
  <si>
    <t>-107169370</t>
  </si>
  <si>
    <t>612321131</t>
  </si>
  <si>
    <t>Potažení vnitřních stěn vápenocementovým štukem tloušťky do 3 mm</t>
  </si>
  <si>
    <t>-437400879</t>
  </si>
  <si>
    <t>2043332639</t>
  </si>
  <si>
    <t>(50,00)*0,05</t>
  </si>
  <si>
    <t>-841746727</t>
  </si>
  <si>
    <t>-448743761</t>
  </si>
  <si>
    <t>-845164409</t>
  </si>
  <si>
    <t>-749016028</t>
  </si>
  <si>
    <t>977332122</t>
  </si>
  <si>
    <t>Frézování drážek ve stěnách z cihel včetně omítky do 50x50 mm</t>
  </si>
  <si>
    <t>465256756</t>
  </si>
  <si>
    <t>50,00</t>
  </si>
  <si>
    <t>1894466508</t>
  </si>
  <si>
    <t>1525841253</t>
  </si>
  <si>
    <t>949101112</t>
  </si>
  <si>
    <t>Lešení pomocné pro objekty pozemních staveb s lešeňovou podlahou v přes 1,9 do 3,5 m zatížení do 150 kg/m2</t>
  </si>
  <si>
    <t>-2088350682</t>
  </si>
  <si>
    <t>1279176864</t>
  </si>
  <si>
    <t>1348603446</t>
  </si>
  <si>
    <t>-318412493</t>
  </si>
  <si>
    <t>1,398*5 "Přepočtené koeficientem množství</t>
  </si>
  <si>
    <t>652222143</t>
  </si>
  <si>
    <t>481902233</t>
  </si>
  <si>
    <t>741</t>
  </si>
  <si>
    <t>Elektroinstalace - silnoproud</t>
  </si>
  <si>
    <t>741372014.R01</t>
  </si>
  <si>
    <t>Montáž svítidla LED</t>
  </si>
  <si>
    <t>682283736</t>
  </si>
  <si>
    <t>2*3,80+2*5,90</t>
  </si>
  <si>
    <t>7410000R01</t>
  </si>
  <si>
    <t>LED profil, 2x 3 800 mm a 2x 5 900 mm, bílý AL profil trojúhelníkového tvaru, LED moduly 3000 K, Ra80, čirý difuzor, 1x regulovatelný napáječ, 1x potenciometr pro regulaci intenzity</t>
  </si>
  <si>
    <t>2026086126</t>
  </si>
  <si>
    <t>Poznámka k položce:
Včetně kabelového propojení se stávajícím rozvodem (cca 10 m kabelu), + zaregulování a odzkoušení.</t>
  </si>
  <si>
    <t>998741101</t>
  </si>
  <si>
    <t>Přesun hmot tonážní pro silnoproud v objektech v do 6 m</t>
  </si>
  <si>
    <t>-1044304335</t>
  </si>
  <si>
    <t>998741181</t>
  </si>
  <si>
    <t>Příplatek k přesunu hmot tonážní 741 prováděný bez použití mechanizace</t>
  </si>
  <si>
    <t>-1052447156</t>
  </si>
  <si>
    <t>766000T07</t>
  </si>
  <si>
    <t>Repase vnitřních dvoukřídlých dveří, rozměr 2 000 x 3 650 mm, včetně přesunu hmot</t>
  </si>
  <si>
    <t>-508645961</t>
  </si>
  <si>
    <t>Poznámka k položce:
POPIS STÁVAJÍCÍHO STAVU
Stávající dubové secesní dvoukřídlé lítací dveře ve vstupní hale s fixním nadsvětlíkem,
rozměr cca 2000/3650mm. Původní prvek z dubového dřeva. Zárubeň rámové
konstrukce s ozdobnou profilací, křídla taktéž. Sklo v nadsvětlíku se dochovalo původní
s pískovaným secesním motivem, v křídlech osazené nové sklo, pouze čiré. Povrch
dveří má krycí barevný hnědý nátěr, který je celoplošně a oboustranně velmi
poškozený. Křídla mají mnoho defektů, naraženin až do dřevní hmoty. Sraz křídel je
extrémně opotřebený, nutné odříznutí části stojky a doplnění hmoty po celé délce,
vč.doplnění některých lišt na kazetách v dolní části. Nejsou instalovány stavěče křídla,
což je největší příčinou celkového velkého poškození dveří. Prvek bude repasován.
POPIS OPRAV
· vyvěšení křídel a bez instalace provizorních, zabezpečení není nutné. Toto bude
provedeno na obou křídlech zároveň.
· křídla budou odvezena do dílny, zde kompletně ručně přebroušen degradovaný
stávající nátěr a všechny nesourodé vrstvy
· všechny lokální vady budou vyspraveny, hrany opraveny
· bude vhodně doplněn chybějící dubový materiál dle původního tvarosloví
· budou doplněny lišty kazet
· závěsy budou kompletně očištěny od barvy, opískovány
· bude proveden kompletní nový nátěr křídel tenkovrstvou lazurou v krycí barvě
vybraného odstínu RAL.
· nátěr bude proveden ručně, štětcem s mezibrusem mezi jednotlivými vrstvami.
· poté budou křídla opětovně osazena do zárubně, seřízena do funkčního stavu
· budou osazeny nové stavěče dveřních křídel
· bude osazeno nové mosazné oboustranné madlo
· budou osazeny nové oboustranné mosazné okopové plechy
· renovace zárubně bude provedena na místě
· všechny lokální vady budou vyspraveny, hrany opraveny
· stávající sklo nadsvětlíku bude zachováno, sklo ve křídlech bude přeskleno za nové
čiré, možno změnit za pískování v grafickém motivu dle přání
· zasklení bude provedeno ručně, technikou sklenářského lněného kytu.
· bude proveden kompletní nový nátěr zárubně i nadsvětlíku tenkovrstvou lazurou v
krycí barvě vybraného odstínu RAL.
· nátěr bude proveden ručně, štětcem s mezibrusem mezi jednotlivými vrstvami.
· osazení nového zdobeného secesního matně mosazného kování koule/koule.
Kování bude vzorováno a je nutné odsouhlasit projektantem, investorem a zástupci
OPP</t>
  </si>
  <si>
    <t>T07</t>
  </si>
  <si>
    <t>Výměna poškozené dlažby za novou celoprobarvenou, slinutou, ostře pálenou secesní dlaždicí</t>
  </si>
  <si>
    <t>1230848674</t>
  </si>
  <si>
    <t>viz popis navrhovaných úprav č. 6</t>
  </si>
  <si>
    <t>replika stávající dlaždice - historická, celoprobarvená, slinutá, ostře pálená secesní dlaždice</t>
  </si>
  <si>
    <t>1579715462</t>
  </si>
  <si>
    <t>29,6*1,1 "Přepočtené koeficientem množství</t>
  </si>
  <si>
    <t>7710000R02</t>
  </si>
  <si>
    <t>Příplatek za pracnost a dopasování do stávající dlažby</t>
  </si>
  <si>
    <t>-389998590</t>
  </si>
  <si>
    <t>-1503803316</t>
  </si>
  <si>
    <t>162607778</t>
  </si>
  <si>
    <t>1683216263</t>
  </si>
  <si>
    <t>633606751</t>
  </si>
  <si>
    <t>1,60*(5,945+2,74+0,825)*2</t>
  </si>
  <si>
    <t>1,60*0,89*1,935</t>
  </si>
  <si>
    <t>1,60*(3,855+2,74+0,625)*2</t>
  </si>
  <si>
    <t>-(1,747*1,60+1,935*1,60*2+1,952*1,60)</t>
  </si>
  <si>
    <t>Zakrytí dvířek elektrických rozvadščů, HUP, UPC skříní vnitřních odběrných míst hasičských hydrantů. a pod. folií včetně pozdějšího odlepení</t>
  </si>
  <si>
    <t>416491414</t>
  </si>
  <si>
    <t>-398337836</t>
  </si>
  <si>
    <t>Poznámka k položce:
Pečlivé očištění druhotných vrstev až na vrstvu požadovanou. Při postupném čištění nátěrového souvrsví bude zhodnoceno, které vrstvy nátěru budou odstraněny a které naopak je vhodné ponechat. Lze předpokládat, že dekorativní sádrová štukatura bude
měkká a naopak nejstarší vápenný nátěr bude tvrdší. Očištění lze tedy předpokládat až na sádrový podklad, pokud bude nejstarší vápenná vrstva pevná, tak na ni. Podklad pečlivě očistit od
nesoudržných zbytků a jemných prachových částic. Čištění je nejvhodnější suchou cestou.</t>
  </si>
  <si>
    <t>1671029197</t>
  </si>
  <si>
    <t>-514607922</t>
  </si>
  <si>
    <t>1362983476</t>
  </si>
  <si>
    <t>-2145899566</t>
  </si>
  <si>
    <t>1487897703</t>
  </si>
  <si>
    <t>263601102</t>
  </si>
  <si>
    <t>-1274572661</t>
  </si>
  <si>
    <t>133,713</t>
  </si>
  <si>
    <t>-118491939</t>
  </si>
  <si>
    <t>Restaurování štukové výzdoby stropu</t>
  </si>
  <si>
    <t>-532866483</t>
  </si>
  <si>
    <t>Restaurování štukové výzdoby stěn</t>
  </si>
  <si>
    <t>1251382614</t>
  </si>
  <si>
    <t>04 - VRN</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</si>
  <si>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</si>
  <si>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</si>
  <si>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</si>
  <si>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</si>
  <si>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</si>
  <si>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VRN5 - Finanční náklady</t>
  </si>
  <si>
    <t xml:space="preserve">    VRN7 - Provozní vlivy</t>
  </si>
  <si>
    <t xml:space="preserve">    VRN9 - Ostatní náklady</t>
  </si>
  <si>
    <t>Vedlejší rozpočtové náklady</t>
  </si>
  <si>
    <t>VRN1</t>
  </si>
  <si>
    <t>Průzkumné, geodetické a projektové práce</t>
  </si>
  <si>
    <t>011544000</t>
  </si>
  <si>
    <t>Podrobný restaurátorský průzkum v rámci vstupní chodby po vybudování prostorového lešení</t>
  </si>
  <si>
    <t>1024</t>
  </si>
  <si>
    <t>1662041748</t>
  </si>
  <si>
    <t>Poznámka k položce:
Před započetím stavebních prací požadujeme pořízení podrobného 3D scanu krakorců, podrobné
fotodokumentace a vytvoření negativních šablon pro nové odlitky zdobného opláštění a zábradelní výplně, zdobení
spodního líce balkonové desky a také zábradelní výplně s pilířky. Pokud by během statického zajišťování došlo ve
významější míře k poškození těchto prvků, budou sloužit pro zhotovení nových odlitků.</t>
  </si>
  <si>
    <t>013244000</t>
  </si>
  <si>
    <t>Výrobní a dílenská dokumentace vč. ŽB konstrukcí - dle požadavků PD</t>
  </si>
  <si>
    <t>2030979021</t>
  </si>
  <si>
    <t>013244001</t>
  </si>
  <si>
    <t>Zajištění všech podkladů a dokumentů pro vydání kolaudačního rozhodnutí vč. revizí, zkoušek, bezpečnostních štítků atp.</t>
  </si>
  <si>
    <t>-665745714</t>
  </si>
  <si>
    <t>013244002</t>
  </si>
  <si>
    <t>Spolupráce na vypracování dokumentace skutečného provedení stavby  dle SoD, platné legislativy, podmínek a požadavků investora a uživatele a podmínek dotačního titulu.</t>
  </si>
  <si>
    <t>1100584267</t>
  </si>
  <si>
    <t>013244003</t>
  </si>
  <si>
    <t>Jednání s dotčenými institucemi, s dotčenými orgány státní správy a samosprávy - například jednání se zástupci OPP a NPÚ</t>
  </si>
  <si>
    <t>-1170647388</t>
  </si>
  <si>
    <t>013244004</t>
  </si>
  <si>
    <t>Součinnost se všemi zúčastněnými stranami - investorem, budoucím uživatelem, projektantem, zástupci, organizací státní správy, koordinátorem BOZP apod.</t>
  </si>
  <si>
    <t>915924217</t>
  </si>
  <si>
    <t>013244005</t>
  </si>
  <si>
    <t>Spolupráce na technických řešení stavby odchylek zjištěných v průběhu stavby, technická řešení, kolizí se skrytými konstrukcemi, které nemohl projektant předvídat (kolize s podzemními sítěmi atd.)</t>
  </si>
  <si>
    <t>-485804219</t>
  </si>
  <si>
    <t>013284000</t>
  </si>
  <si>
    <t>Fotodokumentace průběhu výstavby a dle specifikace uvedené SoD</t>
  </si>
  <si>
    <t>119217355</t>
  </si>
  <si>
    <t>VRN2</t>
  </si>
  <si>
    <t>Příprava staveniště</t>
  </si>
  <si>
    <t>020001000</t>
  </si>
  <si>
    <t>Náklady na zábor pozemku</t>
  </si>
  <si>
    <t>-698855566</t>
  </si>
  <si>
    <t>VRN3</t>
  </si>
  <si>
    <t>Zařízení staveniště</t>
  </si>
  <si>
    <t>030001000</t>
  </si>
  <si>
    <t>-604520295</t>
  </si>
  <si>
    <t>034303000</t>
  </si>
  <si>
    <t xml:space="preserve">Vyřízení povolení k vjezdu pro vozidla stavby </t>
  </si>
  <si>
    <t>820849757</t>
  </si>
  <si>
    <t>034303001</t>
  </si>
  <si>
    <t xml:space="preserve">Vymezení dopravních koridorů v exteriéru i uvnitř objektu v rámci lešení </t>
  </si>
  <si>
    <t>-50349981</t>
  </si>
  <si>
    <t>034603000</t>
  </si>
  <si>
    <t>Zajištění ostrahy majetku a osob v průběhu realizace stavby a až do předání stavby do užívání, např., kamerový systém</t>
  </si>
  <si>
    <t>-1985077528</t>
  </si>
  <si>
    <t>VRN4</t>
  </si>
  <si>
    <t>Inženýrská činnost</t>
  </si>
  <si>
    <t>045303000</t>
  </si>
  <si>
    <t>Zajištění kompletační a koordinační činnosti spojených s realizací stavby a následným dáním do užívání</t>
  </si>
  <si>
    <t>-83001825</t>
  </si>
  <si>
    <t>VRN5</t>
  </si>
  <si>
    <t>Finanční náklady</t>
  </si>
  <si>
    <t>051002000</t>
  </si>
  <si>
    <t>Náklady na pojištění stavby a bankovní garance</t>
  </si>
  <si>
    <t>-1548611992</t>
  </si>
  <si>
    <t>VRN7</t>
  </si>
  <si>
    <t>Provozní vlivy</t>
  </si>
  <si>
    <t>071103000</t>
  </si>
  <si>
    <t>-1356113571</t>
  </si>
  <si>
    <t>VRN9</t>
  </si>
  <si>
    <t>Ostatní náklady</t>
  </si>
  <si>
    <t>091504000</t>
  </si>
  <si>
    <t>Zajištění publicity dle podmínek SOD</t>
  </si>
  <si>
    <t>520363982</t>
  </si>
  <si>
    <t>094103000</t>
  </si>
  <si>
    <t>Náklady na plánované vyklizení objektu 1. NP - 6. NP - společné prostory před započetím stavebních prací, uschování PHP - viz popis navrhovaných úprav č. 5</t>
  </si>
  <si>
    <t>387640629</t>
  </si>
  <si>
    <t>094103001</t>
  </si>
  <si>
    <t>Náklady spojené se zajištěním bezpečnosti stavebních prací spojené se stávajícím balkonem</t>
  </si>
  <si>
    <t>1149191104</t>
  </si>
  <si>
    <t>094103002</t>
  </si>
  <si>
    <t>Průběžný úklid vně i uvnitř objektu</t>
  </si>
  <si>
    <t>-1152054100</t>
  </si>
  <si>
    <t>094103003</t>
  </si>
  <si>
    <t>Ochrana stávajících inženýrských sítí na staveništi</t>
  </si>
  <si>
    <t>-1809537348</t>
  </si>
  <si>
    <t>094103004</t>
  </si>
  <si>
    <t>Vytýčení inženýrských sítí  - vč. případných kopaných sond, vč.  projednání se správci, apod.</t>
  </si>
  <si>
    <t>366196379</t>
  </si>
  <si>
    <t>094103005</t>
  </si>
  <si>
    <t>Zpracování harmonogramu stavby a ZOV včetně průběžné aktualizace</t>
  </si>
  <si>
    <t>-95383863</t>
  </si>
  <si>
    <t>094104000</t>
  </si>
  <si>
    <t>Bezpečnostní, hygienická a protiprašná opatření na staveništi</t>
  </si>
  <si>
    <t>370211786</t>
  </si>
  <si>
    <t>094104001</t>
  </si>
  <si>
    <t>Bezpečnostní opatření na ochranu osob a majetku v rozsahu platné legislativy a dle podmínek v SoD</t>
  </si>
  <si>
    <t>1675710996</t>
  </si>
  <si>
    <t>Prostor staveniště bude trvale monitorován 3 kamerami, které budou po ukončení stavby demontovány a předány MČ Brno-střed.</t>
  </si>
  <si>
    <t>Kamery se záznamovým zařízením (např. paměťová karta) budou umožňovat živý náhled z mobilu, tabletu nebo počítače,</t>
  </si>
  <si>
    <t>záznam obrazu na síťové zařízení, a budou funkční i v noci.</t>
  </si>
  <si>
    <t>kamery budou po dokončení parteru demontovány</t>
  </si>
  <si>
    <t>D+M bezpečnostních kamer na solární pohon - 3kusy</t>
  </si>
  <si>
    <t>094104002</t>
  </si>
  <si>
    <t>Náklady na provedení vzorků - např. barevnost fasád, klempířských prvků atd.</t>
  </si>
  <si>
    <t>52856974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</si>
</sst>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2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4" fontId="25" fillId="0" borderId="0" xfId="0" applyNumberFormat="1" applyFont="1"/>
    <xf numFmtId="166" fontId="33" fillId="0" borderId="10" xfId="0" applyNumberFormat="1" applyFont="1" applyBorder="1"/>
    <xf numFmtId="166" fontId="33" fillId="0" borderId="11" xfId="0" applyNumberFormat="1" applyFont="1" applyBorder="1"/>
    <xf numFmtId="4" fontId="34"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7"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36" fillId="0" borderId="0" xfId="0" applyFont="1" applyAlignment="1">
      <alignment vertical="center" wrapText="1"/>
    </xf>
    <xf numFmtId="0" fontId="0" fillId="0" borderId="0" xfId="0" applyAlignment="1" applyProtection="1">
      <alignment vertical="center"/>
      <protection locked="0"/>
    </xf>
    <xf numFmtId="0" fontId="0" fillId="0" borderId="17" xfId="0" applyBorder="1" applyAlignment="1">
      <alignment vertical="center"/>
    </xf>
    <xf numFmtId="0" fontId="37" fillId="0" borderId="22" xfId="0" applyFont="1" applyBorder="1" applyAlignment="1">
      <alignment horizontal="center" vertical="center"/>
    </xf>
    <xf numFmtId="49" fontId="37" fillId="0" borderId="22" xfId="0" applyNumberFormat="1" applyFont="1" applyBorder="1" applyAlignment="1">
      <alignment horizontal="left" vertical="center" wrapText="1"/>
    </xf>
    <xf numFmtId="0" fontId="37" fillId="0" borderId="22" xfId="0" applyFont="1" applyBorder="1" applyAlignment="1">
      <alignment horizontal="left" vertical="center" wrapText="1"/>
    </xf>
    <xf numFmtId="0" fontId="37" fillId="0" borderId="22" xfId="0" applyFont="1" applyBorder="1" applyAlignment="1">
      <alignment horizontal="center" vertical="center" wrapText="1"/>
    </xf>
    <xf numFmtId="167" fontId="37" fillId="0" borderId="22" xfId="0" applyNumberFormat="1" applyFont="1" applyBorder="1" applyAlignment="1">
      <alignment vertical="center"/>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lignment vertical="center"/>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Alignment="1">
      <alignment horizontal="center" vertical="center"/>
    </xf>
    <xf numFmtId="0" fontId="36" fillId="0" borderId="0" xfId="0" applyFont="1" applyAlignment="1">
      <alignment vertical="top" wrapText="1"/>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0" fontId="0" fillId="0" borderId="19" xfId="0"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0" fontId="23" fillId="4" borderId="21" xfId="0" applyFont="1" applyFill="1" applyBorder="1" applyAlignment="1">
      <alignment horizontal="lef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 customHeight="1">
      <c r="AR2" s="210"/>
      <c r="AS2" s="210"/>
      <c r="AT2" s="210"/>
      <c r="AU2" s="210"/>
      <c r="AV2" s="210"/>
      <c r="AW2" s="210"/>
      <c r="AX2" s="210"/>
      <c r="AY2" s="210"/>
      <c r="AZ2" s="210"/>
      <c r="BA2" s="210"/>
      <c r="BB2" s="210"/>
      <c r="BC2" s="210"/>
      <c r="BD2" s="210"/>
      <c r="BE2" s="210"/>
      <c r="BS2" s="16" t="s">
        <v>6</v>
      </c>
      <c r="BT2" s="16" t="s">
        <v>7</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 customHeight="1">
      <c r="B4" s="19"/>
      <c r="D4" s="20" t="s">
        <v>9</v>
      </c>
      <c r="AR4" s="19"/>
      <c r="AS4" s="21" t="s">
        <v>10</v>
      </c>
      <c r="BE4" s="22" t="s">
        <v>11</v>
      </c>
      <c r="BS4" s="16" t="s">
        <v>12</v>
      </c>
    </row>
    <row r="5" spans="2:71" ht="12" customHeight="1">
      <c r="B5" s="19"/>
      <c r="D5" s="23" t="s">
        <v>13</v>
      </c>
      <c r="K5" s="209" t="s">
        <v>14</v>
      </c>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R5" s="19"/>
      <c r="BE5" s="206" t="s">
        <v>15</v>
      </c>
      <c r="BS5" s="16" t="s">
        <v>6</v>
      </c>
    </row>
    <row r="6" spans="2:71" ht="36.9" customHeight="1">
      <c r="B6" s="19"/>
      <c r="D6" s="25" t="s">
        <v>16</v>
      </c>
      <c r="K6" s="211" t="s">
        <v>17</v>
      </c>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R6" s="19"/>
      <c r="BE6" s="207"/>
      <c r="BS6" s="16" t="s">
        <v>6</v>
      </c>
    </row>
    <row r="7" spans="2:71" ht="12" customHeight="1">
      <c r="B7" s="19"/>
      <c r="D7" s="26" t="s">
        <v>18</v>
      </c>
      <c r="K7" s="24" t="s">
        <v>1</v>
      </c>
      <c r="AK7" s="26" t="s">
        <v>19</v>
      </c>
      <c r="AN7" s="24" t="s">
        <v>1</v>
      </c>
      <c r="AR7" s="19"/>
      <c r="BE7" s="207"/>
      <c r="BS7" s="16" t="s">
        <v>6</v>
      </c>
    </row>
    <row r="8" spans="2:71" ht="12" customHeight="1">
      <c r="B8" s="19"/>
      <c r="D8" s="26" t="s">
        <v>20</v>
      </c>
      <c r="K8" s="24" t="s">
        <v>21</v>
      </c>
      <c r="AK8" s="26" t="s">
        <v>22</v>
      </c>
      <c r="AN8" s="27" t="s">
        <v>23</v>
      </c>
      <c r="AR8" s="19"/>
      <c r="BE8" s="207"/>
      <c r="BS8" s="16" t="s">
        <v>6</v>
      </c>
    </row>
    <row r="9" spans="2:71" ht="14.4" customHeight="1">
      <c r="B9" s="19"/>
      <c r="AR9" s="19"/>
      <c r="BE9" s="207"/>
      <c r="BS9" s="16" t="s">
        <v>6</v>
      </c>
    </row>
    <row r="10" spans="2:71" ht="12" customHeight="1">
      <c r="B10" s="19"/>
      <c r="D10" s="26" t="s">
        <v>24</v>
      </c>
      <c r="AK10" s="26" t="s">
        <v>25</v>
      </c>
      <c r="AN10" s="24" t="s">
        <v>26</v>
      </c>
      <c r="AR10" s="19"/>
      <c r="BE10" s="207"/>
      <c r="BS10" s="16" t="s">
        <v>6</v>
      </c>
    </row>
    <row r="11" spans="2:71" ht="18.45" customHeight="1">
      <c r="B11" s="19"/>
      <c r="E11" s="24" t="s">
        <v>27</v>
      </c>
      <c r="AK11" s="26" t="s">
        <v>28</v>
      </c>
      <c r="AN11" s="24" t="s">
        <v>1</v>
      </c>
      <c r="AR11" s="19"/>
      <c r="BE11" s="207"/>
      <c r="BS11" s="16" t="s">
        <v>6</v>
      </c>
    </row>
    <row r="12" spans="2:71" ht="6.9" customHeight="1">
      <c r="B12" s="19"/>
      <c r="AR12" s="19"/>
      <c r="BE12" s="207"/>
      <c r="BS12" s="16" t="s">
        <v>6</v>
      </c>
    </row>
    <row r="13" spans="2:71" ht="12" customHeight="1">
      <c r="B13" s="19"/>
      <c r="D13" s="26" t="s">
        <v>29</v>
      </c>
      <c r="AK13" s="26" t="s">
        <v>25</v>
      </c>
      <c r="AN13" s="28" t="s">
        <v>30</v>
      </c>
      <c r="AR13" s="19"/>
      <c r="BE13" s="207"/>
      <c r="BS13" s="16" t="s">
        <v>6</v>
      </c>
    </row>
    <row r="14" spans="2:71" ht="13.2">
      <c r="B14" s="19"/>
      <c r="E14" s="212" t="s">
        <v>30</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6" t="s">
        <v>28</v>
      </c>
      <c r="AN14" s="28" t="s">
        <v>30</v>
      </c>
      <c r="AR14" s="19"/>
      <c r="BE14" s="207"/>
      <c r="BS14" s="16" t="s">
        <v>6</v>
      </c>
    </row>
    <row r="15" spans="2:71" ht="6.9" customHeight="1">
      <c r="B15" s="19"/>
      <c r="AR15" s="19"/>
      <c r="BE15" s="207"/>
      <c r="BS15" s="16" t="s">
        <v>4</v>
      </c>
    </row>
    <row r="16" spans="2:71" ht="12" customHeight="1">
      <c r="B16" s="19"/>
      <c r="D16" s="26" t="s">
        <v>31</v>
      </c>
      <c r="AK16" s="26" t="s">
        <v>25</v>
      </c>
      <c r="AN16" s="24" t="s">
        <v>32</v>
      </c>
      <c r="AR16" s="19"/>
      <c r="BE16" s="207"/>
      <c r="BS16" s="16" t="s">
        <v>4</v>
      </c>
    </row>
    <row r="17" spans="2:71" ht="18.45" customHeight="1">
      <c r="B17" s="19"/>
      <c r="E17" s="24" t="s">
        <v>33</v>
      </c>
      <c r="AK17" s="26" t="s">
        <v>28</v>
      </c>
      <c r="AN17" s="24" t="s">
        <v>1</v>
      </c>
      <c r="AR17" s="19"/>
      <c r="BE17" s="207"/>
      <c r="BS17" s="16" t="s">
        <v>34</v>
      </c>
    </row>
    <row r="18" spans="2:71" ht="6.9" customHeight="1">
      <c r="B18" s="19"/>
      <c r="AR18" s="19"/>
      <c r="BE18" s="207"/>
      <c r="BS18" s="16" t="s">
        <v>6</v>
      </c>
    </row>
    <row r="19" spans="2:71" ht="12" customHeight="1">
      <c r="B19" s="19"/>
      <c r="D19" s="26" t="s">
        <v>35</v>
      </c>
      <c r="AK19" s="26" t="s">
        <v>25</v>
      </c>
      <c r="AN19" s="24" t="s">
        <v>1</v>
      </c>
      <c r="AR19" s="19"/>
      <c r="BE19" s="207"/>
      <c r="BS19" s="16" t="s">
        <v>6</v>
      </c>
    </row>
    <row r="20" spans="2:71" ht="18.45" customHeight="1">
      <c r="B20" s="19"/>
      <c r="E20" s="24" t="s">
        <v>36</v>
      </c>
      <c r="AK20" s="26" t="s">
        <v>28</v>
      </c>
      <c r="AN20" s="24" t="s">
        <v>1</v>
      </c>
      <c r="AR20" s="19"/>
      <c r="BE20" s="207"/>
      <c r="BS20" s="16" t="s">
        <v>34</v>
      </c>
    </row>
    <row r="21" spans="2:57" ht="6.9" customHeight="1">
      <c r="B21" s="19"/>
      <c r="AR21" s="19"/>
      <c r="BE21" s="207"/>
    </row>
    <row r="22" spans="2:57" ht="12" customHeight="1">
      <c r="B22" s="19"/>
      <c r="D22" s="26" t="s">
        <v>37</v>
      </c>
      <c r="AR22" s="19"/>
      <c r="BE22" s="207"/>
    </row>
    <row r="23" spans="2:57" ht="16.5" customHeight="1">
      <c r="B23" s="19"/>
      <c r="E23" s="214" t="s">
        <v>1</v>
      </c>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R23" s="19"/>
      <c r="BE23" s="207"/>
    </row>
    <row r="24" spans="2:57" ht="6.9" customHeight="1">
      <c r="B24" s="19"/>
      <c r="AR24" s="19"/>
      <c r="BE24" s="207"/>
    </row>
    <row r="25" spans="2:57" ht="6.9"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07"/>
    </row>
    <row r="26" spans="2:57" s="1" customFormat="1" ht="25.95" customHeight="1">
      <c r="B26" s="31"/>
      <c r="D26" s="32" t="s">
        <v>38</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15">
        <f>ROUND(AG94,2)</f>
        <v>0</v>
      </c>
      <c r="AL26" s="216"/>
      <c r="AM26" s="216"/>
      <c r="AN26" s="216"/>
      <c r="AO26" s="216"/>
      <c r="AR26" s="31"/>
      <c r="BE26" s="207"/>
    </row>
    <row r="27" spans="2:57" s="1" customFormat="1" ht="6.9" customHeight="1">
      <c r="B27" s="31"/>
      <c r="AR27" s="31"/>
      <c r="BE27" s="207"/>
    </row>
    <row r="28" spans="2:57" s="1" customFormat="1" ht="13.2">
      <c r="B28" s="31"/>
      <c r="L28" s="217" t="s">
        <v>39</v>
      </c>
      <c r="M28" s="217"/>
      <c r="N28" s="217"/>
      <c r="O28" s="217"/>
      <c r="P28" s="217"/>
      <c r="W28" s="217" t="s">
        <v>40</v>
      </c>
      <c r="X28" s="217"/>
      <c r="Y28" s="217"/>
      <c r="Z28" s="217"/>
      <c r="AA28" s="217"/>
      <c r="AB28" s="217"/>
      <c r="AC28" s="217"/>
      <c r="AD28" s="217"/>
      <c r="AE28" s="217"/>
      <c r="AK28" s="217" t="s">
        <v>41</v>
      </c>
      <c r="AL28" s="217"/>
      <c r="AM28" s="217"/>
      <c r="AN28" s="217"/>
      <c r="AO28" s="217"/>
      <c r="AR28" s="31"/>
      <c r="BE28" s="207"/>
    </row>
    <row r="29" spans="2:57" s="2" customFormat="1" ht="14.4" customHeight="1">
      <c r="B29" s="35"/>
      <c r="D29" s="26" t="s">
        <v>42</v>
      </c>
      <c r="F29" s="26" t="s">
        <v>43</v>
      </c>
      <c r="L29" s="220">
        <v>0.21</v>
      </c>
      <c r="M29" s="219"/>
      <c r="N29" s="219"/>
      <c r="O29" s="219"/>
      <c r="P29" s="219"/>
      <c r="W29" s="218">
        <f>ROUND(AZ94,2)</f>
        <v>0</v>
      </c>
      <c r="X29" s="219"/>
      <c r="Y29" s="219"/>
      <c r="Z29" s="219"/>
      <c r="AA29" s="219"/>
      <c r="AB29" s="219"/>
      <c r="AC29" s="219"/>
      <c r="AD29" s="219"/>
      <c r="AE29" s="219"/>
      <c r="AK29" s="218">
        <f>ROUND(AV94,2)</f>
        <v>0</v>
      </c>
      <c r="AL29" s="219"/>
      <c r="AM29" s="219"/>
      <c r="AN29" s="219"/>
      <c r="AO29" s="219"/>
      <c r="AR29" s="35"/>
      <c r="BE29" s="208"/>
    </row>
    <row r="30" spans="2:57" s="2" customFormat="1" ht="14.4" customHeight="1">
      <c r="B30" s="35"/>
      <c r="F30" s="26" t="s">
        <v>44</v>
      </c>
      <c r="L30" s="220">
        <v>0.15</v>
      </c>
      <c r="M30" s="219"/>
      <c r="N30" s="219"/>
      <c r="O30" s="219"/>
      <c r="P30" s="219"/>
      <c r="W30" s="218">
        <f>ROUND(BA94,2)</f>
        <v>0</v>
      </c>
      <c r="X30" s="219"/>
      <c r="Y30" s="219"/>
      <c r="Z30" s="219"/>
      <c r="AA30" s="219"/>
      <c r="AB30" s="219"/>
      <c r="AC30" s="219"/>
      <c r="AD30" s="219"/>
      <c r="AE30" s="219"/>
      <c r="AK30" s="218">
        <f>ROUND(AW94,2)</f>
        <v>0</v>
      </c>
      <c r="AL30" s="219"/>
      <c r="AM30" s="219"/>
      <c r="AN30" s="219"/>
      <c r="AO30" s="219"/>
      <c r="AR30" s="35"/>
      <c r="BE30" s="208"/>
    </row>
    <row r="31" spans="2:57" s="2" customFormat="1" ht="14.4" customHeight="1" hidden="1">
      <c r="B31" s="35"/>
      <c r="F31" s="26" t="s">
        <v>45</v>
      </c>
      <c r="L31" s="220">
        <v>0.21</v>
      </c>
      <c r="M31" s="219"/>
      <c r="N31" s="219"/>
      <c r="O31" s="219"/>
      <c r="P31" s="219"/>
      <c r="W31" s="218">
        <f>ROUND(BB94,2)</f>
        <v>0</v>
      </c>
      <c r="X31" s="219"/>
      <c r="Y31" s="219"/>
      <c r="Z31" s="219"/>
      <c r="AA31" s="219"/>
      <c r="AB31" s="219"/>
      <c r="AC31" s="219"/>
      <c r="AD31" s="219"/>
      <c r="AE31" s="219"/>
      <c r="AK31" s="218">
        <v>0</v>
      </c>
      <c r="AL31" s="219"/>
      <c r="AM31" s="219"/>
      <c r="AN31" s="219"/>
      <c r="AO31" s="219"/>
      <c r="AR31" s="35"/>
      <c r="BE31" s="208"/>
    </row>
    <row r="32" spans="2:57" s="2" customFormat="1" ht="14.4" customHeight="1" hidden="1">
      <c r="B32" s="35"/>
      <c r="F32" s="26" t="s">
        <v>46</v>
      </c>
      <c r="L32" s="220">
        <v>0.15</v>
      </c>
      <c r="M32" s="219"/>
      <c r="N32" s="219"/>
      <c r="O32" s="219"/>
      <c r="P32" s="219"/>
      <c r="W32" s="218">
        <f>ROUND(BC94,2)</f>
        <v>0</v>
      </c>
      <c r="X32" s="219"/>
      <c r="Y32" s="219"/>
      <c r="Z32" s="219"/>
      <c r="AA32" s="219"/>
      <c r="AB32" s="219"/>
      <c r="AC32" s="219"/>
      <c r="AD32" s="219"/>
      <c r="AE32" s="219"/>
      <c r="AK32" s="218">
        <v>0</v>
      </c>
      <c r="AL32" s="219"/>
      <c r="AM32" s="219"/>
      <c r="AN32" s="219"/>
      <c r="AO32" s="219"/>
      <c r="AR32" s="35"/>
      <c r="BE32" s="208"/>
    </row>
    <row r="33" spans="2:57" s="2" customFormat="1" ht="14.4" customHeight="1" hidden="1">
      <c r="B33" s="35"/>
      <c r="F33" s="26" t="s">
        <v>47</v>
      </c>
      <c r="L33" s="220">
        <v>0</v>
      </c>
      <c r="M33" s="219"/>
      <c r="N33" s="219"/>
      <c r="O33" s="219"/>
      <c r="P33" s="219"/>
      <c r="W33" s="218">
        <f>ROUND(BD94,2)</f>
        <v>0</v>
      </c>
      <c r="X33" s="219"/>
      <c r="Y33" s="219"/>
      <c r="Z33" s="219"/>
      <c r="AA33" s="219"/>
      <c r="AB33" s="219"/>
      <c r="AC33" s="219"/>
      <c r="AD33" s="219"/>
      <c r="AE33" s="219"/>
      <c r="AK33" s="218">
        <v>0</v>
      </c>
      <c r="AL33" s="219"/>
      <c r="AM33" s="219"/>
      <c r="AN33" s="219"/>
      <c r="AO33" s="219"/>
      <c r="AR33" s="35"/>
      <c r="BE33" s="208"/>
    </row>
    <row r="34" spans="2:57" s="1" customFormat="1" ht="6.9" customHeight="1">
      <c r="B34" s="31"/>
      <c r="AR34" s="31"/>
      <c r="BE34" s="207"/>
    </row>
    <row r="35" spans="2:44" s="1" customFormat="1" ht="25.95" customHeight="1">
      <c r="B35" s="31"/>
      <c r="C35" s="36"/>
      <c r="D35" s="37" t="s">
        <v>48</v>
      </c>
      <c r="E35" s="38"/>
      <c r="F35" s="38"/>
      <c r="G35" s="38"/>
      <c r="H35" s="38"/>
      <c r="I35" s="38"/>
      <c r="J35" s="38"/>
      <c r="K35" s="38"/>
      <c r="L35" s="38"/>
      <c r="M35" s="38"/>
      <c r="N35" s="38"/>
      <c r="O35" s="38"/>
      <c r="P35" s="38"/>
      <c r="Q35" s="38"/>
      <c r="R35" s="38"/>
      <c r="S35" s="38"/>
      <c r="T35" s="39" t="s">
        <v>49</v>
      </c>
      <c r="U35" s="38"/>
      <c r="V35" s="38"/>
      <c r="W35" s="38"/>
      <c r="X35" s="224" t="s">
        <v>50</v>
      </c>
      <c r="Y35" s="222"/>
      <c r="Z35" s="222"/>
      <c r="AA35" s="222"/>
      <c r="AB35" s="222"/>
      <c r="AC35" s="38"/>
      <c r="AD35" s="38"/>
      <c r="AE35" s="38"/>
      <c r="AF35" s="38"/>
      <c r="AG35" s="38"/>
      <c r="AH35" s="38"/>
      <c r="AI35" s="38"/>
      <c r="AJ35" s="38"/>
      <c r="AK35" s="221">
        <f>SUM(AK26:AK33)</f>
        <v>0</v>
      </c>
      <c r="AL35" s="222"/>
      <c r="AM35" s="222"/>
      <c r="AN35" s="222"/>
      <c r="AO35" s="223"/>
      <c r="AP35" s="36"/>
      <c r="AQ35" s="36"/>
      <c r="AR35" s="31"/>
    </row>
    <row r="36" spans="2:44" s="1" customFormat="1" ht="6.9" customHeight="1">
      <c r="B36" s="31"/>
      <c r="AR36" s="31"/>
    </row>
    <row r="37" spans="2:44" s="1" customFormat="1" ht="14.4" customHeight="1">
      <c r="B37" s="31"/>
      <c r="AR37" s="31"/>
    </row>
    <row r="38" spans="2:44" ht="14.4" customHeight="1">
      <c r="B38" s="19"/>
      <c r="AR38" s="19"/>
    </row>
    <row r="39" spans="2:44" ht="14.4" customHeight="1">
      <c r="B39" s="19"/>
      <c r="AR39" s="19"/>
    </row>
    <row r="40" spans="2:44" ht="14.4" customHeight="1">
      <c r="B40" s="19"/>
      <c r="AR40" s="19"/>
    </row>
    <row r="41" spans="2:44" ht="14.4" customHeight="1">
      <c r="B41" s="19"/>
      <c r="AR41" s="19"/>
    </row>
    <row r="42" spans="2:44" ht="14.4" customHeight="1">
      <c r="B42" s="19"/>
      <c r="AR42" s="19"/>
    </row>
    <row r="43" spans="2:44" ht="14.4" customHeight="1">
      <c r="B43" s="19"/>
      <c r="AR43" s="19"/>
    </row>
    <row r="44" spans="2:44" ht="14.4" customHeight="1">
      <c r="B44" s="19"/>
      <c r="AR44" s="19"/>
    </row>
    <row r="45" spans="2:44" ht="14.4" customHeight="1">
      <c r="B45" s="19"/>
      <c r="AR45" s="19"/>
    </row>
    <row r="46" spans="2:44" ht="14.4" customHeight="1">
      <c r="B46" s="19"/>
      <c r="AR46" s="19"/>
    </row>
    <row r="47" spans="2:44" ht="14.4" customHeight="1">
      <c r="B47" s="19"/>
      <c r="AR47" s="19"/>
    </row>
    <row r="48" spans="2:44" ht="14.4" customHeight="1">
      <c r="B48" s="19"/>
      <c r="AR48" s="19"/>
    </row>
    <row r="49" spans="2:44" s="1" customFormat="1" ht="14.4" customHeight="1">
      <c r="B49" s="31"/>
      <c r="D49" s="40" t="s">
        <v>51</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52</v>
      </c>
      <c r="AI49" s="41"/>
      <c r="AJ49" s="41"/>
      <c r="AK49" s="41"/>
      <c r="AL49" s="41"/>
      <c r="AM49" s="41"/>
      <c r="AN49" s="41"/>
      <c r="AO49" s="41"/>
      <c r="AR49" s="31"/>
    </row>
    <row r="50" spans="2:44" ht="10.2">
      <c r="B50" s="19"/>
      <c r="AR50" s="19"/>
    </row>
    <row r="51" spans="2:44" ht="10.2">
      <c r="B51" s="19"/>
      <c r="AR51" s="19"/>
    </row>
    <row r="52" spans="2:44" ht="10.2">
      <c r="B52" s="19"/>
      <c r="AR52" s="19"/>
    </row>
    <row r="53" spans="2:44" ht="10.2">
      <c r="B53" s="19"/>
      <c r="AR53" s="19"/>
    </row>
    <row r="54" spans="2:44" ht="10.2">
      <c r="B54" s="19"/>
      <c r="AR54" s="19"/>
    </row>
    <row r="55" spans="2:44" ht="10.2">
      <c r="B55" s="19"/>
      <c r="AR55" s="19"/>
    </row>
    <row r="56" spans="2:44" ht="10.2">
      <c r="B56" s="19"/>
      <c r="AR56" s="19"/>
    </row>
    <row r="57" spans="2:44" ht="10.2">
      <c r="B57" s="19"/>
      <c r="AR57" s="19"/>
    </row>
    <row r="58" spans="2:44" ht="10.2">
      <c r="B58" s="19"/>
      <c r="AR58" s="19"/>
    </row>
    <row r="59" spans="2:44" ht="10.2">
      <c r="B59" s="19"/>
      <c r="AR59" s="19"/>
    </row>
    <row r="60" spans="2:44" s="1" customFormat="1" ht="13.2">
      <c r="B60" s="31"/>
      <c r="D60" s="42" t="s">
        <v>53</v>
      </c>
      <c r="E60" s="33"/>
      <c r="F60" s="33"/>
      <c r="G60" s="33"/>
      <c r="H60" s="33"/>
      <c r="I60" s="33"/>
      <c r="J60" s="33"/>
      <c r="K60" s="33"/>
      <c r="L60" s="33"/>
      <c r="M60" s="33"/>
      <c r="N60" s="33"/>
      <c r="O60" s="33"/>
      <c r="P60" s="33"/>
      <c r="Q60" s="33"/>
      <c r="R60" s="33"/>
      <c r="S60" s="33"/>
      <c r="T60" s="33"/>
      <c r="U60" s="33"/>
      <c r="V60" s="42" t="s">
        <v>54</v>
      </c>
      <c r="W60" s="33"/>
      <c r="X60" s="33"/>
      <c r="Y60" s="33"/>
      <c r="Z60" s="33"/>
      <c r="AA60" s="33"/>
      <c r="AB60" s="33"/>
      <c r="AC60" s="33"/>
      <c r="AD60" s="33"/>
      <c r="AE60" s="33"/>
      <c r="AF60" s="33"/>
      <c r="AG60" s="33"/>
      <c r="AH60" s="42" t="s">
        <v>53</v>
      </c>
      <c r="AI60" s="33"/>
      <c r="AJ60" s="33"/>
      <c r="AK60" s="33"/>
      <c r="AL60" s="33"/>
      <c r="AM60" s="42" t="s">
        <v>54</v>
      </c>
      <c r="AN60" s="33"/>
      <c r="AO60" s="33"/>
      <c r="AR60" s="31"/>
    </row>
    <row r="61" spans="2:44" ht="10.2">
      <c r="B61" s="19"/>
      <c r="AR61" s="19"/>
    </row>
    <row r="62" spans="2:44" ht="10.2">
      <c r="B62" s="19"/>
      <c r="AR62" s="19"/>
    </row>
    <row r="63" spans="2:44" ht="10.2">
      <c r="B63" s="19"/>
      <c r="AR63" s="19"/>
    </row>
    <row r="64" spans="2:44" s="1" customFormat="1" ht="13.2">
      <c r="B64" s="31"/>
      <c r="D64" s="40" t="s">
        <v>55</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56</v>
      </c>
      <c r="AI64" s="41"/>
      <c r="AJ64" s="41"/>
      <c r="AK64" s="41"/>
      <c r="AL64" s="41"/>
      <c r="AM64" s="41"/>
      <c r="AN64" s="41"/>
      <c r="AO64" s="41"/>
      <c r="AR64" s="31"/>
    </row>
    <row r="65" spans="2:44" ht="10.2">
      <c r="B65" s="19"/>
      <c r="AR65" s="19"/>
    </row>
    <row r="66" spans="2:44" ht="10.2">
      <c r="B66" s="19"/>
      <c r="AR66" s="19"/>
    </row>
    <row r="67" spans="2:44" ht="10.2">
      <c r="B67" s="19"/>
      <c r="AR67" s="19"/>
    </row>
    <row r="68" spans="2:44" ht="10.2">
      <c r="B68" s="19"/>
      <c r="AR68" s="19"/>
    </row>
    <row r="69" spans="2:44" ht="10.2">
      <c r="B69" s="19"/>
      <c r="AR69" s="19"/>
    </row>
    <row r="70" spans="2:44" ht="10.2">
      <c r="B70" s="19"/>
      <c r="AR70" s="19"/>
    </row>
    <row r="71" spans="2:44" ht="10.2">
      <c r="B71" s="19"/>
      <c r="AR71" s="19"/>
    </row>
    <row r="72" spans="2:44" ht="10.2">
      <c r="B72" s="19"/>
      <c r="AR72" s="19"/>
    </row>
    <row r="73" spans="2:44" ht="10.2">
      <c r="B73" s="19"/>
      <c r="AR73" s="19"/>
    </row>
    <row r="74" spans="2:44" ht="10.2">
      <c r="B74" s="19"/>
      <c r="AR74" s="19"/>
    </row>
    <row r="75" spans="2:44" s="1" customFormat="1" ht="13.2">
      <c r="B75" s="31"/>
      <c r="D75" s="42" t="s">
        <v>53</v>
      </c>
      <c r="E75" s="33"/>
      <c r="F75" s="33"/>
      <c r="G75" s="33"/>
      <c r="H75" s="33"/>
      <c r="I75" s="33"/>
      <c r="J75" s="33"/>
      <c r="K75" s="33"/>
      <c r="L75" s="33"/>
      <c r="M75" s="33"/>
      <c r="N75" s="33"/>
      <c r="O75" s="33"/>
      <c r="P75" s="33"/>
      <c r="Q75" s="33"/>
      <c r="R75" s="33"/>
      <c r="S75" s="33"/>
      <c r="T75" s="33"/>
      <c r="U75" s="33"/>
      <c r="V75" s="42" t="s">
        <v>54</v>
      </c>
      <c r="W75" s="33"/>
      <c r="X75" s="33"/>
      <c r="Y75" s="33"/>
      <c r="Z75" s="33"/>
      <c r="AA75" s="33"/>
      <c r="AB75" s="33"/>
      <c r="AC75" s="33"/>
      <c r="AD75" s="33"/>
      <c r="AE75" s="33"/>
      <c r="AF75" s="33"/>
      <c r="AG75" s="33"/>
      <c r="AH75" s="42" t="s">
        <v>53</v>
      </c>
      <c r="AI75" s="33"/>
      <c r="AJ75" s="33"/>
      <c r="AK75" s="33"/>
      <c r="AL75" s="33"/>
      <c r="AM75" s="42" t="s">
        <v>54</v>
      </c>
      <c r="AN75" s="33"/>
      <c r="AO75" s="33"/>
      <c r="AR75" s="31"/>
    </row>
    <row r="76" spans="2:44" s="1" customFormat="1" ht="10.2">
      <c r="B76" s="31"/>
      <c r="AR76" s="31"/>
    </row>
    <row r="77" spans="2:44" s="1" customFormat="1" ht="6.9"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2:44" s="1" customFormat="1" ht="6.9"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2:44" s="1" customFormat="1" ht="24.9" customHeight="1">
      <c r="B82" s="31"/>
      <c r="C82" s="20" t="s">
        <v>57</v>
      </c>
      <c r="AR82" s="31"/>
    </row>
    <row r="83" spans="2:44" s="1" customFormat="1" ht="6.9" customHeight="1">
      <c r="B83" s="31"/>
      <c r="AR83" s="31"/>
    </row>
    <row r="84" spans="2:44" s="3" customFormat="1" ht="12" customHeight="1">
      <c r="B84" s="47"/>
      <c r="C84" s="26" t="s">
        <v>13</v>
      </c>
      <c r="L84" s="3" t="str">
        <f>K5</f>
        <v>2022/09/07</v>
      </c>
      <c r="AR84" s="47"/>
    </row>
    <row r="85" spans="2:44" s="4" customFormat="1" ht="36.9" customHeight="1">
      <c r="B85" s="48"/>
      <c r="C85" s="49" t="s">
        <v>16</v>
      </c>
      <c r="L85" s="187" t="str">
        <f>K6</f>
        <v>Starobrněnská 7 – oprava uliční fasády a vstupní chodby</v>
      </c>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R85" s="48"/>
    </row>
    <row r="86" spans="2:44" s="1" customFormat="1" ht="6.9" customHeight="1">
      <c r="B86" s="31"/>
      <c r="AR86" s="31"/>
    </row>
    <row r="87" spans="2:44" s="1" customFormat="1" ht="12" customHeight="1">
      <c r="B87" s="31"/>
      <c r="C87" s="26" t="s">
        <v>20</v>
      </c>
      <c r="L87" s="50" t="str">
        <f>IF(K8="","",K8)</f>
        <v xml:space="preserve">č. p. 289/7; Brno-město [411582]; bytový dům </v>
      </c>
      <c r="AI87" s="26" t="s">
        <v>22</v>
      </c>
      <c r="AM87" s="189" t="str">
        <f>IF(AN8="","",AN8)</f>
        <v>20. 12. 2023</v>
      </c>
      <c r="AN87" s="189"/>
      <c r="AR87" s="31"/>
    </row>
    <row r="88" spans="2:44" s="1" customFormat="1" ht="6.9" customHeight="1">
      <c r="B88" s="31"/>
      <c r="AR88" s="31"/>
    </row>
    <row r="89" spans="2:56" s="1" customFormat="1" ht="25.65" customHeight="1">
      <c r="B89" s="31"/>
      <c r="C89" s="26" t="s">
        <v>24</v>
      </c>
      <c r="L89" s="3" t="str">
        <f>IF(E11="","",E11)</f>
        <v>Statutární město Brno, Dominikánské náměstí 196/1</v>
      </c>
      <c r="AI89" s="26" t="s">
        <v>31</v>
      </c>
      <c r="AM89" s="190" t="str">
        <f>IF(E17="","",E17)</f>
        <v>ARTHEON s.r.o., Kroftova 2619/45, 616 00 Brno</v>
      </c>
      <c r="AN89" s="191"/>
      <c r="AO89" s="191"/>
      <c r="AP89" s="191"/>
      <c r="AR89" s="31"/>
      <c r="AS89" s="192" t="s">
        <v>58</v>
      </c>
      <c r="AT89" s="193"/>
      <c r="AU89" s="52"/>
      <c r="AV89" s="52"/>
      <c r="AW89" s="52"/>
      <c r="AX89" s="52"/>
      <c r="AY89" s="52"/>
      <c r="AZ89" s="52"/>
      <c r="BA89" s="52"/>
      <c r="BB89" s="52"/>
      <c r="BC89" s="52"/>
      <c r="BD89" s="53"/>
    </row>
    <row r="90" spans="2:56" s="1" customFormat="1" ht="15.15" customHeight="1">
      <c r="B90" s="31"/>
      <c r="C90" s="26" t="s">
        <v>29</v>
      </c>
      <c r="L90" s="3" t="str">
        <f>IF(E14="Vyplň údaj","",E14)</f>
        <v/>
      </c>
      <c r="AI90" s="26" t="s">
        <v>35</v>
      </c>
      <c r="AM90" s="190" t="str">
        <f>IF(E20="","",E20)</f>
        <v xml:space="preserve"> </v>
      </c>
      <c r="AN90" s="191"/>
      <c r="AO90" s="191"/>
      <c r="AP90" s="191"/>
      <c r="AR90" s="31"/>
      <c r="AS90" s="194"/>
      <c r="AT90" s="195"/>
      <c r="BD90" s="55"/>
    </row>
    <row r="91" spans="2:56" s="1" customFormat="1" ht="10.8" customHeight="1">
      <c r="B91" s="31"/>
      <c r="AR91" s="31"/>
      <c r="AS91" s="194"/>
      <c r="AT91" s="195"/>
      <c r="BD91" s="55"/>
    </row>
    <row r="92" spans="2:56" s="1" customFormat="1" ht="29.25" customHeight="1">
      <c r="B92" s="31"/>
      <c r="C92" s="196" t="s">
        <v>59</v>
      </c>
      <c r="D92" s="197"/>
      <c r="E92" s="197"/>
      <c r="F92" s="197"/>
      <c r="G92" s="197"/>
      <c r="H92" s="56"/>
      <c r="I92" s="199" t="s">
        <v>60</v>
      </c>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8" t="s">
        <v>61</v>
      </c>
      <c r="AH92" s="197"/>
      <c r="AI92" s="197"/>
      <c r="AJ92" s="197"/>
      <c r="AK92" s="197"/>
      <c r="AL92" s="197"/>
      <c r="AM92" s="197"/>
      <c r="AN92" s="199" t="s">
        <v>62</v>
      </c>
      <c r="AO92" s="197"/>
      <c r="AP92" s="200"/>
      <c r="AQ92" s="57" t="s">
        <v>63</v>
      </c>
      <c r="AR92" s="31"/>
      <c r="AS92" s="58" t="s">
        <v>64</v>
      </c>
      <c r="AT92" s="59" t="s">
        <v>65</v>
      </c>
      <c r="AU92" s="59" t="s">
        <v>66</v>
      </c>
      <c r="AV92" s="59" t="s">
        <v>67</v>
      </c>
      <c r="AW92" s="59" t="s">
        <v>68</v>
      </c>
      <c r="AX92" s="59" t="s">
        <v>69</v>
      </c>
      <c r="AY92" s="59" t="s">
        <v>70</v>
      </c>
      <c r="AZ92" s="59" t="s">
        <v>71</v>
      </c>
      <c r="BA92" s="59" t="s">
        <v>72</v>
      </c>
      <c r="BB92" s="59" t="s">
        <v>73</v>
      </c>
      <c r="BC92" s="59" t="s">
        <v>74</v>
      </c>
      <c r="BD92" s="60" t="s">
        <v>75</v>
      </c>
    </row>
    <row r="93" spans="2:56" s="1" customFormat="1" ht="10.8" customHeight="1">
      <c r="B93" s="31"/>
      <c r="AR93" s="31"/>
      <c r="AS93" s="61"/>
      <c r="AT93" s="52"/>
      <c r="AU93" s="52"/>
      <c r="AV93" s="52"/>
      <c r="AW93" s="52"/>
      <c r="AX93" s="52"/>
      <c r="AY93" s="52"/>
      <c r="AZ93" s="52"/>
      <c r="BA93" s="52"/>
      <c r="BB93" s="52"/>
      <c r="BC93" s="52"/>
      <c r="BD93" s="53"/>
    </row>
    <row r="94" spans="2:90" s="5" customFormat="1" ht="32.4" customHeight="1">
      <c r="B94" s="62"/>
      <c r="C94" s="63" t="s">
        <v>76</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204">
        <f>ROUND(SUM(AG95:AG98),2)</f>
        <v>0</v>
      </c>
      <c r="AH94" s="204"/>
      <c r="AI94" s="204"/>
      <c r="AJ94" s="204"/>
      <c r="AK94" s="204"/>
      <c r="AL94" s="204"/>
      <c r="AM94" s="204"/>
      <c r="AN94" s="205">
        <f>SUM(AG94,AT94)</f>
        <v>0</v>
      </c>
      <c r="AO94" s="205"/>
      <c r="AP94" s="205"/>
      <c r="AQ94" s="66" t="s">
        <v>1</v>
      </c>
      <c r="AR94" s="62"/>
      <c r="AS94" s="67">
        <f>ROUND(SUM(AS95:AS98),2)</f>
        <v>0</v>
      </c>
      <c r="AT94" s="68">
        <f>ROUND(SUM(AV94:AW94),2)</f>
        <v>0</v>
      </c>
      <c r="AU94" s="69">
        <f>ROUND(SUM(AU95:AU98),5)</f>
        <v>0</v>
      </c>
      <c r="AV94" s="68">
        <f>ROUND(AZ94*L29,2)</f>
        <v>0</v>
      </c>
      <c r="AW94" s="68">
        <f>ROUND(BA94*L30,2)</f>
        <v>0</v>
      </c>
      <c r="AX94" s="68">
        <f>ROUND(BB94*L29,2)</f>
        <v>0</v>
      </c>
      <c r="AY94" s="68">
        <f>ROUND(BC94*L30,2)</f>
        <v>0</v>
      </c>
      <c r="AZ94" s="68">
        <f>ROUND(SUM(AZ95:AZ98),2)</f>
        <v>0</v>
      </c>
      <c r="BA94" s="68">
        <f>ROUND(SUM(BA95:BA98),2)</f>
        <v>0</v>
      </c>
      <c r="BB94" s="68">
        <f>ROUND(SUM(BB95:BB98),2)</f>
        <v>0</v>
      </c>
      <c r="BC94" s="68">
        <f>ROUND(SUM(BC95:BC98),2)</f>
        <v>0</v>
      </c>
      <c r="BD94" s="70">
        <f>ROUND(SUM(BD95:BD98),2)</f>
        <v>0</v>
      </c>
      <c r="BS94" s="71" t="s">
        <v>77</v>
      </c>
      <c r="BT94" s="71" t="s">
        <v>78</v>
      </c>
      <c r="BU94" s="72" t="s">
        <v>79</v>
      </c>
      <c r="BV94" s="71" t="s">
        <v>80</v>
      </c>
      <c r="BW94" s="71" t="s">
        <v>5</v>
      </c>
      <c r="BX94" s="71" t="s">
        <v>81</v>
      </c>
      <c r="CL94" s="71" t="s">
        <v>1</v>
      </c>
    </row>
    <row r="95" spans="1:91" s="6" customFormat="1" ht="16.5" customHeight="1">
      <c r="A95" s="73" t="s">
        <v>82</v>
      </c>
      <c r="B95" s="74"/>
      <c r="C95" s="75"/>
      <c r="D95" s="201" t="s">
        <v>83</v>
      </c>
      <c r="E95" s="201"/>
      <c r="F95" s="201"/>
      <c r="G95" s="201"/>
      <c r="H95" s="201"/>
      <c r="I95" s="76"/>
      <c r="J95" s="201" t="s">
        <v>84</v>
      </c>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2">
        <f>'01 - vnější fasáda a stat...'!J30</f>
        <v>0</v>
      </c>
      <c r="AH95" s="203"/>
      <c r="AI95" s="203"/>
      <c r="AJ95" s="203"/>
      <c r="AK95" s="203"/>
      <c r="AL95" s="203"/>
      <c r="AM95" s="203"/>
      <c r="AN95" s="202">
        <f>SUM(AG95,AT95)</f>
        <v>0</v>
      </c>
      <c r="AO95" s="203"/>
      <c r="AP95" s="203"/>
      <c r="AQ95" s="77" t="s">
        <v>85</v>
      </c>
      <c r="AR95" s="74"/>
      <c r="AS95" s="78">
        <v>0</v>
      </c>
      <c r="AT95" s="79">
        <f>ROUND(SUM(AV95:AW95),2)</f>
        <v>0</v>
      </c>
      <c r="AU95" s="80">
        <f>'01 - vnější fasáda a stat...'!P140</f>
        <v>0</v>
      </c>
      <c r="AV95" s="79">
        <f>'01 - vnější fasáda a stat...'!J33</f>
        <v>0</v>
      </c>
      <c r="AW95" s="79">
        <f>'01 - vnější fasáda a stat...'!J34</f>
        <v>0</v>
      </c>
      <c r="AX95" s="79">
        <f>'01 - vnější fasáda a stat...'!J35</f>
        <v>0</v>
      </c>
      <c r="AY95" s="79">
        <f>'01 - vnější fasáda a stat...'!J36</f>
        <v>0</v>
      </c>
      <c r="AZ95" s="79">
        <f>'01 - vnější fasáda a stat...'!F33</f>
        <v>0</v>
      </c>
      <c r="BA95" s="79">
        <f>'01 - vnější fasáda a stat...'!F34</f>
        <v>0</v>
      </c>
      <c r="BB95" s="79">
        <f>'01 - vnější fasáda a stat...'!F35</f>
        <v>0</v>
      </c>
      <c r="BC95" s="79">
        <f>'01 - vnější fasáda a stat...'!F36</f>
        <v>0</v>
      </c>
      <c r="BD95" s="81">
        <f>'01 - vnější fasáda a stat...'!F37</f>
        <v>0</v>
      </c>
      <c r="BT95" s="82" t="s">
        <v>86</v>
      </c>
      <c r="BV95" s="82" t="s">
        <v>80</v>
      </c>
      <c r="BW95" s="82" t="s">
        <v>87</v>
      </c>
      <c r="BX95" s="82" t="s">
        <v>5</v>
      </c>
      <c r="CL95" s="82" t="s">
        <v>1</v>
      </c>
      <c r="CM95" s="82" t="s">
        <v>86</v>
      </c>
    </row>
    <row r="96" spans="1:91" s="6" customFormat="1" ht="16.5" customHeight="1">
      <c r="A96" s="73" t="s">
        <v>82</v>
      </c>
      <c r="B96" s="74"/>
      <c r="C96" s="75"/>
      <c r="D96" s="201" t="s">
        <v>88</v>
      </c>
      <c r="E96" s="201"/>
      <c r="F96" s="201"/>
      <c r="G96" s="201"/>
      <c r="H96" s="201"/>
      <c r="I96" s="76"/>
      <c r="J96" s="201" t="s">
        <v>89</v>
      </c>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2">
        <f>'02 - oprava vnitřních pro...'!J30</f>
        <v>0</v>
      </c>
      <c r="AH96" s="203"/>
      <c r="AI96" s="203"/>
      <c r="AJ96" s="203"/>
      <c r="AK96" s="203"/>
      <c r="AL96" s="203"/>
      <c r="AM96" s="203"/>
      <c r="AN96" s="202">
        <f>SUM(AG96,AT96)</f>
        <v>0</v>
      </c>
      <c r="AO96" s="203"/>
      <c r="AP96" s="203"/>
      <c r="AQ96" s="77" t="s">
        <v>85</v>
      </c>
      <c r="AR96" s="74"/>
      <c r="AS96" s="78">
        <v>0</v>
      </c>
      <c r="AT96" s="79">
        <f>ROUND(SUM(AV96:AW96),2)</f>
        <v>0</v>
      </c>
      <c r="AU96" s="80">
        <f>'02 - oprava vnitřních pro...'!P129</f>
        <v>0</v>
      </c>
      <c r="AV96" s="79">
        <f>'02 - oprava vnitřních pro...'!J33</f>
        <v>0</v>
      </c>
      <c r="AW96" s="79">
        <f>'02 - oprava vnitřních pro...'!J34</f>
        <v>0</v>
      </c>
      <c r="AX96" s="79">
        <f>'02 - oprava vnitřních pro...'!J35</f>
        <v>0</v>
      </c>
      <c r="AY96" s="79">
        <f>'02 - oprava vnitřních pro...'!J36</f>
        <v>0</v>
      </c>
      <c r="AZ96" s="79">
        <f>'02 - oprava vnitřních pro...'!F33</f>
        <v>0</v>
      </c>
      <c r="BA96" s="79">
        <f>'02 - oprava vnitřních pro...'!F34</f>
        <v>0</v>
      </c>
      <c r="BB96" s="79">
        <f>'02 - oprava vnitřních pro...'!F35</f>
        <v>0</v>
      </c>
      <c r="BC96" s="79">
        <f>'02 - oprava vnitřních pro...'!F36</f>
        <v>0</v>
      </c>
      <c r="BD96" s="81">
        <f>'02 - oprava vnitřních pro...'!F37</f>
        <v>0</v>
      </c>
      <c r="BT96" s="82" t="s">
        <v>86</v>
      </c>
      <c r="BV96" s="82" t="s">
        <v>80</v>
      </c>
      <c r="BW96" s="82" t="s">
        <v>90</v>
      </c>
      <c r="BX96" s="82" t="s">
        <v>5</v>
      </c>
      <c r="CL96" s="82" t="s">
        <v>1</v>
      </c>
      <c r="CM96" s="82" t="s">
        <v>86</v>
      </c>
    </row>
    <row r="97" spans="1:91" s="6" customFormat="1" ht="16.5" customHeight="1">
      <c r="A97" s="73" t="s">
        <v>82</v>
      </c>
      <c r="B97" s="74"/>
      <c r="C97" s="75"/>
      <c r="D97" s="201" t="s">
        <v>91</v>
      </c>
      <c r="E97" s="201"/>
      <c r="F97" s="201"/>
      <c r="G97" s="201"/>
      <c r="H97" s="201"/>
      <c r="I97" s="76"/>
      <c r="J97" s="201" t="s">
        <v>92</v>
      </c>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2">
        <f>'03 - vstupní chodba'!J30</f>
        <v>0</v>
      </c>
      <c r="AH97" s="203"/>
      <c r="AI97" s="203"/>
      <c r="AJ97" s="203"/>
      <c r="AK97" s="203"/>
      <c r="AL97" s="203"/>
      <c r="AM97" s="203"/>
      <c r="AN97" s="202">
        <f>SUM(AG97,AT97)</f>
        <v>0</v>
      </c>
      <c r="AO97" s="203"/>
      <c r="AP97" s="203"/>
      <c r="AQ97" s="77" t="s">
        <v>85</v>
      </c>
      <c r="AR97" s="74"/>
      <c r="AS97" s="78">
        <v>0</v>
      </c>
      <c r="AT97" s="79">
        <f>ROUND(SUM(AV97:AW97),2)</f>
        <v>0</v>
      </c>
      <c r="AU97" s="80">
        <f>'03 - vstupní chodba'!P129</f>
        <v>0</v>
      </c>
      <c r="AV97" s="79">
        <f>'03 - vstupní chodba'!J33</f>
        <v>0</v>
      </c>
      <c r="AW97" s="79">
        <f>'03 - vstupní chodba'!J34</f>
        <v>0</v>
      </c>
      <c r="AX97" s="79">
        <f>'03 - vstupní chodba'!J35</f>
        <v>0</v>
      </c>
      <c r="AY97" s="79">
        <f>'03 - vstupní chodba'!J36</f>
        <v>0</v>
      </c>
      <c r="AZ97" s="79">
        <f>'03 - vstupní chodba'!F33</f>
        <v>0</v>
      </c>
      <c r="BA97" s="79">
        <f>'03 - vstupní chodba'!F34</f>
        <v>0</v>
      </c>
      <c r="BB97" s="79">
        <f>'03 - vstupní chodba'!F35</f>
        <v>0</v>
      </c>
      <c r="BC97" s="79">
        <f>'03 - vstupní chodba'!F36</f>
        <v>0</v>
      </c>
      <c r="BD97" s="81">
        <f>'03 - vstupní chodba'!F37</f>
        <v>0</v>
      </c>
      <c r="BT97" s="82" t="s">
        <v>86</v>
      </c>
      <c r="BV97" s="82" t="s">
        <v>80</v>
      </c>
      <c r="BW97" s="82" t="s">
        <v>93</v>
      </c>
      <c r="BX97" s="82" t="s">
        <v>5</v>
      </c>
      <c r="CL97" s="82" t="s">
        <v>1</v>
      </c>
      <c r="CM97" s="82" t="s">
        <v>86</v>
      </c>
    </row>
    <row r="98" spans="1:91" s="6" customFormat="1" ht="16.5" customHeight="1">
      <c r="A98" s="73" t="s">
        <v>82</v>
      </c>
      <c r="B98" s="74"/>
      <c r="C98" s="75"/>
      <c r="D98" s="201" t="s">
        <v>94</v>
      </c>
      <c r="E98" s="201"/>
      <c r="F98" s="201"/>
      <c r="G98" s="201"/>
      <c r="H98" s="201"/>
      <c r="I98" s="76"/>
      <c r="J98" s="201" t="s">
        <v>95</v>
      </c>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2">
        <f>'04 - VRN'!J30</f>
        <v>0</v>
      </c>
      <c r="AH98" s="203"/>
      <c r="AI98" s="203"/>
      <c r="AJ98" s="203"/>
      <c r="AK98" s="203"/>
      <c r="AL98" s="203"/>
      <c r="AM98" s="203"/>
      <c r="AN98" s="202">
        <f>SUM(AG98,AT98)</f>
        <v>0</v>
      </c>
      <c r="AO98" s="203"/>
      <c r="AP98" s="203"/>
      <c r="AQ98" s="77" t="s">
        <v>85</v>
      </c>
      <c r="AR98" s="74"/>
      <c r="AS98" s="83">
        <v>0</v>
      </c>
      <c r="AT98" s="84">
        <f>ROUND(SUM(AV98:AW98),2)</f>
        <v>0</v>
      </c>
      <c r="AU98" s="85">
        <f>'04 - VRN'!P124</f>
        <v>0</v>
      </c>
      <c r="AV98" s="84">
        <f>'04 - VRN'!J33</f>
        <v>0</v>
      </c>
      <c r="AW98" s="84">
        <f>'04 - VRN'!J34</f>
        <v>0</v>
      </c>
      <c r="AX98" s="84">
        <f>'04 - VRN'!J35</f>
        <v>0</v>
      </c>
      <c r="AY98" s="84">
        <f>'04 - VRN'!J36</f>
        <v>0</v>
      </c>
      <c r="AZ98" s="84">
        <f>'04 - VRN'!F33</f>
        <v>0</v>
      </c>
      <c r="BA98" s="84">
        <f>'04 - VRN'!F34</f>
        <v>0</v>
      </c>
      <c r="BB98" s="84">
        <f>'04 - VRN'!F35</f>
        <v>0</v>
      </c>
      <c r="BC98" s="84">
        <f>'04 - VRN'!F36</f>
        <v>0</v>
      </c>
      <c r="BD98" s="86">
        <f>'04 - VRN'!F37</f>
        <v>0</v>
      </c>
      <c r="BT98" s="82" t="s">
        <v>86</v>
      </c>
      <c r="BV98" s="82" t="s">
        <v>80</v>
      </c>
      <c r="BW98" s="82" t="s">
        <v>96</v>
      </c>
      <c r="BX98" s="82" t="s">
        <v>5</v>
      </c>
      <c r="CL98" s="82" t="s">
        <v>1</v>
      </c>
      <c r="CM98" s="82" t="s">
        <v>86</v>
      </c>
    </row>
    <row r="99" spans="2:44" s="1" customFormat="1" ht="30" customHeight="1">
      <c r="B99" s="31"/>
      <c r="AR99" s="31"/>
    </row>
    <row r="100" spans="2:44" s="1" customFormat="1" ht="6.9" customHeight="1">
      <c r="B100" s="43"/>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31"/>
    </row>
  </sheetData>
  <sheetProtection algorithmName="SHA-512" hashValue="Dk8kUlGQMQpXoo/X5EDsfrC0KLe0tKZwsAo4w4xLggwo4FPGUsE7hc1eVPzny+chZKbIGpdu6YzSU9kRGu3quA==" saltValue="pNtnVux+fvnL6iSMU930Rnf6SZ4xfXntE8x665GxNAMLb+nkEiMfxCSIxZ0VHcunAah7Kzfv0YAEOOlvteDqwQ=="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G94:AM94"/>
    <mergeCell ref="AN94:AP94"/>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O85"/>
    <mergeCell ref="AM87:AN87"/>
    <mergeCell ref="AM89:AP89"/>
    <mergeCell ref="AS89:AT91"/>
    <mergeCell ref="AM90:AP90"/>
  </mergeCells>
  <hyperlinks>
    <hyperlink ref="A95" location="'01 - vnější fasáda a stat...'!C2" display="/"/>
    <hyperlink ref="A96" location="'02 - oprava vnitřních pro...'!C2" display="/"/>
    <hyperlink ref="A97" location="'03 - vstupní chodba'!C2" display="/"/>
    <hyperlink ref="A98" location="'04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83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10"/>
      <c r="M2" s="210"/>
      <c r="N2" s="210"/>
      <c r="O2" s="210"/>
      <c r="P2" s="210"/>
      <c r="Q2" s="210"/>
      <c r="R2" s="210"/>
      <c r="S2" s="210"/>
      <c r="T2" s="210"/>
      <c r="U2" s="210"/>
      <c r="V2" s="210"/>
      <c r="AT2" s="16" t="s">
        <v>87</v>
      </c>
    </row>
    <row r="3" spans="2:46" ht="6.9" customHeight="1">
      <c r="B3" s="17"/>
      <c r="C3" s="18"/>
      <c r="D3" s="18"/>
      <c r="E3" s="18"/>
      <c r="F3" s="18"/>
      <c r="G3" s="18"/>
      <c r="H3" s="18"/>
      <c r="I3" s="18"/>
      <c r="J3" s="18"/>
      <c r="K3" s="18"/>
      <c r="L3" s="19"/>
      <c r="AT3" s="16" t="s">
        <v>86</v>
      </c>
    </row>
    <row r="4" spans="2:46" ht="24.9" customHeight="1">
      <c r="B4" s="19"/>
      <c r="D4" s="20" t="s">
        <v>97</v>
      </c>
      <c r="L4" s="19"/>
      <c r="M4" s="87" t="s">
        <v>10</v>
      </c>
      <c r="AT4" s="16" t="s">
        <v>4</v>
      </c>
    </row>
    <row r="5" spans="2:12" ht="6.9" customHeight="1">
      <c r="B5" s="19"/>
      <c r="L5" s="19"/>
    </row>
    <row r="6" spans="2:12" ht="12" customHeight="1">
      <c r="B6" s="19"/>
      <c r="D6" s="26" t="s">
        <v>16</v>
      </c>
      <c r="L6" s="19"/>
    </row>
    <row r="7" spans="2:12" ht="16.5" customHeight="1">
      <c r="B7" s="19"/>
      <c r="E7" s="225" t="str">
        <f>'Rekapitulace stavby'!K6</f>
        <v>Starobrněnská 7 – oprava uliční fasády a vstupní chodby</v>
      </c>
      <c r="F7" s="226"/>
      <c r="G7" s="226"/>
      <c r="H7" s="226"/>
      <c r="L7" s="19"/>
    </row>
    <row r="8" spans="2:12" s="1" customFormat="1" ht="12" customHeight="1">
      <c r="B8" s="31"/>
      <c r="D8" s="26" t="s">
        <v>98</v>
      </c>
      <c r="L8" s="31"/>
    </row>
    <row r="9" spans="2:12" s="1" customFormat="1" ht="16.5" customHeight="1">
      <c r="B9" s="31"/>
      <c r="E9" s="187" t="s">
        <v>99</v>
      </c>
      <c r="F9" s="227"/>
      <c r="G9" s="227"/>
      <c r="H9" s="227"/>
      <c r="L9" s="31"/>
    </row>
    <row r="10" spans="2:12" s="1" customFormat="1" ht="10.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1" t="str">
        <f>'Rekapitulace stavby'!AN8</f>
        <v>20. 12. 2023</v>
      </c>
      <c r="L12" s="31"/>
    </row>
    <row r="13" spans="2:12" s="1" customFormat="1" ht="10.8" customHeight="1">
      <c r="B13" s="31"/>
      <c r="L13" s="31"/>
    </row>
    <row r="14" spans="2:12" s="1" customFormat="1" ht="12" customHeight="1">
      <c r="B14" s="31"/>
      <c r="D14" s="26" t="s">
        <v>24</v>
      </c>
      <c r="I14" s="26" t="s">
        <v>25</v>
      </c>
      <c r="J14" s="24" t="s">
        <v>26</v>
      </c>
      <c r="L14" s="31"/>
    </row>
    <row r="15" spans="2:12" s="1" customFormat="1" ht="18" customHeight="1">
      <c r="B15" s="31"/>
      <c r="E15" s="24" t="s">
        <v>27</v>
      </c>
      <c r="I15" s="26" t="s">
        <v>28</v>
      </c>
      <c r="J15" s="24" t="s">
        <v>1</v>
      </c>
      <c r="L15" s="31"/>
    </row>
    <row r="16" spans="2:12" s="1" customFormat="1" ht="6.9" customHeight="1">
      <c r="B16" s="31"/>
      <c r="L16" s="31"/>
    </row>
    <row r="17" spans="2:12" s="1" customFormat="1" ht="12" customHeight="1">
      <c r="B17" s="31"/>
      <c r="D17" s="26" t="s">
        <v>29</v>
      </c>
      <c r="I17" s="26" t="s">
        <v>25</v>
      </c>
      <c r="J17" s="27" t="str">
        <f>'Rekapitulace stavby'!AN13</f>
        <v>Vyplň údaj</v>
      </c>
      <c r="L17" s="31"/>
    </row>
    <row r="18" spans="2:12" s="1" customFormat="1" ht="18" customHeight="1">
      <c r="B18" s="31"/>
      <c r="E18" s="228" t="str">
        <f>'Rekapitulace stavby'!E14</f>
        <v>Vyplň údaj</v>
      </c>
      <c r="F18" s="209"/>
      <c r="G18" s="209"/>
      <c r="H18" s="209"/>
      <c r="I18" s="26" t="s">
        <v>28</v>
      </c>
      <c r="J18" s="27" t="str">
        <f>'Rekapitulace stavby'!AN14</f>
        <v>Vyplň údaj</v>
      </c>
      <c r="L18" s="31"/>
    </row>
    <row r="19" spans="2:12" s="1" customFormat="1" ht="6.9" customHeight="1">
      <c r="B19" s="31"/>
      <c r="L19" s="31"/>
    </row>
    <row r="20" spans="2:12" s="1" customFormat="1" ht="12" customHeight="1">
      <c r="B20" s="31"/>
      <c r="D20" s="26" t="s">
        <v>31</v>
      </c>
      <c r="I20" s="26" t="s">
        <v>25</v>
      </c>
      <c r="J20" s="24" t="s">
        <v>32</v>
      </c>
      <c r="L20" s="31"/>
    </row>
    <row r="21" spans="2:12" s="1" customFormat="1" ht="18" customHeight="1">
      <c r="B21" s="31"/>
      <c r="E21" s="24" t="s">
        <v>33</v>
      </c>
      <c r="I21" s="26" t="s">
        <v>28</v>
      </c>
      <c r="J21" s="24" t="s">
        <v>1</v>
      </c>
      <c r="L21" s="31"/>
    </row>
    <row r="22" spans="2:12" s="1" customFormat="1" ht="6.9" customHeight="1">
      <c r="B22" s="31"/>
      <c r="L22" s="31"/>
    </row>
    <row r="23" spans="2:12" s="1" customFormat="1" ht="12" customHeight="1">
      <c r="B23" s="31"/>
      <c r="D23" s="26" t="s">
        <v>35</v>
      </c>
      <c r="I23" s="26" t="s">
        <v>25</v>
      </c>
      <c r="J23" s="24" t="s">
        <v>1</v>
      </c>
      <c r="L23" s="31"/>
    </row>
    <row r="24" spans="2:12" s="1" customFormat="1" ht="18" customHeight="1">
      <c r="B24" s="31"/>
      <c r="E24" s="24" t="s">
        <v>36</v>
      </c>
      <c r="I24" s="26" t="s">
        <v>28</v>
      </c>
      <c r="J24" s="24" t="s">
        <v>1</v>
      </c>
      <c r="L24" s="31"/>
    </row>
    <row r="25" spans="2:12" s="1" customFormat="1" ht="6.9" customHeight="1">
      <c r="B25" s="31"/>
      <c r="L25" s="31"/>
    </row>
    <row r="26" spans="2:12" s="1" customFormat="1" ht="12" customHeight="1">
      <c r="B26" s="31"/>
      <c r="D26" s="26" t="s">
        <v>37</v>
      </c>
      <c r="L26" s="31"/>
    </row>
    <row r="27" spans="2:12" s="7" customFormat="1" ht="16.5" customHeight="1">
      <c r="B27" s="88"/>
      <c r="E27" s="214" t="s">
        <v>1</v>
      </c>
      <c r="F27" s="214"/>
      <c r="G27" s="214"/>
      <c r="H27" s="214"/>
      <c r="L27" s="88"/>
    </row>
    <row r="28" spans="2:12" s="1" customFormat="1" ht="6.9" customHeight="1">
      <c r="B28" s="31"/>
      <c r="L28" s="31"/>
    </row>
    <row r="29" spans="2:12" s="1" customFormat="1" ht="6.9" customHeight="1">
      <c r="B29" s="31"/>
      <c r="D29" s="52"/>
      <c r="E29" s="52"/>
      <c r="F29" s="52"/>
      <c r="G29" s="52"/>
      <c r="H29" s="52"/>
      <c r="I29" s="52"/>
      <c r="J29" s="52"/>
      <c r="K29" s="52"/>
      <c r="L29" s="31"/>
    </row>
    <row r="30" spans="2:12" s="1" customFormat="1" ht="25.35" customHeight="1">
      <c r="B30" s="31"/>
      <c r="D30" s="89" t="s">
        <v>38</v>
      </c>
      <c r="J30" s="65">
        <f>ROUND(J140,2)</f>
        <v>0</v>
      </c>
      <c r="L30" s="31"/>
    </row>
    <row r="31" spans="2:12" s="1" customFormat="1" ht="6.9" customHeight="1">
      <c r="B31" s="31"/>
      <c r="D31" s="52"/>
      <c r="E31" s="52"/>
      <c r="F31" s="52"/>
      <c r="G31" s="52"/>
      <c r="H31" s="52"/>
      <c r="I31" s="52"/>
      <c r="J31" s="52"/>
      <c r="K31" s="52"/>
      <c r="L31" s="31"/>
    </row>
    <row r="32" spans="2:12" s="1" customFormat="1" ht="14.4" customHeight="1">
      <c r="B32" s="31"/>
      <c r="F32" s="34" t="s">
        <v>40</v>
      </c>
      <c r="I32" s="34" t="s">
        <v>39</v>
      </c>
      <c r="J32" s="34" t="s">
        <v>41</v>
      </c>
      <c r="L32" s="31"/>
    </row>
    <row r="33" spans="2:12" s="1" customFormat="1" ht="14.4" customHeight="1">
      <c r="B33" s="31"/>
      <c r="D33" s="54" t="s">
        <v>42</v>
      </c>
      <c r="E33" s="26" t="s">
        <v>43</v>
      </c>
      <c r="F33" s="90">
        <f>ROUND((SUM(BE140:BE833)),2)</f>
        <v>0</v>
      </c>
      <c r="I33" s="91">
        <v>0.21</v>
      </c>
      <c r="J33" s="90">
        <f>ROUND(((SUM(BE140:BE833))*I33),2)</f>
        <v>0</v>
      </c>
      <c r="L33" s="31"/>
    </row>
    <row r="34" spans="2:12" s="1" customFormat="1" ht="14.4" customHeight="1">
      <c r="B34" s="31"/>
      <c r="E34" s="26" t="s">
        <v>44</v>
      </c>
      <c r="F34" s="90">
        <f>ROUND((SUM(BF140:BF833)),2)</f>
        <v>0</v>
      </c>
      <c r="I34" s="91">
        <v>0.15</v>
      </c>
      <c r="J34" s="90">
        <f>ROUND(((SUM(BF140:BF833))*I34),2)</f>
        <v>0</v>
      </c>
      <c r="L34" s="31"/>
    </row>
    <row r="35" spans="2:12" s="1" customFormat="1" ht="14.4" customHeight="1" hidden="1">
      <c r="B35" s="31"/>
      <c r="E35" s="26" t="s">
        <v>45</v>
      </c>
      <c r="F35" s="90">
        <f>ROUND((SUM(BG140:BG833)),2)</f>
        <v>0</v>
      </c>
      <c r="I35" s="91">
        <v>0.21</v>
      </c>
      <c r="J35" s="90">
        <f>0</f>
        <v>0</v>
      </c>
      <c r="L35" s="31"/>
    </row>
    <row r="36" spans="2:12" s="1" customFormat="1" ht="14.4" customHeight="1" hidden="1">
      <c r="B36" s="31"/>
      <c r="E36" s="26" t="s">
        <v>46</v>
      </c>
      <c r="F36" s="90">
        <f>ROUND((SUM(BH140:BH833)),2)</f>
        <v>0</v>
      </c>
      <c r="I36" s="91">
        <v>0.15</v>
      </c>
      <c r="J36" s="90">
        <f>0</f>
        <v>0</v>
      </c>
      <c r="L36" s="31"/>
    </row>
    <row r="37" spans="2:12" s="1" customFormat="1" ht="14.4" customHeight="1" hidden="1">
      <c r="B37" s="31"/>
      <c r="E37" s="26" t="s">
        <v>47</v>
      </c>
      <c r="F37" s="90">
        <f>ROUND((SUM(BI140:BI833)),2)</f>
        <v>0</v>
      </c>
      <c r="I37" s="91">
        <v>0</v>
      </c>
      <c r="J37" s="90">
        <f>0</f>
        <v>0</v>
      </c>
      <c r="L37" s="31"/>
    </row>
    <row r="38" spans="2:12" s="1" customFormat="1" ht="6.9"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51</v>
      </c>
      <c r="E50" s="41"/>
      <c r="F50" s="41"/>
      <c r="G50" s="40" t="s">
        <v>52</v>
      </c>
      <c r="H50" s="41"/>
      <c r="I50" s="41"/>
      <c r="J50" s="41"/>
      <c r="K50" s="41"/>
      <c r="L50" s="31"/>
    </row>
    <row r="51" spans="2:12" ht="10.2">
      <c r="B51" s="19"/>
      <c r="L51" s="19"/>
    </row>
    <row r="52" spans="2:12" ht="10.2">
      <c r="B52" s="19"/>
      <c r="L52" s="19"/>
    </row>
    <row r="53" spans="2:12" ht="10.2">
      <c r="B53" s="19"/>
      <c r="L53" s="19"/>
    </row>
    <row r="54" spans="2:12" ht="10.2">
      <c r="B54" s="19"/>
      <c r="L54" s="19"/>
    </row>
    <row r="55" spans="2:12" ht="10.2">
      <c r="B55" s="19"/>
      <c r="L55" s="19"/>
    </row>
    <row r="56" spans="2:12" ht="10.2">
      <c r="B56" s="19"/>
      <c r="L56" s="19"/>
    </row>
    <row r="57" spans="2:12" ht="10.2">
      <c r="B57" s="19"/>
      <c r="L57" s="19"/>
    </row>
    <row r="58" spans="2:12" ht="10.2">
      <c r="B58" s="19"/>
      <c r="L58" s="19"/>
    </row>
    <row r="59" spans="2:12" ht="10.2">
      <c r="B59" s="19"/>
      <c r="L59" s="19"/>
    </row>
    <row r="60" spans="2:12" ht="10.2">
      <c r="B60" s="19"/>
      <c r="L60" s="19"/>
    </row>
    <row r="61" spans="2:12" s="1" customFormat="1" ht="13.2">
      <c r="B61" s="31"/>
      <c r="D61" s="42" t="s">
        <v>53</v>
      </c>
      <c r="E61" s="33"/>
      <c r="F61" s="98" t="s">
        <v>54</v>
      </c>
      <c r="G61" s="42" t="s">
        <v>53</v>
      </c>
      <c r="H61" s="33"/>
      <c r="I61" s="33"/>
      <c r="J61" s="99" t="s">
        <v>54</v>
      </c>
      <c r="K61" s="33"/>
      <c r="L61" s="31"/>
    </row>
    <row r="62" spans="2:12" ht="10.2">
      <c r="B62" s="19"/>
      <c r="L62" s="19"/>
    </row>
    <row r="63" spans="2:12" ht="10.2">
      <c r="B63" s="19"/>
      <c r="L63" s="19"/>
    </row>
    <row r="64" spans="2:12" ht="10.2">
      <c r="B64" s="19"/>
      <c r="L64" s="19"/>
    </row>
    <row r="65" spans="2:12" s="1" customFormat="1" ht="13.2">
      <c r="B65" s="31"/>
      <c r="D65" s="40" t="s">
        <v>55</v>
      </c>
      <c r="E65" s="41"/>
      <c r="F65" s="41"/>
      <c r="G65" s="40" t="s">
        <v>56</v>
      </c>
      <c r="H65" s="41"/>
      <c r="I65" s="41"/>
      <c r="J65" s="41"/>
      <c r="K65" s="41"/>
      <c r="L65" s="31"/>
    </row>
    <row r="66" spans="2:12" ht="10.2">
      <c r="B66" s="19"/>
      <c r="L66" s="19"/>
    </row>
    <row r="67" spans="2:12" ht="10.2">
      <c r="B67" s="19"/>
      <c r="L67" s="19"/>
    </row>
    <row r="68" spans="2:12" ht="10.2">
      <c r="B68" s="19"/>
      <c r="L68" s="19"/>
    </row>
    <row r="69" spans="2:12" ht="10.2">
      <c r="B69" s="19"/>
      <c r="L69" s="19"/>
    </row>
    <row r="70" spans="2:12" ht="10.2">
      <c r="B70" s="19"/>
      <c r="L70" s="19"/>
    </row>
    <row r="71" spans="2:12" ht="10.2">
      <c r="B71" s="19"/>
      <c r="L71" s="19"/>
    </row>
    <row r="72" spans="2:12" ht="10.2">
      <c r="B72" s="19"/>
      <c r="L72" s="19"/>
    </row>
    <row r="73" spans="2:12" ht="10.2">
      <c r="B73" s="19"/>
      <c r="L73" s="19"/>
    </row>
    <row r="74" spans="2:12" ht="10.2">
      <c r="B74" s="19"/>
      <c r="L74" s="19"/>
    </row>
    <row r="75" spans="2:12" ht="10.2">
      <c r="B75" s="19"/>
      <c r="L75" s="19"/>
    </row>
    <row r="76" spans="2:12" s="1" customFormat="1" ht="13.2">
      <c r="B76" s="31"/>
      <c r="D76" s="42" t="s">
        <v>53</v>
      </c>
      <c r="E76" s="33"/>
      <c r="F76" s="98" t="s">
        <v>54</v>
      </c>
      <c r="G76" s="42" t="s">
        <v>53</v>
      </c>
      <c r="H76" s="33"/>
      <c r="I76" s="33"/>
      <c r="J76" s="99" t="s">
        <v>54</v>
      </c>
      <c r="K76" s="33"/>
      <c r="L76" s="31"/>
    </row>
    <row r="77" spans="2:12" s="1" customFormat="1" ht="14.4" customHeight="1">
      <c r="B77" s="43"/>
      <c r="C77" s="44"/>
      <c r="D77" s="44"/>
      <c r="E77" s="44"/>
      <c r="F77" s="44"/>
      <c r="G77" s="44"/>
      <c r="H77" s="44"/>
      <c r="I77" s="44"/>
      <c r="J77" s="44"/>
      <c r="K77" s="44"/>
      <c r="L77" s="31"/>
    </row>
    <row r="81" spans="2:12" s="1" customFormat="1" ht="6.9" customHeight="1">
      <c r="B81" s="45"/>
      <c r="C81" s="46"/>
      <c r="D81" s="46"/>
      <c r="E81" s="46"/>
      <c r="F81" s="46"/>
      <c r="G81" s="46"/>
      <c r="H81" s="46"/>
      <c r="I81" s="46"/>
      <c r="J81" s="46"/>
      <c r="K81" s="46"/>
      <c r="L81" s="31"/>
    </row>
    <row r="82" spans="2:12" s="1" customFormat="1" ht="24.9" customHeight="1">
      <c r="B82" s="31"/>
      <c r="C82" s="20" t="s">
        <v>100</v>
      </c>
      <c r="L82" s="31"/>
    </row>
    <row r="83" spans="2:12" s="1" customFormat="1" ht="6.9" customHeight="1">
      <c r="B83" s="31"/>
      <c r="L83" s="31"/>
    </row>
    <row r="84" spans="2:12" s="1" customFormat="1" ht="12" customHeight="1">
      <c r="B84" s="31"/>
      <c r="C84" s="26" t="s">
        <v>16</v>
      </c>
      <c r="L84" s="31"/>
    </row>
    <row r="85" spans="2:12" s="1" customFormat="1" ht="16.5" customHeight="1">
      <c r="B85" s="31"/>
      <c r="E85" s="225" t="str">
        <f>E7</f>
        <v>Starobrněnská 7 – oprava uliční fasády a vstupní chodby</v>
      </c>
      <c r="F85" s="226"/>
      <c r="G85" s="226"/>
      <c r="H85" s="226"/>
      <c r="L85" s="31"/>
    </row>
    <row r="86" spans="2:12" s="1" customFormat="1" ht="12" customHeight="1">
      <c r="B86" s="31"/>
      <c r="C86" s="26" t="s">
        <v>98</v>
      </c>
      <c r="L86" s="31"/>
    </row>
    <row r="87" spans="2:12" s="1" customFormat="1" ht="16.5" customHeight="1">
      <c r="B87" s="31"/>
      <c r="E87" s="187" t="str">
        <f>E9</f>
        <v>01 - vnější fasáda a statika balkonu</v>
      </c>
      <c r="F87" s="227"/>
      <c r="G87" s="227"/>
      <c r="H87" s="227"/>
      <c r="L87" s="31"/>
    </row>
    <row r="88" spans="2:12" s="1" customFormat="1" ht="6.9" customHeight="1">
      <c r="B88" s="31"/>
      <c r="L88" s="31"/>
    </row>
    <row r="89" spans="2:12" s="1" customFormat="1" ht="12" customHeight="1">
      <c r="B89" s="31"/>
      <c r="C89" s="26" t="s">
        <v>20</v>
      </c>
      <c r="F89" s="24" t="str">
        <f>F12</f>
        <v xml:space="preserve">č. p. 289/7; Brno-město [411582]; bytový dům </v>
      </c>
      <c r="I89" s="26" t="s">
        <v>22</v>
      </c>
      <c r="J89" s="51" t="str">
        <f>IF(J12="","",J12)</f>
        <v>20. 12. 2023</v>
      </c>
      <c r="L89" s="31"/>
    </row>
    <row r="90" spans="2:12" s="1" customFormat="1" ht="6.9" customHeight="1">
      <c r="B90" s="31"/>
      <c r="L90" s="31"/>
    </row>
    <row r="91" spans="2:12" s="1" customFormat="1" ht="40.05" customHeight="1">
      <c r="B91" s="31"/>
      <c r="C91" s="26" t="s">
        <v>24</v>
      </c>
      <c r="F91" s="24" t="str">
        <f>E15</f>
        <v>Statutární město Brno, Dominikánské náměstí 196/1</v>
      </c>
      <c r="I91" s="26" t="s">
        <v>31</v>
      </c>
      <c r="J91" s="29" t="str">
        <f>E21</f>
        <v>ARTHEON s.r.o., Kroftova 2619/45, 616 00 Brno</v>
      </c>
      <c r="L91" s="31"/>
    </row>
    <row r="92" spans="2:12" s="1" customFormat="1" ht="15.15" customHeight="1">
      <c r="B92" s="31"/>
      <c r="C92" s="26" t="s">
        <v>29</v>
      </c>
      <c r="F92" s="24" t="str">
        <f>IF(E18="","",E18)</f>
        <v>Vyplň údaj</v>
      </c>
      <c r="I92" s="26" t="s">
        <v>35</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8" customHeight="1">
      <c r="B96" s="31"/>
      <c r="C96" s="102" t="s">
        <v>103</v>
      </c>
      <c r="J96" s="65">
        <f>J140</f>
        <v>0</v>
      </c>
      <c r="L96" s="31"/>
      <c r="AU96" s="16" t="s">
        <v>104</v>
      </c>
    </row>
    <row r="97" spans="2:12" s="8" customFormat="1" ht="24.9" customHeight="1">
      <c r="B97" s="103"/>
      <c r="D97" s="104" t="s">
        <v>105</v>
      </c>
      <c r="E97" s="105"/>
      <c r="F97" s="105"/>
      <c r="G97" s="105"/>
      <c r="H97" s="105"/>
      <c r="I97" s="105"/>
      <c r="J97" s="106">
        <f>J141</f>
        <v>0</v>
      </c>
      <c r="L97" s="103"/>
    </row>
    <row r="98" spans="2:12" s="9" customFormat="1" ht="19.95" customHeight="1">
      <c r="B98" s="107"/>
      <c r="D98" s="108" t="s">
        <v>106</v>
      </c>
      <c r="E98" s="109"/>
      <c r="F98" s="109"/>
      <c r="G98" s="109"/>
      <c r="H98" s="109"/>
      <c r="I98" s="109"/>
      <c r="J98" s="110">
        <f>J142</f>
        <v>0</v>
      </c>
      <c r="L98" s="107"/>
    </row>
    <row r="99" spans="2:12" s="9" customFormat="1" ht="19.95" customHeight="1">
      <c r="B99" s="107"/>
      <c r="D99" s="108" t="s">
        <v>107</v>
      </c>
      <c r="E99" s="109"/>
      <c r="F99" s="109"/>
      <c r="G99" s="109"/>
      <c r="H99" s="109"/>
      <c r="I99" s="109"/>
      <c r="J99" s="110">
        <f>J168</f>
        <v>0</v>
      </c>
      <c r="L99" s="107"/>
    </row>
    <row r="100" spans="2:12" s="9" customFormat="1" ht="19.95" customHeight="1">
      <c r="B100" s="107"/>
      <c r="D100" s="108" t="s">
        <v>108</v>
      </c>
      <c r="E100" s="109"/>
      <c r="F100" s="109"/>
      <c r="G100" s="109"/>
      <c r="H100" s="109"/>
      <c r="I100" s="109"/>
      <c r="J100" s="110">
        <f>J174</f>
        <v>0</v>
      </c>
      <c r="L100" s="107"/>
    </row>
    <row r="101" spans="2:12" s="9" customFormat="1" ht="19.95" customHeight="1">
      <c r="B101" s="107"/>
      <c r="D101" s="108" t="s">
        <v>109</v>
      </c>
      <c r="E101" s="109"/>
      <c r="F101" s="109"/>
      <c r="G101" s="109"/>
      <c r="H101" s="109"/>
      <c r="I101" s="109"/>
      <c r="J101" s="110">
        <f>J201</f>
        <v>0</v>
      </c>
      <c r="L101" s="107"/>
    </row>
    <row r="102" spans="2:12" s="9" customFormat="1" ht="19.95" customHeight="1">
      <c r="B102" s="107"/>
      <c r="D102" s="108" t="s">
        <v>110</v>
      </c>
      <c r="E102" s="109"/>
      <c r="F102" s="109"/>
      <c r="G102" s="109"/>
      <c r="H102" s="109"/>
      <c r="I102" s="109"/>
      <c r="J102" s="110">
        <f>J203</f>
        <v>0</v>
      </c>
      <c r="L102" s="107"/>
    </row>
    <row r="103" spans="2:12" s="9" customFormat="1" ht="19.95" customHeight="1">
      <c r="B103" s="107"/>
      <c r="D103" s="108" t="s">
        <v>111</v>
      </c>
      <c r="E103" s="109"/>
      <c r="F103" s="109"/>
      <c r="G103" s="109"/>
      <c r="H103" s="109"/>
      <c r="I103" s="109"/>
      <c r="J103" s="110">
        <f>J291</f>
        <v>0</v>
      </c>
      <c r="L103" s="107"/>
    </row>
    <row r="104" spans="2:12" s="9" customFormat="1" ht="14.85" customHeight="1">
      <c r="B104" s="107"/>
      <c r="D104" s="108" t="s">
        <v>112</v>
      </c>
      <c r="E104" s="109"/>
      <c r="F104" s="109"/>
      <c r="G104" s="109"/>
      <c r="H104" s="109"/>
      <c r="I104" s="109"/>
      <c r="J104" s="110">
        <f>J433</f>
        <v>0</v>
      </c>
      <c r="L104" s="107"/>
    </row>
    <row r="105" spans="2:12" s="9" customFormat="1" ht="19.95" customHeight="1">
      <c r="B105" s="107"/>
      <c r="D105" s="108" t="s">
        <v>113</v>
      </c>
      <c r="E105" s="109"/>
      <c r="F105" s="109"/>
      <c r="G105" s="109"/>
      <c r="H105" s="109"/>
      <c r="I105" s="109"/>
      <c r="J105" s="110">
        <f>J470</f>
        <v>0</v>
      </c>
      <c r="L105" s="107"/>
    </row>
    <row r="106" spans="2:12" s="9" customFormat="1" ht="19.95" customHeight="1">
      <c r="B106" s="107"/>
      <c r="D106" s="108" t="s">
        <v>114</v>
      </c>
      <c r="E106" s="109"/>
      <c r="F106" s="109"/>
      <c r="G106" s="109"/>
      <c r="H106" s="109"/>
      <c r="I106" s="109"/>
      <c r="J106" s="110">
        <f>J476</f>
        <v>0</v>
      </c>
      <c r="L106" s="107"/>
    </row>
    <row r="107" spans="2:12" s="8" customFormat="1" ht="24.9" customHeight="1">
      <c r="B107" s="103"/>
      <c r="D107" s="104" t="s">
        <v>115</v>
      </c>
      <c r="E107" s="105"/>
      <c r="F107" s="105"/>
      <c r="G107" s="105"/>
      <c r="H107" s="105"/>
      <c r="I107" s="105"/>
      <c r="J107" s="106">
        <f>J478</f>
        <v>0</v>
      </c>
      <c r="L107" s="103"/>
    </row>
    <row r="108" spans="2:12" s="9" customFormat="1" ht="19.95" customHeight="1">
      <c r="B108" s="107"/>
      <c r="D108" s="108" t="s">
        <v>116</v>
      </c>
      <c r="E108" s="109"/>
      <c r="F108" s="109"/>
      <c r="G108" s="109"/>
      <c r="H108" s="109"/>
      <c r="I108" s="109"/>
      <c r="J108" s="110">
        <f>J479</f>
        <v>0</v>
      </c>
      <c r="L108" s="107"/>
    </row>
    <row r="109" spans="2:12" s="9" customFormat="1" ht="19.95" customHeight="1">
      <c r="B109" s="107"/>
      <c r="D109" s="108" t="s">
        <v>117</v>
      </c>
      <c r="E109" s="109"/>
      <c r="F109" s="109"/>
      <c r="G109" s="109"/>
      <c r="H109" s="109"/>
      <c r="I109" s="109"/>
      <c r="J109" s="110">
        <f>J532</f>
        <v>0</v>
      </c>
      <c r="L109" s="107"/>
    </row>
    <row r="110" spans="2:12" s="9" customFormat="1" ht="19.95" customHeight="1">
      <c r="B110" s="107"/>
      <c r="D110" s="108" t="s">
        <v>118</v>
      </c>
      <c r="E110" s="109"/>
      <c r="F110" s="109"/>
      <c r="G110" s="109"/>
      <c r="H110" s="109"/>
      <c r="I110" s="109"/>
      <c r="J110" s="110">
        <f>J541</f>
        <v>0</v>
      </c>
      <c r="L110" s="107"/>
    </row>
    <row r="111" spans="2:12" s="9" customFormat="1" ht="19.95" customHeight="1">
      <c r="B111" s="107"/>
      <c r="D111" s="108" t="s">
        <v>119</v>
      </c>
      <c r="E111" s="109"/>
      <c r="F111" s="109"/>
      <c r="G111" s="109"/>
      <c r="H111" s="109"/>
      <c r="I111" s="109"/>
      <c r="J111" s="110">
        <f>J597</f>
        <v>0</v>
      </c>
      <c r="L111" s="107"/>
    </row>
    <row r="112" spans="2:12" s="9" customFormat="1" ht="19.95" customHeight="1">
      <c r="B112" s="107"/>
      <c r="D112" s="108" t="s">
        <v>120</v>
      </c>
      <c r="E112" s="109"/>
      <c r="F112" s="109"/>
      <c r="G112" s="109"/>
      <c r="H112" s="109"/>
      <c r="I112" s="109"/>
      <c r="J112" s="110">
        <f>J609</f>
        <v>0</v>
      </c>
      <c r="L112" s="107"/>
    </row>
    <row r="113" spans="2:12" s="9" customFormat="1" ht="19.95" customHeight="1">
      <c r="B113" s="107"/>
      <c r="D113" s="108" t="s">
        <v>121</v>
      </c>
      <c r="E113" s="109"/>
      <c r="F113" s="109"/>
      <c r="G113" s="109"/>
      <c r="H113" s="109"/>
      <c r="I113" s="109"/>
      <c r="J113" s="110">
        <f>J645</f>
        <v>0</v>
      </c>
      <c r="L113" s="107"/>
    </row>
    <row r="114" spans="2:12" s="9" customFormat="1" ht="19.95" customHeight="1">
      <c r="B114" s="107"/>
      <c r="D114" s="108" t="s">
        <v>122</v>
      </c>
      <c r="E114" s="109"/>
      <c r="F114" s="109"/>
      <c r="G114" s="109"/>
      <c r="H114" s="109"/>
      <c r="I114" s="109"/>
      <c r="J114" s="110">
        <f>J662</f>
        <v>0</v>
      </c>
      <c r="L114" s="107"/>
    </row>
    <row r="115" spans="2:12" s="9" customFormat="1" ht="19.95" customHeight="1">
      <c r="B115" s="107"/>
      <c r="D115" s="108" t="s">
        <v>123</v>
      </c>
      <c r="E115" s="109"/>
      <c r="F115" s="109"/>
      <c r="G115" s="109"/>
      <c r="H115" s="109"/>
      <c r="I115" s="109"/>
      <c r="J115" s="110">
        <f>J683</f>
        <v>0</v>
      </c>
      <c r="L115" s="107"/>
    </row>
    <row r="116" spans="2:12" s="9" customFormat="1" ht="19.95" customHeight="1">
      <c r="B116" s="107"/>
      <c r="D116" s="108" t="s">
        <v>124</v>
      </c>
      <c r="E116" s="109"/>
      <c r="F116" s="109"/>
      <c r="G116" s="109"/>
      <c r="H116" s="109"/>
      <c r="I116" s="109"/>
      <c r="J116" s="110">
        <f>J777</f>
        <v>0</v>
      </c>
      <c r="L116" s="107"/>
    </row>
    <row r="117" spans="2:12" s="8" customFormat="1" ht="24.9" customHeight="1">
      <c r="B117" s="103"/>
      <c r="D117" s="104" t="s">
        <v>125</v>
      </c>
      <c r="E117" s="105"/>
      <c r="F117" s="105"/>
      <c r="G117" s="105"/>
      <c r="H117" s="105"/>
      <c r="I117" s="105"/>
      <c r="J117" s="106">
        <f>J809</f>
        <v>0</v>
      </c>
      <c r="L117" s="103"/>
    </row>
    <row r="118" spans="2:12" s="9" customFormat="1" ht="19.95" customHeight="1">
      <c r="B118" s="107"/>
      <c r="D118" s="108" t="s">
        <v>126</v>
      </c>
      <c r="E118" s="109"/>
      <c r="F118" s="109"/>
      <c r="G118" s="109"/>
      <c r="H118" s="109"/>
      <c r="I118" s="109"/>
      <c r="J118" s="110">
        <f>J810</f>
        <v>0</v>
      </c>
      <c r="L118" s="107"/>
    </row>
    <row r="119" spans="2:12" s="9" customFormat="1" ht="19.95" customHeight="1">
      <c r="B119" s="107"/>
      <c r="D119" s="108" t="s">
        <v>127</v>
      </c>
      <c r="E119" s="109"/>
      <c r="F119" s="109"/>
      <c r="G119" s="109"/>
      <c r="H119" s="109"/>
      <c r="I119" s="109"/>
      <c r="J119" s="110">
        <f>J820</f>
        <v>0</v>
      </c>
      <c r="L119" s="107"/>
    </row>
    <row r="120" spans="2:12" s="8" customFormat="1" ht="24.9" customHeight="1">
      <c r="B120" s="103"/>
      <c r="D120" s="104" t="s">
        <v>128</v>
      </c>
      <c r="E120" s="105"/>
      <c r="F120" s="105"/>
      <c r="G120" s="105"/>
      <c r="H120" s="105"/>
      <c r="I120" s="105"/>
      <c r="J120" s="106">
        <f>J825</f>
        <v>0</v>
      </c>
      <c r="L120" s="103"/>
    </row>
    <row r="121" spans="2:12" s="1" customFormat="1" ht="21.75" customHeight="1">
      <c r="B121" s="31"/>
      <c r="L121" s="31"/>
    </row>
    <row r="122" spans="2:12" s="1" customFormat="1" ht="6.9" customHeight="1">
      <c r="B122" s="43"/>
      <c r="C122" s="44"/>
      <c r="D122" s="44"/>
      <c r="E122" s="44"/>
      <c r="F122" s="44"/>
      <c r="G122" s="44"/>
      <c r="H122" s="44"/>
      <c r="I122" s="44"/>
      <c r="J122" s="44"/>
      <c r="K122" s="44"/>
      <c r="L122" s="31"/>
    </row>
    <row r="126" spans="2:12" s="1" customFormat="1" ht="6.9" customHeight="1">
      <c r="B126" s="45"/>
      <c r="C126" s="46"/>
      <c r="D126" s="46"/>
      <c r="E126" s="46"/>
      <c r="F126" s="46"/>
      <c r="G126" s="46"/>
      <c r="H126" s="46"/>
      <c r="I126" s="46"/>
      <c r="J126" s="46"/>
      <c r="K126" s="46"/>
      <c r="L126" s="31"/>
    </row>
    <row r="127" spans="2:12" s="1" customFormat="1" ht="24.9" customHeight="1">
      <c r="B127" s="31"/>
      <c r="C127" s="20" t="s">
        <v>129</v>
      </c>
      <c r="L127" s="31"/>
    </row>
    <row r="128" spans="2:12" s="1" customFormat="1" ht="6.9" customHeight="1">
      <c r="B128" s="31"/>
      <c r="L128" s="31"/>
    </row>
    <row r="129" spans="2:12" s="1" customFormat="1" ht="12" customHeight="1">
      <c r="B129" s="31"/>
      <c r="C129" s="26" t="s">
        <v>16</v>
      </c>
      <c r="L129" s="31"/>
    </row>
    <row r="130" spans="2:12" s="1" customFormat="1" ht="16.5" customHeight="1">
      <c r="B130" s="31"/>
      <c r="E130" s="225" t="str">
        <f>E7</f>
        <v>Starobrněnská 7 – oprava uliční fasády a vstupní chodby</v>
      </c>
      <c r="F130" s="226"/>
      <c r="G130" s="226"/>
      <c r="H130" s="226"/>
      <c r="L130" s="31"/>
    </row>
    <row r="131" spans="2:12" s="1" customFormat="1" ht="12" customHeight="1">
      <c r="B131" s="31"/>
      <c r="C131" s="26" t="s">
        <v>98</v>
      </c>
      <c r="L131" s="31"/>
    </row>
    <row r="132" spans="2:12" s="1" customFormat="1" ht="16.5" customHeight="1">
      <c r="B132" s="31"/>
      <c r="E132" s="187" t="str">
        <f>E9</f>
        <v>01 - vnější fasáda a statika balkonu</v>
      </c>
      <c r="F132" s="227"/>
      <c r="G132" s="227"/>
      <c r="H132" s="227"/>
      <c r="L132" s="31"/>
    </row>
    <row r="133" spans="2:12" s="1" customFormat="1" ht="6.9" customHeight="1">
      <c r="B133" s="31"/>
      <c r="L133" s="31"/>
    </row>
    <row r="134" spans="2:12" s="1" customFormat="1" ht="12" customHeight="1">
      <c r="B134" s="31"/>
      <c r="C134" s="26" t="s">
        <v>20</v>
      </c>
      <c r="F134" s="24" t="str">
        <f>F12</f>
        <v xml:space="preserve">č. p. 289/7; Brno-město [411582]; bytový dům </v>
      </c>
      <c r="I134" s="26" t="s">
        <v>22</v>
      </c>
      <c r="J134" s="51" t="str">
        <f>IF(J12="","",J12)</f>
        <v>20. 12. 2023</v>
      </c>
      <c r="L134" s="31"/>
    </row>
    <row r="135" spans="2:12" s="1" customFormat="1" ht="6.9" customHeight="1">
      <c r="B135" s="31"/>
      <c r="L135" s="31"/>
    </row>
    <row r="136" spans="2:12" s="1" customFormat="1" ht="40.05" customHeight="1">
      <c r="B136" s="31"/>
      <c r="C136" s="26" t="s">
        <v>24</v>
      </c>
      <c r="F136" s="24" t="str">
        <f>E15</f>
        <v>Statutární město Brno, Dominikánské náměstí 196/1</v>
      </c>
      <c r="I136" s="26" t="s">
        <v>31</v>
      </c>
      <c r="J136" s="29" t="str">
        <f>E21</f>
        <v>ARTHEON s.r.o., Kroftova 2619/45, 616 00 Brno</v>
      </c>
      <c r="L136" s="31"/>
    </row>
    <row r="137" spans="2:12" s="1" customFormat="1" ht="15.15" customHeight="1">
      <c r="B137" s="31"/>
      <c r="C137" s="26" t="s">
        <v>29</v>
      </c>
      <c r="F137" s="24" t="str">
        <f>IF(E18="","",E18)</f>
        <v>Vyplň údaj</v>
      </c>
      <c r="I137" s="26" t="s">
        <v>35</v>
      </c>
      <c r="J137" s="29" t="str">
        <f>E24</f>
        <v xml:space="preserve"> </v>
      </c>
      <c r="L137" s="31"/>
    </row>
    <row r="138" spans="2:12" s="1" customFormat="1" ht="10.35" customHeight="1">
      <c r="B138" s="31"/>
      <c r="L138" s="31"/>
    </row>
    <row r="139" spans="2:20" s="10" customFormat="1" ht="29.25" customHeight="1">
      <c r="B139" s="111"/>
      <c r="C139" s="112" t="s">
        <v>130</v>
      </c>
      <c r="D139" s="113" t="s">
        <v>63</v>
      </c>
      <c r="E139" s="113" t="s">
        <v>59</v>
      </c>
      <c r="F139" s="113" t="s">
        <v>60</v>
      </c>
      <c r="G139" s="113" t="s">
        <v>131</v>
      </c>
      <c r="H139" s="113" t="s">
        <v>132</v>
      </c>
      <c r="I139" s="113" t="s">
        <v>133</v>
      </c>
      <c r="J139" s="113" t="s">
        <v>102</v>
      </c>
      <c r="K139" s="114" t="s">
        <v>134</v>
      </c>
      <c r="L139" s="111"/>
      <c r="M139" s="58" t="s">
        <v>1</v>
      </c>
      <c r="N139" s="59" t="s">
        <v>42</v>
      </c>
      <c r="O139" s="59" t="s">
        <v>135</v>
      </c>
      <c r="P139" s="59" t="s">
        <v>136</v>
      </c>
      <c r="Q139" s="59" t="s">
        <v>137</v>
      </c>
      <c r="R139" s="59" t="s">
        <v>138</v>
      </c>
      <c r="S139" s="59" t="s">
        <v>139</v>
      </c>
      <c r="T139" s="60" t="s">
        <v>140</v>
      </c>
    </row>
    <row r="140" spans="2:63" s="1" customFormat="1" ht="22.8" customHeight="1">
      <c r="B140" s="31"/>
      <c r="C140" s="63" t="s">
        <v>141</v>
      </c>
      <c r="J140" s="115">
        <f>BK140</f>
        <v>0</v>
      </c>
      <c r="L140" s="31"/>
      <c r="M140" s="61"/>
      <c r="N140" s="52"/>
      <c r="O140" s="52"/>
      <c r="P140" s="116">
        <f>P141+P478+P809+P825</f>
        <v>0</v>
      </c>
      <c r="Q140" s="52"/>
      <c r="R140" s="116">
        <f>R141+R478+R809+R825</f>
        <v>121.03717228407801</v>
      </c>
      <c r="S140" s="52"/>
      <c r="T140" s="117">
        <f>T141+T478+T809+T825</f>
        <v>23.130063270000004</v>
      </c>
      <c r="AT140" s="16" t="s">
        <v>77</v>
      </c>
      <c r="AU140" s="16" t="s">
        <v>104</v>
      </c>
      <c r="BK140" s="118">
        <f>BK141+BK478+BK809+BK825</f>
        <v>0</v>
      </c>
    </row>
    <row r="141" spans="2:63" s="11" customFormat="1" ht="25.95" customHeight="1">
      <c r="B141" s="119"/>
      <c r="D141" s="120" t="s">
        <v>77</v>
      </c>
      <c r="E141" s="121" t="s">
        <v>142</v>
      </c>
      <c r="F141" s="121" t="s">
        <v>143</v>
      </c>
      <c r="I141" s="122"/>
      <c r="J141" s="123">
        <f>BK141</f>
        <v>0</v>
      </c>
      <c r="L141" s="119"/>
      <c r="M141" s="124"/>
      <c r="P141" s="125">
        <f>P142+P168+P174+P201+P203+P291+P470+P476</f>
        <v>0</v>
      </c>
      <c r="R141" s="125">
        <f>R142+R168+R174+R201+R203+R291+R470+R476</f>
        <v>63.71171955460001</v>
      </c>
      <c r="T141" s="126">
        <f>T142+T168+T174+T201+T203+T291+T470+T476</f>
        <v>21.268490000000003</v>
      </c>
      <c r="AR141" s="120" t="s">
        <v>86</v>
      </c>
      <c r="AT141" s="127" t="s">
        <v>77</v>
      </c>
      <c r="AU141" s="127" t="s">
        <v>78</v>
      </c>
      <c r="AY141" s="120" t="s">
        <v>144</v>
      </c>
      <c r="BK141" s="128">
        <f>BK142+BK168+BK174+BK201+BK203+BK291+BK470+BK476</f>
        <v>0</v>
      </c>
    </row>
    <row r="142" spans="2:63" s="11" customFormat="1" ht="22.8" customHeight="1">
      <c r="B142" s="119"/>
      <c r="D142" s="120" t="s">
        <v>77</v>
      </c>
      <c r="E142" s="129" t="s">
        <v>86</v>
      </c>
      <c r="F142" s="129" t="s">
        <v>145</v>
      </c>
      <c r="I142" s="122"/>
      <c r="J142" s="130">
        <f>BK142</f>
        <v>0</v>
      </c>
      <c r="L142" s="119"/>
      <c r="M142" s="124"/>
      <c r="P142" s="125">
        <f>SUM(P143:P167)</f>
        <v>0</v>
      </c>
      <c r="R142" s="125">
        <f>SUM(R143:R167)</f>
        <v>0</v>
      </c>
      <c r="T142" s="126">
        <f>SUM(T143:T167)</f>
        <v>6.322500000000001</v>
      </c>
      <c r="AR142" s="120" t="s">
        <v>86</v>
      </c>
      <c r="AT142" s="127" t="s">
        <v>77</v>
      </c>
      <c r="AU142" s="127" t="s">
        <v>86</v>
      </c>
      <c r="AY142" s="120" t="s">
        <v>144</v>
      </c>
      <c r="BK142" s="128">
        <f>SUM(BK143:BK167)</f>
        <v>0</v>
      </c>
    </row>
    <row r="143" spans="2:65" s="1" customFormat="1" ht="21.75" customHeight="1">
      <c r="B143" s="31"/>
      <c r="C143" s="131" t="s">
        <v>86</v>
      </c>
      <c r="D143" s="131" t="s">
        <v>146</v>
      </c>
      <c r="E143" s="132" t="s">
        <v>147</v>
      </c>
      <c r="F143" s="133" t="s">
        <v>148</v>
      </c>
      <c r="G143" s="134" t="s">
        <v>149</v>
      </c>
      <c r="H143" s="135">
        <v>22.5</v>
      </c>
      <c r="I143" s="136"/>
      <c r="J143" s="137">
        <f>ROUND(I143*H143,2)</f>
        <v>0</v>
      </c>
      <c r="K143" s="133" t="s">
        <v>150</v>
      </c>
      <c r="L143" s="31"/>
      <c r="M143" s="138" t="s">
        <v>1</v>
      </c>
      <c r="N143" s="139" t="s">
        <v>44</v>
      </c>
      <c r="P143" s="140">
        <f>O143*H143</f>
        <v>0</v>
      </c>
      <c r="Q143" s="140">
        <v>0</v>
      </c>
      <c r="R143" s="140">
        <f>Q143*H143</f>
        <v>0</v>
      </c>
      <c r="S143" s="140">
        <v>0.281</v>
      </c>
      <c r="T143" s="141">
        <f>S143*H143</f>
        <v>6.322500000000001</v>
      </c>
      <c r="AR143" s="142" t="s">
        <v>151</v>
      </c>
      <c r="AT143" s="142" t="s">
        <v>146</v>
      </c>
      <c r="AU143" s="142" t="s">
        <v>152</v>
      </c>
      <c r="AY143" s="16" t="s">
        <v>144</v>
      </c>
      <c r="BE143" s="143">
        <f>IF(N143="základní",J143,0)</f>
        <v>0</v>
      </c>
      <c r="BF143" s="143">
        <f>IF(N143="snížená",J143,0)</f>
        <v>0</v>
      </c>
      <c r="BG143" s="143">
        <f>IF(N143="zákl. přenesená",J143,0)</f>
        <v>0</v>
      </c>
      <c r="BH143" s="143">
        <f>IF(N143="sníž. přenesená",J143,0)</f>
        <v>0</v>
      </c>
      <c r="BI143" s="143">
        <f>IF(N143="nulová",J143,0)</f>
        <v>0</v>
      </c>
      <c r="BJ143" s="16" t="s">
        <v>152</v>
      </c>
      <c r="BK143" s="143">
        <f>ROUND(I143*H143,2)</f>
        <v>0</v>
      </c>
      <c r="BL143" s="16" t="s">
        <v>151</v>
      </c>
      <c r="BM143" s="142" t="s">
        <v>153</v>
      </c>
    </row>
    <row r="144" spans="2:51" s="12" customFormat="1" ht="10.2">
      <c r="B144" s="144"/>
      <c r="D144" s="145" t="s">
        <v>154</v>
      </c>
      <c r="E144" s="146" t="s">
        <v>1</v>
      </c>
      <c r="F144" s="147" t="s">
        <v>155</v>
      </c>
      <c r="H144" s="146" t="s">
        <v>1</v>
      </c>
      <c r="I144" s="148"/>
      <c r="L144" s="144"/>
      <c r="M144" s="149"/>
      <c r="T144" s="150"/>
      <c r="AT144" s="146" t="s">
        <v>154</v>
      </c>
      <c r="AU144" s="146" t="s">
        <v>152</v>
      </c>
      <c r="AV144" s="12" t="s">
        <v>86</v>
      </c>
      <c r="AW144" s="12" t="s">
        <v>34</v>
      </c>
      <c r="AX144" s="12" t="s">
        <v>78</v>
      </c>
      <c r="AY144" s="146" t="s">
        <v>144</v>
      </c>
    </row>
    <row r="145" spans="2:51" s="12" customFormat="1" ht="10.2">
      <c r="B145" s="144"/>
      <c r="D145" s="145" t="s">
        <v>154</v>
      </c>
      <c r="E145" s="146" t="s">
        <v>1</v>
      </c>
      <c r="F145" s="147" t="s">
        <v>156</v>
      </c>
      <c r="H145" s="146" t="s">
        <v>1</v>
      </c>
      <c r="I145" s="148"/>
      <c r="L145" s="144"/>
      <c r="M145" s="149"/>
      <c r="T145" s="150"/>
      <c r="AT145" s="146" t="s">
        <v>154</v>
      </c>
      <c r="AU145" s="146" t="s">
        <v>152</v>
      </c>
      <c r="AV145" s="12" t="s">
        <v>86</v>
      </c>
      <c r="AW145" s="12" t="s">
        <v>34</v>
      </c>
      <c r="AX145" s="12" t="s">
        <v>78</v>
      </c>
      <c r="AY145" s="146" t="s">
        <v>144</v>
      </c>
    </row>
    <row r="146" spans="2:51" s="13" customFormat="1" ht="10.2">
      <c r="B146" s="151"/>
      <c r="D146" s="145" t="s">
        <v>154</v>
      </c>
      <c r="E146" s="152" t="s">
        <v>1</v>
      </c>
      <c r="F146" s="153" t="s">
        <v>157</v>
      </c>
      <c r="H146" s="154">
        <v>22.5</v>
      </c>
      <c r="I146" s="155"/>
      <c r="L146" s="151"/>
      <c r="M146" s="156"/>
      <c r="T146" s="157"/>
      <c r="AT146" s="152" t="s">
        <v>154</v>
      </c>
      <c r="AU146" s="152" t="s">
        <v>152</v>
      </c>
      <c r="AV146" s="13" t="s">
        <v>152</v>
      </c>
      <c r="AW146" s="13" t="s">
        <v>34</v>
      </c>
      <c r="AX146" s="13" t="s">
        <v>78</v>
      </c>
      <c r="AY146" s="152" t="s">
        <v>144</v>
      </c>
    </row>
    <row r="147" spans="2:51" s="14" customFormat="1" ht="10.2">
      <c r="B147" s="158"/>
      <c r="D147" s="145" t="s">
        <v>154</v>
      </c>
      <c r="E147" s="159" t="s">
        <v>1</v>
      </c>
      <c r="F147" s="160" t="s">
        <v>158</v>
      </c>
      <c r="H147" s="161">
        <v>22.5</v>
      </c>
      <c r="I147" s="162"/>
      <c r="L147" s="158"/>
      <c r="M147" s="163"/>
      <c r="T147" s="164"/>
      <c r="AT147" s="159" t="s">
        <v>154</v>
      </c>
      <c r="AU147" s="159" t="s">
        <v>152</v>
      </c>
      <c r="AV147" s="14" t="s">
        <v>151</v>
      </c>
      <c r="AW147" s="14" t="s">
        <v>34</v>
      </c>
      <c r="AX147" s="14" t="s">
        <v>86</v>
      </c>
      <c r="AY147" s="159" t="s">
        <v>144</v>
      </c>
    </row>
    <row r="148" spans="2:65" s="1" customFormat="1" ht="33" customHeight="1">
      <c r="B148" s="31"/>
      <c r="C148" s="131" t="s">
        <v>152</v>
      </c>
      <c r="D148" s="131" t="s">
        <v>146</v>
      </c>
      <c r="E148" s="132" t="s">
        <v>159</v>
      </c>
      <c r="F148" s="133" t="s">
        <v>160</v>
      </c>
      <c r="G148" s="134" t="s">
        <v>161</v>
      </c>
      <c r="H148" s="135">
        <v>10.125</v>
      </c>
      <c r="I148" s="136"/>
      <c r="J148" s="137">
        <f>ROUND(I148*H148,2)</f>
        <v>0</v>
      </c>
      <c r="K148" s="133" t="s">
        <v>150</v>
      </c>
      <c r="L148" s="31"/>
      <c r="M148" s="138" t="s">
        <v>1</v>
      </c>
      <c r="N148" s="139" t="s">
        <v>44</v>
      </c>
      <c r="P148" s="140">
        <f>O148*H148</f>
        <v>0</v>
      </c>
      <c r="Q148" s="140">
        <v>0</v>
      </c>
      <c r="R148" s="140">
        <f>Q148*H148</f>
        <v>0</v>
      </c>
      <c r="S148" s="140">
        <v>0</v>
      </c>
      <c r="T148" s="141">
        <f>S148*H148</f>
        <v>0</v>
      </c>
      <c r="AR148" s="142" t="s">
        <v>151</v>
      </c>
      <c r="AT148" s="142" t="s">
        <v>146</v>
      </c>
      <c r="AU148" s="142" t="s">
        <v>152</v>
      </c>
      <c r="AY148" s="16" t="s">
        <v>144</v>
      </c>
      <c r="BE148" s="143">
        <f>IF(N148="základní",J148,0)</f>
        <v>0</v>
      </c>
      <c r="BF148" s="143">
        <f>IF(N148="snížená",J148,0)</f>
        <v>0</v>
      </c>
      <c r="BG148" s="143">
        <f>IF(N148="zákl. přenesená",J148,0)</f>
        <v>0</v>
      </c>
      <c r="BH148" s="143">
        <f>IF(N148="sníž. přenesená",J148,0)</f>
        <v>0</v>
      </c>
      <c r="BI148" s="143">
        <f>IF(N148="nulová",J148,0)</f>
        <v>0</v>
      </c>
      <c r="BJ148" s="16" t="s">
        <v>152</v>
      </c>
      <c r="BK148" s="143">
        <f>ROUND(I148*H148,2)</f>
        <v>0</v>
      </c>
      <c r="BL148" s="16" t="s">
        <v>151</v>
      </c>
      <c r="BM148" s="142" t="s">
        <v>162</v>
      </c>
    </row>
    <row r="149" spans="2:51" s="12" customFormat="1" ht="10.2">
      <c r="B149" s="144"/>
      <c r="D149" s="145" t="s">
        <v>154</v>
      </c>
      <c r="E149" s="146" t="s">
        <v>1</v>
      </c>
      <c r="F149" s="147" t="s">
        <v>163</v>
      </c>
      <c r="H149" s="146" t="s">
        <v>1</v>
      </c>
      <c r="I149" s="148"/>
      <c r="L149" s="144"/>
      <c r="M149" s="149"/>
      <c r="T149" s="150"/>
      <c r="AT149" s="146" t="s">
        <v>154</v>
      </c>
      <c r="AU149" s="146" t="s">
        <v>152</v>
      </c>
      <c r="AV149" s="12" t="s">
        <v>86</v>
      </c>
      <c r="AW149" s="12" t="s">
        <v>34</v>
      </c>
      <c r="AX149" s="12" t="s">
        <v>78</v>
      </c>
      <c r="AY149" s="146" t="s">
        <v>144</v>
      </c>
    </row>
    <row r="150" spans="2:51" s="13" customFormat="1" ht="10.2">
      <c r="B150" s="151"/>
      <c r="D150" s="145" t="s">
        <v>154</v>
      </c>
      <c r="E150" s="152" t="s">
        <v>1</v>
      </c>
      <c r="F150" s="153" t="s">
        <v>164</v>
      </c>
      <c r="H150" s="154">
        <v>10.125</v>
      </c>
      <c r="I150" s="155"/>
      <c r="L150" s="151"/>
      <c r="M150" s="156"/>
      <c r="T150" s="157"/>
      <c r="AT150" s="152" t="s">
        <v>154</v>
      </c>
      <c r="AU150" s="152" t="s">
        <v>152</v>
      </c>
      <c r="AV150" s="13" t="s">
        <v>152</v>
      </c>
      <c r="AW150" s="13" t="s">
        <v>34</v>
      </c>
      <c r="AX150" s="13" t="s">
        <v>78</v>
      </c>
      <c r="AY150" s="152" t="s">
        <v>144</v>
      </c>
    </row>
    <row r="151" spans="2:51" s="14" customFormat="1" ht="10.2">
      <c r="B151" s="158"/>
      <c r="D151" s="145" t="s">
        <v>154</v>
      </c>
      <c r="E151" s="159" t="s">
        <v>1</v>
      </c>
      <c r="F151" s="160" t="s">
        <v>158</v>
      </c>
      <c r="H151" s="161">
        <v>10.125</v>
      </c>
      <c r="I151" s="162"/>
      <c r="L151" s="158"/>
      <c r="M151" s="163"/>
      <c r="T151" s="164"/>
      <c r="AT151" s="159" t="s">
        <v>154</v>
      </c>
      <c r="AU151" s="159" t="s">
        <v>152</v>
      </c>
      <c r="AV151" s="14" t="s">
        <v>151</v>
      </c>
      <c r="AW151" s="14" t="s">
        <v>34</v>
      </c>
      <c r="AX151" s="14" t="s">
        <v>86</v>
      </c>
      <c r="AY151" s="159" t="s">
        <v>144</v>
      </c>
    </row>
    <row r="152" spans="2:65" s="1" customFormat="1" ht="37.8" customHeight="1">
      <c r="B152" s="31"/>
      <c r="C152" s="131" t="s">
        <v>165</v>
      </c>
      <c r="D152" s="131" t="s">
        <v>146</v>
      </c>
      <c r="E152" s="132" t="s">
        <v>166</v>
      </c>
      <c r="F152" s="133" t="s">
        <v>167</v>
      </c>
      <c r="G152" s="134" t="s">
        <v>161</v>
      </c>
      <c r="H152" s="135">
        <v>6.75</v>
      </c>
      <c r="I152" s="136"/>
      <c r="J152" s="137">
        <f>ROUND(I152*H152,2)</f>
        <v>0</v>
      </c>
      <c r="K152" s="133" t="s">
        <v>150</v>
      </c>
      <c r="L152" s="31"/>
      <c r="M152" s="138" t="s">
        <v>1</v>
      </c>
      <c r="N152" s="139" t="s">
        <v>44</v>
      </c>
      <c r="P152" s="140">
        <f>O152*H152</f>
        <v>0</v>
      </c>
      <c r="Q152" s="140">
        <v>0</v>
      </c>
      <c r="R152" s="140">
        <f>Q152*H152</f>
        <v>0</v>
      </c>
      <c r="S152" s="140">
        <v>0</v>
      </c>
      <c r="T152" s="141">
        <f>S152*H152</f>
        <v>0</v>
      </c>
      <c r="AR152" s="142" t="s">
        <v>151</v>
      </c>
      <c r="AT152" s="142" t="s">
        <v>146</v>
      </c>
      <c r="AU152" s="142" t="s">
        <v>152</v>
      </c>
      <c r="AY152" s="16" t="s">
        <v>144</v>
      </c>
      <c r="BE152" s="143">
        <f>IF(N152="základní",J152,0)</f>
        <v>0</v>
      </c>
      <c r="BF152" s="143">
        <f>IF(N152="snížená",J152,0)</f>
        <v>0</v>
      </c>
      <c r="BG152" s="143">
        <f>IF(N152="zákl. přenesená",J152,0)</f>
        <v>0</v>
      </c>
      <c r="BH152" s="143">
        <f>IF(N152="sníž. přenesená",J152,0)</f>
        <v>0</v>
      </c>
      <c r="BI152" s="143">
        <f>IF(N152="nulová",J152,0)</f>
        <v>0</v>
      </c>
      <c r="BJ152" s="16" t="s">
        <v>152</v>
      </c>
      <c r="BK152" s="143">
        <f>ROUND(I152*H152,2)</f>
        <v>0</v>
      </c>
      <c r="BL152" s="16" t="s">
        <v>151</v>
      </c>
      <c r="BM152" s="142" t="s">
        <v>168</v>
      </c>
    </row>
    <row r="153" spans="2:51" s="12" customFormat="1" ht="10.2">
      <c r="B153" s="144"/>
      <c r="D153" s="145" t="s">
        <v>154</v>
      </c>
      <c r="E153" s="146" t="s">
        <v>1</v>
      </c>
      <c r="F153" s="147" t="s">
        <v>169</v>
      </c>
      <c r="H153" s="146" t="s">
        <v>1</v>
      </c>
      <c r="I153" s="148"/>
      <c r="L153" s="144"/>
      <c r="M153" s="149"/>
      <c r="T153" s="150"/>
      <c r="AT153" s="146" t="s">
        <v>154</v>
      </c>
      <c r="AU153" s="146" t="s">
        <v>152</v>
      </c>
      <c r="AV153" s="12" t="s">
        <v>86</v>
      </c>
      <c r="AW153" s="12" t="s">
        <v>34</v>
      </c>
      <c r="AX153" s="12" t="s">
        <v>78</v>
      </c>
      <c r="AY153" s="146" t="s">
        <v>144</v>
      </c>
    </row>
    <row r="154" spans="2:51" s="13" customFormat="1" ht="10.2">
      <c r="B154" s="151"/>
      <c r="D154" s="145" t="s">
        <v>154</v>
      </c>
      <c r="E154" s="152" t="s">
        <v>1</v>
      </c>
      <c r="F154" s="153" t="s">
        <v>170</v>
      </c>
      <c r="H154" s="154">
        <v>10.125</v>
      </c>
      <c r="I154" s="155"/>
      <c r="L154" s="151"/>
      <c r="M154" s="156"/>
      <c r="T154" s="157"/>
      <c r="AT154" s="152" t="s">
        <v>154</v>
      </c>
      <c r="AU154" s="152" t="s">
        <v>152</v>
      </c>
      <c r="AV154" s="13" t="s">
        <v>152</v>
      </c>
      <c r="AW154" s="13" t="s">
        <v>34</v>
      </c>
      <c r="AX154" s="13" t="s">
        <v>78</v>
      </c>
      <c r="AY154" s="152" t="s">
        <v>144</v>
      </c>
    </row>
    <row r="155" spans="2:51" s="12" customFormat="1" ht="10.2">
      <c r="B155" s="144"/>
      <c r="D155" s="145" t="s">
        <v>154</v>
      </c>
      <c r="E155" s="146" t="s">
        <v>1</v>
      </c>
      <c r="F155" s="147" t="s">
        <v>171</v>
      </c>
      <c r="H155" s="146" t="s">
        <v>1</v>
      </c>
      <c r="I155" s="148"/>
      <c r="L155" s="144"/>
      <c r="M155" s="149"/>
      <c r="T155" s="150"/>
      <c r="AT155" s="146" t="s">
        <v>154</v>
      </c>
      <c r="AU155" s="146" t="s">
        <v>152</v>
      </c>
      <c r="AV155" s="12" t="s">
        <v>86</v>
      </c>
      <c r="AW155" s="12" t="s">
        <v>34</v>
      </c>
      <c r="AX155" s="12" t="s">
        <v>78</v>
      </c>
      <c r="AY155" s="146" t="s">
        <v>144</v>
      </c>
    </row>
    <row r="156" spans="2:51" s="13" customFormat="1" ht="10.2">
      <c r="B156" s="151"/>
      <c r="D156" s="145" t="s">
        <v>154</v>
      </c>
      <c r="E156" s="152" t="s">
        <v>1</v>
      </c>
      <c r="F156" s="153" t="s">
        <v>172</v>
      </c>
      <c r="H156" s="154">
        <v>-3.375</v>
      </c>
      <c r="I156" s="155"/>
      <c r="L156" s="151"/>
      <c r="M156" s="156"/>
      <c r="T156" s="157"/>
      <c r="AT156" s="152" t="s">
        <v>154</v>
      </c>
      <c r="AU156" s="152" t="s">
        <v>152</v>
      </c>
      <c r="AV156" s="13" t="s">
        <v>152</v>
      </c>
      <c r="AW156" s="13" t="s">
        <v>34</v>
      </c>
      <c r="AX156" s="13" t="s">
        <v>78</v>
      </c>
      <c r="AY156" s="152" t="s">
        <v>144</v>
      </c>
    </row>
    <row r="157" spans="2:51" s="14" customFormat="1" ht="10.2">
      <c r="B157" s="158"/>
      <c r="D157" s="145" t="s">
        <v>154</v>
      </c>
      <c r="E157" s="159" t="s">
        <v>1</v>
      </c>
      <c r="F157" s="160" t="s">
        <v>158</v>
      </c>
      <c r="H157" s="161">
        <v>6.75</v>
      </c>
      <c r="I157" s="162"/>
      <c r="L157" s="158"/>
      <c r="M157" s="163"/>
      <c r="T157" s="164"/>
      <c r="AT157" s="159" t="s">
        <v>154</v>
      </c>
      <c r="AU157" s="159" t="s">
        <v>152</v>
      </c>
      <c r="AV157" s="14" t="s">
        <v>151</v>
      </c>
      <c r="AW157" s="14" t="s">
        <v>34</v>
      </c>
      <c r="AX157" s="14" t="s">
        <v>86</v>
      </c>
      <c r="AY157" s="159" t="s">
        <v>144</v>
      </c>
    </row>
    <row r="158" spans="2:65" s="1" customFormat="1" ht="24.15" customHeight="1">
      <c r="B158" s="31"/>
      <c r="C158" s="131" t="s">
        <v>151</v>
      </c>
      <c r="D158" s="131" t="s">
        <v>146</v>
      </c>
      <c r="E158" s="132" t="s">
        <v>173</v>
      </c>
      <c r="F158" s="133" t="s">
        <v>174</v>
      </c>
      <c r="G158" s="134" t="s">
        <v>161</v>
      </c>
      <c r="H158" s="135">
        <v>6.75</v>
      </c>
      <c r="I158" s="136"/>
      <c r="J158" s="137">
        <f>ROUND(I158*H158,2)</f>
        <v>0</v>
      </c>
      <c r="K158" s="133" t="s">
        <v>150</v>
      </c>
      <c r="L158" s="31"/>
      <c r="M158" s="138" t="s">
        <v>1</v>
      </c>
      <c r="N158" s="139" t="s">
        <v>44</v>
      </c>
      <c r="P158" s="140">
        <f>O158*H158</f>
        <v>0</v>
      </c>
      <c r="Q158" s="140">
        <v>0</v>
      </c>
      <c r="R158" s="140">
        <f>Q158*H158</f>
        <v>0</v>
      </c>
      <c r="S158" s="140">
        <v>0</v>
      </c>
      <c r="T158" s="141">
        <f>S158*H158</f>
        <v>0</v>
      </c>
      <c r="AR158" s="142" t="s">
        <v>151</v>
      </c>
      <c r="AT158" s="142" t="s">
        <v>146</v>
      </c>
      <c r="AU158" s="142" t="s">
        <v>152</v>
      </c>
      <c r="AY158" s="16" t="s">
        <v>144</v>
      </c>
      <c r="BE158" s="143">
        <f>IF(N158="základní",J158,0)</f>
        <v>0</v>
      </c>
      <c r="BF158" s="143">
        <f>IF(N158="snížená",J158,0)</f>
        <v>0</v>
      </c>
      <c r="BG158" s="143">
        <f>IF(N158="zákl. přenesená",J158,0)</f>
        <v>0</v>
      </c>
      <c r="BH158" s="143">
        <f>IF(N158="sníž. přenesená",J158,0)</f>
        <v>0</v>
      </c>
      <c r="BI158" s="143">
        <f>IF(N158="nulová",J158,0)</f>
        <v>0</v>
      </c>
      <c r="BJ158" s="16" t="s">
        <v>152</v>
      </c>
      <c r="BK158" s="143">
        <f>ROUND(I158*H158,2)</f>
        <v>0</v>
      </c>
      <c r="BL158" s="16" t="s">
        <v>151</v>
      </c>
      <c r="BM158" s="142" t="s">
        <v>175</v>
      </c>
    </row>
    <row r="159" spans="2:65" s="1" customFormat="1" ht="24.15" customHeight="1">
      <c r="B159" s="31"/>
      <c r="C159" s="131" t="s">
        <v>176</v>
      </c>
      <c r="D159" s="131" t="s">
        <v>146</v>
      </c>
      <c r="E159" s="132" t="s">
        <v>177</v>
      </c>
      <c r="F159" s="133" t="s">
        <v>178</v>
      </c>
      <c r="G159" s="134" t="s">
        <v>179</v>
      </c>
      <c r="H159" s="135">
        <v>12.15</v>
      </c>
      <c r="I159" s="136"/>
      <c r="J159" s="137">
        <f>ROUND(I159*H159,2)</f>
        <v>0</v>
      </c>
      <c r="K159" s="133" t="s">
        <v>150</v>
      </c>
      <c r="L159" s="31"/>
      <c r="M159" s="138" t="s">
        <v>1</v>
      </c>
      <c r="N159" s="139" t="s">
        <v>44</v>
      </c>
      <c r="P159" s="140">
        <f>O159*H159</f>
        <v>0</v>
      </c>
      <c r="Q159" s="140">
        <v>0</v>
      </c>
      <c r="R159" s="140">
        <f>Q159*H159</f>
        <v>0</v>
      </c>
      <c r="S159" s="140">
        <v>0</v>
      </c>
      <c r="T159" s="141">
        <f>S159*H159</f>
        <v>0</v>
      </c>
      <c r="AR159" s="142" t="s">
        <v>151</v>
      </c>
      <c r="AT159" s="142" t="s">
        <v>146</v>
      </c>
      <c r="AU159" s="142" t="s">
        <v>152</v>
      </c>
      <c r="AY159" s="16" t="s">
        <v>144</v>
      </c>
      <c r="BE159" s="143">
        <f>IF(N159="základní",J159,0)</f>
        <v>0</v>
      </c>
      <c r="BF159" s="143">
        <f>IF(N159="snížená",J159,0)</f>
        <v>0</v>
      </c>
      <c r="BG159" s="143">
        <f>IF(N159="zákl. přenesená",J159,0)</f>
        <v>0</v>
      </c>
      <c r="BH159" s="143">
        <f>IF(N159="sníž. přenesená",J159,0)</f>
        <v>0</v>
      </c>
      <c r="BI159" s="143">
        <f>IF(N159="nulová",J159,0)</f>
        <v>0</v>
      </c>
      <c r="BJ159" s="16" t="s">
        <v>152</v>
      </c>
      <c r="BK159" s="143">
        <f>ROUND(I159*H159,2)</f>
        <v>0</v>
      </c>
      <c r="BL159" s="16" t="s">
        <v>151</v>
      </c>
      <c r="BM159" s="142" t="s">
        <v>180</v>
      </c>
    </row>
    <row r="160" spans="2:51" s="13" customFormat="1" ht="10.2">
      <c r="B160" s="151"/>
      <c r="D160" s="145" t="s">
        <v>154</v>
      </c>
      <c r="E160" s="152" t="s">
        <v>1</v>
      </c>
      <c r="F160" s="153" t="s">
        <v>181</v>
      </c>
      <c r="H160" s="154">
        <v>12.15</v>
      </c>
      <c r="I160" s="155"/>
      <c r="L160" s="151"/>
      <c r="M160" s="156"/>
      <c r="T160" s="157"/>
      <c r="AT160" s="152" t="s">
        <v>154</v>
      </c>
      <c r="AU160" s="152" t="s">
        <v>152</v>
      </c>
      <c r="AV160" s="13" t="s">
        <v>152</v>
      </c>
      <c r="AW160" s="13" t="s">
        <v>34</v>
      </c>
      <c r="AX160" s="13" t="s">
        <v>86</v>
      </c>
      <c r="AY160" s="152" t="s">
        <v>144</v>
      </c>
    </row>
    <row r="161" spans="2:65" s="1" customFormat="1" ht="16.5" customHeight="1">
      <c r="B161" s="31"/>
      <c r="C161" s="131" t="s">
        <v>182</v>
      </c>
      <c r="D161" s="131" t="s">
        <v>146</v>
      </c>
      <c r="E161" s="132" t="s">
        <v>183</v>
      </c>
      <c r="F161" s="133" t="s">
        <v>184</v>
      </c>
      <c r="G161" s="134" t="s">
        <v>161</v>
      </c>
      <c r="H161" s="135">
        <v>6.75</v>
      </c>
      <c r="I161" s="136"/>
      <c r="J161" s="137">
        <f>ROUND(I161*H161,2)</f>
        <v>0</v>
      </c>
      <c r="K161" s="133" t="s">
        <v>150</v>
      </c>
      <c r="L161" s="31"/>
      <c r="M161" s="138" t="s">
        <v>1</v>
      </c>
      <c r="N161" s="139" t="s">
        <v>44</v>
      </c>
      <c r="P161" s="140">
        <f>O161*H161</f>
        <v>0</v>
      </c>
      <c r="Q161" s="140">
        <v>0</v>
      </c>
      <c r="R161" s="140">
        <f>Q161*H161</f>
        <v>0</v>
      </c>
      <c r="S161" s="140">
        <v>0</v>
      </c>
      <c r="T161" s="141">
        <f>S161*H161</f>
        <v>0</v>
      </c>
      <c r="AR161" s="142" t="s">
        <v>151</v>
      </c>
      <c r="AT161" s="142" t="s">
        <v>146</v>
      </c>
      <c r="AU161" s="142" t="s">
        <v>152</v>
      </c>
      <c r="AY161" s="16" t="s">
        <v>144</v>
      </c>
      <c r="BE161" s="143">
        <f>IF(N161="základní",J161,0)</f>
        <v>0</v>
      </c>
      <c r="BF161" s="143">
        <f>IF(N161="snížená",J161,0)</f>
        <v>0</v>
      </c>
      <c r="BG161" s="143">
        <f>IF(N161="zákl. přenesená",J161,0)</f>
        <v>0</v>
      </c>
      <c r="BH161" s="143">
        <f>IF(N161="sníž. přenesená",J161,0)</f>
        <v>0</v>
      </c>
      <c r="BI161" s="143">
        <f>IF(N161="nulová",J161,0)</f>
        <v>0</v>
      </c>
      <c r="BJ161" s="16" t="s">
        <v>152</v>
      </c>
      <c r="BK161" s="143">
        <f>ROUND(I161*H161,2)</f>
        <v>0</v>
      </c>
      <c r="BL161" s="16" t="s">
        <v>151</v>
      </c>
      <c r="BM161" s="142" t="s">
        <v>185</v>
      </c>
    </row>
    <row r="162" spans="2:65" s="1" customFormat="1" ht="24.15" customHeight="1">
      <c r="B162" s="31"/>
      <c r="C162" s="131" t="s">
        <v>186</v>
      </c>
      <c r="D162" s="131" t="s">
        <v>146</v>
      </c>
      <c r="E162" s="132" t="s">
        <v>187</v>
      </c>
      <c r="F162" s="133" t="s">
        <v>188</v>
      </c>
      <c r="G162" s="134" t="s">
        <v>161</v>
      </c>
      <c r="H162" s="135">
        <v>3.375</v>
      </c>
      <c r="I162" s="136"/>
      <c r="J162" s="137">
        <f>ROUND(I162*H162,2)</f>
        <v>0</v>
      </c>
      <c r="K162" s="133" t="s">
        <v>150</v>
      </c>
      <c r="L162" s="31"/>
      <c r="M162" s="138" t="s">
        <v>1</v>
      </c>
      <c r="N162" s="139" t="s">
        <v>44</v>
      </c>
      <c r="P162" s="140">
        <f>O162*H162</f>
        <v>0</v>
      </c>
      <c r="Q162" s="140">
        <v>0</v>
      </c>
      <c r="R162" s="140">
        <f>Q162*H162</f>
        <v>0</v>
      </c>
      <c r="S162" s="140">
        <v>0</v>
      </c>
      <c r="T162" s="141">
        <f>S162*H162</f>
        <v>0</v>
      </c>
      <c r="AR162" s="142" t="s">
        <v>151</v>
      </c>
      <c r="AT162" s="142" t="s">
        <v>146</v>
      </c>
      <c r="AU162" s="142" t="s">
        <v>152</v>
      </c>
      <c r="AY162" s="16" t="s">
        <v>144</v>
      </c>
      <c r="BE162" s="143">
        <f>IF(N162="základní",J162,0)</f>
        <v>0</v>
      </c>
      <c r="BF162" s="143">
        <f>IF(N162="snížená",J162,0)</f>
        <v>0</v>
      </c>
      <c r="BG162" s="143">
        <f>IF(N162="zákl. přenesená",J162,0)</f>
        <v>0</v>
      </c>
      <c r="BH162" s="143">
        <f>IF(N162="sníž. přenesená",J162,0)</f>
        <v>0</v>
      </c>
      <c r="BI162" s="143">
        <f>IF(N162="nulová",J162,0)</f>
        <v>0</v>
      </c>
      <c r="BJ162" s="16" t="s">
        <v>152</v>
      </c>
      <c r="BK162" s="143">
        <f>ROUND(I162*H162,2)</f>
        <v>0</v>
      </c>
      <c r="BL162" s="16" t="s">
        <v>151</v>
      </c>
      <c r="BM162" s="142" t="s">
        <v>189</v>
      </c>
    </row>
    <row r="163" spans="2:51" s="13" customFormat="1" ht="10.2">
      <c r="B163" s="151"/>
      <c r="D163" s="145" t="s">
        <v>154</v>
      </c>
      <c r="E163" s="152" t="s">
        <v>1</v>
      </c>
      <c r="F163" s="153" t="s">
        <v>190</v>
      </c>
      <c r="H163" s="154">
        <v>3.375</v>
      </c>
      <c r="I163" s="155"/>
      <c r="L163" s="151"/>
      <c r="M163" s="156"/>
      <c r="T163" s="157"/>
      <c r="AT163" s="152" t="s">
        <v>154</v>
      </c>
      <c r="AU163" s="152" t="s">
        <v>152</v>
      </c>
      <c r="AV163" s="13" t="s">
        <v>152</v>
      </c>
      <c r="AW163" s="13" t="s">
        <v>34</v>
      </c>
      <c r="AX163" s="13" t="s">
        <v>86</v>
      </c>
      <c r="AY163" s="152" t="s">
        <v>144</v>
      </c>
    </row>
    <row r="164" spans="2:65" s="1" customFormat="1" ht="24.15" customHeight="1">
      <c r="B164" s="31"/>
      <c r="C164" s="131" t="s">
        <v>191</v>
      </c>
      <c r="D164" s="131" t="s">
        <v>146</v>
      </c>
      <c r="E164" s="132" t="s">
        <v>192</v>
      </c>
      <c r="F164" s="133" t="s">
        <v>193</v>
      </c>
      <c r="G164" s="134" t="s">
        <v>149</v>
      </c>
      <c r="H164" s="135">
        <v>8.438</v>
      </c>
      <c r="I164" s="136"/>
      <c r="J164" s="137">
        <f>ROUND(I164*H164,2)</f>
        <v>0</v>
      </c>
      <c r="K164" s="133" t="s">
        <v>150</v>
      </c>
      <c r="L164" s="31"/>
      <c r="M164" s="138" t="s">
        <v>1</v>
      </c>
      <c r="N164" s="139" t="s">
        <v>44</v>
      </c>
      <c r="P164" s="140">
        <f>O164*H164</f>
        <v>0</v>
      </c>
      <c r="Q164" s="140">
        <v>0</v>
      </c>
      <c r="R164" s="140">
        <f>Q164*H164</f>
        <v>0</v>
      </c>
      <c r="S164" s="140">
        <v>0</v>
      </c>
      <c r="T164" s="141">
        <f>S164*H164</f>
        <v>0</v>
      </c>
      <c r="AR164" s="142" t="s">
        <v>151</v>
      </c>
      <c r="AT164" s="142" t="s">
        <v>146</v>
      </c>
      <c r="AU164" s="142" t="s">
        <v>152</v>
      </c>
      <c r="AY164" s="16" t="s">
        <v>144</v>
      </c>
      <c r="BE164" s="143">
        <f>IF(N164="základní",J164,0)</f>
        <v>0</v>
      </c>
      <c r="BF164" s="143">
        <f>IF(N164="snížená",J164,0)</f>
        <v>0</v>
      </c>
      <c r="BG164" s="143">
        <f>IF(N164="zákl. přenesená",J164,0)</f>
        <v>0</v>
      </c>
      <c r="BH164" s="143">
        <f>IF(N164="sníž. přenesená",J164,0)</f>
        <v>0</v>
      </c>
      <c r="BI164" s="143">
        <f>IF(N164="nulová",J164,0)</f>
        <v>0</v>
      </c>
      <c r="BJ164" s="16" t="s">
        <v>152</v>
      </c>
      <c r="BK164" s="143">
        <f>ROUND(I164*H164,2)</f>
        <v>0</v>
      </c>
      <c r="BL164" s="16" t="s">
        <v>151</v>
      </c>
      <c r="BM164" s="142" t="s">
        <v>194</v>
      </c>
    </row>
    <row r="165" spans="2:51" s="12" customFormat="1" ht="10.2">
      <c r="B165" s="144"/>
      <c r="D165" s="145" t="s">
        <v>154</v>
      </c>
      <c r="E165" s="146" t="s">
        <v>1</v>
      </c>
      <c r="F165" s="147" t="s">
        <v>195</v>
      </c>
      <c r="H165" s="146" t="s">
        <v>1</v>
      </c>
      <c r="I165" s="148"/>
      <c r="L165" s="144"/>
      <c r="M165" s="149"/>
      <c r="T165" s="150"/>
      <c r="AT165" s="146" t="s">
        <v>154</v>
      </c>
      <c r="AU165" s="146" t="s">
        <v>152</v>
      </c>
      <c r="AV165" s="12" t="s">
        <v>86</v>
      </c>
      <c r="AW165" s="12" t="s">
        <v>34</v>
      </c>
      <c r="AX165" s="12" t="s">
        <v>78</v>
      </c>
      <c r="AY165" s="146" t="s">
        <v>144</v>
      </c>
    </row>
    <row r="166" spans="2:51" s="13" customFormat="1" ht="10.2">
      <c r="B166" s="151"/>
      <c r="D166" s="145" t="s">
        <v>154</v>
      </c>
      <c r="E166" s="152" t="s">
        <v>1</v>
      </c>
      <c r="F166" s="153" t="s">
        <v>196</v>
      </c>
      <c r="H166" s="154">
        <v>8.438</v>
      </c>
      <c r="I166" s="155"/>
      <c r="L166" s="151"/>
      <c r="M166" s="156"/>
      <c r="T166" s="157"/>
      <c r="AT166" s="152" t="s">
        <v>154</v>
      </c>
      <c r="AU166" s="152" t="s">
        <v>152</v>
      </c>
      <c r="AV166" s="13" t="s">
        <v>152</v>
      </c>
      <c r="AW166" s="13" t="s">
        <v>34</v>
      </c>
      <c r="AX166" s="13" t="s">
        <v>78</v>
      </c>
      <c r="AY166" s="152" t="s">
        <v>144</v>
      </c>
    </row>
    <row r="167" spans="2:51" s="14" customFormat="1" ht="10.2">
      <c r="B167" s="158"/>
      <c r="D167" s="145" t="s">
        <v>154</v>
      </c>
      <c r="E167" s="159" t="s">
        <v>1</v>
      </c>
      <c r="F167" s="160" t="s">
        <v>158</v>
      </c>
      <c r="H167" s="161">
        <v>8.438</v>
      </c>
      <c r="I167" s="162"/>
      <c r="L167" s="158"/>
      <c r="M167" s="163"/>
      <c r="T167" s="164"/>
      <c r="AT167" s="159" t="s">
        <v>154</v>
      </c>
      <c r="AU167" s="159" t="s">
        <v>152</v>
      </c>
      <c r="AV167" s="14" t="s">
        <v>151</v>
      </c>
      <c r="AW167" s="14" t="s">
        <v>34</v>
      </c>
      <c r="AX167" s="14" t="s">
        <v>86</v>
      </c>
      <c r="AY167" s="159" t="s">
        <v>144</v>
      </c>
    </row>
    <row r="168" spans="2:63" s="11" customFormat="1" ht="22.8" customHeight="1">
      <c r="B168" s="119"/>
      <c r="D168" s="120" t="s">
        <v>77</v>
      </c>
      <c r="E168" s="129" t="s">
        <v>152</v>
      </c>
      <c r="F168" s="129" t="s">
        <v>197</v>
      </c>
      <c r="I168" s="122"/>
      <c r="J168" s="130">
        <f>BK168</f>
        <v>0</v>
      </c>
      <c r="L168" s="119"/>
      <c r="M168" s="124"/>
      <c r="P168" s="125">
        <f>SUM(P169:P173)</f>
        <v>0</v>
      </c>
      <c r="R168" s="125">
        <f>SUM(R169:R173)</f>
        <v>5.683529999999999</v>
      </c>
      <c r="T168" s="126">
        <f>SUM(T169:T173)</f>
        <v>0</v>
      </c>
      <c r="AR168" s="120" t="s">
        <v>86</v>
      </c>
      <c r="AT168" s="127" t="s">
        <v>77</v>
      </c>
      <c r="AU168" s="127" t="s">
        <v>86</v>
      </c>
      <c r="AY168" s="120" t="s">
        <v>144</v>
      </c>
      <c r="BK168" s="128">
        <f>SUM(BK169:BK173)</f>
        <v>0</v>
      </c>
    </row>
    <row r="169" spans="2:65" s="1" customFormat="1" ht="16.5" customHeight="1">
      <c r="B169" s="31"/>
      <c r="C169" s="131" t="s">
        <v>198</v>
      </c>
      <c r="D169" s="131" t="s">
        <v>146</v>
      </c>
      <c r="E169" s="132" t="s">
        <v>199</v>
      </c>
      <c r="F169" s="133" t="s">
        <v>200</v>
      </c>
      <c r="G169" s="134" t="s">
        <v>161</v>
      </c>
      <c r="H169" s="135">
        <v>2.953</v>
      </c>
      <c r="I169" s="136"/>
      <c r="J169" s="137">
        <f>ROUND(I169*H169,2)</f>
        <v>0</v>
      </c>
      <c r="K169" s="133" t="s">
        <v>150</v>
      </c>
      <c r="L169" s="31"/>
      <c r="M169" s="138" t="s">
        <v>1</v>
      </c>
      <c r="N169" s="139" t="s">
        <v>44</v>
      </c>
      <c r="P169" s="140">
        <f>O169*H169</f>
        <v>0</v>
      </c>
      <c r="Q169" s="140">
        <v>1.92</v>
      </c>
      <c r="R169" s="140">
        <f>Q169*H169</f>
        <v>5.669759999999999</v>
      </c>
      <c r="S169" s="140">
        <v>0</v>
      </c>
      <c r="T169" s="141">
        <f>S169*H169</f>
        <v>0</v>
      </c>
      <c r="AR169" s="142" t="s">
        <v>151</v>
      </c>
      <c r="AT169" s="142" t="s">
        <v>146</v>
      </c>
      <c r="AU169" s="142" t="s">
        <v>152</v>
      </c>
      <c r="AY169" s="16" t="s">
        <v>144</v>
      </c>
      <c r="BE169" s="143">
        <f>IF(N169="základní",J169,0)</f>
        <v>0</v>
      </c>
      <c r="BF169" s="143">
        <f>IF(N169="snížená",J169,0)</f>
        <v>0</v>
      </c>
      <c r="BG169" s="143">
        <f>IF(N169="zákl. přenesená",J169,0)</f>
        <v>0</v>
      </c>
      <c r="BH169" s="143">
        <f>IF(N169="sníž. přenesená",J169,0)</f>
        <v>0</v>
      </c>
      <c r="BI169" s="143">
        <f>IF(N169="nulová",J169,0)</f>
        <v>0</v>
      </c>
      <c r="BJ169" s="16" t="s">
        <v>152</v>
      </c>
      <c r="BK169" s="143">
        <f>ROUND(I169*H169,2)</f>
        <v>0</v>
      </c>
      <c r="BL169" s="16" t="s">
        <v>151</v>
      </c>
      <c r="BM169" s="142" t="s">
        <v>201</v>
      </c>
    </row>
    <row r="170" spans="2:51" s="13" customFormat="1" ht="10.2">
      <c r="B170" s="151"/>
      <c r="D170" s="145" t="s">
        <v>154</v>
      </c>
      <c r="E170" s="152" t="s">
        <v>1</v>
      </c>
      <c r="F170" s="153" t="s">
        <v>202</v>
      </c>
      <c r="H170" s="154">
        <v>2.953</v>
      </c>
      <c r="I170" s="155"/>
      <c r="L170" s="151"/>
      <c r="M170" s="156"/>
      <c r="T170" s="157"/>
      <c r="AT170" s="152" t="s">
        <v>154</v>
      </c>
      <c r="AU170" s="152" t="s">
        <v>152</v>
      </c>
      <c r="AV170" s="13" t="s">
        <v>152</v>
      </c>
      <c r="AW170" s="13" t="s">
        <v>34</v>
      </c>
      <c r="AX170" s="13" t="s">
        <v>86</v>
      </c>
      <c r="AY170" s="152" t="s">
        <v>144</v>
      </c>
    </row>
    <row r="171" spans="2:65" s="1" customFormat="1" ht="24.15" customHeight="1">
      <c r="B171" s="31"/>
      <c r="C171" s="131" t="s">
        <v>203</v>
      </c>
      <c r="D171" s="131" t="s">
        <v>146</v>
      </c>
      <c r="E171" s="132" t="s">
        <v>204</v>
      </c>
      <c r="F171" s="133" t="s">
        <v>205</v>
      </c>
      <c r="G171" s="134" t="s">
        <v>206</v>
      </c>
      <c r="H171" s="135">
        <v>28.125</v>
      </c>
      <c r="I171" s="136"/>
      <c r="J171" s="137">
        <f>ROUND(I171*H171,2)</f>
        <v>0</v>
      </c>
      <c r="K171" s="133" t="s">
        <v>150</v>
      </c>
      <c r="L171" s="31"/>
      <c r="M171" s="138" t="s">
        <v>1</v>
      </c>
      <c r="N171" s="139" t="s">
        <v>44</v>
      </c>
      <c r="P171" s="140">
        <f>O171*H171</f>
        <v>0</v>
      </c>
      <c r="Q171" s="140">
        <v>0.0004896</v>
      </c>
      <c r="R171" s="140">
        <f>Q171*H171</f>
        <v>0.01377</v>
      </c>
      <c r="S171" s="140">
        <v>0</v>
      </c>
      <c r="T171" s="141">
        <f>S171*H171</f>
        <v>0</v>
      </c>
      <c r="AR171" s="142" t="s">
        <v>151</v>
      </c>
      <c r="AT171" s="142" t="s">
        <v>146</v>
      </c>
      <c r="AU171" s="142" t="s">
        <v>152</v>
      </c>
      <c r="AY171" s="16" t="s">
        <v>144</v>
      </c>
      <c r="BE171" s="143">
        <f>IF(N171="základní",J171,0)</f>
        <v>0</v>
      </c>
      <c r="BF171" s="143">
        <f>IF(N171="snížená",J171,0)</f>
        <v>0</v>
      </c>
      <c r="BG171" s="143">
        <f>IF(N171="zákl. přenesená",J171,0)</f>
        <v>0</v>
      </c>
      <c r="BH171" s="143">
        <f>IF(N171="sníž. přenesená",J171,0)</f>
        <v>0</v>
      </c>
      <c r="BI171" s="143">
        <f>IF(N171="nulová",J171,0)</f>
        <v>0</v>
      </c>
      <c r="BJ171" s="16" t="s">
        <v>152</v>
      </c>
      <c r="BK171" s="143">
        <f>ROUND(I171*H171,2)</f>
        <v>0</v>
      </c>
      <c r="BL171" s="16" t="s">
        <v>151</v>
      </c>
      <c r="BM171" s="142" t="s">
        <v>207</v>
      </c>
    </row>
    <row r="172" spans="2:51" s="12" customFormat="1" ht="10.2">
      <c r="B172" s="144"/>
      <c r="D172" s="145" t="s">
        <v>154</v>
      </c>
      <c r="E172" s="146" t="s">
        <v>1</v>
      </c>
      <c r="F172" s="147" t="s">
        <v>208</v>
      </c>
      <c r="H172" s="146" t="s">
        <v>1</v>
      </c>
      <c r="I172" s="148"/>
      <c r="L172" s="144"/>
      <c r="M172" s="149"/>
      <c r="T172" s="150"/>
      <c r="AT172" s="146" t="s">
        <v>154</v>
      </c>
      <c r="AU172" s="146" t="s">
        <v>152</v>
      </c>
      <c r="AV172" s="12" t="s">
        <v>86</v>
      </c>
      <c r="AW172" s="12" t="s">
        <v>34</v>
      </c>
      <c r="AX172" s="12" t="s">
        <v>78</v>
      </c>
      <c r="AY172" s="146" t="s">
        <v>144</v>
      </c>
    </row>
    <row r="173" spans="2:51" s="13" customFormat="1" ht="10.2">
      <c r="B173" s="151"/>
      <c r="D173" s="145" t="s">
        <v>154</v>
      </c>
      <c r="E173" s="152" t="s">
        <v>1</v>
      </c>
      <c r="F173" s="153" t="s">
        <v>209</v>
      </c>
      <c r="H173" s="154">
        <v>28.125</v>
      </c>
      <c r="I173" s="155"/>
      <c r="L173" s="151"/>
      <c r="M173" s="156"/>
      <c r="T173" s="157"/>
      <c r="AT173" s="152" t="s">
        <v>154</v>
      </c>
      <c r="AU173" s="152" t="s">
        <v>152</v>
      </c>
      <c r="AV173" s="13" t="s">
        <v>152</v>
      </c>
      <c r="AW173" s="13" t="s">
        <v>34</v>
      </c>
      <c r="AX173" s="13" t="s">
        <v>86</v>
      </c>
      <c r="AY173" s="152" t="s">
        <v>144</v>
      </c>
    </row>
    <row r="174" spans="2:63" s="11" customFormat="1" ht="22.8" customHeight="1">
      <c r="B174" s="119"/>
      <c r="D174" s="120" t="s">
        <v>77</v>
      </c>
      <c r="E174" s="129" t="s">
        <v>165</v>
      </c>
      <c r="F174" s="129" t="s">
        <v>210</v>
      </c>
      <c r="I174" s="122"/>
      <c r="J174" s="130">
        <f>BK174</f>
        <v>0</v>
      </c>
      <c r="L174" s="119"/>
      <c r="M174" s="124"/>
      <c r="P174" s="125">
        <f>SUM(P175:P200)</f>
        <v>0</v>
      </c>
      <c r="R174" s="125">
        <f>SUM(R175:R200)</f>
        <v>3.49308972835</v>
      </c>
      <c r="T174" s="126">
        <f>SUM(T175:T200)</f>
        <v>0</v>
      </c>
      <c r="AR174" s="120" t="s">
        <v>86</v>
      </c>
      <c r="AT174" s="127" t="s">
        <v>77</v>
      </c>
      <c r="AU174" s="127" t="s">
        <v>86</v>
      </c>
      <c r="AY174" s="120" t="s">
        <v>144</v>
      </c>
      <c r="BK174" s="128">
        <f>SUM(BK175:BK200)</f>
        <v>0</v>
      </c>
    </row>
    <row r="175" spans="2:65" s="1" customFormat="1" ht="24.15" customHeight="1">
      <c r="B175" s="31"/>
      <c r="C175" s="131" t="s">
        <v>211</v>
      </c>
      <c r="D175" s="131" t="s">
        <v>146</v>
      </c>
      <c r="E175" s="132" t="s">
        <v>212</v>
      </c>
      <c r="F175" s="133" t="s">
        <v>213</v>
      </c>
      <c r="G175" s="134" t="s">
        <v>161</v>
      </c>
      <c r="H175" s="135">
        <v>1.1</v>
      </c>
      <c r="I175" s="136"/>
      <c r="J175" s="137">
        <f>ROUND(I175*H175,2)</f>
        <v>0</v>
      </c>
      <c r="K175" s="133" t="s">
        <v>150</v>
      </c>
      <c r="L175" s="31"/>
      <c r="M175" s="138" t="s">
        <v>1</v>
      </c>
      <c r="N175" s="139" t="s">
        <v>44</v>
      </c>
      <c r="P175" s="140">
        <f>O175*H175</f>
        <v>0</v>
      </c>
      <c r="Q175" s="140">
        <v>2.50187</v>
      </c>
      <c r="R175" s="140">
        <f>Q175*H175</f>
        <v>2.752057</v>
      </c>
      <c r="S175" s="140">
        <v>0</v>
      </c>
      <c r="T175" s="141">
        <f>S175*H175</f>
        <v>0</v>
      </c>
      <c r="AR175" s="142" t="s">
        <v>151</v>
      </c>
      <c r="AT175" s="142" t="s">
        <v>146</v>
      </c>
      <c r="AU175" s="142" t="s">
        <v>152</v>
      </c>
      <c r="AY175" s="16" t="s">
        <v>144</v>
      </c>
      <c r="BE175" s="143">
        <f>IF(N175="základní",J175,0)</f>
        <v>0</v>
      </c>
      <c r="BF175" s="143">
        <f>IF(N175="snížená",J175,0)</f>
        <v>0</v>
      </c>
      <c r="BG175" s="143">
        <f>IF(N175="zákl. přenesená",J175,0)</f>
        <v>0</v>
      </c>
      <c r="BH175" s="143">
        <f>IF(N175="sníž. přenesená",J175,0)</f>
        <v>0</v>
      </c>
      <c r="BI175" s="143">
        <f>IF(N175="nulová",J175,0)</f>
        <v>0</v>
      </c>
      <c r="BJ175" s="16" t="s">
        <v>152</v>
      </c>
      <c r="BK175" s="143">
        <f>ROUND(I175*H175,2)</f>
        <v>0</v>
      </c>
      <c r="BL175" s="16" t="s">
        <v>151</v>
      </c>
      <c r="BM175" s="142" t="s">
        <v>214</v>
      </c>
    </row>
    <row r="176" spans="2:51" s="12" customFormat="1" ht="10.2">
      <c r="B176" s="144"/>
      <c r="D176" s="145" t="s">
        <v>154</v>
      </c>
      <c r="E176" s="146" t="s">
        <v>1</v>
      </c>
      <c r="F176" s="147" t="s">
        <v>215</v>
      </c>
      <c r="H176" s="146" t="s">
        <v>1</v>
      </c>
      <c r="I176" s="148"/>
      <c r="L176" s="144"/>
      <c r="M176" s="149"/>
      <c r="T176" s="150"/>
      <c r="AT176" s="146" t="s">
        <v>154</v>
      </c>
      <c r="AU176" s="146" t="s">
        <v>152</v>
      </c>
      <c r="AV176" s="12" t="s">
        <v>86</v>
      </c>
      <c r="AW176" s="12" t="s">
        <v>34</v>
      </c>
      <c r="AX176" s="12" t="s">
        <v>78</v>
      </c>
      <c r="AY176" s="146" t="s">
        <v>144</v>
      </c>
    </row>
    <row r="177" spans="2:51" s="13" customFormat="1" ht="10.2">
      <c r="B177" s="151"/>
      <c r="D177" s="145" t="s">
        <v>154</v>
      </c>
      <c r="E177" s="152" t="s">
        <v>1</v>
      </c>
      <c r="F177" s="153" t="s">
        <v>216</v>
      </c>
      <c r="H177" s="154">
        <v>0.716</v>
      </c>
      <c r="I177" s="155"/>
      <c r="L177" s="151"/>
      <c r="M177" s="156"/>
      <c r="T177" s="157"/>
      <c r="AT177" s="152" t="s">
        <v>154</v>
      </c>
      <c r="AU177" s="152" t="s">
        <v>152</v>
      </c>
      <c r="AV177" s="13" t="s">
        <v>152</v>
      </c>
      <c r="AW177" s="13" t="s">
        <v>34</v>
      </c>
      <c r="AX177" s="13" t="s">
        <v>78</v>
      </c>
      <c r="AY177" s="152" t="s">
        <v>144</v>
      </c>
    </row>
    <row r="178" spans="2:51" s="13" customFormat="1" ht="10.2">
      <c r="B178" s="151"/>
      <c r="D178" s="145" t="s">
        <v>154</v>
      </c>
      <c r="E178" s="152" t="s">
        <v>1</v>
      </c>
      <c r="F178" s="153" t="s">
        <v>217</v>
      </c>
      <c r="H178" s="154">
        <v>0.384</v>
      </c>
      <c r="I178" s="155"/>
      <c r="L178" s="151"/>
      <c r="M178" s="156"/>
      <c r="T178" s="157"/>
      <c r="AT178" s="152" t="s">
        <v>154</v>
      </c>
      <c r="AU178" s="152" t="s">
        <v>152</v>
      </c>
      <c r="AV178" s="13" t="s">
        <v>152</v>
      </c>
      <c r="AW178" s="13" t="s">
        <v>34</v>
      </c>
      <c r="AX178" s="13" t="s">
        <v>78</v>
      </c>
      <c r="AY178" s="152" t="s">
        <v>144</v>
      </c>
    </row>
    <row r="179" spans="2:51" s="14" customFormat="1" ht="10.2">
      <c r="B179" s="158"/>
      <c r="D179" s="145" t="s">
        <v>154</v>
      </c>
      <c r="E179" s="159" t="s">
        <v>1</v>
      </c>
      <c r="F179" s="160" t="s">
        <v>158</v>
      </c>
      <c r="H179" s="161">
        <v>1.1</v>
      </c>
      <c r="I179" s="162"/>
      <c r="L179" s="158"/>
      <c r="M179" s="163"/>
      <c r="T179" s="164"/>
      <c r="AT179" s="159" t="s">
        <v>154</v>
      </c>
      <c r="AU179" s="159" t="s">
        <v>152</v>
      </c>
      <c r="AV179" s="14" t="s">
        <v>151</v>
      </c>
      <c r="AW179" s="14" t="s">
        <v>34</v>
      </c>
      <c r="AX179" s="14" t="s">
        <v>86</v>
      </c>
      <c r="AY179" s="159" t="s">
        <v>144</v>
      </c>
    </row>
    <row r="180" spans="2:65" s="1" customFormat="1" ht="24.15" customHeight="1">
      <c r="B180" s="31"/>
      <c r="C180" s="131" t="s">
        <v>218</v>
      </c>
      <c r="D180" s="131" t="s">
        <v>146</v>
      </c>
      <c r="E180" s="132" t="s">
        <v>219</v>
      </c>
      <c r="F180" s="133" t="s">
        <v>220</v>
      </c>
      <c r="G180" s="134" t="s">
        <v>149</v>
      </c>
      <c r="H180" s="135">
        <v>4.093</v>
      </c>
      <c r="I180" s="136"/>
      <c r="J180" s="137">
        <f>ROUND(I180*H180,2)</f>
        <v>0</v>
      </c>
      <c r="K180" s="133" t="s">
        <v>150</v>
      </c>
      <c r="L180" s="31"/>
      <c r="M180" s="138" t="s">
        <v>1</v>
      </c>
      <c r="N180" s="139" t="s">
        <v>44</v>
      </c>
      <c r="P180" s="140">
        <f>O180*H180</f>
        <v>0</v>
      </c>
      <c r="Q180" s="140">
        <v>0.00243595</v>
      </c>
      <c r="R180" s="140">
        <f>Q180*H180</f>
        <v>0.00997034335</v>
      </c>
      <c r="S180" s="140">
        <v>0</v>
      </c>
      <c r="T180" s="141">
        <f>S180*H180</f>
        <v>0</v>
      </c>
      <c r="AR180" s="142" t="s">
        <v>151</v>
      </c>
      <c r="AT180" s="142" t="s">
        <v>146</v>
      </c>
      <c r="AU180" s="142" t="s">
        <v>152</v>
      </c>
      <c r="AY180" s="16" t="s">
        <v>144</v>
      </c>
      <c r="BE180" s="143">
        <f>IF(N180="základní",J180,0)</f>
        <v>0</v>
      </c>
      <c r="BF180" s="143">
        <f>IF(N180="snížená",J180,0)</f>
        <v>0</v>
      </c>
      <c r="BG180" s="143">
        <f>IF(N180="zákl. přenesená",J180,0)</f>
        <v>0</v>
      </c>
      <c r="BH180" s="143">
        <f>IF(N180="sníž. přenesená",J180,0)</f>
        <v>0</v>
      </c>
      <c r="BI180" s="143">
        <f>IF(N180="nulová",J180,0)</f>
        <v>0</v>
      </c>
      <c r="BJ180" s="16" t="s">
        <v>152</v>
      </c>
      <c r="BK180" s="143">
        <f>ROUND(I180*H180,2)</f>
        <v>0</v>
      </c>
      <c r="BL180" s="16" t="s">
        <v>151</v>
      </c>
      <c r="BM180" s="142" t="s">
        <v>221</v>
      </c>
    </row>
    <row r="181" spans="2:47" s="1" customFormat="1" ht="19.2">
      <c r="B181" s="31"/>
      <c r="D181" s="145" t="s">
        <v>222</v>
      </c>
      <c r="F181" s="165" t="s">
        <v>223</v>
      </c>
      <c r="I181" s="166"/>
      <c r="L181" s="31"/>
      <c r="M181" s="167"/>
      <c r="T181" s="55"/>
      <c r="AT181" s="16" t="s">
        <v>222</v>
      </c>
      <c r="AU181" s="16" t="s">
        <v>152</v>
      </c>
    </row>
    <row r="182" spans="2:51" s="12" customFormat="1" ht="10.2">
      <c r="B182" s="144"/>
      <c r="D182" s="145" t="s">
        <v>154</v>
      </c>
      <c r="E182" s="146" t="s">
        <v>1</v>
      </c>
      <c r="F182" s="147" t="s">
        <v>215</v>
      </c>
      <c r="H182" s="146" t="s">
        <v>1</v>
      </c>
      <c r="I182" s="148"/>
      <c r="L182" s="144"/>
      <c r="M182" s="149"/>
      <c r="T182" s="150"/>
      <c r="AT182" s="146" t="s">
        <v>154</v>
      </c>
      <c r="AU182" s="146" t="s">
        <v>152</v>
      </c>
      <c r="AV182" s="12" t="s">
        <v>86</v>
      </c>
      <c r="AW182" s="12" t="s">
        <v>34</v>
      </c>
      <c r="AX182" s="12" t="s">
        <v>78</v>
      </c>
      <c r="AY182" s="146" t="s">
        <v>144</v>
      </c>
    </row>
    <row r="183" spans="2:51" s="13" customFormat="1" ht="10.2">
      <c r="B183" s="151"/>
      <c r="D183" s="145" t="s">
        <v>154</v>
      </c>
      <c r="E183" s="152" t="s">
        <v>1</v>
      </c>
      <c r="F183" s="153" t="s">
        <v>224</v>
      </c>
      <c r="H183" s="154">
        <v>4.093</v>
      </c>
      <c r="I183" s="155"/>
      <c r="L183" s="151"/>
      <c r="M183" s="156"/>
      <c r="T183" s="157"/>
      <c r="AT183" s="152" t="s">
        <v>154</v>
      </c>
      <c r="AU183" s="152" t="s">
        <v>152</v>
      </c>
      <c r="AV183" s="13" t="s">
        <v>152</v>
      </c>
      <c r="AW183" s="13" t="s">
        <v>34</v>
      </c>
      <c r="AX183" s="13" t="s">
        <v>78</v>
      </c>
      <c r="AY183" s="152" t="s">
        <v>144</v>
      </c>
    </row>
    <row r="184" spans="2:51" s="14" customFormat="1" ht="10.2">
      <c r="B184" s="158"/>
      <c r="D184" s="145" t="s">
        <v>154</v>
      </c>
      <c r="E184" s="159" t="s">
        <v>1</v>
      </c>
      <c r="F184" s="160" t="s">
        <v>158</v>
      </c>
      <c r="H184" s="161">
        <v>4.093</v>
      </c>
      <c r="I184" s="162"/>
      <c r="L184" s="158"/>
      <c r="M184" s="163"/>
      <c r="T184" s="164"/>
      <c r="AT184" s="159" t="s">
        <v>154</v>
      </c>
      <c r="AU184" s="159" t="s">
        <v>152</v>
      </c>
      <c r="AV184" s="14" t="s">
        <v>151</v>
      </c>
      <c r="AW184" s="14" t="s">
        <v>34</v>
      </c>
      <c r="AX184" s="14" t="s">
        <v>86</v>
      </c>
      <c r="AY184" s="159" t="s">
        <v>144</v>
      </c>
    </row>
    <row r="185" spans="2:65" s="1" customFormat="1" ht="24.15" customHeight="1">
      <c r="B185" s="31"/>
      <c r="C185" s="131" t="s">
        <v>225</v>
      </c>
      <c r="D185" s="131" t="s">
        <v>146</v>
      </c>
      <c r="E185" s="132" t="s">
        <v>226</v>
      </c>
      <c r="F185" s="133" t="s">
        <v>227</v>
      </c>
      <c r="G185" s="134" t="s">
        <v>149</v>
      </c>
      <c r="H185" s="135">
        <v>4.093</v>
      </c>
      <c r="I185" s="136"/>
      <c r="J185" s="137">
        <f>ROUND(I185*H185,2)</f>
        <v>0</v>
      </c>
      <c r="K185" s="133" t="s">
        <v>150</v>
      </c>
      <c r="L185" s="31"/>
      <c r="M185" s="138" t="s">
        <v>1</v>
      </c>
      <c r="N185" s="139" t="s">
        <v>44</v>
      </c>
      <c r="P185" s="140">
        <f>O185*H185</f>
        <v>0</v>
      </c>
      <c r="Q185" s="140">
        <v>0</v>
      </c>
      <c r="R185" s="140">
        <f>Q185*H185</f>
        <v>0</v>
      </c>
      <c r="S185" s="140">
        <v>0</v>
      </c>
      <c r="T185" s="141">
        <f>S185*H185</f>
        <v>0</v>
      </c>
      <c r="AR185" s="142" t="s">
        <v>151</v>
      </c>
      <c r="AT185" s="142" t="s">
        <v>146</v>
      </c>
      <c r="AU185" s="142" t="s">
        <v>152</v>
      </c>
      <c r="AY185" s="16" t="s">
        <v>144</v>
      </c>
      <c r="BE185" s="143">
        <f>IF(N185="základní",J185,0)</f>
        <v>0</v>
      </c>
      <c r="BF185" s="143">
        <f>IF(N185="snížená",J185,0)</f>
        <v>0</v>
      </c>
      <c r="BG185" s="143">
        <f>IF(N185="zákl. přenesená",J185,0)</f>
        <v>0</v>
      </c>
      <c r="BH185" s="143">
        <f>IF(N185="sníž. přenesená",J185,0)</f>
        <v>0</v>
      </c>
      <c r="BI185" s="143">
        <f>IF(N185="nulová",J185,0)</f>
        <v>0</v>
      </c>
      <c r="BJ185" s="16" t="s">
        <v>152</v>
      </c>
      <c r="BK185" s="143">
        <f>ROUND(I185*H185,2)</f>
        <v>0</v>
      </c>
      <c r="BL185" s="16" t="s">
        <v>151</v>
      </c>
      <c r="BM185" s="142" t="s">
        <v>228</v>
      </c>
    </row>
    <row r="186" spans="2:65" s="1" customFormat="1" ht="24.15" customHeight="1">
      <c r="B186" s="31"/>
      <c r="C186" s="131" t="s">
        <v>229</v>
      </c>
      <c r="D186" s="131" t="s">
        <v>146</v>
      </c>
      <c r="E186" s="132" t="s">
        <v>230</v>
      </c>
      <c r="F186" s="133" t="s">
        <v>231</v>
      </c>
      <c r="G186" s="134" t="s">
        <v>179</v>
      </c>
      <c r="H186" s="135">
        <v>0.25</v>
      </c>
      <c r="I186" s="136"/>
      <c r="J186" s="137">
        <f>ROUND(I186*H186,2)</f>
        <v>0</v>
      </c>
      <c r="K186" s="133" t="s">
        <v>150</v>
      </c>
      <c r="L186" s="31"/>
      <c r="M186" s="138" t="s">
        <v>1</v>
      </c>
      <c r="N186" s="139" t="s">
        <v>44</v>
      </c>
      <c r="P186" s="140">
        <f>O186*H186</f>
        <v>0</v>
      </c>
      <c r="Q186" s="140">
        <v>1.0523719</v>
      </c>
      <c r="R186" s="140">
        <f>Q186*H186</f>
        <v>0.263092975</v>
      </c>
      <c r="S186" s="140">
        <v>0</v>
      </c>
      <c r="T186" s="141">
        <f>S186*H186</f>
        <v>0</v>
      </c>
      <c r="AR186" s="142" t="s">
        <v>151</v>
      </c>
      <c r="AT186" s="142" t="s">
        <v>146</v>
      </c>
      <c r="AU186" s="142" t="s">
        <v>152</v>
      </c>
      <c r="AY186" s="16" t="s">
        <v>144</v>
      </c>
      <c r="BE186" s="143">
        <f>IF(N186="základní",J186,0)</f>
        <v>0</v>
      </c>
      <c r="BF186" s="143">
        <f>IF(N186="snížená",J186,0)</f>
        <v>0</v>
      </c>
      <c r="BG186" s="143">
        <f>IF(N186="zákl. přenesená",J186,0)</f>
        <v>0</v>
      </c>
      <c r="BH186" s="143">
        <f>IF(N186="sníž. přenesená",J186,0)</f>
        <v>0</v>
      </c>
      <c r="BI186" s="143">
        <f>IF(N186="nulová",J186,0)</f>
        <v>0</v>
      </c>
      <c r="BJ186" s="16" t="s">
        <v>152</v>
      </c>
      <c r="BK186" s="143">
        <f>ROUND(I186*H186,2)</f>
        <v>0</v>
      </c>
      <c r="BL186" s="16" t="s">
        <v>151</v>
      </c>
      <c r="BM186" s="142" t="s">
        <v>232</v>
      </c>
    </row>
    <row r="187" spans="2:51" s="12" customFormat="1" ht="10.2">
      <c r="B187" s="144"/>
      <c r="D187" s="145" t="s">
        <v>154</v>
      </c>
      <c r="E187" s="146" t="s">
        <v>1</v>
      </c>
      <c r="F187" s="147" t="s">
        <v>233</v>
      </c>
      <c r="H187" s="146" t="s">
        <v>1</v>
      </c>
      <c r="I187" s="148"/>
      <c r="L187" s="144"/>
      <c r="M187" s="149"/>
      <c r="T187" s="150"/>
      <c r="AT187" s="146" t="s">
        <v>154</v>
      </c>
      <c r="AU187" s="146" t="s">
        <v>152</v>
      </c>
      <c r="AV187" s="12" t="s">
        <v>86</v>
      </c>
      <c r="AW187" s="12" t="s">
        <v>34</v>
      </c>
      <c r="AX187" s="12" t="s">
        <v>78</v>
      </c>
      <c r="AY187" s="146" t="s">
        <v>144</v>
      </c>
    </row>
    <row r="188" spans="2:51" s="13" customFormat="1" ht="10.2">
      <c r="B188" s="151"/>
      <c r="D188" s="145" t="s">
        <v>154</v>
      </c>
      <c r="E188" s="152" t="s">
        <v>1</v>
      </c>
      <c r="F188" s="153" t="s">
        <v>234</v>
      </c>
      <c r="H188" s="154">
        <v>0.25</v>
      </c>
      <c r="I188" s="155"/>
      <c r="L188" s="151"/>
      <c r="M188" s="156"/>
      <c r="T188" s="157"/>
      <c r="AT188" s="152" t="s">
        <v>154</v>
      </c>
      <c r="AU188" s="152" t="s">
        <v>152</v>
      </c>
      <c r="AV188" s="13" t="s">
        <v>152</v>
      </c>
      <c r="AW188" s="13" t="s">
        <v>34</v>
      </c>
      <c r="AX188" s="13" t="s">
        <v>78</v>
      </c>
      <c r="AY188" s="152" t="s">
        <v>144</v>
      </c>
    </row>
    <row r="189" spans="2:51" s="14" customFormat="1" ht="10.2">
      <c r="B189" s="158"/>
      <c r="D189" s="145" t="s">
        <v>154</v>
      </c>
      <c r="E189" s="159" t="s">
        <v>1</v>
      </c>
      <c r="F189" s="160" t="s">
        <v>158</v>
      </c>
      <c r="H189" s="161">
        <v>0.25</v>
      </c>
      <c r="I189" s="162"/>
      <c r="L189" s="158"/>
      <c r="M189" s="163"/>
      <c r="T189" s="164"/>
      <c r="AT189" s="159" t="s">
        <v>154</v>
      </c>
      <c r="AU189" s="159" t="s">
        <v>152</v>
      </c>
      <c r="AV189" s="14" t="s">
        <v>151</v>
      </c>
      <c r="AW189" s="14" t="s">
        <v>34</v>
      </c>
      <c r="AX189" s="14" t="s">
        <v>86</v>
      </c>
      <c r="AY189" s="159" t="s">
        <v>144</v>
      </c>
    </row>
    <row r="190" spans="2:65" s="1" customFormat="1" ht="24.15" customHeight="1">
      <c r="B190" s="31"/>
      <c r="C190" s="131" t="s">
        <v>8</v>
      </c>
      <c r="D190" s="131" t="s">
        <v>146</v>
      </c>
      <c r="E190" s="132" t="s">
        <v>235</v>
      </c>
      <c r="F190" s="133" t="s">
        <v>236</v>
      </c>
      <c r="G190" s="134" t="s">
        <v>149</v>
      </c>
      <c r="H190" s="135">
        <v>6.011</v>
      </c>
      <c r="I190" s="136"/>
      <c r="J190" s="137">
        <f>ROUND(I190*H190,2)</f>
        <v>0</v>
      </c>
      <c r="K190" s="133" t="s">
        <v>150</v>
      </c>
      <c r="L190" s="31"/>
      <c r="M190" s="138" t="s">
        <v>1</v>
      </c>
      <c r="N190" s="139" t="s">
        <v>44</v>
      </c>
      <c r="P190" s="140">
        <f>O190*H190</f>
        <v>0</v>
      </c>
      <c r="Q190" s="140">
        <v>0.00311</v>
      </c>
      <c r="R190" s="140">
        <f>Q190*H190</f>
        <v>0.01869421</v>
      </c>
      <c r="S190" s="140">
        <v>0</v>
      </c>
      <c r="T190" s="141">
        <f>S190*H190</f>
        <v>0</v>
      </c>
      <c r="AR190" s="142" t="s">
        <v>151</v>
      </c>
      <c r="AT190" s="142" t="s">
        <v>146</v>
      </c>
      <c r="AU190" s="142" t="s">
        <v>152</v>
      </c>
      <c r="AY190" s="16" t="s">
        <v>144</v>
      </c>
      <c r="BE190" s="143">
        <f>IF(N190="základní",J190,0)</f>
        <v>0</v>
      </c>
      <c r="BF190" s="143">
        <f>IF(N190="snížená",J190,0)</f>
        <v>0</v>
      </c>
      <c r="BG190" s="143">
        <f>IF(N190="zákl. přenesená",J190,0)</f>
        <v>0</v>
      </c>
      <c r="BH190" s="143">
        <f>IF(N190="sníž. přenesená",J190,0)</f>
        <v>0</v>
      </c>
      <c r="BI190" s="143">
        <f>IF(N190="nulová",J190,0)</f>
        <v>0</v>
      </c>
      <c r="BJ190" s="16" t="s">
        <v>152</v>
      </c>
      <c r="BK190" s="143">
        <f>ROUND(I190*H190,2)</f>
        <v>0</v>
      </c>
      <c r="BL190" s="16" t="s">
        <v>151</v>
      </c>
      <c r="BM190" s="142" t="s">
        <v>237</v>
      </c>
    </row>
    <row r="191" spans="2:47" s="1" customFormat="1" ht="19.2">
      <c r="B191" s="31"/>
      <c r="D191" s="145" t="s">
        <v>222</v>
      </c>
      <c r="F191" s="165" t="s">
        <v>223</v>
      </c>
      <c r="I191" s="166"/>
      <c r="L191" s="31"/>
      <c r="M191" s="167"/>
      <c r="T191" s="55"/>
      <c r="AT191" s="16" t="s">
        <v>222</v>
      </c>
      <c r="AU191" s="16" t="s">
        <v>152</v>
      </c>
    </row>
    <row r="192" spans="2:51" s="12" customFormat="1" ht="10.2">
      <c r="B192" s="144"/>
      <c r="D192" s="145" t="s">
        <v>154</v>
      </c>
      <c r="E192" s="146" t="s">
        <v>1</v>
      </c>
      <c r="F192" s="147" t="s">
        <v>215</v>
      </c>
      <c r="H192" s="146" t="s">
        <v>1</v>
      </c>
      <c r="I192" s="148"/>
      <c r="L192" s="144"/>
      <c r="M192" s="149"/>
      <c r="T192" s="150"/>
      <c r="AT192" s="146" t="s">
        <v>154</v>
      </c>
      <c r="AU192" s="146" t="s">
        <v>152</v>
      </c>
      <c r="AV192" s="12" t="s">
        <v>86</v>
      </c>
      <c r="AW192" s="12" t="s">
        <v>34</v>
      </c>
      <c r="AX192" s="12" t="s">
        <v>78</v>
      </c>
      <c r="AY192" s="146" t="s">
        <v>144</v>
      </c>
    </row>
    <row r="193" spans="2:51" s="12" customFormat="1" ht="10.2">
      <c r="B193" s="144"/>
      <c r="D193" s="145" t="s">
        <v>154</v>
      </c>
      <c r="E193" s="146" t="s">
        <v>1</v>
      </c>
      <c r="F193" s="147" t="s">
        <v>238</v>
      </c>
      <c r="H193" s="146" t="s">
        <v>1</v>
      </c>
      <c r="I193" s="148"/>
      <c r="L193" s="144"/>
      <c r="M193" s="149"/>
      <c r="T193" s="150"/>
      <c r="AT193" s="146" t="s">
        <v>154</v>
      </c>
      <c r="AU193" s="146" t="s">
        <v>152</v>
      </c>
      <c r="AV193" s="12" t="s">
        <v>86</v>
      </c>
      <c r="AW193" s="12" t="s">
        <v>34</v>
      </c>
      <c r="AX193" s="12" t="s">
        <v>78</v>
      </c>
      <c r="AY193" s="146" t="s">
        <v>144</v>
      </c>
    </row>
    <row r="194" spans="2:51" s="13" customFormat="1" ht="10.2">
      <c r="B194" s="151"/>
      <c r="D194" s="145" t="s">
        <v>154</v>
      </c>
      <c r="E194" s="152" t="s">
        <v>1</v>
      </c>
      <c r="F194" s="153" t="s">
        <v>239</v>
      </c>
      <c r="H194" s="154">
        <v>6.011</v>
      </c>
      <c r="I194" s="155"/>
      <c r="L194" s="151"/>
      <c r="M194" s="156"/>
      <c r="T194" s="157"/>
      <c r="AT194" s="152" t="s">
        <v>154</v>
      </c>
      <c r="AU194" s="152" t="s">
        <v>152</v>
      </c>
      <c r="AV194" s="13" t="s">
        <v>152</v>
      </c>
      <c r="AW194" s="13" t="s">
        <v>34</v>
      </c>
      <c r="AX194" s="13" t="s">
        <v>78</v>
      </c>
      <c r="AY194" s="152" t="s">
        <v>144</v>
      </c>
    </row>
    <row r="195" spans="2:51" s="14" customFormat="1" ht="10.2">
      <c r="B195" s="158"/>
      <c r="D195" s="145" t="s">
        <v>154</v>
      </c>
      <c r="E195" s="159" t="s">
        <v>1</v>
      </c>
      <c r="F195" s="160" t="s">
        <v>158</v>
      </c>
      <c r="H195" s="161">
        <v>6.011</v>
      </c>
      <c r="I195" s="162"/>
      <c r="L195" s="158"/>
      <c r="M195" s="163"/>
      <c r="T195" s="164"/>
      <c r="AT195" s="159" t="s">
        <v>154</v>
      </c>
      <c r="AU195" s="159" t="s">
        <v>152</v>
      </c>
      <c r="AV195" s="14" t="s">
        <v>151</v>
      </c>
      <c r="AW195" s="14" t="s">
        <v>34</v>
      </c>
      <c r="AX195" s="14" t="s">
        <v>86</v>
      </c>
      <c r="AY195" s="159" t="s">
        <v>144</v>
      </c>
    </row>
    <row r="196" spans="2:65" s="1" customFormat="1" ht="24.15" customHeight="1">
      <c r="B196" s="31"/>
      <c r="C196" s="131" t="s">
        <v>240</v>
      </c>
      <c r="D196" s="131" t="s">
        <v>146</v>
      </c>
      <c r="E196" s="132" t="s">
        <v>241</v>
      </c>
      <c r="F196" s="133" t="s">
        <v>242</v>
      </c>
      <c r="G196" s="134" t="s">
        <v>149</v>
      </c>
      <c r="H196" s="135">
        <v>6.011</v>
      </c>
      <c r="I196" s="136"/>
      <c r="J196" s="137">
        <f>ROUND(I196*H196,2)</f>
        <v>0</v>
      </c>
      <c r="K196" s="133" t="s">
        <v>150</v>
      </c>
      <c r="L196" s="31"/>
      <c r="M196" s="138" t="s">
        <v>1</v>
      </c>
      <c r="N196" s="139" t="s">
        <v>44</v>
      </c>
      <c r="P196" s="140">
        <f>O196*H196</f>
        <v>0</v>
      </c>
      <c r="Q196" s="140">
        <v>0</v>
      </c>
      <c r="R196" s="140">
        <f>Q196*H196</f>
        <v>0</v>
      </c>
      <c r="S196" s="140">
        <v>0</v>
      </c>
      <c r="T196" s="141">
        <f>S196*H196</f>
        <v>0</v>
      </c>
      <c r="AR196" s="142" t="s">
        <v>151</v>
      </c>
      <c r="AT196" s="142" t="s">
        <v>146</v>
      </c>
      <c r="AU196" s="142" t="s">
        <v>152</v>
      </c>
      <c r="AY196" s="16" t="s">
        <v>144</v>
      </c>
      <c r="BE196" s="143">
        <f>IF(N196="základní",J196,0)</f>
        <v>0</v>
      </c>
      <c r="BF196" s="143">
        <f>IF(N196="snížená",J196,0)</f>
        <v>0</v>
      </c>
      <c r="BG196" s="143">
        <f>IF(N196="zákl. přenesená",J196,0)</f>
        <v>0</v>
      </c>
      <c r="BH196" s="143">
        <f>IF(N196="sníž. přenesená",J196,0)</f>
        <v>0</v>
      </c>
      <c r="BI196" s="143">
        <f>IF(N196="nulová",J196,0)</f>
        <v>0</v>
      </c>
      <c r="BJ196" s="16" t="s">
        <v>152</v>
      </c>
      <c r="BK196" s="143">
        <f>ROUND(I196*H196,2)</f>
        <v>0</v>
      </c>
      <c r="BL196" s="16" t="s">
        <v>151</v>
      </c>
      <c r="BM196" s="142" t="s">
        <v>243</v>
      </c>
    </row>
    <row r="197" spans="2:65" s="1" customFormat="1" ht="24.15" customHeight="1">
      <c r="B197" s="31"/>
      <c r="C197" s="131" t="s">
        <v>244</v>
      </c>
      <c r="D197" s="131" t="s">
        <v>146</v>
      </c>
      <c r="E197" s="132" t="s">
        <v>245</v>
      </c>
      <c r="F197" s="133" t="s">
        <v>246</v>
      </c>
      <c r="G197" s="134" t="s">
        <v>149</v>
      </c>
      <c r="H197" s="135">
        <v>1.397</v>
      </c>
      <c r="I197" s="136"/>
      <c r="J197" s="137">
        <f>ROUND(I197*H197,2)</f>
        <v>0</v>
      </c>
      <c r="K197" s="133" t="s">
        <v>150</v>
      </c>
      <c r="L197" s="31"/>
      <c r="M197" s="138" t="s">
        <v>1</v>
      </c>
      <c r="N197" s="139" t="s">
        <v>44</v>
      </c>
      <c r="P197" s="140">
        <f>O197*H197</f>
        <v>0</v>
      </c>
      <c r="Q197" s="140">
        <v>0.3216</v>
      </c>
      <c r="R197" s="140">
        <f>Q197*H197</f>
        <v>0.4492752</v>
      </c>
      <c r="S197" s="140">
        <v>0</v>
      </c>
      <c r="T197" s="141">
        <f>S197*H197</f>
        <v>0</v>
      </c>
      <c r="AR197" s="142" t="s">
        <v>151</v>
      </c>
      <c r="AT197" s="142" t="s">
        <v>146</v>
      </c>
      <c r="AU197" s="142" t="s">
        <v>152</v>
      </c>
      <c r="AY197" s="16" t="s">
        <v>144</v>
      </c>
      <c r="BE197" s="143">
        <f>IF(N197="základní",J197,0)</f>
        <v>0</v>
      </c>
      <c r="BF197" s="143">
        <f>IF(N197="snížená",J197,0)</f>
        <v>0</v>
      </c>
      <c r="BG197" s="143">
        <f>IF(N197="zákl. přenesená",J197,0)</f>
        <v>0</v>
      </c>
      <c r="BH197" s="143">
        <f>IF(N197="sníž. přenesená",J197,0)</f>
        <v>0</v>
      </c>
      <c r="BI197" s="143">
        <f>IF(N197="nulová",J197,0)</f>
        <v>0</v>
      </c>
      <c r="BJ197" s="16" t="s">
        <v>152</v>
      </c>
      <c r="BK197" s="143">
        <f>ROUND(I197*H197,2)</f>
        <v>0</v>
      </c>
      <c r="BL197" s="16" t="s">
        <v>151</v>
      </c>
      <c r="BM197" s="142" t="s">
        <v>247</v>
      </c>
    </row>
    <row r="198" spans="2:51" s="12" customFormat="1" ht="10.2">
      <c r="B198" s="144"/>
      <c r="D198" s="145" t="s">
        <v>154</v>
      </c>
      <c r="E198" s="146" t="s">
        <v>1</v>
      </c>
      <c r="F198" s="147" t="s">
        <v>215</v>
      </c>
      <c r="H198" s="146" t="s">
        <v>1</v>
      </c>
      <c r="I198" s="148"/>
      <c r="L198" s="144"/>
      <c r="M198" s="149"/>
      <c r="T198" s="150"/>
      <c r="AT198" s="146" t="s">
        <v>154</v>
      </c>
      <c r="AU198" s="146" t="s">
        <v>152</v>
      </c>
      <c r="AV198" s="12" t="s">
        <v>86</v>
      </c>
      <c r="AW198" s="12" t="s">
        <v>34</v>
      </c>
      <c r="AX198" s="12" t="s">
        <v>78</v>
      </c>
      <c r="AY198" s="146" t="s">
        <v>144</v>
      </c>
    </row>
    <row r="199" spans="2:51" s="13" customFormat="1" ht="10.2">
      <c r="B199" s="151"/>
      <c r="D199" s="145" t="s">
        <v>154</v>
      </c>
      <c r="E199" s="152" t="s">
        <v>1</v>
      </c>
      <c r="F199" s="153" t="s">
        <v>248</v>
      </c>
      <c r="H199" s="154">
        <v>1.397</v>
      </c>
      <c r="I199" s="155"/>
      <c r="L199" s="151"/>
      <c r="M199" s="156"/>
      <c r="T199" s="157"/>
      <c r="AT199" s="152" t="s">
        <v>154</v>
      </c>
      <c r="AU199" s="152" t="s">
        <v>152</v>
      </c>
      <c r="AV199" s="13" t="s">
        <v>152</v>
      </c>
      <c r="AW199" s="13" t="s">
        <v>34</v>
      </c>
      <c r="AX199" s="13" t="s">
        <v>78</v>
      </c>
      <c r="AY199" s="152" t="s">
        <v>144</v>
      </c>
    </row>
    <row r="200" spans="2:51" s="14" customFormat="1" ht="10.2">
      <c r="B200" s="158"/>
      <c r="D200" s="145" t="s">
        <v>154</v>
      </c>
      <c r="E200" s="159" t="s">
        <v>1</v>
      </c>
      <c r="F200" s="160" t="s">
        <v>158</v>
      </c>
      <c r="H200" s="161">
        <v>1.397</v>
      </c>
      <c r="I200" s="162"/>
      <c r="L200" s="158"/>
      <c r="M200" s="163"/>
      <c r="T200" s="164"/>
      <c r="AT200" s="159" t="s">
        <v>154</v>
      </c>
      <c r="AU200" s="159" t="s">
        <v>152</v>
      </c>
      <c r="AV200" s="14" t="s">
        <v>151</v>
      </c>
      <c r="AW200" s="14" t="s">
        <v>34</v>
      </c>
      <c r="AX200" s="14" t="s">
        <v>86</v>
      </c>
      <c r="AY200" s="159" t="s">
        <v>144</v>
      </c>
    </row>
    <row r="201" spans="2:63" s="11" customFormat="1" ht="22.8" customHeight="1">
      <c r="B201" s="119"/>
      <c r="D201" s="120" t="s">
        <v>77</v>
      </c>
      <c r="E201" s="129" t="s">
        <v>176</v>
      </c>
      <c r="F201" s="129" t="s">
        <v>249</v>
      </c>
      <c r="I201" s="122"/>
      <c r="J201" s="130">
        <f>BK201</f>
        <v>0</v>
      </c>
      <c r="L201" s="119"/>
      <c r="M201" s="124"/>
      <c r="P201" s="125">
        <f>P202</f>
        <v>0</v>
      </c>
      <c r="R201" s="125">
        <f>R202</f>
        <v>0</v>
      </c>
      <c r="T201" s="126">
        <f>T202</f>
        <v>0</v>
      </c>
      <c r="AR201" s="120" t="s">
        <v>86</v>
      </c>
      <c r="AT201" s="127" t="s">
        <v>77</v>
      </c>
      <c r="AU201" s="127" t="s">
        <v>86</v>
      </c>
      <c r="AY201" s="120" t="s">
        <v>144</v>
      </c>
      <c r="BK201" s="128">
        <f>BK202</f>
        <v>0</v>
      </c>
    </row>
    <row r="202" spans="2:65" s="1" customFormat="1" ht="44.25" customHeight="1">
      <c r="B202" s="31"/>
      <c r="C202" s="131" t="s">
        <v>250</v>
      </c>
      <c r="D202" s="131" t="s">
        <v>146</v>
      </c>
      <c r="E202" s="132" t="s">
        <v>251</v>
      </c>
      <c r="F202" s="133" t="s">
        <v>252</v>
      </c>
      <c r="G202" s="134" t="s">
        <v>253</v>
      </c>
      <c r="H202" s="135">
        <v>1</v>
      </c>
      <c r="I202" s="136"/>
      <c r="J202" s="137">
        <f>ROUND(I202*H202,2)</f>
        <v>0</v>
      </c>
      <c r="K202" s="133" t="s">
        <v>1</v>
      </c>
      <c r="L202" s="31"/>
      <c r="M202" s="138" t="s">
        <v>1</v>
      </c>
      <c r="N202" s="139" t="s">
        <v>44</v>
      </c>
      <c r="P202" s="140">
        <f>O202*H202</f>
        <v>0</v>
      </c>
      <c r="Q202" s="140">
        <v>0</v>
      </c>
      <c r="R202" s="140">
        <f>Q202*H202</f>
        <v>0</v>
      </c>
      <c r="S202" s="140">
        <v>0</v>
      </c>
      <c r="T202" s="141">
        <f>S202*H202</f>
        <v>0</v>
      </c>
      <c r="AR202" s="142" t="s">
        <v>151</v>
      </c>
      <c r="AT202" s="142" t="s">
        <v>146</v>
      </c>
      <c r="AU202" s="142" t="s">
        <v>152</v>
      </c>
      <c r="AY202" s="16" t="s">
        <v>144</v>
      </c>
      <c r="BE202" s="143">
        <f>IF(N202="základní",J202,0)</f>
        <v>0</v>
      </c>
      <c r="BF202" s="143">
        <f>IF(N202="snížená",J202,0)</f>
        <v>0</v>
      </c>
      <c r="BG202" s="143">
        <f>IF(N202="zákl. přenesená",J202,0)</f>
        <v>0</v>
      </c>
      <c r="BH202" s="143">
        <f>IF(N202="sníž. přenesená",J202,0)</f>
        <v>0</v>
      </c>
      <c r="BI202" s="143">
        <f>IF(N202="nulová",J202,0)</f>
        <v>0</v>
      </c>
      <c r="BJ202" s="16" t="s">
        <v>152</v>
      </c>
      <c r="BK202" s="143">
        <f>ROUND(I202*H202,2)</f>
        <v>0</v>
      </c>
      <c r="BL202" s="16" t="s">
        <v>151</v>
      </c>
      <c r="BM202" s="142" t="s">
        <v>254</v>
      </c>
    </row>
    <row r="203" spans="2:63" s="11" customFormat="1" ht="22.8" customHeight="1">
      <c r="B203" s="119"/>
      <c r="D203" s="120" t="s">
        <v>77</v>
      </c>
      <c r="E203" s="129" t="s">
        <v>182</v>
      </c>
      <c r="F203" s="129" t="s">
        <v>255</v>
      </c>
      <c r="I203" s="122"/>
      <c r="J203" s="130">
        <f>BK203</f>
        <v>0</v>
      </c>
      <c r="L203" s="119"/>
      <c r="M203" s="124"/>
      <c r="P203" s="125">
        <f>SUM(P204:P290)</f>
        <v>0</v>
      </c>
      <c r="R203" s="125">
        <f>SUM(R204:R290)</f>
        <v>53.46487685000001</v>
      </c>
      <c r="T203" s="126">
        <f>SUM(T204:T290)</f>
        <v>0</v>
      </c>
      <c r="AR203" s="120" t="s">
        <v>86</v>
      </c>
      <c r="AT203" s="127" t="s">
        <v>77</v>
      </c>
      <c r="AU203" s="127" t="s">
        <v>86</v>
      </c>
      <c r="AY203" s="120" t="s">
        <v>144</v>
      </c>
      <c r="BK203" s="128">
        <f>SUM(BK204:BK290)</f>
        <v>0</v>
      </c>
    </row>
    <row r="204" spans="2:65" s="1" customFormat="1" ht="21.75" customHeight="1">
      <c r="B204" s="31"/>
      <c r="C204" s="131" t="s">
        <v>256</v>
      </c>
      <c r="D204" s="131" t="s">
        <v>146</v>
      </c>
      <c r="E204" s="132" t="s">
        <v>257</v>
      </c>
      <c r="F204" s="133" t="s">
        <v>258</v>
      </c>
      <c r="G204" s="134" t="s">
        <v>149</v>
      </c>
      <c r="H204" s="135">
        <v>9.698</v>
      </c>
      <c r="I204" s="136"/>
      <c r="J204" s="137">
        <f>ROUND(I204*H204,2)</f>
        <v>0</v>
      </c>
      <c r="K204" s="133" t="s">
        <v>150</v>
      </c>
      <c r="L204" s="31"/>
      <c r="M204" s="138" t="s">
        <v>1</v>
      </c>
      <c r="N204" s="139" t="s">
        <v>44</v>
      </c>
      <c r="P204" s="140">
        <f>O204*H204</f>
        <v>0</v>
      </c>
      <c r="Q204" s="140">
        <v>0.00571</v>
      </c>
      <c r="R204" s="140">
        <f>Q204*H204</f>
        <v>0.05537558</v>
      </c>
      <c r="S204" s="140">
        <v>0</v>
      </c>
      <c r="T204" s="141">
        <f>S204*H204</f>
        <v>0</v>
      </c>
      <c r="AR204" s="142" t="s">
        <v>151</v>
      </c>
      <c r="AT204" s="142" t="s">
        <v>146</v>
      </c>
      <c r="AU204" s="142" t="s">
        <v>152</v>
      </c>
      <c r="AY204" s="16" t="s">
        <v>144</v>
      </c>
      <c r="BE204" s="143">
        <f>IF(N204="základní",J204,0)</f>
        <v>0</v>
      </c>
      <c r="BF204" s="143">
        <f>IF(N204="snížená",J204,0)</f>
        <v>0</v>
      </c>
      <c r="BG204" s="143">
        <f>IF(N204="zákl. přenesená",J204,0)</f>
        <v>0</v>
      </c>
      <c r="BH204" s="143">
        <f>IF(N204="sníž. přenesená",J204,0)</f>
        <v>0</v>
      </c>
      <c r="BI204" s="143">
        <f>IF(N204="nulová",J204,0)</f>
        <v>0</v>
      </c>
      <c r="BJ204" s="16" t="s">
        <v>152</v>
      </c>
      <c r="BK204" s="143">
        <f>ROUND(I204*H204,2)</f>
        <v>0</v>
      </c>
      <c r="BL204" s="16" t="s">
        <v>151</v>
      </c>
      <c r="BM204" s="142" t="s">
        <v>259</v>
      </c>
    </row>
    <row r="205" spans="2:51" s="12" customFormat="1" ht="10.2">
      <c r="B205" s="144"/>
      <c r="D205" s="145" t="s">
        <v>154</v>
      </c>
      <c r="E205" s="146" t="s">
        <v>1</v>
      </c>
      <c r="F205" s="147" t="s">
        <v>260</v>
      </c>
      <c r="H205" s="146" t="s">
        <v>1</v>
      </c>
      <c r="I205" s="148"/>
      <c r="L205" s="144"/>
      <c r="M205" s="149"/>
      <c r="T205" s="150"/>
      <c r="AT205" s="146" t="s">
        <v>154</v>
      </c>
      <c r="AU205" s="146" t="s">
        <v>152</v>
      </c>
      <c r="AV205" s="12" t="s">
        <v>86</v>
      </c>
      <c r="AW205" s="12" t="s">
        <v>34</v>
      </c>
      <c r="AX205" s="12" t="s">
        <v>78</v>
      </c>
      <c r="AY205" s="146" t="s">
        <v>144</v>
      </c>
    </row>
    <row r="206" spans="2:51" s="13" customFormat="1" ht="10.2">
      <c r="B206" s="151"/>
      <c r="D206" s="145" t="s">
        <v>154</v>
      </c>
      <c r="E206" s="152" t="s">
        <v>1</v>
      </c>
      <c r="F206" s="153" t="s">
        <v>261</v>
      </c>
      <c r="H206" s="154">
        <v>18.984</v>
      </c>
      <c r="I206" s="155"/>
      <c r="L206" s="151"/>
      <c r="M206" s="156"/>
      <c r="T206" s="157"/>
      <c r="AT206" s="152" t="s">
        <v>154</v>
      </c>
      <c r="AU206" s="152" t="s">
        <v>152</v>
      </c>
      <c r="AV206" s="13" t="s">
        <v>152</v>
      </c>
      <c r="AW206" s="13" t="s">
        <v>34</v>
      </c>
      <c r="AX206" s="13" t="s">
        <v>78</v>
      </c>
      <c r="AY206" s="152" t="s">
        <v>144</v>
      </c>
    </row>
    <row r="207" spans="2:51" s="12" customFormat="1" ht="10.2">
      <c r="B207" s="144"/>
      <c r="D207" s="145" t="s">
        <v>154</v>
      </c>
      <c r="E207" s="146" t="s">
        <v>1</v>
      </c>
      <c r="F207" s="147" t="s">
        <v>262</v>
      </c>
      <c r="H207" s="146" t="s">
        <v>1</v>
      </c>
      <c r="I207" s="148"/>
      <c r="L207" s="144"/>
      <c r="M207" s="149"/>
      <c r="T207" s="150"/>
      <c r="AT207" s="146" t="s">
        <v>154</v>
      </c>
      <c r="AU207" s="146" t="s">
        <v>152</v>
      </c>
      <c r="AV207" s="12" t="s">
        <v>86</v>
      </c>
      <c r="AW207" s="12" t="s">
        <v>34</v>
      </c>
      <c r="AX207" s="12" t="s">
        <v>78</v>
      </c>
      <c r="AY207" s="146" t="s">
        <v>144</v>
      </c>
    </row>
    <row r="208" spans="2:51" s="13" customFormat="1" ht="30.6">
      <c r="B208" s="151"/>
      <c r="D208" s="145" t="s">
        <v>154</v>
      </c>
      <c r="E208" s="152" t="s">
        <v>1</v>
      </c>
      <c r="F208" s="153" t="s">
        <v>263</v>
      </c>
      <c r="H208" s="154">
        <v>-9.286</v>
      </c>
      <c r="I208" s="155"/>
      <c r="L208" s="151"/>
      <c r="M208" s="156"/>
      <c r="T208" s="157"/>
      <c r="AT208" s="152" t="s">
        <v>154</v>
      </c>
      <c r="AU208" s="152" t="s">
        <v>152</v>
      </c>
      <c r="AV208" s="13" t="s">
        <v>152</v>
      </c>
      <c r="AW208" s="13" t="s">
        <v>34</v>
      </c>
      <c r="AX208" s="13" t="s">
        <v>78</v>
      </c>
      <c r="AY208" s="152" t="s">
        <v>144</v>
      </c>
    </row>
    <row r="209" spans="2:51" s="14" customFormat="1" ht="10.2">
      <c r="B209" s="158"/>
      <c r="D209" s="145" t="s">
        <v>154</v>
      </c>
      <c r="E209" s="159" t="s">
        <v>1</v>
      </c>
      <c r="F209" s="160" t="s">
        <v>158</v>
      </c>
      <c r="H209" s="161">
        <v>9.698000000000002</v>
      </c>
      <c r="I209" s="162"/>
      <c r="L209" s="158"/>
      <c r="M209" s="163"/>
      <c r="T209" s="164"/>
      <c r="AT209" s="159" t="s">
        <v>154</v>
      </c>
      <c r="AU209" s="159" t="s">
        <v>152</v>
      </c>
      <c r="AV209" s="14" t="s">
        <v>151</v>
      </c>
      <c r="AW209" s="14" t="s">
        <v>34</v>
      </c>
      <c r="AX209" s="14" t="s">
        <v>86</v>
      </c>
      <c r="AY209" s="159" t="s">
        <v>144</v>
      </c>
    </row>
    <row r="210" spans="2:65" s="1" customFormat="1" ht="24.15" customHeight="1">
      <c r="B210" s="31"/>
      <c r="C210" s="131" t="s">
        <v>264</v>
      </c>
      <c r="D210" s="131" t="s">
        <v>146</v>
      </c>
      <c r="E210" s="132" t="s">
        <v>265</v>
      </c>
      <c r="F210" s="133" t="s">
        <v>266</v>
      </c>
      <c r="G210" s="134" t="s">
        <v>149</v>
      </c>
      <c r="H210" s="135">
        <v>22.5</v>
      </c>
      <c r="I210" s="136"/>
      <c r="J210" s="137">
        <f>ROUND(I210*H210,2)</f>
        <v>0</v>
      </c>
      <c r="K210" s="133" t="s">
        <v>150</v>
      </c>
      <c r="L210" s="31"/>
      <c r="M210" s="138" t="s">
        <v>1</v>
      </c>
      <c r="N210" s="139" t="s">
        <v>44</v>
      </c>
      <c r="P210" s="140">
        <f>O210*H210</f>
        <v>0</v>
      </c>
      <c r="Q210" s="140">
        <v>0.0273</v>
      </c>
      <c r="R210" s="140">
        <f>Q210*H210</f>
        <v>0.6142500000000001</v>
      </c>
      <c r="S210" s="140">
        <v>0</v>
      </c>
      <c r="T210" s="141">
        <f>S210*H210</f>
        <v>0</v>
      </c>
      <c r="AR210" s="142" t="s">
        <v>151</v>
      </c>
      <c r="AT210" s="142" t="s">
        <v>146</v>
      </c>
      <c r="AU210" s="142" t="s">
        <v>152</v>
      </c>
      <c r="AY210" s="16" t="s">
        <v>144</v>
      </c>
      <c r="BE210" s="143">
        <f>IF(N210="základní",J210,0)</f>
        <v>0</v>
      </c>
      <c r="BF210" s="143">
        <f>IF(N210="snížená",J210,0)</f>
        <v>0</v>
      </c>
      <c r="BG210" s="143">
        <f>IF(N210="zákl. přenesená",J210,0)</f>
        <v>0</v>
      </c>
      <c r="BH210" s="143">
        <f>IF(N210="sníž. přenesená",J210,0)</f>
        <v>0</v>
      </c>
      <c r="BI210" s="143">
        <f>IF(N210="nulová",J210,0)</f>
        <v>0</v>
      </c>
      <c r="BJ210" s="16" t="s">
        <v>152</v>
      </c>
      <c r="BK210" s="143">
        <f>ROUND(I210*H210,2)</f>
        <v>0</v>
      </c>
      <c r="BL210" s="16" t="s">
        <v>151</v>
      </c>
      <c r="BM210" s="142" t="s">
        <v>267</v>
      </c>
    </row>
    <row r="211" spans="2:51" s="12" customFormat="1" ht="10.2">
      <c r="B211" s="144"/>
      <c r="D211" s="145" t="s">
        <v>154</v>
      </c>
      <c r="E211" s="146" t="s">
        <v>1</v>
      </c>
      <c r="F211" s="147" t="s">
        <v>163</v>
      </c>
      <c r="H211" s="146" t="s">
        <v>1</v>
      </c>
      <c r="I211" s="148"/>
      <c r="L211" s="144"/>
      <c r="M211" s="149"/>
      <c r="T211" s="150"/>
      <c r="AT211" s="146" t="s">
        <v>154</v>
      </c>
      <c r="AU211" s="146" t="s">
        <v>152</v>
      </c>
      <c r="AV211" s="12" t="s">
        <v>86</v>
      </c>
      <c r="AW211" s="12" t="s">
        <v>34</v>
      </c>
      <c r="AX211" s="12" t="s">
        <v>78</v>
      </c>
      <c r="AY211" s="146" t="s">
        <v>144</v>
      </c>
    </row>
    <row r="212" spans="2:51" s="13" customFormat="1" ht="10.2">
      <c r="B212" s="151"/>
      <c r="D212" s="145" t="s">
        <v>154</v>
      </c>
      <c r="E212" s="152" t="s">
        <v>1</v>
      </c>
      <c r="F212" s="153" t="s">
        <v>268</v>
      </c>
      <c r="H212" s="154">
        <v>22.5</v>
      </c>
      <c r="I212" s="155"/>
      <c r="L212" s="151"/>
      <c r="M212" s="156"/>
      <c r="T212" s="157"/>
      <c r="AT212" s="152" t="s">
        <v>154</v>
      </c>
      <c r="AU212" s="152" t="s">
        <v>152</v>
      </c>
      <c r="AV212" s="13" t="s">
        <v>152</v>
      </c>
      <c r="AW212" s="13" t="s">
        <v>34</v>
      </c>
      <c r="AX212" s="13" t="s">
        <v>78</v>
      </c>
      <c r="AY212" s="152" t="s">
        <v>144</v>
      </c>
    </row>
    <row r="213" spans="2:51" s="14" customFormat="1" ht="10.2">
      <c r="B213" s="158"/>
      <c r="D213" s="145" t="s">
        <v>154</v>
      </c>
      <c r="E213" s="159" t="s">
        <v>1</v>
      </c>
      <c r="F213" s="160" t="s">
        <v>158</v>
      </c>
      <c r="H213" s="161">
        <v>22.5</v>
      </c>
      <c r="I213" s="162"/>
      <c r="L213" s="158"/>
      <c r="M213" s="163"/>
      <c r="T213" s="164"/>
      <c r="AT213" s="159" t="s">
        <v>154</v>
      </c>
      <c r="AU213" s="159" t="s">
        <v>152</v>
      </c>
      <c r="AV213" s="14" t="s">
        <v>151</v>
      </c>
      <c r="AW213" s="14" t="s">
        <v>34</v>
      </c>
      <c r="AX213" s="14" t="s">
        <v>86</v>
      </c>
      <c r="AY213" s="159" t="s">
        <v>144</v>
      </c>
    </row>
    <row r="214" spans="2:65" s="1" customFormat="1" ht="16.5" customHeight="1">
      <c r="B214" s="31"/>
      <c r="C214" s="131" t="s">
        <v>7</v>
      </c>
      <c r="D214" s="131" t="s">
        <v>146</v>
      </c>
      <c r="E214" s="132" t="s">
        <v>269</v>
      </c>
      <c r="F214" s="133" t="s">
        <v>270</v>
      </c>
      <c r="G214" s="134" t="s">
        <v>206</v>
      </c>
      <c r="H214" s="135">
        <v>12.689</v>
      </c>
      <c r="I214" s="136"/>
      <c r="J214" s="137">
        <f>ROUND(I214*H214,2)</f>
        <v>0</v>
      </c>
      <c r="K214" s="133" t="s">
        <v>271</v>
      </c>
      <c r="L214" s="31"/>
      <c r="M214" s="138" t="s">
        <v>1</v>
      </c>
      <c r="N214" s="139" t="s">
        <v>44</v>
      </c>
      <c r="P214" s="140">
        <f>O214*H214</f>
        <v>0</v>
      </c>
      <c r="Q214" s="140">
        <v>0</v>
      </c>
      <c r="R214" s="140">
        <f>Q214*H214</f>
        <v>0</v>
      </c>
      <c r="S214" s="140">
        <v>0</v>
      </c>
      <c r="T214" s="141">
        <f>S214*H214</f>
        <v>0</v>
      </c>
      <c r="AR214" s="142" t="s">
        <v>151</v>
      </c>
      <c r="AT214" s="142" t="s">
        <v>146</v>
      </c>
      <c r="AU214" s="142" t="s">
        <v>152</v>
      </c>
      <c r="AY214" s="16" t="s">
        <v>144</v>
      </c>
      <c r="BE214" s="143">
        <f>IF(N214="základní",J214,0)</f>
        <v>0</v>
      </c>
      <c r="BF214" s="143">
        <f>IF(N214="snížená",J214,0)</f>
        <v>0</v>
      </c>
      <c r="BG214" s="143">
        <f>IF(N214="zákl. přenesená",J214,0)</f>
        <v>0</v>
      </c>
      <c r="BH214" s="143">
        <f>IF(N214="sníž. přenesená",J214,0)</f>
        <v>0</v>
      </c>
      <c r="BI214" s="143">
        <f>IF(N214="nulová",J214,0)</f>
        <v>0</v>
      </c>
      <c r="BJ214" s="16" t="s">
        <v>152</v>
      </c>
      <c r="BK214" s="143">
        <f>ROUND(I214*H214,2)</f>
        <v>0</v>
      </c>
      <c r="BL214" s="16" t="s">
        <v>151</v>
      </c>
      <c r="BM214" s="142" t="s">
        <v>272</v>
      </c>
    </row>
    <row r="215" spans="2:51" s="12" customFormat="1" ht="10.2">
      <c r="B215" s="144"/>
      <c r="D215" s="145" t="s">
        <v>154</v>
      </c>
      <c r="E215" s="146" t="s">
        <v>1</v>
      </c>
      <c r="F215" s="147" t="s">
        <v>260</v>
      </c>
      <c r="H215" s="146" t="s">
        <v>1</v>
      </c>
      <c r="I215" s="148"/>
      <c r="L215" s="144"/>
      <c r="M215" s="149"/>
      <c r="T215" s="150"/>
      <c r="AT215" s="146" t="s">
        <v>154</v>
      </c>
      <c r="AU215" s="146" t="s">
        <v>152</v>
      </c>
      <c r="AV215" s="12" t="s">
        <v>86</v>
      </c>
      <c r="AW215" s="12" t="s">
        <v>34</v>
      </c>
      <c r="AX215" s="12" t="s">
        <v>78</v>
      </c>
      <c r="AY215" s="146" t="s">
        <v>144</v>
      </c>
    </row>
    <row r="216" spans="2:51" s="13" customFormat="1" ht="10.2">
      <c r="B216" s="151"/>
      <c r="D216" s="145" t="s">
        <v>154</v>
      </c>
      <c r="E216" s="152" t="s">
        <v>1</v>
      </c>
      <c r="F216" s="153" t="s">
        <v>209</v>
      </c>
      <c r="H216" s="154">
        <v>28.125</v>
      </c>
      <c r="I216" s="155"/>
      <c r="L216" s="151"/>
      <c r="M216" s="156"/>
      <c r="T216" s="157"/>
      <c r="AT216" s="152" t="s">
        <v>154</v>
      </c>
      <c r="AU216" s="152" t="s">
        <v>152</v>
      </c>
      <c r="AV216" s="13" t="s">
        <v>152</v>
      </c>
      <c r="AW216" s="13" t="s">
        <v>34</v>
      </c>
      <c r="AX216" s="13" t="s">
        <v>78</v>
      </c>
      <c r="AY216" s="152" t="s">
        <v>144</v>
      </c>
    </row>
    <row r="217" spans="2:51" s="12" customFormat="1" ht="10.2">
      <c r="B217" s="144"/>
      <c r="D217" s="145" t="s">
        <v>154</v>
      </c>
      <c r="E217" s="146" t="s">
        <v>1</v>
      </c>
      <c r="F217" s="147" t="s">
        <v>262</v>
      </c>
      <c r="H217" s="146" t="s">
        <v>1</v>
      </c>
      <c r="I217" s="148"/>
      <c r="L217" s="144"/>
      <c r="M217" s="149"/>
      <c r="T217" s="150"/>
      <c r="AT217" s="146" t="s">
        <v>154</v>
      </c>
      <c r="AU217" s="146" t="s">
        <v>152</v>
      </c>
      <c r="AV217" s="12" t="s">
        <v>86</v>
      </c>
      <c r="AW217" s="12" t="s">
        <v>34</v>
      </c>
      <c r="AX217" s="12" t="s">
        <v>78</v>
      </c>
      <c r="AY217" s="146" t="s">
        <v>144</v>
      </c>
    </row>
    <row r="218" spans="2:51" s="13" customFormat="1" ht="10.2">
      <c r="B218" s="151"/>
      <c r="D218" s="145" t="s">
        <v>154</v>
      </c>
      <c r="E218" s="152" t="s">
        <v>1</v>
      </c>
      <c r="F218" s="153" t="s">
        <v>273</v>
      </c>
      <c r="H218" s="154">
        <v>-15.436</v>
      </c>
      <c r="I218" s="155"/>
      <c r="L218" s="151"/>
      <c r="M218" s="156"/>
      <c r="T218" s="157"/>
      <c r="AT218" s="152" t="s">
        <v>154</v>
      </c>
      <c r="AU218" s="152" t="s">
        <v>152</v>
      </c>
      <c r="AV218" s="13" t="s">
        <v>152</v>
      </c>
      <c r="AW218" s="13" t="s">
        <v>34</v>
      </c>
      <c r="AX218" s="13" t="s">
        <v>78</v>
      </c>
      <c r="AY218" s="152" t="s">
        <v>144</v>
      </c>
    </row>
    <row r="219" spans="2:51" s="14" customFormat="1" ht="10.2">
      <c r="B219" s="158"/>
      <c r="D219" s="145" t="s">
        <v>154</v>
      </c>
      <c r="E219" s="159" t="s">
        <v>1</v>
      </c>
      <c r="F219" s="160" t="s">
        <v>158</v>
      </c>
      <c r="H219" s="161">
        <v>12.689</v>
      </c>
      <c r="I219" s="162"/>
      <c r="L219" s="158"/>
      <c r="M219" s="163"/>
      <c r="T219" s="164"/>
      <c r="AT219" s="159" t="s">
        <v>154</v>
      </c>
      <c r="AU219" s="159" t="s">
        <v>152</v>
      </c>
      <c r="AV219" s="14" t="s">
        <v>151</v>
      </c>
      <c r="AW219" s="14" t="s">
        <v>34</v>
      </c>
      <c r="AX219" s="14" t="s">
        <v>86</v>
      </c>
      <c r="AY219" s="159" t="s">
        <v>144</v>
      </c>
    </row>
    <row r="220" spans="2:65" s="1" customFormat="1" ht="24.15" customHeight="1">
      <c r="B220" s="31"/>
      <c r="C220" s="168" t="s">
        <v>274</v>
      </c>
      <c r="D220" s="168" t="s">
        <v>275</v>
      </c>
      <c r="E220" s="169" t="s">
        <v>276</v>
      </c>
      <c r="F220" s="170" t="s">
        <v>277</v>
      </c>
      <c r="G220" s="171" t="s">
        <v>206</v>
      </c>
      <c r="H220" s="172">
        <v>13.323</v>
      </c>
      <c r="I220" s="173"/>
      <c r="J220" s="174">
        <f>ROUND(I220*H220,2)</f>
        <v>0</v>
      </c>
      <c r="K220" s="170" t="s">
        <v>271</v>
      </c>
      <c r="L220" s="175"/>
      <c r="M220" s="176" t="s">
        <v>1</v>
      </c>
      <c r="N220" s="177" t="s">
        <v>44</v>
      </c>
      <c r="P220" s="140">
        <f>O220*H220</f>
        <v>0</v>
      </c>
      <c r="Q220" s="140">
        <v>0.0001</v>
      </c>
      <c r="R220" s="140">
        <f>Q220*H220</f>
        <v>0.0013323</v>
      </c>
      <c r="S220" s="140">
        <v>0</v>
      </c>
      <c r="T220" s="141">
        <f>S220*H220</f>
        <v>0</v>
      </c>
      <c r="AR220" s="142" t="s">
        <v>191</v>
      </c>
      <c r="AT220" s="142" t="s">
        <v>275</v>
      </c>
      <c r="AU220" s="142" t="s">
        <v>152</v>
      </c>
      <c r="AY220" s="16" t="s">
        <v>144</v>
      </c>
      <c r="BE220" s="143">
        <f>IF(N220="základní",J220,0)</f>
        <v>0</v>
      </c>
      <c r="BF220" s="143">
        <f>IF(N220="snížená",J220,0)</f>
        <v>0</v>
      </c>
      <c r="BG220" s="143">
        <f>IF(N220="zákl. přenesená",J220,0)</f>
        <v>0</v>
      </c>
      <c r="BH220" s="143">
        <f>IF(N220="sníž. přenesená",J220,0)</f>
        <v>0</v>
      </c>
      <c r="BI220" s="143">
        <f>IF(N220="nulová",J220,0)</f>
        <v>0</v>
      </c>
      <c r="BJ220" s="16" t="s">
        <v>152</v>
      </c>
      <c r="BK220" s="143">
        <f>ROUND(I220*H220,2)</f>
        <v>0</v>
      </c>
      <c r="BL220" s="16" t="s">
        <v>151</v>
      </c>
      <c r="BM220" s="142" t="s">
        <v>278</v>
      </c>
    </row>
    <row r="221" spans="2:51" s="13" customFormat="1" ht="10.2">
      <c r="B221" s="151"/>
      <c r="D221" s="145" t="s">
        <v>154</v>
      </c>
      <c r="E221" s="152" t="s">
        <v>1</v>
      </c>
      <c r="F221" s="153" t="s">
        <v>279</v>
      </c>
      <c r="H221" s="154">
        <v>13.323</v>
      </c>
      <c r="I221" s="155"/>
      <c r="L221" s="151"/>
      <c r="M221" s="156"/>
      <c r="T221" s="157"/>
      <c r="AT221" s="152" t="s">
        <v>154</v>
      </c>
      <c r="AU221" s="152" t="s">
        <v>152</v>
      </c>
      <c r="AV221" s="13" t="s">
        <v>152</v>
      </c>
      <c r="AW221" s="13" t="s">
        <v>34</v>
      </c>
      <c r="AX221" s="13" t="s">
        <v>86</v>
      </c>
      <c r="AY221" s="152" t="s">
        <v>144</v>
      </c>
    </row>
    <row r="222" spans="2:65" s="1" customFormat="1" ht="24.15" customHeight="1">
      <c r="B222" s="31"/>
      <c r="C222" s="131" t="s">
        <v>280</v>
      </c>
      <c r="D222" s="131" t="s">
        <v>146</v>
      </c>
      <c r="E222" s="132" t="s">
        <v>281</v>
      </c>
      <c r="F222" s="133" t="s">
        <v>282</v>
      </c>
      <c r="G222" s="134" t="s">
        <v>149</v>
      </c>
      <c r="H222" s="135">
        <v>12.898</v>
      </c>
      <c r="I222" s="136"/>
      <c r="J222" s="137">
        <f>ROUND(I222*H222,2)</f>
        <v>0</v>
      </c>
      <c r="K222" s="133" t="s">
        <v>150</v>
      </c>
      <c r="L222" s="31"/>
      <c r="M222" s="138" t="s">
        <v>1</v>
      </c>
      <c r="N222" s="139" t="s">
        <v>44</v>
      </c>
      <c r="P222" s="140">
        <f>O222*H222</f>
        <v>0</v>
      </c>
      <c r="Q222" s="140">
        <v>0.02636</v>
      </c>
      <c r="R222" s="140">
        <f>Q222*H222</f>
        <v>0.33999128</v>
      </c>
      <c r="S222" s="140">
        <v>0</v>
      </c>
      <c r="T222" s="141">
        <f>S222*H222</f>
        <v>0</v>
      </c>
      <c r="AR222" s="142" t="s">
        <v>151</v>
      </c>
      <c r="AT222" s="142" t="s">
        <v>146</v>
      </c>
      <c r="AU222" s="142" t="s">
        <v>152</v>
      </c>
      <c r="AY222" s="16" t="s">
        <v>144</v>
      </c>
      <c r="BE222" s="143">
        <f>IF(N222="základní",J222,0)</f>
        <v>0</v>
      </c>
      <c r="BF222" s="143">
        <f>IF(N222="snížená",J222,0)</f>
        <v>0</v>
      </c>
      <c r="BG222" s="143">
        <f>IF(N222="zákl. přenesená",J222,0)</f>
        <v>0</v>
      </c>
      <c r="BH222" s="143">
        <f>IF(N222="sníž. přenesená",J222,0)</f>
        <v>0</v>
      </c>
      <c r="BI222" s="143">
        <f>IF(N222="nulová",J222,0)</f>
        <v>0</v>
      </c>
      <c r="BJ222" s="16" t="s">
        <v>152</v>
      </c>
      <c r="BK222" s="143">
        <f>ROUND(I222*H222,2)</f>
        <v>0</v>
      </c>
      <c r="BL222" s="16" t="s">
        <v>151</v>
      </c>
      <c r="BM222" s="142" t="s">
        <v>283</v>
      </c>
    </row>
    <row r="223" spans="2:51" s="12" customFormat="1" ht="10.2">
      <c r="B223" s="144"/>
      <c r="D223" s="145" t="s">
        <v>154</v>
      </c>
      <c r="E223" s="146" t="s">
        <v>1</v>
      </c>
      <c r="F223" s="147" t="s">
        <v>284</v>
      </c>
      <c r="H223" s="146" t="s">
        <v>1</v>
      </c>
      <c r="I223" s="148"/>
      <c r="L223" s="144"/>
      <c r="M223" s="149"/>
      <c r="T223" s="150"/>
      <c r="AT223" s="146" t="s">
        <v>154</v>
      </c>
      <c r="AU223" s="146" t="s">
        <v>152</v>
      </c>
      <c r="AV223" s="12" t="s">
        <v>86</v>
      </c>
      <c r="AW223" s="12" t="s">
        <v>34</v>
      </c>
      <c r="AX223" s="12" t="s">
        <v>78</v>
      </c>
      <c r="AY223" s="146" t="s">
        <v>144</v>
      </c>
    </row>
    <row r="224" spans="2:51" s="13" customFormat="1" ht="10.2">
      <c r="B224" s="151"/>
      <c r="D224" s="145" t="s">
        <v>154</v>
      </c>
      <c r="E224" s="152" t="s">
        <v>1</v>
      </c>
      <c r="F224" s="153" t="s">
        <v>285</v>
      </c>
      <c r="H224" s="154">
        <v>2.794</v>
      </c>
      <c r="I224" s="155"/>
      <c r="L224" s="151"/>
      <c r="M224" s="156"/>
      <c r="T224" s="157"/>
      <c r="AT224" s="152" t="s">
        <v>154</v>
      </c>
      <c r="AU224" s="152" t="s">
        <v>152</v>
      </c>
      <c r="AV224" s="13" t="s">
        <v>152</v>
      </c>
      <c r="AW224" s="13" t="s">
        <v>34</v>
      </c>
      <c r="AX224" s="13" t="s">
        <v>78</v>
      </c>
      <c r="AY224" s="152" t="s">
        <v>144</v>
      </c>
    </row>
    <row r="225" spans="2:51" s="12" customFormat="1" ht="10.2">
      <c r="B225" s="144"/>
      <c r="D225" s="145" t="s">
        <v>154</v>
      </c>
      <c r="E225" s="146" t="s">
        <v>1</v>
      </c>
      <c r="F225" s="147" t="s">
        <v>286</v>
      </c>
      <c r="H225" s="146" t="s">
        <v>1</v>
      </c>
      <c r="I225" s="148"/>
      <c r="L225" s="144"/>
      <c r="M225" s="149"/>
      <c r="T225" s="150"/>
      <c r="AT225" s="146" t="s">
        <v>154</v>
      </c>
      <c r="AU225" s="146" t="s">
        <v>152</v>
      </c>
      <c r="AV225" s="12" t="s">
        <v>86</v>
      </c>
      <c r="AW225" s="12" t="s">
        <v>34</v>
      </c>
      <c r="AX225" s="12" t="s">
        <v>78</v>
      </c>
      <c r="AY225" s="146" t="s">
        <v>144</v>
      </c>
    </row>
    <row r="226" spans="2:51" s="13" customFormat="1" ht="10.2">
      <c r="B226" s="151"/>
      <c r="D226" s="145" t="s">
        <v>154</v>
      </c>
      <c r="E226" s="152" t="s">
        <v>1</v>
      </c>
      <c r="F226" s="153" t="s">
        <v>224</v>
      </c>
      <c r="H226" s="154">
        <v>4.093</v>
      </c>
      <c r="I226" s="155"/>
      <c r="L226" s="151"/>
      <c r="M226" s="156"/>
      <c r="T226" s="157"/>
      <c r="AT226" s="152" t="s">
        <v>154</v>
      </c>
      <c r="AU226" s="152" t="s">
        <v>152</v>
      </c>
      <c r="AV226" s="13" t="s">
        <v>152</v>
      </c>
      <c r="AW226" s="13" t="s">
        <v>34</v>
      </c>
      <c r="AX226" s="13" t="s">
        <v>78</v>
      </c>
      <c r="AY226" s="152" t="s">
        <v>144</v>
      </c>
    </row>
    <row r="227" spans="2:51" s="12" customFormat="1" ht="10.2">
      <c r="B227" s="144"/>
      <c r="D227" s="145" t="s">
        <v>154</v>
      </c>
      <c r="E227" s="146" t="s">
        <v>1</v>
      </c>
      <c r="F227" s="147" t="s">
        <v>238</v>
      </c>
      <c r="H227" s="146" t="s">
        <v>1</v>
      </c>
      <c r="I227" s="148"/>
      <c r="L227" s="144"/>
      <c r="M227" s="149"/>
      <c r="T227" s="150"/>
      <c r="AT227" s="146" t="s">
        <v>154</v>
      </c>
      <c r="AU227" s="146" t="s">
        <v>152</v>
      </c>
      <c r="AV227" s="12" t="s">
        <v>86</v>
      </c>
      <c r="AW227" s="12" t="s">
        <v>34</v>
      </c>
      <c r="AX227" s="12" t="s">
        <v>78</v>
      </c>
      <c r="AY227" s="146" t="s">
        <v>144</v>
      </c>
    </row>
    <row r="228" spans="2:51" s="13" customFormat="1" ht="10.2">
      <c r="B228" s="151"/>
      <c r="D228" s="145" t="s">
        <v>154</v>
      </c>
      <c r="E228" s="152" t="s">
        <v>1</v>
      </c>
      <c r="F228" s="153" t="s">
        <v>239</v>
      </c>
      <c r="H228" s="154">
        <v>6.011</v>
      </c>
      <c r="I228" s="155"/>
      <c r="L228" s="151"/>
      <c r="M228" s="156"/>
      <c r="T228" s="157"/>
      <c r="AT228" s="152" t="s">
        <v>154</v>
      </c>
      <c r="AU228" s="152" t="s">
        <v>152</v>
      </c>
      <c r="AV228" s="13" t="s">
        <v>152</v>
      </c>
      <c r="AW228" s="13" t="s">
        <v>34</v>
      </c>
      <c r="AX228" s="13" t="s">
        <v>78</v>
      </c>
      <c r="AY228" s="152" t="s">
        <v>144</v>
      </c>
    </row>
    <row r="229" spans="2:51" s="14" customFormat="1" ht="10.2">
      <c r="B229" s="158"/>
      <c r="D229" s="145" t="s">
        <v>154</v>
      </c>
      <c r="E229" s="159" t="s">
        <v>1</v>
      </c>
      <c r="F229" s="160" t="s">
        <v>158</v>
      </c>
      <c r="H229" s="161">
        <v>12.898</v>
      </c>
      <c r="I229" s="162"/>
      <c r="L229" s="158"/>
      <c r="M229" s="163"/>
      <c r="T229" s="164"/>
      <c r="AT229" s="159" t="s">
        <v>154</v>
      </c>
      <c r="AU229" s="159" t="s">
        <v>152</v>
      </c>
      <c r="AV229" s="14" t="s">
        <v>151</v>
      </c>
      <c r="AW229" s="14" t="s">
        <v>34</v>
      </c>
      <c r="AX229" s="14" t="s">
        <v>86</v>
      </c>
      <c r="AY229" s="159" t="s">
        <v>144</v>
      </c>
    </row>
    <row r="230" spans="2:65" s="1" customFormat="1" ht="24.15" customHeight="1">
      <c r="B230" s="31"/>
      <c r="C230" s="131" t="s">
        <v>287</v>
      </c>
      <c r="D230" s="131" t="s">
        <v>146</v>
      </c>
      <c r="E230" s="132" t="s">
        <v>288</v>
      </c>
      <c r="F230" s="133" t="s">
        <v>289</v>
      </c>
      <c r="G230" s="134" t="s">
        <v>149</v>
      </c>
      <c r="H230" s="135">
        <v>566.87</v>
      </c>
      <c r="I230" s="136"/>
      <c r="J230" s="137">
        <f>ROUND(I230*H230,2)</f>
        <v>0</v>
      </c>
      <c r="K230" s="133" t="s">
        <v>271</v>
      </c>
      <c r="L230" s="31"/>
      <c r="M230" s="138" t="s">
        <v>1</v>
      </c>
      <c r="N230" s="139" t="s">
        <v>44</v>
      </c>
      <c r="P230" s="140">
        <f>O230*H230</f>
        <v>0</v>
      </c>
      <c r="Q230" s="140">
        <v>0.08876</v>
      </c>
      <c r="R230" s="140">
        <f>Q230*H230</f>
        <v>50.315381200000004</v>
      </c>
      <c r="S230" s="140">
        <v>0</v>
      </c>
      <c r="T230" s="141">
        <f>S230*H230</f>
        <v>0</v>
      </c>
      <c r="AR230" s="142" t="s">
        <v>151</v>
      </c>
      <c r="AT230" s="142" t="s">
        <v>146</v>
      </c>
      <c r="AU230" s="142" t="s">
        <v>152</v>
      </c>
      <c r="AY230" s="16" t="s">
        <v>144</v>
      </c>
      <c r="BE230" s="143">
        <f>IF(N230="základní",J230,0)</f>
        <v>0</v>
      </c>
      <c r="BF230" s="143">
        <f>IF(N230="snížená",J230,0)</f>
        <v>0</v>
      </c>
      <c r="BG230" s="143">
        <f>IF(N230="zákl. přenesená",J230,0)</f>
        <v>0</v>
      </c>
      <c r="BH230" s="143">
        <f>IF(N230="sníž. přenesená",J230,0)</f>
        <v>0</v>
      </c>
      <c r="BI230" s="143">
        <f>IF(N230="nulová",J230,0)</f>
        <v>0</v>
      </c>
      <c r="BJ230" s="16" t="s">
        <v>152</v>
      </c>
      <c r="BK230" s="143">
        <f>ROUND(I230*H230,2)</f>
        <v>0</v>
      </c>
      <c r="BL230" s="16" t="s">
        <v>151</v>
      </c>
      <c r="BM230" s="142" t="s">
        <v>290</v>
      </c>
    </row>
    <row r="231" spans="2:47" s="1" customFormat="1" ht="144">
      <c r="B231" s="31"/>
      <c r="D231" s="145" t="s">
        <v>222</v>
      </c>
      <c r="F231" s="165" t="s">
        <v>291</v>
      </c>
      <c r="I231" s="166"/>
      <c r="L231" s="31"/>
      <c r="M231" s="167"/>
      <c r="T231" s="55"/>
      <c r="AT231" s="16" t="s">
        <v>222</v>
      </c>
      <c r="AU231" s="16" t="s">
        <v>152</v>
      </c>
    </row>
    <row r="232" spans="2:51" s="12" customFormat="1" ht="10.2">
      <c r="B232" s="144"/>
      <c r="D232" s="145" t="s">
        <v>154</v>
      </c>
      <c r="E232" s="146" t="s">
        <v>1</v>
      </c>
      <c r="F232" s="147" t="s">
        <v>292</v>
      </c>
      <c r="H232" s="146" t="s">
        <v>1</v>
      </c>
      <c r="I232" s="148"/>
      <c r="L232" s="144"/>
      <c r="M232" s="149"/>
      <c r="T232" s="150"/>
      <c r="AT232" s="146" t="s">
        <v>154</v>
      </c>
      <c r="AU232" s="146" t="s">
        <v>152</v>
      </c>
      <c r="AV232" s="12" t="s">
        <v>86</v>
      </c>
      <c r="AW232" s="12" t="s">
        <v>34</v>
      </c>
      <c r="AX232" s="12" t="s">
        <v>78</v>
      </c>
      <c r="AY232" s="146" t="s">
        <v>144</v>
      </c>
    </row>
    <row r="233" spans="2:51" s="13" customFormat="1" ht="10.2">
      <c r="B233" s="151"/>
      <c r="D233" s="145" t="s">
        <v>154</v>
      </c>
      <c r="E233" s="152" t="s">
        <v>1</v>
      </c>
      <c r="F233" s="153" t="s">
        <v>293</v>
      </c>
      <c r="H233" s="154">
        <v>632.813</v>
      </c>
      <c r="I233" s="155"/>
      <c r="L233" s="151"/>
      <c r="M233" s="156"/>
      <c r="T233" s="157"/>
      <c r="AT233" s="152" t="s">
        <v>154</v>
      </c>
      <c r="AU233" s="152" t="s">
        <v>152</v>
      </c>
      <c r="AV233" s="13" t="s">
        <v>152</v>
      </c>
      <c r="AW233" s="13" t="s">
        <v>34</v>
      </c>
      <c r="AX233" s="13" t="s">
        <v>78</v>
      </c>
      <c r="AY233" s="152" t="s">
        <v>144</v>
      </c>
    </row>
    <row r="234" spans="2:51" s="12" customFormat="1" ht="10.2">
      <c r="B234" s="144"/>
      <c r="D234" s="145" t="s">
        <v>154</v>
      </c>
      <c r="E234" s="146" t="s">
        <v>1</v>
      </c>
      <c r="F234" s="147" t="s">
        <v>294</v>
      </c>
      <c r="H234" s="146" t="s">
        <v>1</v>
      </c>
      <c r="I234" s="148"/>
      <c r="L234" s="144"/>
      <c r="M234" s="149"/>
      <c r="T234" s="150"/>
      <c r="AT234" s="146" t="s">
        <v>154</v>
      </c>
      <c r="AU234" s="146" t="s">
        <v>152</v>
      </c>
      <c r="AV234" s="12" t="s">
        <v>86</v>
      </c>
      <c r="AW234" s="12" t="s">
        <v>34</v>
      </c>
      <c r="AX234" s="12" t="s">
        <v>78</v>
      </c>
      <c r="AY234" s="146" t="s">
        <v>144</v>
      </c>
    </row>
    <row r="235" spans="2:51" s="13" customFormat="1" ht="10.2">
      <c r="B235" s="151"/>
      <c r="D235" s="145" t="s">
        <v>154</v>
      </c>
      <c r="E235" s="152" t="s">
        <v>1</v>
      </c>
      <c r="F235" s="153" t="s">
        <v>295</v>
      </c>
      <c r="H235" s="154">
        <v>19.227</v>
      </c>
      <c r="I235" s="155"/>
      <c r="L235" s="151"/>
      <c r="M235" s="156"/>
      <c r="T235" s="157"/>
      <c r="AT235" s="152" t="s">
        <v>154</v>
      </c>
      <c r="AU235" s="152" t="s">
        <v>152</v>
      </c>
      <c r="AV235" s="13" t="s">
        <v>152</v>
      </c>
      <c r="AW235" s="13" t="s">
        <v>34</v>
      </c>
      <c r="AX235" s="13" t="s">
        <v>78</v>
      </c>
      <c r="AY235" s="152" t="s">
        <v>144</v>
      </c>
    </row>
    <row r="236" spans="2:51" s="13" customFormat="1" ht="10.2">
      <c r="B236" s="151"/>
      <c r="D236" s="145" t="s">
        <v>154</v>
      </c>
      <c r="E236" s="152" t="s">
        <v>1</v>
      </c>
      <c r="F236" s="153" t="s">
        <v>296</v>
      </c>
      <c r="H236" s="154">
        <v>21.633</v>
      </c>
      <c r="I236" s="155"/>
      <c r="L236" s="151"/>
      <c r="M236" s="156"/>
      <c r="T236" s="157"/>
      <c r="AT236" s="152" t="s">
        <v>154</v>
      </c>
      <c r="AU236" s="152" t="s">
        <v>152</v>
      </c>
      <c r="AV236" s="13" t="s">
        <v>152</v>
      </c>
      <c r="AW236" s="13" t="s">
        <v>34</v>
      </c>
      <c r="AX236" s="13" t="s">
        <v>78</v>
      </c>
      <c r="AY236" s="152" t="s">
        <v>144</v>
      </c>
    </row>
    <row r="237" spans="2:51" s="12" customFormat="1" ht="10.2">
      <c r="B237" s="144"/>
      <c r="D237" s="145" t="s">
        <v>154</v>
      </c>
      <c r="E237" s="146" t="s">
        <v>1</v>
      </c>
      <c r="F237" s="147" t="s">
        <v>297</v>
      </c>
      <c r="H237" s="146" t="s">
        <v>1</v>
      </c>
      <c r="I237" s="148"/>
      <c r="L237" s="144"/>
      <c r="M237" s="149"/>
      <c r="T237" s="150"/>
      <c r="AT237" s="146" t="s">
        <v>154</v>
      </c>
      <c r="AU237" s="146" t="s">
        <v>152</v>
      </c>
      <c r="AV237" s="12" t="s">
        <v>86</v>
      </c>
      <c r="AW237" s="12" t="s">
        <v>34</v>
      </c>
      <c r="AX237" s="12" t="s">
        <v>78</v>
      </c>
      <c r="AY237" s="146" t="s">
        <v>144</v>
      </c>
    </row>
    <row r="238" spans="2:51" s="12" customFormat="1" ht="10.2">
      <c r="B238" s="144"/>
      <c r="D238" s="145" t="s">
        <v>154</v>
      </c>
      <c r="E238" s="146" t="s">
        <v>1</v>
      </c>
      <c r="F238" s="147" t="s">
        <v>298</v>
      </c>
      <c r="H238" s="146" t="s">
        <v>1</v>
      </c>
      <c r="I238" s="148"/>
      <c r="L238" s="144"/>
      <c r="M238" s="149"/>
      <c r="T238" s="150"/>
      <c r="AT238" s="146" t="s">
        <v>154</v>
      </c>
      <c r="AU238" s="146" t="s">
        <v>152</v>
      </c>
      <c r="AV238" s="12" t="s">
        <v>86</v>
      </c>
      <c r="AW238" s="12" t="s">
        <v>34</v>
      </c>
      <c r="AX238" s="12" t="s">
        <v>78</v>
      </c>
      <c r="AY238" s="146" t="s">
        <v>144</v>
      </c>
    </row>
    <row r="239" spans="2:51" s="13" customFormat="1" ht="30.6">
      <c r="B239" s="151"/>
      <c r="D239" s="145" t="s">
        <v>154</v>
      </c>
      <c r="E239" s="152" t="s">
        <v>1</v>
      </c>
      <c r="F239" s="153" t="s">
        <v>299</v>
      </c>
      <c r="H239" s="154">
        <v>20.826</v>
      </c>
      <c r="I239" s="155"/>
      <c r="L239" s="151"/>
      <c r="M239" s="156"/>
      <c r="T239" s="157"/>
      <c r="AT239" s="152" t="s">
        <v>154</v>
      </c>
      <c r="AU239" s="152" t="s">
        <v>152</v>
      </c>
      <c r="AV239" s="13" t="s">
        <v>152</v>
      </c>
      <c r="AW239" s="13" t="s">
        <v>34</v>
      </c>
      <c r="AX239" s="13" t="s">
        <v>78</v>
      </c>
      <c r="AY239" s="152" t="s">
        <v>144</v>
      </c>
    </row>
    <row r="240" spans="2:51" s="12" customFormat="1" ht="10.2">
      <c r="B240" s="144"/>
      <c r="D240" s="145" t="s">
        <v>154</v>
      </c>
      <c r="E240" s="146" t="s">
        <v>1</v>
      </c>
      <c r="F240" s="147" t="s">
        <v>300</v>
      </c>
      <c r="H240" s="146" t="s">
        <v>1</v>
      </c>
      <c r="I240" s="148"/>
      <c r="L240" s="144"/>
      <c r="M240" s="149"/>
      <c r="T240" s="150"/>
      <c r="AT240" s="146" t="s">
        <v>154</v>
      </c>
      <c r="AU240" s="146" t="s">
        <v>152</v>
      </c>
      <c r="AV240" s="12" t="s">
        <v>86</v>
      </c>
      <c r="AW240" s="12" t="s">
        <v>34</v>
      </c>
      <c r="AX240" s="12" t="s">
        <v>78</v>
      </c>
      <c r="AY240" s="146" t="s">
        <v>144</v>
      </c>
    </row>
    <row r="241" spans="2:51" s="13" customFormat="1" ht="30.6">
      <c r="B241" s="151"/>
      <c r="D241" s="145" t="s">
        <v>154</v>
      </c>
      <c r="E241" s="152" t="s">
        <v>1</v>
      </c>
      <c r="F241" s="153" t="s">
        <v>301</v>
      </c>
      <c r="H241" s="154">
        <v>17.089</v>
      </c>
      <c r="I241" s="155"/>
      <c r="L241" s="151"/>
      <c r="M241" s="156"/>
      <c r="T241" s="157"/>
      <c r="AT241" s="152" t="s">
        <v>154</v>
      </c>
      <c r="AU241" s="152" t="s">
        <v>152</v>
      </c>
      <c r="AV241" s="13" t="s">
        <v>152</v>
      </c>
      <c r="AW241" s="13" t="s">
        <v>34</v>
      </c>
      <c r="AX241" s="13" t="s">
        <v>78</v>
      </c>
      <c r="AY241" s="152" t="s">
        <v>144</v>
      </c>
    </row>
    <row r="242" spans="2:51" s="12" customFormat="1" ht="10.2">
      <c r="B242" s="144"/>
      <c r="D242" s="145" t="s">
        <v>154</v>
      </c>
      <c r="E242" s="146" t="s">
        <v>1</v>
      </c>
      <c r="F242" s="147" t="s">
        <v>302</v>
      </c>
      <c r="H242" s="146" t="s">
        <v>1</v>
      </c>
      <c r="I242" s="148"/>
      <c r="L242" s="144"/>
      <c r="M242" s="149"/>
      <c r="T242" s="150"/>
      <c r="AT242" s="146" t="s">
        <v>154</v>
      </c>
      <c r="AU242" s="146" t="s">
        <v>152</v>
      </c>
      <c r="AV242" s="12" t="s">
        <v>86</v>
      </c>
      <c r="AW242" s="12" t="s">
        <v>34</v>
      </c>
      <c r="AX242" s="12" t="s">
        <v>78</v>
      </c>
      <c r="AY242" s="146" t="s">
        <v>144</v>
      </c>
    </row>
    <row r="243" spans="2:51" s="13" customFormat="1" ht="30.6">
      <c r="B243" s="151"/>
      <c r="D243" s="145" t="s">
        <v>154</v>
      </c>
      <c r="E243" s="152" t="s">
        <v>1</v>
      </c>
      <c r="F243" s="153" t="s">
        <v>303</v>
      </c>
      <c r="H243" s="154">
        <v>18.118</v>
      </c>
      <c r="I243" s="155"/>
      <c r="L243" s="151"/>
      <c r="M243" s="156"/>
      <c r="T243" s="157"/>
      <c r="AT243" s="152" t="s">
        <v>154</v>
      </c>
      <c r="AU243" s="152" t="s">
        <v>152</v>
      </c>
      <c r="AV243" s="13" t="s">
        <v>152</v>
      </c>
      <c r="AW243" s="13" t="s">
        <v>34</v>
      </c>
      <c r="AX243" s="13" t="s">
        <v>78</v>
      </c>
      <c r="AY243" s="152" t="s">
        <v>144</v>
      </c>
    </row>
    <row r="244" spans="2:51" s="12" customFormat="1" ht="10.2">
      <c r="B244" s="144"/>
      <c r="D244" s="145" t="s">
        <v>154</v>
      </c>
      <c r="E244" s="146" t="s">
        <v>1</v>
      </c>
      <c r="F244" s="147" t="s">
        <v>304</v>
      </c>
      <c r="H244" s="146" t="s">
        <v>1</v>
      </c>
      <c r="I244" s="148"/>
      <c r="L244" s="144"/>
      <c r="M244" s="149"/>
      <c r="T244" s="150"/>
      <c r="AT244" s="146" t="s">
        <v>154</v>
      </c>
      <c r="AU244" s="146" t="s">
        <v>152</v>
      </c>
      <c r="AV244" s="12" t="s">
        <v>86</v>
      </c>
      <c r="AW244" s="12" t="s">
        <v>34</v>
      </c>
      <c r="AX244" s="12" t="s">
        <v>78</v>
      </c>
      <c r="AY244" s="146" t="s">
        <v>144</v>
      </c>
    </row>
    <row r="245" spans="2:51" s="13" customFormat="1" ht="30.6">
      <c r="B245" s="151"/>
      <c r="D245" s="145" t="s">
        <v>154</v>
      </c>
      <c r="E245" s="152" t="s">
        <v>1</v>
      </c>
      <c r="F245" s="153" t="s">
        <v>305</v>
      </c>
      <c r="H245" s="154">
        <v>18.971</v>
      </c>
      <c r="I245" s="155"/>
      <c r="L245" s="151"/>
      <c r="M245" s="156"/>
      <c r="T245" s="157"/>
      <c r="AT245" s="152" t="s">
        <v>154</v>
      </c>
      <c r="AU245" s="152" t="s">
        <v>152</v>
      </c>
      <c r="AV245" s="13" t="s">
        <v>152</v>
      </c>
      <c r="AW245" s="13" t="s">
        <v>34</v>
      </c>
      <c r="AX245" s="13" t="s">
        <v>78</v>
      </c>
      <c r="AY245" s="152" t="s">
        <v>144</v>
      </c>
    </row>
    <row r="246" spans="2:51" s="12" customFormat="1" ht="10.2">
      <c r="B246" s="144"/>
      <c r="D246" s="145" t="s">
        <v>154</v>
      </c>
      <c r="E246" s="146" t="s">
        <v>1</v>
      </c>
      <c r="F246" s="147" t="s">
        <v>306</v>
      </c>
      <c r="H246" s="146" t="s">
        <v>1</v>
      </c>
      <c r="I246" s="148"/>
      <c r="L246" s="144"/>
      <c r="M246" s="149"/>
      <c r="T246" s="150"/>
      <c r="AT246" s="146" t="s">
        <v>154</v>
      </c>
      <c r="AU246" s="146" t="s">
        <v>152</v>
      </c>
      <c r="AV246" s="12" t="s">
        <v>86</v>
      </c>
      <c r="AW246" s="12" t="s">
        <v>34</v>
      </c>
      <c r="AX246" s="12" t="s">
        <v>78</v>
      </c>
      <c r="AY246" s="146" t="s">
        <v>144</v>
      </c>
    </row>
    <row r="247" spans="2:51" s="13" customFormat="1" ht="20.4">
      <c r="B247" s="151"/>
      <c r="D247" s="145" t="s">
        <v>154</v>
      </c>
      <c r="E247" s="152" t="s">
        <v>1</v>
      </c>
      <c r="F247" s="153" t="s">
        <v>307</v>
      </c>
      <c r="H247" s="154">
        <v>16.884</v>
      </c>
      <c r="I247" s="155"/>
      <c r="L247" s="151"/>
      <c r="M247" s="156"/>
      <c r="T247" s="157"/>
      <c r="AT247" s="152" t="s">
        <v>154</v>
      </c>
      <c r="AU247" s="152" t="s">
        <v>152</v>
      </c>
      <c r="AV247" s="13" t="s">
        <v>152</v>
      </c>
      <c r="AW247" s="13" t="s">
        <v>34</v>
      </c>
      <c r="AX247" s="13" t="s">
        <v>78</v>
      </c>
      <c r="AY247" s="152" t="s">
        <v>144</v>
      </c>
    </row>
    <row r="248" spans="2:51" s="12" customFormat="1" ht="10.2">
      <c r="B248" s="144"/>
      <c r="D248" s="145" t="s">
        <v>154</v>
      </c>
      <c r="E248" s="146" t="s">
        <v>1</v>
      </c>
      <c r="F248" s="147" t="s">
        <v>294</v>
      </c>
      <c r="H248" s="146" t="s">
        <v>1</v>
      </c>
      <c r="I248" s="148"/>
      <c r="L248" s="144"/>
      <c r="M248" s="149"/>
      <c r="T248" s="150"/>
      <c r="AT248" s="146" t="s">
        <v>154</v>
      </c>
      <c r="AU248" s="146" t="s">
        <v>152</v>
      </c>
      <c r="AV248" s="12" t="s">
        <v>86</v>
      </c>
      <c r="AW248" s="12" t="s">
        <v>34</v>
      </c>
      <c r="AX248" s="12" t="s">
        <v>78</v>
      </c>
      <c r="AY248" s="146" t="s">
        <v>144</v>
      </c>
    </row>
    <row r="249" spans="2:51" s="13" customFormat="1" ht="10.2">
      <c r="B249" s="151"/>
      <c r="D249" s="145" t="s">
        <v>154</v>
      </c>
      <c r="E249" s="152" t="s">
        <v>1</v>
      </c>
      <c r="F249" s="153" t="s">
        <v>308</v>
      </c>
      <c r="H249" s="154">
        <v>6.549</v>
      </c>
      <c r="I249" s="155"/>
      <c r="L249" s="151"/>
      <c r="M249" s="156"/>
      <c r="T249" s="157"/>
      <c r="AT249" s="152" t="s">
        <v>154</v>
      </c>
      <c r="AU249" s="152" t="s">
        <v>152</v>
      </c>
      <c r="AV249" s="13" t="s">
        <v>152</v>
      </c>
      <c r="AW249" s="13" t="s">
        <v>34</v>
      </c>
      <c r="AX249" s="13" t="s">
        <v>78</v>
      </c>
      <c r="AY249" s="152" t="s">
        <v>144</v>
      </c>
    </row>
    <row r="250" spans="2:51" s="12" customFormat="1" ht="10.2">
      <c r="B250" s="144"/>
      <c r="D250" s="145" t="s">
        <v>154</v>
      </c>
      <c r="E250" s="146" t="s">
        <v>1</v>
      </c>
      <c r="F250" s="147" t="s">
        <v>262</v>
      </c>
      <c r="H250" s="146" t="s">
        <v>1</v>
      </c>
      <c r="I250" s="148"/>
      <c r="L250" s="144"/>
      <c r="M250" s="149"/>
      <c r="T250" s="150"/>
      <c r="AT250" s="146" t="s">
        <v>154</v>
      </c>
      <c r="AU250" s="146" t="s">
        <v>152</v>
      </c>
      <c r="AV250" s="12" t="s">
        <v>86</v>
      </c>
      <c r="AW250" s="12" t="s">
        <v>34</v>
      </c>
      <c r="AX250" s="12" t="s">
        <v>78</v>
      </c>
      <c r="AY250" s="146" t="s">
        <v>144</v>
      </c>
    </row>
    <row r="251" spans="2:51" s="12" customFormat="1" ht="10.2">
      <c r="B251" s="144"/>
      <c r="D251" s="145" t="s">
        <v>154</v>
      </c>
      <c r="E251" s="146" t="s">
        <v>1</v>
      </c>
      <c r="F251" s="147" t="s">
        <v>298</v>
      </c>
      <c r="H251" s="146" t="s">
        <v>1</v>
      </c>
      <c r="I251" s="148"/>
      <c r="L251" s="144"/>
      <c r="M251" s="149"/>
      <c r="T251" s="150"/>
      <c r="AT251" s="146" t="s">
        <v>154</v>
      </c>
      <c r="AU251" s="146" t="s">
        <v>152</v>
      </c>
      <c r="AV251" s="12" t="s">
        <v>86</v>
      </c>
      <c r="AW251" s="12" t="s">
        <v>34</v>
      </c>
      <c r="AX251" s="12" t="s">
        <v>78</v>
      </c>
      <c r="AY251" s="146" t="s">
        <v>144</v>
      </c>
    </row>
    <row r="252" spans="2:51" s="13" customFormat="1" ht="30.6">
      <c r="B252" s="151"/>
      <c r="D252" s="145" t="s">
        <v>154</v>
      </c>
      <c r="E252" s="152" t="s">
        <v>1</v>
      </c>
      <c r="F252" s="153" t="s">
        <v>309</v>
      </c>
      <c r="H252" s="154">
        <v>-44.435</v>
      </c>
      <c r="I252" s="155"/>
      <c r="L252" s="151"/>
      <c r="M252" s="156"/>
      <c r="T252" s="157"/>
      <c r="AT252" s="152" t="s">
        <v>154</v>
      </c>
      <c r="AU252" s="152" t="s">
        <v>152</v>
      </c>
      <c r="AV252" s="13" t="s">
        <v>152</v>
      </c>
      <c r="AW252" s="13" t="s">
        <v>34</v>
      </c>
      <c r="AX252" s="13" t="s">
        <v>78</v>
      </c>
      <c r="AY252" s="152" t="s">
        <v>144</v>
      </c>
    </row>
    <row r="253" spans="2:51" s="12" customFormat="1" ht="10.2">
      <c r="B253" s="144"/>
      <c r="D253" s="145" t="s">
        <v>154</v>
      </c>
      <c r="E253" s="146" t="s">
        <v>1</v>
      </c>
      <c r="F253" s="147" t="s">
        <v>300</v>
      </c>
      <c r="H253" s="146" t="s">
        <v>1</v>
      </c>
      <c r="I253" s="148"/>
      <c r="L253" s="144"/>
      <c r="M253" s="149"/>
      <c r="T253" s="150"/>
      <c r="AT253" s="146" t="s">
        <v>154</v>
      </c>
      <c r="AU253" s="146" t="s">
        <v>152</v>
      </c>
      <c r="AV253" s="12" t="s">
        <v>86</v>
      </c>
      <c r="AW253" s="12" t="s">
        <v>34</v>
      </c>
      <c r="AX253" s="12" t="s">
        <v>78</v>
      </c>
      <c r="AY253" s="146" t="s">
        <v>144</v>
      </c>
    </row>
    <row r="254" spans="2:51" s="13" customFormat="1" ht="30.6">
      <c r="B254" s="151"/>
      <c r="D254" s="145" t="s">
        <v>154</v>
      </c>
      <c r="E254" s="152" t="s">
        <v>1</v>
      </c>
      <c r="F254" s="153" t="s">
        <v>310</v>
      </c>
      <c r="H254" s="154">
        <v>-34.979</v>
      </c>
      <c r="I254" s="155"/>
      <c r="L254" s="151"/>
      <c r="M254" s="156"/>
      <c r="T254" s="157"/>
      <c r="AT254" s="152" t="s">
        <v>154</v>
      </c>
      <c r="AU254" s="152" t="s">
        <v>152</v>
      </c>
      <c r="AV254" s="13" t="s">
        <v>152</v>
      </c>
      <c r="AW254" s="13" t="s">
        <v>34</v>
      </c>
      <c r="AX254" s="13" t="s">
        <v>78</v>
      </c>
      <c r="AY254" s="152" t="s">
        <v>144</v>
      </c>
    </row>
    <row r="255" spans="2:51" s="12" customFormat="1" ht="10.2">
      <c r="B255" s="144"/>
      <c r="D255" s="145" t="s">
        <v>154</v>
      </c>
      <c r="E255" s="146" t="s">
        <v>1</v>
      </c>
      <c r="F255" s="147" t="s">
        <v>302</v>
      </c>
      <c r="H255" s="146" t="s">
        <v>1</v>
      </c>
      <c r="I255" s="148"/>
      <c r="L255" s="144"/>
      <c r="M255" s="149"/>
      <c r="T255" s="150"/>
      <c r="AT255" s="146" t="s">
        <v>154</v>
      </c>
      <c r="AU255" s="146" t="s">
        <v>152</v>
      </c>
      <c r="AV255" s="12" t="s">
        <v>86</v>
      </c>
      <c r="AW255" s="12" t="s">
        <v>34</v>
      </c>
      <c r="AX255" s="12" t="s">
        <v>78</v>
      </c>
      <c r="AY255" s="146" t="s">
        <v>144</v>
      </c>
    </row>
    <row r="256" spans="2:51" s="13" customFormat="1" ht="30.6">
      <c r="B256" s="151"/>
      <c r="D256" s="145" t="s">
        <v>154</v>
      </c>
      <c r="E256" s="152" t="s">
        <v>1</v>
      </c>
      <c r="F256" s="153" t="s">
        <v>311</v>
      </c>
      <c r="H256" s="154">
        <v>-37.877</v>
      </c>
      <c r="I256" s="155"/>
      <c r="L256" s="151"/>
      <c r="M256" s="156"/>
      <c r="T256" s="157"/>
      <c r="AT256" s="152" t="s">
        <v>154</v>
      </c>
      <c r="AU256" s="152" t="s">
        <v>152</v>
      </c>
      <c r="AV256" s="13" t="s">
        <v>152</v>
      </c>
      <c r="AW256" s="13" t="s">
        <v>34</v>
      </c>
      <c r="AX256" s="13" t="s">
        <v>78</v>
      </c>
      <c r="AY256" s="152" t="s">
        <v>144</v>
      </c>
    </row>
    <row r="257" spans="2:51" s="12" customFormat="1" ht="10.2">
      <c r="B257" s="144"/>
      <c r="D257" s="145" t="s">
        <v>154</v>
      </c>
      <c r="E257" s="146" t="s">
        <v>1</v>
      </c>
      <c r="F257" s="147" t="s">
        <v>304</v>
      </c>
      <c r="H257" s="146" t="s">
        <v>1</v>
      </c>
      <c r="I257" s="148"/>
      <c r="L257" s="144"/>
      <c r="M257" s="149"/>
      <c r="T257" s="150"/>
      <c r="AT257" s="146" t="s">
        <v>154</v>
      </c>
      <c r="AU257" s="146" t="s">
        <v>152</v>
      </c>
      <c r="AV257" s="12" t="s">
        <v>86</v>
      </c>
      <c r="AW257" s="12" t="s">
        <v>34</v>
      </c>
      <c r="AX257" s="12" t="s">
        <v>78</v>
      </c>
      <c r="AY257" s="146" t="s">
        <v>144</v>
      </c>
    </row>
    <row r="258" spans="2:51" s="13" customFormat="1" ht="30.6">
      <c r="B258" s="151"/>
      <c r="D258" s="145" t="s">
        <v>154</v>
      </c>
      <c r="E258" s="152" t="s">
        <v>1</v>
      </c>
      <c r="F258" s="153" t="s">
        <v>312</v>
      </c>
      <c r="H258" s="154">
        <v>-40.713</v>
      </c>
      <c r="I258" s="155"/>
      <c r="L258" s="151"/>
      <c r="M258" s="156"/>
      <c r="T258" s="157"/>
      <c r="AT258" s="152" t="s">
        <v>154</v>
      </c>
      <c r="AU258" s="152" t="s">
        <v>152</v>
      </c>
      <c r="AV258" s="13" t="s">
        <v>152</v>
      </c>
      <c r="AW258" s="13" t="s">
        <v>34</v>
      </c>
      <c r="AX258" s="13" t="s">
        <v>78</v>
      </c>
      <c r="AY258" s="152" t="s">
        <v>144</v>
      </c>
    </row>
    <row r="259" spans="2:51" s="12" customFormat="1" ht="10.2">
      <c r="B259" s="144"/>
      <c r="D259" s="145" t="s">
        <v>154</v>
      </c>
      <c r="E259" s="146" t="s">
        <v>1</v>
      </c>
      <c r="F259" s="147" t="s">
        <v>306</v>
      </c>
      <c r="H259" s="146" t="s">
        <v>1</v>
      </c>
      <c r="I259" s="148"/>
      <c r="L259" s="144"/>
      <c r="M259" s="149"/>
      <c r="T259" s="150"/>
      <c r="AT259" s="146" t="s">
        <v>154</v>
      </c>
      <c r="AU259" s="146" t="s">
        <v>152</v>
      </c>
      <c r="AV259" s="12" t="s">
        <v>86</v>
      </c>
      <c r="AW259" s="12" t="s">
        <v>34</v>
      </c>
      <c r="AX259" s="12" t="s">
        <v>78</v>
      </c>
      <c r="AY259" s="146" t="s">
        <v>144</v>
      </c>
    </row>
    <row r="260" spans="2:51" s="13" customFormat="1" ht="30.6">
      <c r="B260" s="151"/>
      <c r="D260" s="145" t="s">
        <v>154</v>
      </c>
      <c r="E260" s="152" t="s">
        <v>1</v>
      </c>
      <c r="F260" s="153" t="s">
        <v>313</v>
      </c>
      <c r="H260" s="154">
        <v>-33.692</v>
      </c>
      <c r="I260" s="155"/>
      <c r="L260" s="151"/>
      <c r="M260" s="156"/>
      <c r="T260" s="157"/>
      <c r="AT260" s="152" t="s">
        <v>154</v>
      </c>
      <c r="AU260" s="152" t="s">
        <v>152</v>
      </c>
      <c r="AV260" s="13" t="s">
        <v>152</v>
      </c>
      <c r="AW260" s="13" t="s">
        <v>34</v>
      </c>
      <c r="AX260" s="13" t="s">
        <v>78</v>
      </c>
      <c r="AY260" s="152" t="s">
        <v>144</v>
      </c>
    </row>
    <row r="261" spans="2:51" s="12" customFormat="1" ht="10.2">
      <c r="B261" s="144"/>
      <c r="D261" s="145" t="s">
        <v>154</v>
      </c>
      <c r="E261" s="146" t="s">
        <v>1</v>
      </c>
      <c r="F261" s="147" t="s">
        <v>294</v>
      </c>
      <c r="H261" s="146" t="s">
        <v>1</v>
      </c>
      <c r="I261" s="148"/>
      <c r="L261" s="144"/>
      <c r="M261" s="149"/>
      <c r="T261" s="150"/>
      <c r="AT261" s="146" t="s">
        <v>154</v>
      </c>
      <c r="AU261" s="146" t="s">
        <v>152</v>
      </c>
      <c r="AV261" s="12" t="s">
        <v>86</v>
      </c>
      <c r="AW261" s="12" t="s">
        <v>34</v>
      </c>
      <c r="AX261" s="12" t="s">
        <v>78</v>
      </c>
      <c r="AY261" s="146" t="s">
        <v>144</v>
      </c>
    </row>
    <row r="262" spans="2:51" s="13" customFormat="1" ht="10.2">
      <c r="B262" s="151"/>
      <c r="D262" s="145" t="s">
        <v>154</v>
      </c>
      <c r="E262" s="152" t="s">
        <v>1</v>
      </c>
      <c r="F262" s="153" t="s">
        <v>314</v>
      </c>
      <c r="H262" s="154">
        <v>-13.544</v>
      </c>
      <c r="I262" s="155"/>
      <c r="L262" s="151"/>
      <c r="M262" s="156"/>
      <c r="T262" s="157"/>
      <c r="AT262" s="152" t="s">
        <v>154</v>
      </c>
      <c r="AU262" s="152" t="s">
        <v>152</v>
      </c>
      <c r="AV262" s="13" t="s">
        <v>152</v>
      </c>
      <c r="AW262" s="13" t="s">
        <v>34</v>
      </c>
      <c r="AX262" s="13" t="s">
        <v>78</v>
      </c>
      <c r="AY262" s="152" t="s">
        <v>144</v>
      </c>
    </row>
    <row r="263" spans="2:51" s="14" customFormat="1" ht="10.2">
      <c r="B263" s="158"/>
      <c r="D263" s="145" t="s">
        <v>154</v>
      </c>
      <c r="E263" s="159" t="s">
        <v>1</v>
      </c>
      <c r="F263" s="160" t="s">
        <v>158</v>
      </c>
      <c r="H263" s="161">
        <v>566.87</v>
      </c>
      <c r="I263" s="162"/>
      <c r="L263" s="158"/>
      <c r="M263" s="163"/>
      <c r="T263" s="164"/>
      <c r="AT263" s="159" t="s">
        <v>154</v>
      </c>
      <c r="AU263" s="159" t="s">
        <v>152</v>
      </c>
      <c r="AV263" s="14" t="s">
        <v>151</v>
      </c>
      <c r="AW263" s="14" t="s">
        <v>34</v>
      </c>
      <c r="AX263" s="14" t="s">
        <v>86</v>
      </c>
      <c r="AY263" s="159" t="s">
        <v>144</v>
      </c>
    </row>
    <row r="264" spans="2:65" s="1" customFormat="1" ht="24.15" customHeight="1">
      <c r="B264" s="31"/>
      <c r="C264" s="131" t="s">
        <v>315</v>
      </c>
      <c r="D264" s="131" t="s">
        <v>146</v>
      </c>
      <c r="E264" s="132" t="s">
        <v>316</v>
      </c>
      <c r="F264" s="133" t="s">
        <v>317</v>
      </c>
      <c r="G264" s="134" t="s">
        <v>206</v>
      </c>
      <c r="H264" s="135">
        <v>175</v>
      </c>
      <c r="I264" s="136"/>
      <c r="J264" s="137">
        <f>ROUND(I264*H264,2)</f>
        <v>0</v>
      </c>
      <c r="K264" s="133" t="s">
        <v>150</v>
      </c>
      <c r="L264" s="31"/>
      <c r="M264" s="138" t="s">
        <v>1</v>
      </c>
      <c r="N264" s="139" t="s">
        <v>44</v>
      </c>
      <c r="P264" s="140">
        <f>O264*H264</f>
        <v>0</v>
      </c>
      <c r="Q264" s="140">
        <v>0.00093007</v>
      </c>
      <c r="R264" s="140">
        <f>Q264*H264</f>
        <v>0.16276225</v>
      </c>
      <c r="S264" s="140">
        <v>0</v>
      </c>
      <c r="T264" s="141">
        <f>S264*H264</f>
        <v>0</v>
      </c>
      <c r="AR264" s="142" t="s">
        <v>151</v>
      </c>
      <c r="AT264" s="142" t="s">
        <v>146</v>
      </c>
      <c r="AU264" s="142" t="s">
        <v>152</v>
      </c>
      <c r="AY264" s="16" t="s">
        <v>144</v>
      </c>
      <c r="BE264" s="143">
        <f>IF(N264="základní",J264,0)</f>
        <v>0</v>
      </c>
      <c r="BF264" s="143">
        <f>IF(N264="snížená",J264,0)</f>
        <v>0</v>
      </c>
      <c r="BG264" s="143">
        <f>IF(N264="zákl. přenesená",J264,0)</f>
        <v>0</v>
      </c>
      <c r="BH264" s="143">
        <f>IF(N264="sníž. přenesená",J264,0)</f>
        <v>0</v>
      </c>
      <c r="BI264" s="143">
        <f>IF(N264="nulová",J264,0)</f>
        <v>0</v>
      </c>
      <c r="BJ264" s="16" t="s">
        <v>152</v>
      </c>
      <c r="BK264" s="143">
        <f>ROUND(I264*H264,2)</f>
        <v>0</v>
      </c>
      <c r="BL264" s="16" t="s">
        <v>151</v>
      </c>
      <c r="BM264" s="142" t="s">
        <v>318</v>
      </c>
    </row>
    <row r="265" spans="2:51" s="13" customFormat="1" ht="10.2">
      <c r="B265" s="151"/>
      <c r="D265" s="145" t="s">
        <v>154</v>
      </c>
      <c r="E265" s="152" t="s">
        <v>1</v>
      </c>
      <c r="F265" s="153" t="s">
        <v>319</v>
      </c>
      <c r="H265" s="154">
        <v>175</v>
      </c>
      <c r="I265" s="155"/>
      <c r="L265" s="151"/>
      <c r="M265" s="156"/>
      <c r="T265" s="157"/>
      <c r="AT265" s="152" t="s">
        <v>154</v>
      </c>
      <c r="AU265" s="152" t="s">
        <v>152</v>
      </c>
      <c r="AV265" s="13" t="s">
        <v>152</v>
      </c>
      <c r="AW265" s="13" t="s">
        <v>34</v>
      </c>
      <c r="AX265" s="13" t="s">
        <v>86</v>
      </c>
      <c r="AY265" s="152" t="s">
        <v>144</v>
      </c>
    </row>
    <row r="266" spans="2:65" s="1" customFormat="1" ht="16.5" customHeight="1">
      <c r="B266" s="31"/>
      <c r="C266" s="131" t="s">
        <v>320</v>
      </c>
      <c r="D266" s="131" t="s">
        <v>146</v>
      </c>
      <c r="E266" s="132" t="s">
        <v>321</v>
      </c>
      <c r="F266" s="133" t="s">
        <v>322</v>
      </c>
      <c r="G266" s="134" t="s">
        <v>149</v>
      </c>
      <c r="H266" s="135">
        <v>199.845</v>
      </c>
      <c r="I266" s="136"/>
      <c r="J266" s="137">
        <f>ROUND(I266*H266,2)</f>
        <v>0</v>
      </c>
      <c r="K266" s="133" t="s">
        <v>271</v>
      </c>
      <c r="L266" s="31"/>
      <c r="M266" s="138" t="s">
        <v>1</v>
      </c>
      <c r="N266" s="139" t="s">
        <v>44</v>
      </c>
      <c r="P266" s="140">
        <f>O266*H266</f>
        <v>0</v>
      </c>
      <c r="Q266" s="140">
        <v>0</v>
      </c>
      <c r="R266" s="140">
        <f>Q266*H266</f>
        <v>0</v>
      </c>
      <c r="S266" s="140">
        <v>0</v>
      </c>
      <c r="T266" s="141">
        <f>S266*H266</f>
        <v>0</v>
      </c>
      <c r="AR266" s="142" t="s">
        <v>151</v>
      </c>
      <c r="AT266" s="142" t="s">
        <v>146</v>
      </c>
      <c r="AU266" s="142" t="s">
        <v>152</v>
      </c>
      <c r="AY266" s="16" t="s">
        <v>144</v>
      </c>
      <c r="BE266" s="143">
        <f>IF(N266="základní",J266,0)</f>
        <v>0</v>
      </c>
      <c r="BF266" s="143">
        <f>IF(N266="snížená",J266,0)</f>
        <v>0</v>
      </c>
      <c r="BG266" s="143">
        <f>IF(N266="zákl. přenesená",J266,0)</f>
        <v>0</v>
      </c>
      <c r="BH266" s="143">
        <f>IF(N266="sníž. přenesená",J266,0)</f>
        <v>0</v>
      </c>
      <c r="BI266" s="143">
        <f>IF(N266="nulová",J266,0)</f>
        <v>0</v>
      </c>
      <c r="BJ266" s="16" t="s">
        <v>152</v>
      </c>
      <c r="BK266" s="143">
        <f>ROUND(I266*H266,2)</f>
        <v>0</v>
      </c>
      <c r="BL266" s="16" t="s">
        <v>151</v>
      </c>
      <c r="BM266" s="142" t="s">
        <v>323</v>
      </c>
    </row>
    <row r="267" spans="2:51" s="12" customFormat="1" ht="10.2">
      <c r="B267" s="144"/>
      <c r="D267" s="145" t="s">
        <v>154</v>
      </c>
      <c r="E267" s="146" t="s">
        <v>1</v>
      </c>
      <c r="F267" s="147" t="s">
        <v>298</v>
      </c>
      <c r="H267" s="146" t="s">
        <v>1</v>
      </c>
      <c r="I267" s="148"/>
      <c r="L267" s="144"/>
      <c r="M267" s="149"/>
      <c r="T267" s="150"/>
      <c r="AT267" s="146" t="s">
        <v>154</v>
      </c>
      <c r="AU267" s="146" t="s">
        <v>152</v>
      </c>
      <c r="AV267" s="12" t="s">
        <v>86</v>
      </c>
      <c r="AW267" s="12" t="s">
        <v>34</v>
      </c>
      <c r="AX267" s="12" t="s">
        <v>78</v>
      </c>
      <c r="AY267" s="146" t="s">
        <v>144</v>
      </c>
    </row>
    <row r="268" spans="2:51" s="13" customFormat="1" ht="20.4">
      <c r="B268" s="151"/>
      <c r="D268" s="145" t="s">
        <v>154</v>
      </c>
      <c r="E268" s="152" t="s">
        <v>1</v>
      </c>
      <c r="F268" s="153" t="s">
        <v>324</v>
      </c>
      <c r="H268" s="154">
        <v>39.04</v>
      </c>
      <c r="I268" s="155"/>
      <c r="L268" s="151"/>
      <c r="M268" s="156"/>
      <c r="T268" s="157"/>
      <c r="AT268" s="152" t="s">
        <v>154</v>
      </c>
      <c r="AU268" s="152" t="s">
        <v>152</v>
      </c>
      <c r="AV268" s="13" t="s">
        <v>152</v>
      </c>
      <c r="AW268" s="13" t="s">
        <v>34</v>
      </c>
      <c r="AX268" s="13" t="s">
        <v>78</v>
      </c>
      <c r="AY268" s="152" t="s">
        <v>144</v>
      </c>
    </row>
    <row r="269" spans="2:51" s="12" customFormat="1" ht="10.2">
      <c r="B269" s="144"/>
      <c r="D269" s="145" t="s">
        <v>154</v>
      </c>
      <c r="E269" s="146" t="s">
        <v>1</v>
      </c>
      <c r="F269" s="147" t="s">
        <v>300</v>
      </c>
      <c r="H269" s="146" t="s">
        <v>1</v>
      </c>
      <c r="I269" s="148"/>
      <c r="L269" s="144"/>
      <c r="M269" s="149"/>
      <c r="T269" s="150"/>
      <c r="AT269" s="146" t="s">
        <v>154</v>
      </c>
      <c r="AU269" s="146" t="s">
        <v>152</v>
      </c>
      <c r="AV269" s="12" t="s">
        <v>86</v>
      </c>
      <c r="AW269" s="12" t="s">
        <v>34</v>
      </c>
      <c r="AX269" s="12" t="s">
        <v>78</v>
      </c>
      <c r="AY269" s="146" t="s">
        <v>144</v>
      </c>
    </row>
    <row r="270" spans="2:51" s="13" customFormat="1" ht="20.4">
      <c r="B270" s="151"/>
      <c r="D270" s="145" t="s">
        <v>154</v>
      </c>
      <c r="E270" s="152" t="s">
        <v>1</v>
      </c>
      <c r="F270" s="153" t="s">
        <v>325</v>
      </c>
      <c r="H270" s="154">
        <v>34.979</v>
      </c>
      <c r="I270" s="155"/>
      <c r="L270" s="151"/>
      <c r="M270" s="156"/>
      <c r="T270" s="157"/>
      <c r="AT270" s="152" t="s">
        <v>154</v>
      </c>
      <c r="AU270" s="152" t="s">
        <v>152</v>
      </c>
      <c r="AV270" s="13" t="s">
        <v>152</v>
      </c>
      <c r="AW270" s="13" t="s">
        <v>34</v>
      </c>
      <c r="AX270" s="13" t="s">
        <v>78</v>
      </c>
      <c r="AY270" s="152" t="s">
        <v>144</v>
      </c>
    </row>
    <row r="271" spans="2:51" s="12" customFormat="1" ht="10.2">
      <c r="B271" s="144"/>
      <c r="D271" s="145" t="s">
        <v>154</v>
      </c>
      <c r="E271" s="146" t="s">
        <v>1</v>
      </c>
      <c r="F271" s="147" t="s">
        <v>302</v>
      </c>
      <c r="H271" s="146" t="s">
        <v>1</v>
      </c>
      <c r="I271" s="148"/>
      <c r="L271" s="144"/>
      <c r="M271" s="149"/>
      <c r="T271" s="150"/>
      <c r="AT271" s="146" t="s">
        <v>154</v>
      </c>
      <c r="AU271" s="146" t="s">
        <v>152</v>
      </c>
      <c r="AV271" s="12" t="s">
        <v>86</v>
      </c>
      <c r="AW271" s="12" t="s">
        <v>34</v>
      </c>
      <c r="AX271" s="12" t="s">
        <v>78</v>
      </c>
      <c r="AY271" s="146" t="s">
        <v>144</v>
      </c>
    </row>
    <row r="272" spans="2:51" s="13" customFormat="1" ht="20.4">
      <c r="B272" s="151"/>
      <c r="D272" s="145" t="s">
        <v>154</v>
      </c>
      <c r="E272" s="152" t="s">
        <v>1</v>
      </c>
      <c r="F272" s="153" t="s">
        <v>326</v>
      </c>
      <c r="H272" s="154">
        <v>37.877</v>
      </c>
      <c r="I272" s="155"/>
      <c r="L272" s="151"/>
      <c r="M272" s="156"/>
      <c r="T272" s="157"/>
      <c r="AT272" s="152" t="s">
        <v>154</v>
      </c>
      <c r="AU272" s="152" t="s">
        <v>152</v>
      </c>
      <c r="AV272" s="13" t="s">
        <v>152</v>
      </c>
      <c r="AW272" s="13" t="s">
        <v>34</v>
      </c>
      <c r="AX272" s="13" t="s">
        <v>78</v>
      </c>
      <c r="AY272" s="152" t="s">
        <v>144</v>
      </c>
    </row>
    <row r="273" spans="2:51" s="12" customFormat="1" ht="10.2">
      <c r="B273" s="144"/>
      <c r="D273" s="145" t="s">
        <v>154</v>
      </c>
      <c r="E273" s="146" t="s">
        <v>1</v>
      </c>
      <c r="F273" s="147" t="s">
        <v>304</v>
      </c>
      <c r="H273" s="146" t="s">
        <v>1</v>
      </c>
      <c r="I273" s="148"/>
      <c r="L273" s="144"/>
      <c r="M273" s="149"/>
      <c r="T273" s="150"/>
      <c r="AT273" s="146" t="s">
        <v>154</v>
      </c>
      <c r="AU273" s="146" t="s">
        <v>152</v>
      </c>
      <c r="AV273" s="12" t="s">
        <v>86</v>
      </c>
      <c r="AW273" s="12" t="s">
        <v>34</v>
      </c>
      <c r="AX273" s="12" t="s">
        <v>78</v>
      </c>
      <c r="AY273" s="146" t="s">
        <v>144</v>
      </c>
    </row>
    <row r="274" spans="2:51" s="13" customFormat="1" ht="20.4">
      <c r="B274" s="151"/>
      <c r="D274" s="145" t="s">
        <v>154</v>
      </c>
      <c r="E274" s="152" t="s">
        <v>1</v>
      </c>
      <c r="F274" s="153" t="s">
        <v>327</v>
      </c>
      <c r="H274" s="154">
        <v>40.713</v>
      </c>
      <c r="I274" s="155"/>
      <c r="L274" s="151"/>
      <c r="M274" s="156"/>
      <c r="T274" s="157"/>
      <c r="AT274" s="152" t="s">
        <v>154</v>
      </c>
      <c r="AU274" s="152" t="s">
        <v>152</v>
      </c>
      <c r="AV274" s="13" t="s">
        <v>152</v>
      </c>
      <c r="AW274" s="13" t="s">
        <v>34</v>
      </c>
      <c r="AX274" s="13" t="s">
        <v>78</v>
      </c>
      <c r="AY274" s="152" t="s">
        <v>144</v>
      </c>
    </row>
    <row r="275" spans="2:51" s="12" customFormat="1" ht="10.2">
      <c r="B275" s="144"/>
      <c r="D275" s="145" t="s">
        <v>154</v>
      </c>
      <c r="E275" s="146" t="s">
        <v>1</v>
      </c>
      <c r="F275" s="147" t="s">
        <v>306</v>
      </c>
      <c r="H275" s="146" t="s">
        <v>1</v>
      </c>
      <c r="I275" s="148"/>
      <c r="L275" s="144"/>
      <c r="M275" s="149"/>
      <c r="T275" s="150"/>
      <c r="AT275" s="146" t="s">
        <v>154</v>
      </c>
      <c r="AU275" s="146" t="s">
        <v>152</v>
      </c>
      <c r="AV275" s="12" t="s">
        <v>86</v>
      </c>
      <c r="AW275" s="12" t="s">
        <v>34</v>
      </c>
      <c r="AX275" s="12" t="s">
        <v>78</v>
      </c>
      <c r="AY275" s="146" t="s">
        <v>144</v>
      </c>
    </row>
    <row r="276" spans="2:51" s="13" customFormat="1" ht="20.4">
      <c r="B276" s="151"/>
      <c r="D276" s="145" t="s">
        <v>154</v>
      </c>
      <c r="E276" s="152" t="s">
        <v>1</v>
      </c>
      <c r="F276" s="153" t="s">
        <v>328</v>
      </c>
      <c r="H276" s="154">
        <v>33.692</v>
      </c>
      <c r="I276" s="155"/>
      <c r="L276" s="151"/>
      <c r="M276" s="156"/>
      <c r="T276" s="157"/>
      <c r="AT276" s="152" t="s">
        <v>154</v>
      </c>
      <c r="AU276" s="152" t="s">
        <v>152</v>
      </c>
      <c r="AV276" s="13" t="s">
        <v>152</v>
      </c>
      <c r="AW276" s="13" t="s">
        <v>34</v>
      </c>
      <c r="AX276" s="13" t="s">
        <v>78</v>
      </c>
      <c r="AY276" s="152" t="s">
        <v>144</v>
      </c>
    </row>
    <row r="277" spans="2:51" s="12" customFormat="1" ht="10.2">
      <c r="B277" s="144"/>
      <c r="D277" s="145" t="s">
        <v>154</v>
      </c>
      <c r="E277" s="146" t="s">
        <v>1</v>
      </c>
      <c r="F277" s="147" t="s">
        <v>294</v>
      </c>
      <c r="H277" s="146" t="s">
        <v>1</v>
      </c>
      <c r="I277" s="148"/>
      <c r="L277" s="144"/>
      <c r="M277" s="149"/>
      <c r="T277" s="150"/>
      <c r="AT277" s="146" t="s">
        <v>154</v>
      </c>
      <c r="AU277" s="146" t="s">
        <v>152</v>
      </c>
      <c r="AV277" s="12" t="s">
        <v>86</v>
      </c>
      <c r="AW277" s="12" t="s">
        <v>34</v>
      </c>
      <c r="AX277" s="12" t="s">
        <v>78</v>
      </c>
      <c r="AY277" s="146" t="s">
        <v>144</v>
      </c>
    </row>
    <row r="278" spans="2:51" s="13" customFormat="1" ht="10.2">
      <c r="B278" s="151"/>
      <c r="D278" s="145" t="s">
        <v>154</v>
      </c>
      <c r="E278" s="152" t="s">
        <v>1</v>
      </c>
      <c r="F278" s="153" t="s">
        <v>329</v>
      </c>
      <c r="H278" s="154">
        <v>13.544</v>
      </c>
      <c r="I278" s="155"/>
      <c r="L278" s="151"/>
      <c r="M278" s="156"/>
      <c r="T278" s="157"/>
      <c r="AT278" s="152" t="s">
        <v>154</v>
      </c>
      <c r="AU278" s="152" t="s">
        <v>152</v>
      </c>
      <c r="AV278" s="13" t="s">
        <v>152</v>
      </c>
      <c r="AW278" s="13" t="s">
        <v>34</v>
      </c>
      <c r="AX278" s="13" t="s">
        <v>78</v>
      </c>
      <c r="AY278" s="152" t="s">
        <v>144</v>
      </c>
    </row>
    <row r="279" spans="2:51" s="14" customFormat="1" ht="10.2">
      <c r="B279" s="158"/>
      <c r="D279" s="145" t="s">
        <v>154</v>
      </c>
      <c r="E279" s="159" t="s">
        <v>1</v>
      </c>
      <c r="F279" s="160" t="s">
        <v>158</v>
      </c>
      <c r="H279" s="161">
        <v>199.84500000000003</v>
      </c>
      <c r="I279" s="162"/>
      <c r="L279" s="158"/>
      <c r="M279" s="163"/>
      <c r="T279" s="164"/>
      <c r="AT279" s="159" t="s">
        <v>154</v>
      </c>
      <c r="AU279" s="159" t="s">
        <v>152</v>
      </c>
      <c r="AV279" s="14" t="s">
        <v>151</v>
      </c>
      <c r="AW279" s="14" t="s">
        <v>34</v>
      </c>
      <c r="AX279" s="14" t="s">
        <v>86</v>
      </c>
      <c r="AY279" s="159" t="s">
        <v>144</v>
      </c>
    </row>
    <row r="280" spans="2:65" s="1" customFormat="1" ht="24.15" customHeight="1">
      <c r="B280" s="31"/>
      <c r="C280" s="131" t="s">
        <v>330</v>
      </c>
      <c r="D280" s="131" t="s">
        <v>146</v>
      </c>
      <c r="E280" s="132" t="s">
        <v>331</v>
      </c>
      <c r="F280" s="133" t="s">
        <v>332</v>
      </c>
      <c r="G280" s="134" t="s">
        <v>149</v>
      </c>
      <c r="H280" s="135">
        <v>199.845</v>
      </c>
      <c r="I280" s="136"/>
      <c r="J280" s="137">
        <f>ROUND(I280*H280,2)</f>
        <v>0</v>
      </c>
      <c r="K280" s="133" t="s">
        <v>150</v>
      </c>
      <c r="L280" s="31"/>
      <c r="M280" s="138" t="s">
        <v>1</v>
      </c>
      <c r="N280" s="139" t="s">
        <v>44</v>
      </c>
      <c r="P280" s="140">
        <f>O280*H280</f>
        <v>0</v>
      </c>
      <c r="Q280" s="140">
        <v>0</v>
      </c>
      <c r="R280" s="140">
        <f>Q280*H280</f>
        <v>0</v>
      </c>
      <c r="S280" s="140">
        <v>0</v>
      </c>
      <c r="T280" s="141">
        <f>S280*H280</f>
        <v>0</v>
      </c>
      <c r="AR280" s="142" t="s">
        <v>151</v>
      </c>
      <c r="AT280" s="142" t="s">
        <v>146</v>
      </c>
      <c r="AU280" s="142" t="s">
        <v>152</v>
      </c>
      <c r="AY280" s="16" t="s">
        <v>144</v>
      </c>
      <c r="BE280" s="143">
        <f>IF(N280="základní",J280,0)</f>
        <v>0</v>
      </c>
      <c r="BF280" s="143">
        <f>IF(N280="snížená",J280,0)</f>
        <v>0</v>
      </c>
      <c r="BG280" s="143">
        <f>IF(N280="zákl. přenesená",J280,0)</f>
        <v>0</v>
      </c>
      <c r="BH280" s="143">
        <f>IF(N280="sníž. přenesená",J280,0)</f>
        <v>0</v>
      </c>
      <c r="BI280" s="143">
        <f>IF(N280="nulová",J280,0)</f>
        <v>0</v>
      </c>
      <c r="BJ280" s="16" t="s">
        <v>152</v>
      </c>
      <c r="BK280" s="143">
        <f>ROUND(I280*H280,2)</f>
        <v>0</v>
      </c>
      <c r="BL280" s="16" t="s">
        <v>151</v>
      </c>
      <c r="BM280" s="142" t="s">
        <v>333</v>
      </c>
    </row>
    <row r="281" spans="2:65" s="1" customFormat="1" ht="55.5" customHeight="1">
      <c r="B281" s="31"/>
      <c r="C281" s="131" t="s">
        <v>334</v>
      </c>
      <c r="D281" s="131" t="s">
        <v>146</v>
      </c>
      <c r="E281" s="132" t="s">
        <v>335</v>
      </c>
      <c r="F281" s="133" t="s">
        <v>336</v>
      </c>
      <c r="G281" s="134" t="s">
        <v>253</v>
      </c>
      <c r="H281" s="135">
        <v>1</v>
      </c>
      <c r="I281" s="136"/>
      <c r="J281" s="137">
        <f>ROUND(I281*H281,2)</f>
        <v>0</v>
      </c>
      <c r="K281" s="133" t="s">
        <v>271</v>
      </c>
      <c r="L281" s="31"/>
      <c r="M281" s="138" t="s">
        <v>1</v>
      </c>
      <c r="N281" s="139" t="s">
        <v>44</v>
      </c>
      <c r="P281" s="140">
        <f>O281*H281</f>
        <v>0</v>
      </c>
      <c r="Q281" s="140">
        <v>0</v>
      </c>
      <c r="R281" s="140">
        <f>Q281*H281</f>
        <v>0</v>
      </c>
      <c r="S281" s="140">
        <v>0</v>
      </c>
      <c r="T281" s="141">
        <f>S281*H281</f>
        <v>0</v>
      </c>
      <c r="AR281" s="142" t="s">
        <v>151</v>
      </c>
      <c r="AT281" s="142" t="s">
        <v>146</v>
      </c>
      <c r="AU281" s="142" t="s">
        <v>152</v>
      </c>
      <c r="AY281" s="16" t="s">
        <v>144</v>
      </c>
      <c r="BE281" s="143">
        <f>IF(N281="základní",J281,0)</f>
        <v>0</v>
      </c>
      <c r="BF281" s="143">
        <f>IF(N281="snížená",J281,0)</f>
        <v>0</v>
      </c>
      <c r="BG281" s="143">
        <f>IF(N281="zákl. přenesená",J281,0)</f>
        <v>0</v>
      </c>
      <c r="BH281" s="143">
        <f>IF(N281="sníž. přenesená",J281,0)</f>
        <v>0</v>
      </c>
      <c r="BI281" s="143">
        <f>IF(N281="nulová",J281,0)</f>
        <v>0</v>
      </c>
      <c r="BJ281" s="16" t="s">
        <v>152</v>
      </c>
      <c r="BK281" s="143">
        <f>ROUND(I281*H281,2)</f>
        <v>0</v>
      </c>
      <c r="BL281" s="16" t="s">
        <v>151</v>
      </c>
      <c r="BM281" s="142" t="s">
        <v>337</v>
      </c>
    </row>
    <row r="282" spans="2:65" s="1" customFormat="1" ht="33" customHeight="1">
      <c r="B282" s="31"/>
      <c r="C282" s="131" t="s">
        <v>338</v>
      </c>
      <c r="D282" s="131" t="s">
        <v>146</v>
      </c>
      <c r="E282" s="132" t="s">
        <v>339</v>
      </c>
      <c r="F282" s="133" t="s">
        <v>340</v>
      </c>
      <c r="G282" s="134" t="s">
        <v>161</v>
      </c>
      <c r="H282" s="135">
        <v>0.844</v>
      </c>
      <c r="I282" s="136"/>
      <c r="J282" s="137">
        <f>ROUND(I282*H282,2)</f>
        <v>0</v>
      </c>
      <c r="K282" s="133" t="s">
        <v>150</v>
      </c>
      <c r="L282" s="31"/>
      <c r="M282" s="138" t="s">
        <v>1</v>
      </c>
      <c r="N282" s="139" t="s">
        <v>44</v>
      </c>
      <c r="P282" s="140">
        <f>O282*H282</f>
        <v>0</v>
      </c>
      <c r="Q282" s="140">
        <v>2.30102</v>
      </c>
      <c r="R282" s="140">
        <f>Q282*H282</f>
        <v>1.9420608799999999</v>
      </c>
      <c r="S282" s="140">
        <v>0</v>
      </c>
      <c r="T282" s="141">
        <f>S282*H282</f>
        <v>0</v>
      </c>
      <c r="AR282" s="142" t="s">
        <v>151</v>
      </c>
      <c r="AT282" s="142" t="s">
        <v>146</v>
      </c>
      <c r="AU282" s="142" t="s">
        <v>152</v>
      </c>
      <c r="AY282" s="16" t="s">
        <v>144</v>
      </c>
      <c r="BE282" s="143">
        <f>IF(N282="základní",J282,0)</f>
        <v>0</v>
      </c>
      <c r="BF282" s="143">
        <f>IF(N282="snížená",J282,0)</f>
        <v>0</v>
      </c>
      <c r="BG282" s="143">
        <f>IF(N282="zákl. přenesená",J282,0)</f>
        <v>0</v>
      </c>
      <c r="BH282" s="143">
        <f>IF(N282="sníž. přenesená",J282,0)</f>
        <v>0</v>
      </c>
      <c r="BI282" s="143">
        <f>IF(N282="nulová",J282,0)</f>
        <v>0</v>
      </c>
      <c r="BJ282" s="16" t="s">
        <v>152</v>
      </c>
      <c r="BK282" s="143">
        <f>ROUND(I282*H282,2)</f>
        <v>0</v>
      </c>
      <c r="BL282" s="16" t="s">
        <v>151</v>
      </c>
      <c r="BM282" s="142" t="s">
        <v>341</v>
      </c>
    </row>
    <row r="283" spans="2:51" s="12" customFormat="1" ht="10.2">
      <c r="B283" s="144"/>
      <c r="D283" s="145" t="s">
        <v>154</v>
      </c>
      <c r="E283" s="146" t="s">
        <v>1</v>
      </c>
      <c r="F283" s="147" t="s">
        <v>342</v>
      </c>
      <c r="H283" s="146" t="s">
        <v>1</v>
      </c>
      <c r="I283" s="148"/>
      <c r="L283" s="144"/>
      <c r="M283" s="149"/>
      <c r="T283" s="150"/>
      <c r="AT283" s="146" t="s">
        <v>154</v>
      </c>
      <c r="AU283" s="146" t="s">
        <v>152</v>
      </c>
      <c r="AV283" s="12" t="s">
        <v>86</v>
      </c>
      <c r="AW283" s="12" t="s">
        <v>34</v>
      </c>
      <c r="AX283" s="12" t="s">
        <v>78</v>
      </c>
      <c r="AY283" s="146" t="s">
        <v>144</v>
      </c>
    </row>
    <row r="284" spans="2:51" s="13" customFormat="1" ht="10.2">
      <c r="B284" s="151"/>
      <c r="D284" s="145" t="s">
        <v>154</v>
      </c>
      <c r="E284" s="152" t="s">
        <v>1</v>
      </c>
      <c r="F284" s="153" t="s">
        <v>343</v>
      </c>
      <c r="H284" s="154">
        <v>0.844</v>
      </c>
      <c r="I284" s="155"/>
      <c r="L284" s="151"/>
      <c r="M284" s="156"/>
      <c r="T284" s="157"/>
      <c r="AT284" s="152" t="s">
        <v>154</v>
      </c>
      <c r="AU284" s="152" t="s">
        <v>152</v>
      </c>
      <c r="AV284" s="13" t="s">
        <v>152</v>
      </c>
      <c r="AW284" s="13" t="s">
        <v>34</v>
      </c>
      <c r="AX284" s="13" t="s">
        <v>78</v>
      </c>
      <c r="AY284" s="152" t="s">
        <v>144</v>
      </c>
    </row>
    <row r="285" spans="2:51" s="14" customFormat="1" ht="10.2">
      <c r="B285" s="158"/>
      <c r="D285" s="145" t="s">
        <v>154</v>
      </c>
      <c r="E285" s="159" t="s">
        <v>1</v>
      </c>
      <c r="F285" s="160" t="s">
        <v>158</v>
      </c>
      <c r="H285" s="161">
        <v>0.844</v>
      </c>
      <c r="I285" s="162"/>
      <c r="L285" s="158"/>
      <c r="M285" s="163"/>
      <c r="T285" s="164"/>
      <c r="AT285" s="159" t="s">
        <v>154</v>
      </c>
      <c r="AU285" s="159" t="s">
        <v>152</v>
      </c>
      <c r="AV285" s="14" t="s">
        <v>151</v>
      </c>
      <c r="AW285" s="14" t="s">
        <v>34</v>
      </c>
      <c r="AX285" s="14" t="s">
        <v>86</v>
      </c>
      <c r="AY285" s="159" t="s">
        <v>144</v>
      </c>
    </row>
    <row r="286" spans="2:65" s="1" customFormat="1" ht="24.15" customHeight="1">
      <c r="B286" s="31"/>
      <c r="C286" s="131" t="s">
        <v>344</v>
      </c>
      <c r="D286" s="131" t="s">
        <v>146</v>
      </c>
      <c r="E286" s="132" t="s">
        <v>345</v>
      </c>
      <c r="F286" s="133" t="s">
        <v>346</v>
      </c>
      <c r="G286" s="134" t="s">
        <v>161</v>
      </c>
      <c r="H286" s="135">
        <v>0.844</v>
      </c>
      <c r="I286" s="136"/>
      <c r="J286" s="137">
        <f>ROUND(I286*H286,2)</f>
        <v>0</v>
      </c>
      <c r="K286" s="133" t="s">
        <v>150</v>
      </c>
      <c r="L286" s="31"/>
      <c r="M286" s="138" t="s">
        <v>1</v>
      </c>
      <c r="N286" s="139" t="s">
        <v>44</v>
      </c>
      <c r="P286" s="140">
        <f>O286*H286</f>
        <v>0</v>
      </c>
      <c r="Q286" s="140">
        <v>0</v>
      </c>
      <c r="R286" s="140">
        <f>Q286*H286</f>
        <v>0</v>
      </c>
      <c r="S286" s="140">
        <v>0</v>
      </c>
      <c r="T286" s="141">
        <f>S286*H286</f>
        <v>0</v>
      </c>
      <c r="AR286" s="142" t="s">
        <v>151</v>
      </c>
      <c r="AT286" s="142" t="s">
        <v>146</v>
      </c>
      <c r="AU286" s="142" t="s">
        <v>152</v>
      </c>
      <c r="AY286" s="16" t="s">
        <v>144</v>
      </c>
      <c r="BE286" s="143">
        <f>IF(N286="základní",J286,0)</f>
        <v>0</v>
      </c>
      <c r="BF286" s="143">
        <f>IF(N286="snížená",J286,0)</f>
        <v>0</v>
      </c>
      <c r="BG286" s="143">
        <f>IF(N286="zákl. přenesená",J286,0)</f>
        <v>0</v>
      </c>
      <c r="BH286" s="143">
        <f>IF(N286="sníž. přenesená",J286,0)</f>
        <v>0</v>
      </c>
      <c r="BI286" s="143">
        <f>IF(N286="nulová",J286,0)</f>
        <v>0</v>
      </c>
      <c r="BJ286" s="16" t="s">
        <v>152</v>
      </c>
      <c r="BK286" s="143">
        <f>ROUND(I286*H286,2)</f>
        <v>0</v>
      </c>
      <c r="BL286" s="16" t="s">
        <v>151</v>
      </c>
      <c r="BM286" s="142" t="s">
        <v>347</v>
      </c>
    </row>
    <row r="287" spans="2:65" s="1" customFormat="1" ht="24.15" customHeight="1">
      <c r="B287" s="31"/>
      <c r="C287" s="131" t="s">
        <v>348</v>
      </c>
      <c r="D287" s="131" t="s">
        <v>146</v>
      </c>
      <c r="E287" s="132" t="s">
        <v>349</v>
      </c>
      <c r="F287" s="133" t="s">
        <v>350</v>
      </c>
      <c r="G287" s="134" t="s">
        <v>149</v>
      </c>
      <c r="H287" s="135">
        <v>24</v>
      </c>
      <c r="I287" s="136"/>
      <c r="J287" s="137">
        <f>ROUND(I287*H287,2)</f>
        <v>0</v>
      </c>
      <c r="K287" s="133" t="s">
        <v>150</v>
      </c>
      <c r="L287" s="31"/>
      <c r="M287" s="138" t="s">
        <v>1</v>
      </c>
      <c r="N287" s="139" t="s">
        <v>44</v>
      </c>
      <c r="P287" s="140">
        <f>O287*H287</f>
        <v>0</v>
      </c>
      <c r="Q287" s="140">
        <v>0.00140514</v>
      </c>
      <c r="R287" s="140">
        <f>Q287*H287</f>
        <v>0.03372336</v>
      </c>
      <c r="S287" s="140">
        <v>0</v>
      </c>
      <c r="T287" s="141">
        <f>S287*H287</f>
        <v>0</v>
      </c>
      <c r="AR287" s="142" t="s">
        <v>151</v>
      </c>
      <c r="AT287" s="142" t="s">
        <v>146</v>
      </c>
      <c r="AU287" s="142" t="s">
        <v>152</v>
      </c>
      <c r="AY287" s="16" t="s">
        <v>144</v>
      </c>
      <c r="BE287" s="143">
        <f>IF(N287="základní",J287,0)</f>
        <v>0</v>
      </c>
      <c r="BF287" s="143">
        <f>IF(N287="snížená",J287,0)</f>
        <v>0</v>
      </c>
      <c r="BG287" s="143">
        <f>IF(N287="zákl. přenesená",J287,0)</f>
        <v>0</v>
      </c>
      <c r="BH287" s="143">
        <f>IF(N287="sníž. přenesená",J287,0)</f>
        <v>0</v>
      </c>
      <c r="BI287" s="143">
        <f>IF(N287="nulová",J287,0)</f>
        <v>0</v>
      </c>
      <c r="BJ287" s="16" t="s">
        <v>152</v>
      </c>
      <c r="BK287" s="143">
        <f>ROUND(I287*H287,2)</f>
        <v>0</v>
      </c>
      <c r="BL287" s="16" t="s">
        <v>151</v>
      </c>
      <c r="BM287" s="142" t="s">
        <v>351</v>
      </c>
    </row>
    <row r="288" spans="2:51" s="12" customFormat="1" ht="10.2">
      <c r="B288" s="144"/>
      <c r="D288" s="145" t="s">
        <v>154</v>
      </c>
      <c r="E288" s="146" t="s">
        <v>1</v>
      </c>
      <c r="F288" s="147" t="s">
        <v>352</v>
      </c>
      <c r="H288" s="146" t="s">
        <v>1</v>
      </c>
      <c r="I288" s="148"/>
      <c r="L288" s="144"/>
      <c r="M288" s="149"/>
      <c r="T288" s="150"/>
      <c r="AT288" s="146" t="s">
        <v>154</v>
      </c>
      <c r="AU288" s="146" t="s">
        <v>152</v>
      </c>
      <c r="AV288" s="12" t="s">
        <v>86</v>
      </c>
      <c r="AW288" s="12" t="s">
        <v>34</v>
      </c>
      <c r="AX288" s="12" t="s">
        <v>78</v>
      </c>
      <c r="AY288" s="146" t="s">
        <v>144</v>
      </c>
    </row>
    <row r="289" spans="2:51" s="13" customFormat="1" ht="10.2">
      <c r="B289" s="151"/>
      <c r="D289" s="145" t="s">
        <v>154</v>
      </c>
      <c r="E289" s="152" t="s">
        <v>1</v>
      </c>
      <c r="F289" s="153" t="s">
        <v>353</v>
      </c>
      <c r="H289" s="154">
        <v>24</v>
      </c>
      <c r="I289" s="155"/>
      <c r="L289" s="151"/>
      <c r="M289" s="156"/>
      <c r="T289" s="157"/>
      <c r="AT289" s="152" t="s">
        <v>154</v>
      </c>
      <c r="AU289" s="152" t="s">
        <v>152</v>
      </c>
      <c r="AV289" s="13" t="s">
        <v>152</v>
      </c>
      <c r="AW289" s="13" t="s">
        <v>34</v>
      </c>
      <c r="AX289" s="13" t="s">
        <v>78</v>
      </c>
      <c r="AY289" s="152" t="s">
        <v>144</v>
      </c>
    </row>
    <row r="290" spans="2:51" s="14" customFormat="1" ht="10.2">
      <c r="B290" s="158"/>
      <c r="D290" s="145" t="s">
        <v>154</v>
      </c>
      <c r="E290" s="159" t="s">
        <v>1</v>
      </c>
      <c r="F290" s="160" t="s">
        <v>158</v>
      </c>
      <c r="H290" s="161">
        <v>24</v>
      </c>
      <c r="I290" s="162"/>
      <c r="L290" s="158"/>
      <c r="M290" s="163"/>
      <c r="T290" s="164"/>
      <c r="AT290" s="159" t="s">
        <v>154</v>
      </c>
      <c r="AU290" s="159" t="s">
        <v>152</v>
      </c>
      <c r="AV290" s="14" t="s">
        <v>151</v>
      </c>
      <c r="AW290" s="14" t="s">
        <v>34</v>
      </c>
      <c r="AX290" s="14" t="s">
        <v>86</v>
      </c>
      <c r="AY290" s="159" t="s">
        <v>144</v>
      </c>
    </row>
    <row r="291" spans="2:63" s="11" customFormat="1" ht="22.8" customHeight="1">
      <c r="B291" s="119"/>
      <c r="D291" s="120" t="s">
        <v>77</v>
      </c>
      <c r="E291" s="129" t="s">
        <v>198</v>
      </c>
      <c r="F291" s="129" t="s">
        <v>354</v>
      </c>
      <c r="I291" s="122"/>
      <c r="J291" s="130">
        <f>BK291</f>
        <v>0</v>
      </c>
      <c r="L291" s="119"/>
      <c r="M291" s="124"/>
      <c r="P291" s="125">
        <f>P292+SUM(P293:P433)</f>
        <v>0</v>
      </c>
      <c r="R291" s="125">
        <f>R292+SUM(R293:R433)</f>
        <v>1.0702229762500002</v>
      </c>
      <c r="T291" s="126">
        <f>T292+SUM(T293:T433)</f>
        <v>14.945990000000004</v>
      </c>
      <c r="AR291" s="120" t="s">
        <v>86</v>
      </c>
      <c r="AT291" s="127" t="s">
        <v>77</v>
      </c>
      <c r="AU291" s="127" t="s">
        <v>86</v>
      </c>
      <c r="AY291" s="120" t="s">
        <v>144</v>
      </c>
      <c r="BK291" s="128">
        <f>BK292+SUM(BK293:BK433)</f>
        <v>0</v>
      </c>
    </row>
    <row r="292" spans="2:65" s="1" customFormat="1" ht="55.5" customHeight="1">
      <c r="B292" s="31"/>
      <c r="C292" s="131" t="s">
        <v>355</v>
      </c>
      <c r="D292" s="131" t="s">
        <v>146</v>
      </c>
      <c r="E292" s="132" t="s">
        <v>356</v>
      </c>
      <c r="F292" s="133" t="s">
        <v>357</v>
      </c>
      <c r="G292" s="134" t="s">
        <v>253</v>
      </c>
      <c r="H292" s="135">
        <v>1</v>
      </c>
      <c r="I292" s="136"/>
      <c r="J292" s="137">
        <f>ROUND(I292*H292,2)</f>
        <v>0</v>
      </c>
      <c r="K292" s="133" t="s">
        <v>271</v>
      </c>
      <c r="L292" s="31"/>
      <c r="M292" s="138" t="s">
        <v>1</v>
      </c>
      <c r="N292" s="139" t="s">
        <v>44</v>
      </c>
      <c r="P292" s="140">
        <f>O292*H292</f>
        <v>0</v>
      </c>
      <c r="Q292" s="140">
        <v>0</v>
      </c>
      <c r="R292" s="140">
        <f>Q292*H292</f>
        <v>0</v>
      </c>
      <c r="S292" s="140">
        <v>0</v>
      </c>
      <c r="T292" s="141">
        <f>S292*H292</f>
        <v>0</v>
      </c>
      <c r="AR292" s="142" t="s">
        <v>151</v>
      </c>
      <c r="AT292" s="142" t="s">
        <v>146</v>
      </c>
      <c r="AU292" s="142" t="s">
        <v>152</v>
      </c>
      <c r="AY292" s="16" t="s">
        <v>144</v>
      </c>
      <c r="BE292" s="143">
        <f>IF(N292="základní",J292,0)</f>
        <v>0</v>
      </c>
      <c r="BF292" s="143">
        <f>IF(N292="snížená",J292,0)</f>
        <v>0</v>
      </c>
      <c r="BG292" s="143">
        <f>IF(N292="zákl. přenesená",J292,0)</f>
        <v>0</v>
      </c>
      <c r="BH292" s="143">
        <f>IF(N292="sníž. přenesená",J292,0)</f>
        <v>0</v>
      </c>
      <c r="BI292" s="143">
        <f>IF(N292="nulová",J292,0)</f>
        <v>0</v>
      </c>
      <c r="BJ292" s="16" t="s">
        <v>152</v>
      </c>
      <c r="BK292" s="143">
        <f>ROUND(I292*H292,2)</f>
        <v>0</v>
      </c>
      <c r="BL292" s="16" t="s">
        <v>151</v>
      </c>
      <c r="BM292" s="142" t="s">
        <v>358</v>
      </c>
    </row>
    <row r="293" spans="2:47" s="1" customFormat="1" ht="67.2">
      <c r="B293" s="31"/>
      <c r="D293" s="145" t="s">
        <v>222</v>
      </c>
      <c r="F293" s="165" t="s">
        <v>359</v>
      </c>
      <c r="I293" s="166"/>
      <c r="L293" s="31"/>
      <c r="M293" s="167"/>
      <c r="T293" s="55"/>
      <c r="AT293" s="16" t="s">
        <v>222</v>
      </c>
      <c r="AU293" s="16" t="s">
        <v>152</v>
      </c>
    </row>
    <row r="294" spans="2:65" s="1" customFormat="1" ht="24.15" customHeight="1">
      <c r="B294" s="31"/>
      <c r="C294" s="131" t="s">
        <v>360</v>
      </c>
      <c r="D294" s="131" t="s">
        <v>146</v>
      </c>
      <c r="E294" s="132" t="s">
        <v>361</v>
      </c>
      <c r="F294" s="133" t="s">
        <v>362</v>
      </c>
      <c r="G294" s="134" t="s">
        <v>253</v>
      </c>
      <c r="H294" s="135">
        <v>2</v>
      </c>
      <c r="I294" s="136"/>
      <c r="J294" s="137">
        <f>ROUND(I294*H294,2)</f>
        <v>0</v>
      </c>
      <c r="K294" s="133" t="s">
        <v>271</v>
      </c>
      <c r="L294" s="31"/>
      <c r="M294" s="138" t="s">
        <v>1</v>
      </c>
      <c r="N294" s="139" t="s">
        <v>44</v>
      </c>
      <c r="P294" s="140">
        <f>O294*H294</f>
        <v>0</v>
      </c>
      <c r="Q294" s="140">
        <v>0</v>
      </c>
      <c r="R294" s="140">
        <f>Q294*H294</f>
        <v>0</v>
      </c>
      <c r="S294" s="140">
        <v>0</v>
      </c>
      <c r="T294" s="141">
        <f>S294*H294</f>
        <v>0</v>
      </c>
      <c r="AR294" s="142" t="s">
        <v>151</v>
      </c>
      <c r="AT294" s="142" t="s">
        <v>146</v>
      </c>
      <c r="AU294" s="142" t="s">
        <v>152</v>
      </c>
      <c r="AY294" s="16" t="s">
        <v>144</v>
      </c>
      <c r="BE294" s="143">
        <f>IF(N294="základní",J294,0)</f>
        <v>0</v>
      </c>
      <c r="BF294" s="143">
        <f>IF(N294="snížená",J294,0)</f>
        <v>0</v>
      </c>
      <c r="BG294" s="143">
        <f>IF(N294="zákl. přenesená",J294,0)</f>
        <v>0</v>
      </c>
      <c r="BH294" s="143">
        <f>IF(N294="sníž. přenesená",J294,0)</f>
        <v>0</v>
      </c>
      <c r="BI294" s="143">
        <f>IF(N294="nulová",J294,0)</f>
        <v>0</v>
      </c>
      <c r="BJ294" s="16" t="s">
        <v>152</v>
      </c>
      <c r="BK294" s="143">
        <f>ROUND(I294*H294,2)</f>
        <v>0</v>
      </c>
      <c r="BL294" s="16" t="s">
        <v>151</v>
      </c>
      <c r="BM294" s="142" t="s">
        <v>363</v>
      </c>
    </row>
    <row r="295" spans="2:65" s="1" customFormat="1" ht="78" customHeight="1">
      <c r="B295" s="31"/>
      <c r="C295" s="131" t="s">
        <v>364</v>
      </c>
      <c r="D295" s="131" t="s">
        <v>146</v>
      </c>
      <c r="E295" s="132" t="s">
        <v>365</v>
      </c>
      <c r="F295" s="133" t="s">
        <v>366</v>
      </c>
      <c r="G295" s="134" t="s">
        <v>253</v>
      </c>
      <c r="H295" s="135">
        <v>3</v>
      </c>
      <c r="I295" s="136"/>
      <c r="J295" s="137">
        <f>ROUND(I295*H295,2)</f>
        <v>0</v>
      </c>
      <c r="K295" s="133" t="s">
        <v>271</v>
      </c>
      <c r="L295" s="31"/>
      <c r="M295" s="138" t="s">
        <v>1</v>
      </c>
      <c r="N295" s="139" t="s">
        <v>44</v>
      </c>
      <c r="P295" s="140">
        <f>O295*H295</f>
        <v>0</v>
      </c>
      <c r="Q295" s="140">
        <v>0</v>
      </c>
      <c r="R295" s="140">
        <f>Q295*H295</f>
        <v>0</v>
      </c>
      <c r="S295" s="140">
        <v>0</v>
      </c>
      <c r="T295" s="141">
        <f>S295*H295</f>
        <v>0</v>
      </c>
      <c r="AR295" s="142" t="s">
        <v>151</v>
      </c>
      <c r="AT295" s="142" t="s">
        <v>146</v>
      </c>
      <c r="AU295" s="142" t="s">
        <v>152</v>
      </c>
      <c r="AY295" s="16" t="s">
        <v>144</v>
      </c>
      <c r="BE295" s="143">
        <f>IF(N295="základní",J295,0)</f>
        <v>0</v>
      </c>
      <c r="BF295" s="143">
        <f>IF(N295="snížená",J295,0)</f>
        <v>0</v>
      </c>
      <c r="BG295" s="143">
        <f>IF(N295="zákl. přenesená",J295,0)</f>
        <v>0</v>
      </c>
      <c r="BH295" s="143">
        <f>IF(N295="sníž. přenesená",J295,0)</f>
        <v>0</v>
      </c>
      <c r="BI295" s="143">
        <f>IF(N295="nulová",J295,0)</f>
        <v>0</v>
      </c>
      <c r="BJ295" s="16" t="s">
        <v>152</v>
      </c>
      <c r="BK295" s="143">
        <f>ROUND(I295*H295,2)</f>
        <v>0</v>
      </c>
      <c r="BL295" s="16" t="s">
        <v>151</v>
      </c>
      <c r="BM295" s="142" t="s">
        <v>367</v>
      </c>
    </row>
    <row r="296" spans="2:51" s="13" customFormat="1" ht="10.2">
      <c r="B296" s="151"/>
      <c r="D296" s="145" t="s">
        <v>154</v>
      </c>
      <c r="E296" s="152" t="s">
        <v>1</v>
      </c>
      <c r="F296" s="153" t="s">
        <v>165</v>
      </c>
      <c r="H296" s="154">
        <v>3</v>
      </c>
      <c r="I296" s="155"/>
      <c r="L296" s="151"/>
      <c r="M296" s="156"/>
      <c r="T296" s="157"/>
      <c r="AT296" s="152" t="s">
        <v>154</v>
      </c>
      <c r="AU296" s="152" t="s">
        <v>152</v>
      </c>
      <c r="AV296" s="13" t="s">
        <v>152</v>
      </c>
      <c r="AW296" s="13" t="s">
        <v>34</v>
      </c>
      <c r="AX296" s="13" t="s">
        <v>78</v>
      </c>
      <c r="AY296" s="152" t="s">
        <v>144</v>
      </c>
    </row>
    <row r="297" spans="2:51" s="14" customFormat="1" ht="10.2">
      <c r="B297" s="158"/>
      <c r="D297" s="145" t="s">
        <v>154</v>
      </c>
      <c r="E297" s="159" t="s">
        <v>1</v>
      </c>
      <c r="F297" s="160" t="s">
        <v>158</v>
      </c>
      <c r="H297" s="161">
        <v>3</v>
      </c>
      <c r="I297" s="162"/>
      <c r="L297" s="158"/>
      <c r="M297" s="163"/>
      <c r="T297" s="164"/>
      <c r="AT297" s="159" t="s">
        <v>154</v>
      </c>
      <c r="AU297" s="159" t="s">
        <v>152</v>
      </c>
      <c r="AV297" s="14" t="s">
        <v>151</v>
      </c>
      <c r="AW297" s="14" t="s">
        <v>34</v>
      </c>
      <c r="AX297" s="14" t="s">
        <v>86</v>
      </c>
      <c r="AY297" s="159" t="s">
        <v>144</v>
      </c>
    </row>
    <row r="298" spans="2:65" s="1" customFormat="1" ht="24.15" customHeight="1">
      <c r="B298" s="31"/>
      <c r="C298" s="131" t="s">
        <v>368</v>
      </c>
      <c r="D298" s="131" t="s">
        <v>146</v>
      </c>
      <c r="E298" s="132" t="s">
        <v>369</v>
      </c>
      <c r="F298" s="133" t="s">
        <v>370</v>
      </c>
      <c r="G298" s="134" t="s">
        <v>253</v>
      </c>
      <c r="H298" s="135">
        <v>1</v>
      </c>
      <c r="I298" s="136"/>
      <c r="J298" s="137">
        <f>ROUND(I298*H298,2)</f>
        <v>0</v>
      </c>
      <c r="K298" s="133" t="s">
        <v>271</v>
      </c>
      <c r="L298" s="31"/>
      <c r="M298" s="138" t="s">
        <v>1</v>
      </c>
      <c r="N298" s="139" t="s">
        <v>44</v>
      </c>
      <c r="P298" s="140">
        <f>O298*H298</f>
        <v>0</v>
      </c>
      <c r="Q298" s="140">
        <v>0</v>
      </c>
      <c r="R298" s="140">
        <f>Q298*H298</f>
        <v>0</v>
      </c>
      <c r="S298" s="140">
        <v>0</v>
      </c>
      <c r="T298" s="141">
        <f>S298*H298</f>
        <v>0</v>
      </c>
      <c r="AR298" s="142" t="s">
        <v>151</v>
      </c>
      <c r="AT298" s="142" t="s">
        <v>146</v>
      </c>
      <c r="AU298" s="142" t="s">
        <v>152</v>
      </c>
      <c r="AY298" s="16" t="s">
        <v>144</v>
      </c>
      <c r="BE298" s="143">
        <f>IF(N298="základní",J298,0)</f>
        <v>0</v>
      </c>
      <c r="BF298" s="143">
        <f>IF(N298="snížená",J298,0)</f>
        <v>0</v>
      </c>
      <c r="BG298" s="143">
        <f>IF(N298="zákl. přenesená",J298,0)</f>
        <v>0</v>
      </c>
      <c r="BH298" s="143">
        <f>IF(N298="sníž. přenesená",J298,0)</f>
        <v>0</v>
      </c>
      <c r="BI298" s="143">
        <f>IF(N298="nulová",J298,0)</f>
        <v>0</v>
      </c>
      <c r="BJ298" s="16" t="s">
        <v>152</v>
      </c>
      <c r="BK298" s="143">
        <f>ROUND(I298*H298,2)</f>
        <v>0</v>
      </c>
      <c r="BL298" s="16" t="s">
        <v>151</v>
      </c>
      <c r="BM298" s="142" t="s">
        <v>371</v>
      </c>
    </row>
    <row r="299" spans="2:65" s="1" customFormat="1" ht="62.7" customHeight="1">
      <c r="B299" s="31"/>
      <c r="C299" s="131" t="s">
        <v>372</v>
      </c>
      <c r="D299" s="131" t="s">
        <v>146</v>
      </c>
      <c r="E299" s="132" t="s">
        <v>373</v>
      </c>
      <c r="F299" s="133" t="s">
        <v>374</v>
      </c>
      <c r="G299" s="134" t="s">
        <v>253</v>
      </c>
      <c r="H299" s="135">
        <v>1</v>
      </c>
      <c r="I299" s="136"/>
      <c r="J299" s="137">
        <f>ROUND(I299*H299,2)</f>
        <v>0</v>
      </c>
      <c r="K299" s="133" t="s">
        <v>271</v>
      </c>
      <c r="L299" s="31"/>
      <c r="M299" s="138" t="s">
        <v>1</v>
      </c>
      <c r="N299" s="139" t="s">
        <v>44</v>
      </c>
      <c r="P299" s="140">
        <f>O299*H299</f>
        <v>0</v>
      </c>
      <c r="Q299" s="140">
        <v>0</v>
      </c>
      <c r="R299" s="140">
        <f>Q299*H299</f>
        <v>0</v>
      </c>
      <c r="S299" s="140">
        <v>0</v>
      </c>
      <c r="T299" s="141">
        <f>S299*H299</f>
        <v>0</v>
      </c>
      <c r="AR299" s="142" t="s">
        <v>151</v>
      </c>
      <c r="AT299" s="142" t="s">
        <v>146</v>
      </c>
      <c r="AU299" s="142" t="s">
        <v>152</v>
      </c>
      <c r="AY299" s="16" t="s">
        <v>144</v>
      </c>
      <c r="BE299" s="143">
        <f>IF(N299="základní",J299,0)</f>
        <v>0</v>
      </c>
      <c r="BF299" s="143">
        <f>IF(N299="snížená",J299,0)</f>
        <v>0</v>
      </c>
      <c r="BG299" s="143">
        <f>IF(N299="zákl. přenesená",J299,0)</f>
        <v>0</v>
      </c>
      <c r="BH299" s="143">
        <f>IF(N299="sníž. přenesená",J299,0)</f>
        <v>0</v>
      </c>
      <c r="BI299" s="143">
        <f>IF(N299="nulová",J299,0)</f>
        <v>0</v>
      </c>
      <c r="BJ299" s="16" t="s">
        <v>152</v>
      </c>
      <c r="BK299" s="143">
        <f>ROUND(I299*H299,2)</f>
        <v>0</v>
      </c>
      <c r="BL299" s="16" t="s">
        <v>151</v>
      </c>
      <c r="BM299" s="142" t="s">
        <v>375</v>
      </c>
    </row>
    <row r="300" spans="2:65" s="1" customFormat="1" ht="24.15" customHeight="1">
      <c r="B300" s="31"/>
      <c r="C300" s="131" t="s">
        <v>376</v>
      </c>
      <c r="D300" s="131" t="s">
        <v>146</v>
      </c>
      <c r="E300" s="132" t="s">
        <v>377</v>
      </c>
      <c r="F300" s="133" t="s">
        <v>378</v>
      </c>
      <c r="G300" s="134" t="s">
        <v>253</v>
      </c>
      <c r="H300" s="135">
        <v>1</v>
      </c>
      <c r="I300" s="136"/>
      <c r="J300" s="137">
        <f>ROUND(I300*H300,2)</f>
        <v>0</v>
      </c>
      <c r="K300" s="133" t="s">
        <v>271</v>
      </c>
      <c r="L300" s="31"/>
      <c r="M300" s="138" t="s">
        <v>1</v>
      </c>
      <c r="N300" s="139" t="s">
        <v>44</v>
      </c>
      <c r="P300" s="140">
        <f>O300*H300</f>
        <v>0</v>
      </c>
      <c r="Q300" s="140">
        <v>0</v>
      </c>
      <c r="R300" s="140">
        <f>Q300*H300</f>
        <v>0</v>
      </c>
      <c r="S300" s="140">
        <v>0</v>
      </c>
      <c r="T300" s="141">
        <f>S300*H300</f>
        <v>0</v>
      </c>
      <c r="AR300" s="142" t="s">
        <v>151</v>
      </c>
      <c r="AT300" s="142" t="s">
        <v>146</v>
      </c>
      <c r="AU300" s="142" t="s">
        <v>152</v>
      </c>
      <c r="AY300" s="16" t="s">
        <v>144</v>
      </c>
      <c r="BE300" s="143">
        <f>IF(N300="základní",J300,0)</f>
        <v>0</v>
      </c>
      <c r="BF300" s="143">
        <f>IF(N300="snížená",J300,0)</f>
        <v>0</v>
      </c>
      <c r="BG300" s="143">
        <f>IF(N300="zákl. přenesená",J300,0)</f>
        <v>0</v>
      </c>
      <c r="BH300" s="143">
        <f>IF(N300="sníž. přenesená",J300,0)</f>
        <v>0</v>
      </c>
      <c r="BI300" s="143">
        <f>IF(N300="nulová",J300,0)</f>
        <v>0</v>
      </c>
      <c r="BJ300" s="16" t="s">
        <v>152</v>
      </c>
      <c r="BK300" s="143">
        <f>ROUND(I300*H300,2)</f>
        <v>0</v>
      </c>
      <c r="BL300" s="16" t="s">
        <v>151</v>
      </c>
      <c r="BM300" s="142" t="s">
        <v>379</v>
      </c>
    </row>
    <row r="301" spans="2:65" s="1" customFormat="1" ht="24.15" customHeight="1">
      <c r="B301" s="31"/>
      <c r="C301" s="131" t="s">
        <v>380</v>
      </c>
      <c r="D301" s="131" t="s">
        <v>146</v>
      </c>
      <c r="E301" s="132" t="s">
        <v>381</v>
      </c>
      <c r="F301" s="133" t="s">
        <v>382</v>
      </c>
      <c r="G301" s="134" t="s">
        <v>206</v>
      </c>
      <c r="H301" s="135">
        <v>175</v>
      </c>
      <c r="I301" s="136"/>
      <c r="J301" s="137">
        <f>ROUND(I301*H301,2)</f>
        <v>0</v>
      </c>
      <c r="K301" s="133" t="s">
        <v>271</v>
      </c>
      <c r="L301" s="31"/>
      <c r="M301" s="138" t="s">
        <v>1</v>
      </c>
      <c r="N301" s="139" t="s">
        <v>44</v>
      </c>
      <c r="P301" s="140">
        <f>O301*H301</f>
        <v>0</v>
      </c>
      <c r="Q301" s="140">
        <v>0</v>
      </c>
      <c r="R301" s="140">
        <f>Q301*H301</f>
        <v>0</v>
      </c>
      <c r="S301" s="140">
        <v>0</v>
      </c>
      <c r="T301" s="141">
        <f>S301*H301</f>
        <v>0</v>
      </c>
      <c r="AR301" s="142" t="s">
        <v>151</v>
      </c>
      <c r="AT301" s="142" t="s">
        <v>146</v>
      </c>
      <c r="AU301" s="142" t="s">
        <v>152</v>
      </c>
      <c r="AY301" s="16" t="s">
        <v>144</v>
      </c>
      <c r="BE301" s="143">
        <f>IF(N301="základní",J301,0)</f>
        <v>0</v>
      </c>
      <c r="BF301" s="143">
        <f>IF(N301="snížená",J301,0)</f>
        <v>0</v>
      </c>
      <c r="BG301" s="143">
        <f>IF(N301="zákl. přenesená",J301,0)</f>
        <v>0</v>
      </c>
      <c r="BH301" s="143">
        <f>IF(N301="sníž. přenesená",J301,0)</f>
        <v>0</v>
      </c>
      <c r="BI301" s="143">
        <f>IF(N301="nulová",J301,0)</f>
        <v>0</v>
      </c>
      <c r="BJ301" s="16" t="s">
        <v>152</v>
      </c>
      <c r="BK301" s="143">
        <f>ROUND(I301*H301,2)</f>
        <v>0</v>
      </c>
      <c r="BL301" s="16" t="s">
        <v>151</v>
      </c>
      <c r="BM301" s="142" t="s">
        <v>383</v>
      </c>
    </row>
    <row r="302" spans="2:65" s="1" customFormat="1" ht="16.5" customHeight="1">
      <c r="B302" s="31"/>
      <c r="C302" s="131" t="s">
        <v>384</v>
      </c>
      <c r="D302" s="131" t="s">
        <v>146</v>
      </c>
      <c r="E302" s="132" t="s">
        <v>385</v>
      </c>
      <c r="F302" s="133" t="s">
        <v>386</v>
      </c>
      <c r="G302" s="134" t="s">
        <v>149</v>
      </c>
      <c r="H302" s="135">
        <v>199.845</v>
      </c>
      <c r="I302" s="136"/>
      <c r="J302" s="137">
        <f>ROUND(I302*H302,2)</f>
        <v>0</v>
      </c>
      <c r="K302" s="133" t="s">
        <v>150</v>
      </c>
      <c r="L302" s="31"/>
      <c r="M302" s="138" t="s">
        <v>1</v>
      </c>
      <c r="N302" s="139" t="s">
        <v>44</v>
      </c>
      <c r="P302" s="140">
        <f>O302*H302</f>
        <v>0</v>
      </c>
      <c r="Q302" s="140">
        <v>9.25E-06</v>
      </c>
      <c r="R302" s="140">
        <f>Q302*H302</f>
        <v>0.00184856625</v>
      </c>
      <c r="S302" s="140">
        <v>0</v>
      </c>
      <c r="T302" s="141">
        <f>S302*H302</f>
        <v>0</v>
      </c>
      <c r="AR302" s="142" t="s">
        <v>151</v>
      </c>
      <c r="AT302" s="142" t="s">
        <v>146</v>
      </c>
      <c r="AU302" s="142" t="s">
        <v>152</v>
      </c>
      <c r="AY302" s="16" t="s">
        <v>144</v>
      </c>
      <c r="BE302" s="143">
        <f>IF(N302="základní",J302,0)</f>
        <v>0</v>
      </c>
      <c r="BF302" s="143">
        <f>IF(N302="snížená",J302,0)</f>
        <v>0</v>
      </c>
      <c r="BG302" s="143">
        <f>IF(N302="zákl. přenesená",J302,0)</f>
        <v>0</v>
      </c>
      <c r="BH302" s="143">
        <f>IF(N302="sníž. přenesená",J302,0)</f>
        <v>0</v>
      </c>
      <c r="BI302" s="143">
        <f>IF(N302="nulová",J302,0)</f>
        <v>0</v>
      </c>
      <c r="BJ302" s="16" t="s">
        <v>152</v>
      </c>
      <c r="BK302" s="143">
        <f>ROUND(I302*H302,2)</f>
        <v>0</v>
      </c>
      <c r="BL302" s="16" t="s">
        <v>151</v>
      </c>
      <c r="BM302" s="142" t="s">
        <v>387</v>
      </c>
    </row>
    <row r="303" spans="2:51" s="12" customFormat="1" ht="10.2">
      <c r="B303" s="144"/>
      <c r="D303" s="145" t="s">
        <v>154</v>
      </c>
      <c r="E303" s="146" t="s">
        <v>1</v>
      </c>
      <c r="F303" s="147" t="s">
        <v>298</v>
      </c>
      <c r="H303" s="146" t="s">
        <v>1</v>
      </c>
      <c r="I303" s="148"/>
      <c r="L303" s="144"/>
      <c r="M303" s="149"/>
      <c r="T303" s="150"/>
      <c r="AT303" s="146" t="s">
        <v>154</v>
      </c>
      <c r="AU303" s="146" t="s">
        <v>152</v>
      </c>
      <c r="AV303" s="12" t="s">
        <v>86</v>
      </c>
      <c r="AW303" s="12" t="s">
        <v>34</v>
      </c>
      <c r="AX303" s="12" t="s">
        <v>78</v>
      </c>
      <c r="AY303" s="146" t="s">
        <v>144</v>
      </c>
    </row>
    <row r="304" spans="2:51" s="13" customFormat="1" ht="20.4">
      <c r="B304" s="151"/>
      <c r="D304" s="145" t="s">
        <v>154</v>
      </c>
      <c r="E304" s="152" t="s">
        <v>1</v>
      </c>
      <c r="F304" s="153" t="s">
        <v>324</v>
      </c>
      <c r="H304" s="154">
        <v>39.04</v>
      </c>
      <c r="I304" s="155"/>
      <c r="L304" s="151"/>
      <c r="M304" s="156"/>
      <c r="T304" s="157"/>
      <c r="AT304" s="152" t="s">
        <v>154</v>
      </c>
      <c r="AU304" s="152" t="s">
        <v>152</v>
      </c>
      <c r="AV304" s="13" t="s">
        <v>152</v>
      </c>
      <c r="AW304" s="13" t="s">
        <v>34</v>
      </c>
      <c r="AX304" s="13" t="s">
        <v>78</v>
      </c>
      <c r="AY304" s="152" t="s">
        <v>144</v>
      </c>
    </row>
    <row r="305" spans="2:51" s="12" customFormat="1" ht="10.2">
      <c r="B305" s="144"/>
      <c r="D305" s="145" t="s">
        <v>154</v>
      </c>
      <c r="E305" s="146" t="s">
        <v>1</v>
      </c>
      <c r="F305" s="147" t="s">
        <v>300</v>
      </c>
      <c r="H305" s="146" t="s">
        <v>1</v>
      </c>
      <c r="I305" s="148"/>
      <c r="L305" s="144"/>
      <c r="M305" s="149"/>
      <c r="T305" s="150"/>
      <c r="AT305" s="146" t="s">
        <v>154</v>
      </c>
      <c r="AU305" s="146" t="s">
        <v>152</v>
      </c>
      <c r="AV305" s="12" t="s">
        <v>86</v>
      </c>
      <c r="AW305" s="12" t="s">
        <v>34</v>
      </c>
      <c r="AX305" s="12" t="s">
        <v>78</v>
      </c>
      <c r="AY305" s="146" t="s">
        <v>144</v>
      </c>
    </row>
    <row r="306" spans="2:51" s="13" customFormat="1" ht="20.4">
      <c r="B306" s="151"/>
      <c r="D306" s="145" t="s">
        <v>154</v>
      </c>
      <c r="E306" s="152" t="s">
        <v>1</v>
      </c>
      <c r="F306" s="153" t="s">
        <v>325</v>
      </c>
      <c r="H306" s="154">
        <v>34.979</v>
      </c>
      <c r="I306" s="155"/>
      <c r="L306" s="151"/>
      <c r="M306" s="156"/>
      <c r="T306" s="157"/>
      <c r="AT306" s="152" t="s">
        <v>154</v>
      </c>
      <c r="AU306" s="152" t="s">
        <v>152</v>
      </c>
      <c r="AV306" s="13" t="s">
        <v>152</v>
      </c>
      <c r="AW306" s="13" t="s">
        <v>34</v>
      </c>
      <c r="AX306" s="13" t="s">
        <v>78</v>
      </c>
      <c r="AY306" s="152" t="s">
        <v>144</v>
      </c>
    </row>
    <row r="307" spans="2:51" s="12" customFormat="1" ht="10.2">
      <c r="B307" s="144"/>
      <c r="D307" s="145" t="s">
        <v>154</v>
      </c>
      <c r="E307" s="146" t="s">
        <v>1</v>
      </c>
      <c r="F307" s="147" t="s">
        <v>302</v>
      </c>
      <c r="H307" s="146" t="s">
        <v>1</v>
      </c>
      <c r="I307" s="148"/>
      <c r="L307" s="144"/>
      <c r="M307" s="149"/>
      <c r="T307" s="150"/>
      <c r="AT307" s="146" t="s">
        <v>154</v>
      </c>
      <c r="AU307" s="146" t="s">
        <v>152</v>
      </c>
      <c r="AV307" s="12" t="s">
        <v>86</v>
      </c>
      <c r="AW307" s="12" t="s">
        <v>34</v>
      </c>
      <c r="AX307" s="12" t="s">
        <v>78</v>
      </c>
      <c r="AY307" s="146" t="s">
        <v>144</v>
      </c>
    </row>
    <row r="308" spans="2:51" s="13" customFormat="1" ht="20.4">
      <c r="B308" s="151"/>
      <c r="D308" s="145" t="s">
        <v>154</v>
      </c>
      <c r="E308" s="152" t="s">
        <v>1</v>
      </c>
      <c r="F308" s="153" t="s">
        <v>326</v>
      </c>
      <c r="H308" s="154">
        <v>37.877</v>
      </c>
      <c r="I308" s="155"/>
      <c r="L308" s="151"/>
      <c r="M308" s="156"/>
      <c r="T308" s="157"/>
      <c r="AT308" s="152" t="s">
        <v>154</v>
      </c>
      <c r="AU308" s="152" t="s">
        <v>152</v>
      </c>
      <c r="AV308" s="13" t="s">
        <v>152</v>
      </c>
      <c r="AW308" s="13" t="s">
        <v>34</v>
      </c>
      <c r="AX308" s="13" t="s">
        <v>78</v>
      </c>
      <c r="AY308" s="152" t="s">
        <v>144</v>
      </c>
    </row>
    <row r="309" spans="2:51" s="12" customFormat="1" ht="10.2">
      <c r="B309" s="144"/>
      <c r="D309" s="145" t="s">
        <v>154</v>
      </c>
      <c r="E309" s="146" t="s">
        <v>1</v>
      </c>
      <c r="F309" s="147" t="s">
        <v>304</v>
      </c>
      <c r="H309" s="146" t="s">
        <v>1</v>
      </c>
      <c r="I309" s="148"/>
      <c r="L309" s="144"/>
      <c r="M309" s="149"/>
      <c r="T309" s="150"/>
      <c r="AT309" s="146" t="s">
        <v>154</v>
      </c>
      <c r="AU309" s="146" t="s">
        <v>152</v>
      </c>
      <c r="AV309" s="12" t="s">
        <v>86</v>
      </c>
      <c r="AW309" s="12" t="s">
        <v>34</v>
      </c>
      <c r="AX309" s="12" t="s">
        <v>78</v>
      </c>
      <c r="AY309" s="146" t="s">
        <v>144</v>
      </c>
    </row>
    <row r="310" spans="2:51" s="13" customFormat="1" ht="20.4">
      <c r="B310" s="151"/>
      <c r="D310" s="145" t="s">
        <v>154</v>
      </c>
      <c r="E310" s="152" t="s">
        <v>1</v>
      </c>
      <c r="F310" s="153" t="s">
        <v>327</v>
      </c>
      <c r="H310" s="154">
        <v>40.713</v>
      </c>
      <c r="I310" s="155"/>
      <c r="L310" s="151"/>
      <c r="M310" s="156"/>
      <c r="T310" s="157"/>
      <c r="AT310" s="152" t="s">
        <v>154</v>
      </c>
      <c r="AU310" s="152" t="s">
        <v>152</v>
      </c>
      <c r="AV310" s="13" t="s">
        <v>152</v>
      </c>
      <c r="AW310" s="13" t="s">
        <v>34</v>
      </c>
      <c r="AX310" s="13" t="s">
        <v>78</v>
      </c>
      <c r="AY310" s="152" t="s">
        <v>144</v>
      </c>
    </row>
    <row r="311" spans="2:51" s="12" customFormat="1" ht="10.2">
      <c r="B311" s="144"/>
      <c r="D311" s="145" t="s">
        <v>154</v>
      </c>
      <c r="E311" s="146" t="s">
        <v>1</v>
      </c>
      <c r="F311" s="147" t="s">
        <v>306</v>
      </c>
      <c r="H311" s="146" t="s">
        <v>1</v>
      </c>
      <c r="I311" s="148"/>
      <c r="L311" s="144"/>
      <c r="M311" s="149"/>
      <c r="T311" s="150"/>
      <c r="AT311" s="146" t="s">
        <v>154</v>
      </c>
      <c r="AU311" s="146" t="s">
        <v>152</v>
      </c>
      <c r="AV311" s="12" t="s">
        <v>86</v>
      </c>
      <c r="AW311" s="12" t="s">
        <v>34</v>
      </c>
      <c r="AX311" s="12" t="s">
        <v>78</v>
      </c>
      <c r="AY311" s="146" t="s">
        <v>144</v>
      </c>
    </row>
    <row r="312" spans="2:51" s="13" customFormat="1" ht="20.4">
      <c r="B312" s="151"/>
      <c r="D312" s="145" t="s">
        <v>154</v>
      </c>
      <c r="E312" s="152" t="s">
        <v>1</v>
      </c>
      <c r="F312" s="153" t="s">
        <v>328</v>
      </c>
      <c r="H312" s="154">
        <v>33.692</v>
      </c>
      <c r="I312" s="155"/>
      <c r="L312" s="151"/>
      <c r="M312" s="156"/>
      <c r="T312" s="157"/>
      <c r="AT312" s="152" t="s">
        <v>154</v>
      </c>
      <c r="AU312" s="152" t="s">
        <v>152</v>
      </c>
      <c r="AV312" s="13" t="s">
        <v>152</v>
      </c>
      <c r="AW312" s="13" t="s">
        <v>34</v>
      </c>
      <c r="AX312" s="13" t="s">
        <v>78</v>
      </c>
      <c r="AY312" s="152" t="s">
        <v>144</v>
      </c>
    </row>
    <row r="313" spans="2:51" s="12" customFormat="1" ht="10.2">
      <c r="B313" s="144"/>
      <c r="D313" s="145" t="s">
        <v>154</v>
      </c>
      <c r="E313" s="146" t="s">
        <v>1</v>
      </c>
      <c r="F313" s="147" t="s">
        <v>294</v>
      </c>
      <c r="H313" s="146" t="s">
        <v>1</v>
      </c>
      <c r="I313" s="148"/>
      <c r="L313" s="144"/>
      <c r="M313" s="149"/>
      <c r="T313" s="150"/>
      <c r="AT313" s="146" t="s">
        <v>154</v>
      </c>
      <c r="AU313" s="146" t="s">
        <v>152</v>
      </c>
      <c r="AV313" s="12" t="s">
        <v>86</v>
      </c>
      <c r="AW313" s="12" t="s">
        <v>34</v>
      </c>
      <c r="AX313" s="12" t="s">
        <v>78</v>
      </c>
      <c r="AY313" s="146" t="s">
        <v>144</v>
      </c>
    </row>
    <row r="314" spans="2:51" s="13" customFormat="1" ht="10.2">
      <c r="B314" s="151"/>
      <c r="D314" s="145" t="s">
        <v>154</v>
      </c>
      <c r="E314" s="152" t="s">
        <v>1</v>
      </c>
      <c r="F314" s="153" t="s">
        <v>329</v>
      </c>
      <c r="H314" s="154">
        <v>13.544</v>
      </c>
      <c r="I314" s="155"/>
      <c r="L314" s="151"/>
      <c r="M314" s="156"/>
      <c r="T314" s="157"/>
      <c r="AT314" s="152" t="s">
        <v>154</v>
      </c>
      <c r="AU314" s="152" t="s">
        <v>152</v>
      </c>
      <c r="AV314" s="13" t="s">
        <v>152</v>
      </c>
      <c r="AW314" s="13" t="s">
        <v>34</v>
      </c>
      <c r="AX314" s="13" t="s">
        <v>78</v>
      </c>
      <c r="AY314" s="152" t="s">
        <v>144</v>
      </c>
    </row>
    <row r="315" spans="2:51" s="14" customFormat="1" ht="10.2">
      <c r="B315" s="158"/>
      <c r="D315" s="145" t="s">
        <v>154</v>
      </c>
      <c r="E315" s="159" t="s">
        <v>1</v>
      </c>
      <c r="F315" s="160" t="s">
        <v>158</v>
      </c>
      <c r="H315" s="161">
        <v>199.84500000000003</v>
      </c>
      <c r="I315" s="162"/>
      <c r="L315" s="158"/>
      <c r="M315" s="163"/>
      <c r="T315" s="164"/>
      <c r="AT315" s="159" t="s">
        <v>154</v>
      </c>
      <c r="AU315" s="159" t="s">
        <v>152</v>
      </c>
      <c r="AV315" s="14" t="s">
        <v>151</v>
      </c>
      <c r="AW315" s="14" t="s">
        <v>34</v>
      </c>
      <c r="AX315" s="14" t="s">
        <v>86</v>
      </c>
      <c r="AY315" s="159" t="s">
        <v>144</v>
      </c>
    </row>
    <row r="316" spans="2:65" s="1" customFormat="1" ht="24.15" customHeight="1">
      <c r="B316" s="31"/>
      <c r="C316" s="131" t="s">
        <v>388</v>
      </c>
      <c r="D316" s="131" t="s">
        <v>146</v>
      </c>
      <c r="E316" s="132" t="s">
        <v>389</v>
      </c>
      <c r="F316" s="133" t="s">
        <v>390</v>
      </c>
      <c r="G316" s="134" t="s">
        <v>161</v>
      </c>
      <c r="H316" s="135">
        <v>1.544</v>
      </c>
      <c r="I316" s="136"/>
      <c r="J316" s="137">
        <f>ROUND(I316*H316,2)</f>
        <v>0</v>
      </c>
      <c r="K316" s="133" t="s">
        <v>150</v>
      </c>
      <c r="L316" s="31"/>
      <c r="M316" s="138" t="s">
        <v>1</v>
      </c>
      <c r="N316" s="139" t="s">
        <v>44</v>
      </c>
      <c r="P316" s="140">
        <f>O316*H316</f>
        <v>0</v>
      </c>
      <c r="Q316" s="140">
        <v>0</v>
      </c>
      <c r="R316" s="140">
        <f>Q316*H316</f>
        <v>0</v>
      </c>
      <c r="S316" s="140">
        <v>1.8</v>
      </c>
      <c r="T316" s="141">
        <f>S316*H316</f>
        <v>2.7792000000000003</v>
      </c>
      <c r="AR316" s="142" t="s">
        <v>151</v>
      </c>
      <c r="AT316" s="142" t="s">
        <v>146</v>
      </c>
      <c r="AU316" s="142" t="s">
        <v>152</v>
      </c>
      <c r="AY316" s="16" t="s">
        <v>144</v>
      </c>
      <c r="BE316" s="143">
        <f>IF(N316="základní",J316,0)</f>
        <v>0</v>
      </c>
      <c r="BF316" s="143">
        <f>IF(N316="snížená",J316,0)</f>
        <v>0</v>
      </c>
      <c r="BG316" s="143">
        <f>IF(N316="zákl. přenesená",J316,0)</f>
        <v>0</v>
      </c>
      <c r="BH316" s="143">
        <f>IF(N316="sníž. přenesená",J316,0)</f>
        <v>0</v>
      </c>
      <c r="BI316" s="143">
        <f>IF(N316="nulová",J316,0)</f>
        <v>0</v>
      </c>
      <c r="BJ316" s="16" t="s">
        <v>152</v>
      </c>
      <c r="BK316" s="143">
        <f>ROUND(I316*H316,2)</f>
        <v>0</v>
      </c>
      <c r="BL316" s="16" t="s">
        <v>151</v>
      </c>
      <c r="BM316" s="142" t="s">
        <v>391</v>
      </c>
    </row>
    <row r="317" spans="2:51" s="12" customFormat="1" ht="10.2">
      <c r="B317" s="144"/>
      <c r="D317" s="145" t="s">
        <v>154</v>
      </c>
      <c r="E317" s="146" t="s">
        <v>1</v>
      </c>
      <c r="F317" s="147" t="s">
        <v>392</v>
      </c>
      <c r="H317" s="146" t="s">
        <v>1</v>
      </c>
      <c r="I317" s="148"/>
      <c r="L317" s="144"/>
      <c r="M317" s="149"/>
      <c r="T317" s="150"/>
      <c r="AT317" s="146" t="s">
        <v>154</v>
      </c>
      <c r="AU317" s="146" t="s">
        <v>152</v>
      </c>
      <c r="AV317" s="12" t="s">
        <v>86</v>
      </c>
      <c r="AW317" s="12" t="s">
        <v>34</v>
      </c>
      <c r="AX317" s="12" t="s">
        <v>78</v>
      </c>
      <c r="AY317" s="146" t="s">
        <v>144</v>
      </c>
    </row>
    <row r="318" spans="2:51" s="13" customFormat="1" ht="10.2">
      <c r="B318" s="151"/>
      <c r="D318" s="145" t="s">
        <v>154</v>
      </c>
      <c r="E318" s="152" t="s">
        <v>1</v>
      </c>
      <c r="F318" s="153" t="s">
        <v>393</v>
      </c>
      <c r="H318" s="154">
        <v>0.98</v>
      </c>
      <c r="I318" s="155"/>
      <c r="L318" s="151"/>
      <c r="M318" s="156"/>
      <c r="T318" s="157"/>
      <c r="AT318" s="152" t="s">
        <v>154</v>
      </c>
      <c r="AU318" s="152" t="s">
        <v>152</v>
      </c>
      <c r="AV318" s="13" t="s">
        <v>152</v>
      </c>
      <c r="AW318" s="13" t="s">
        <v>34</v>
      </c>
      <c r="AX318" s="13" t="s">
        <v>78</v>
      </c>
      <c r="AY318" s="152" t="s">
        <v>144</v>
      </c>
    </row>
    <row r="319" spans="2:51" s="12" customFormat="1" ht="10.2">
      <c r="B319" s="144"/>
      <c r="D319" s="145" t="s">
        <v>154</v>
      </c>
      <c r="E319" s="146" t="s">
        <v>1</v>
      </c>
      <c r="F319" s="147" t="s">
        <v>394</v>
      </c>
      <c r="H319" s="146" t="s">
        <v>1</v>
      </c>
      <c r="I319" s="148"/>
      <c r="L319" s="144"/>
      <c r="M319" s="149"/>
      <c r="T319" s="150"/>
      <c r="AT319" s="146" t="s">
        <v>154</v>
      </c>
      <c r="AU319" s="146" t="s">
        <v>152</v>
      </c>
      <c r="AV319" s="12" t="s">
        <v>86</v>
      </c>
      <c r="AW319" s="12" t="s">
        <v>34</v>
      </c>
      <c r="AX319" s="12" t="s">
        <v>78</v>
      </c>
      <c r="AY319" s="146" t="s">
        <v>144</v>
      </c>
    </row>
    <row r="320" spans="2:51" s="13" customFormat="1" ht="10.2">
      <c r="B320" s="151"/>
      <c r="D320" s="145" t="s">
        <v>154</v>
      </c>
      <c r="E320" s="152" t="s">
        <v>1</v>
      </c>
      <c r="F320" s="153" t="s">
        <v>395</v>
      </c>
      <c r="H320" s="154">
        <v>0.564</v>
      </c>
      <c r="I320" s="155"/>
      <c r="L320" s="151"/>
      <c r="M320" s="156"/>
      <c r="T320" s="157"/>
      <c r="AT320" s="152" t="s">
        <v>154</v>
      </c>
      <c r="AU320" s="152" t="s">
        <v>152</v>
      </c>
      <c r="AV320" s="13" t="s">
        <v>152</v>
      </c>
      <c r="AW320" s="13" t="s">
        <v>34</v>
      </c>
      <c r="AX320" s="13" t="s">
        <v>78</v>
      </c>
      <c r="AY320" s="152" t="s">
        <v>144</v>
      </c>
    </row>
    <row r="321" spans="2:51" s="14" customFormat="1" ht="10.2">
      <c r="B321" s="158"/>
      <c r="D321" s="145" t="s">
        <v>154</v>
      </c>
      <c r="E321" s="159" t="s">
        <v>1</v>
      </c>
      <c r="F321" s="160" t="s">
        <v>158</v>
      </c>
      <c r="H321" s="161">
        <v>1.544</v>
      </c>
      <c r="I321" s="162"/>
      <c r="L321" s="158"/>
      <c r="M321" s="163"/>
      <c r="T321" s="164"/>
      <c r="AT321" s="159" t="s">
        <v>154</v>
      </c>
      <c r="AU321" s="159" t="s">
        <v>152</v>
      </c>
      <c r="AV321" s="14" t="s">
        <v>151</v>
      </c>
      <c r="AW321" s="14" t="s">
        <v>34</v>
      </c>
      <c r="AX321" s="14" t="s">
        <v>86</v>
      </c>
      <c r="AY321" s="159" t="s">
        <v>144</v>
      </c>
    </row>
    <row r="322" spans="2:65" s="1" customFormat="1" ht="24.15" customHeight="1">
      <c r="B322" s="31"/>
      <c r="C322" s="131" t="s">
        <v>396</v>
      </c>
      <c r="D322" s="131" t="s">
        <v>146</v>
      </c>
      <c r="E322" s="132" t="s">
        <v>397</v>
      </c>
      <c r="F322" s="133" t="s">
        <v>398</v>
      </c>
      <c r="G322" s="134" t="s">
        <v>149</v>
      </c>
      <c r="H322" s="135">
        <v>16.881</v>
      </c>
      <c r="I322" s="136"/>
      <c r="J322" s="137">
        <f>ROUND(I322*H322,2)</f>
        <v>0</v>
      </c>
      <c r="K322" s="133" t="s">
        <v>150</v>
      </c>
      <c r="L322" s="31"/>
      <c r="M322" s="138" t="s">
        <v>1</v>
      </c>
      <c r="N322" s="139" t="s">
        <v>44</v>
      </c>
      <c r="P322" s="140">
        <f>O322*H322</f>
        <v>0</v>
      </c>
      <c r="Q322" s="140">
        <v>0</v>
      </c>
      <c r="R322" s="140">
        <f>Q322*H322</f>
        <v>0</v>
      </c>
      <c r="S322" s="140">
        <v>0.09</v>
      </c>
      <c r="T322" s="141">
        <f>S322*H322</f>
        <v>1.51929</v>
      </c>
      <c r="AR322" s="142" t="s">
        <v>151</v>
      </c>
      <c r="AT322" s="142" t="s">
        <v>146</v>
      </c>
      <c r="AU322" s="142" t="s">
        <v>152</v>
      </c>
      <c r="AY322" s="16" t="s">
        <v>144</v>
      </c>
      <c r="BE322" s="143">
        <f>IF(N322="základní",J322,0)</f>
        <v>0</v>
      </c>
      <c r="BF322" s="143">
        <f>IF(N322="snížená",J322,0)</f>
        <v>0</v>
      </c>
      <c r="BG322" s="143">
        <f>IF(N322="zákl. přenesená",J322,0)</f>
        <v>0</v>
      </c>
      <c r="BH322" s="143">
        <f>IF(N322="sníž. přenesená",J322,0)</f>
        <v>0</v>
      </c>
      <c r="BI322" s="143">
        <f>IF(N322="nulová",J322,0)</f>
        <v>0</v>
      </c>
      <c r="BJ322" s="16" t="s">
        <v>152</v>
      </c>
      <c r="BK322" s="143">
        <f>ROUND(I322*H322,2)</f>
        <v>0</v>
      </c>
      <c r="BL322" s="16" t="s">
        <v>151</v>
      </c>
      <c r="BM322" s="142" t="s">
        <v>399</v>
      </c>
    </row>
    <row r="323" spans="2:51" s="12" customFormat="1" ht="10.2">
      <c r="B323" s="144"/>
      <c r="D323" s="145" t="s">
        <v>154</v>
      </c>
      <c r="E323" s="146" t="s">
        <v>1</v>
      </c>
      <c r="F323" s="147" t="s">
        <v>215</v>
      </c>
      <c r="H323" s="146" t="s">
        <v>1</v>
      </c>
      <c r="I323" s="148"/>
      <c r="L323" s="144"/>
      <c r="M323" s="149"/>
      <c r="T323" s="150"/>
      <c r="AT323" s="146" t="s">
        <v>154</v>
      </c>
      <c r="AU323" s="146" t="s">
        <v>152</v>
      </c>
      <c r="AV323" s="12" t="s">
        <v>86</v>
      </c>
      <c r="AW323" s="12" t="s">
        <v>34</v>
      </c>
      <c r="AX323" s="12" t="s">
        <v>78</v>
      </c>
      <c r="AY323" s="146" t="s">
        <v>144</v>
      </c>
    </row>
    <row r="324" spans="2:51" s="13" customFormat="1" ht="10.2">
      <c r="B324" s="151"/>
      <c r="D324" s="145" t="s">
        <v>154</v>
      </c>
      <c r="E324" s="152" t="s">
        <v>1</v>
      </c>
      <c r="F324" s="153" t="s">
        <v>400</v>
      </c>
      <c r="H324" s="154">
        <v>16.881</v>
      </c>
      <c r="I324" s="155"/>
      <c r="L324" s="151"/>
      <c r="M324" s="156"/>
      <c r="T324" s="157"/>
      <c r="AT324" s="152" t="s">
        <v>154</v>
      </c>
      <c r="AU324" s="152" t="s">
        <v>152</v>
      </c>
      <c r="AV324" s="13" t="s">
        <v>152</v>
      </c>
      <c r="AW324" s="13" t="s">
        <v>34</v>
      </c>
      <c r="AX324" s="13" t="s">
        <v>78</v>
      </c>
      <c r="AY324" s="152" t="s">
        <v>144</v>
      </c>
    </row>
    <row r="325" spans="2:51" s="14" customFormat="1" ht="10.2">
      <c r="B325" s="158"/>
      <c r="D325" s="145" t="s">
        <v>154</v>
      </c>
      <c r="E325" s="159" t="s">
        <v>1</v>
      </c>
      <c r="F325" s="160" t="s">
        <v>158</v>
      </c>
      <c r="H325" s="161">
        <v>16.881</v>
      </c>
      <c r="I325" s="162"/>
      <c r="L325" s="158"/>
      <c r="M325" s="163"/>
      <c r="T325" s="164"/>
      <c r="AT325" s="159" t="s">
        <v>154</v>
      </c>
      <c r="AU325" s="159" t="s">
        <v>152</v>
      </c>
      <c r="AV325" s="14" t="s">
        <v>151</v>
      </c>
      <c r="AW325" s="14" t="s">
        <v>34</v>
      </c>
      <c r="AX325" s="14" t="s">
        <v>86</v>
      </c>
      <c r="AY325" s="159" t="s">
        <v>144</v>
      </c>
    </row>
    <row r="326" spans="2:65" s="1" customFormat="1" ht="24.15" customHeight="1">
      <c r="B326" s="31"/>
      <c r="C326" s="131" t="s">
        <v>401</v>
      </c>
      <c r="D326" s="131" t="s">
        <v>146</v>
      </c>
      <c r="E326" s="132" t="s">
        <v>402</v>
      </c>
      <c r="F326" s="133" t="s">
        <v>403</v>
      </c>
      <c r="G326" s="134" t="s">
        <v>404</v>
      </c>
      <c r="H326" s="135">
        <v>2</v>
      </c>
      <c r="I326" s="136"/>
      <c r="J326" s="137">
        <f>ROUND(I326*H326,2)</f>
        <v>0</v>
      </c>
      <c r="K326" s="133" t="s">
        <v>1</v>
      </c>
      <c r="L326" s="31"/>
      <c r="M326" s="138" t="s">
        <v>1</v>
      </c>
      <c r="N326" s="139" t="s">
        <v>44</v>
      </c>
      <c r="P326" s="140">
        <f>O326*H326</f>
        <v>0</v>
      </c>
      <c r="Q326" s="140">
        <v>0</v>
      </c>
      <c r="R326" s="140">
        <f>Q326*H326</f>
        <v>0</v>
      </c>
      <c r="S326" s="140">
        <v>0</v>
      </c>
      <c r="T326" s="141">
        <f>S326*H326</f>
        <v>0</v>
      </c>
      <c r="AR326" s="142" t="s">
        <v>151</v>
      </c>
      <c r="AT326" s="142" t="s">
        <v>146</v>
      </c>
      <c r="AU326" s="142" t="s">
        <v>152</v>
      </c>
      <c r="AY326" s="16" t="s">
        <v>144</v>
      </c>
      <c r="BE326" s="143">
        <f>IF(N326="základní",J326,0)</f>
        <v>0</v>
      </c>
      <c r="BF326" s="143">
        <f>IF(N326="snížená",J326,0)</f>
        <v>0</v>
      </c>
      <c r="BG326" s="143">
        <f>IF(N326="zákl. přenesená",J326,0)</f>
        <v>0</v>
      </c>
      <c r="BH326" s="143">
        <f>IF(N326="sníž. přenesená",J326,0)</f>
        <v>0</v>
      </c>
      <c r="BI326" s="143">
        <f>IF(N326="nulová",J326,0)</f>
        <v>0</v>
      </c>
      <c r="BJ326" s="16" t="s">
        <v>152</v>
      </c>
      <c r="BK326" s="143">
        <f>ROUND(I326*H326,2)</f>
        <v>0</v>
      </c>
      <c r="BL326" s="16" t="s">
        <v>151</v>
      </c>
      <c r="BM326" s="142" t="s">
        <v>405</v>
      </c>
    </row>
    <row r="327" spans="2:51" s="12" customFormat="1" ht="10.2">
      <c r="B327" s="144"/>
      <c r="D327" s="145" t="s">
        <v>154</v>
      </c>
      <c r="E327" s="146" t="s">
        <v>1</v>
      </c>
      <c r="F327" s="147" t="s">
        <v>406</v>
      </c>
      <c r="H327" s="146" t="s">
        <v>1</v>
      </c>
      <c r="I327" s="148"/>
      <c r="L327" s="144"/>
      <c r="M327" s="149"/>
      <c r="T327" s="150"/>
      <c r="AT327" s="146" t="s">
        <v>154</v>
      </c>
      <c r="AU327" s="146" t="s">
        <v>152</v>
      </c>
      <c r="AV327" s="12" t="s">
        <v>86</v>
      </c>
      <c r="AW327" s="12" t="s">
        <v>34</v>
      </c>
      <c r="AX327" s="12" t="s">
        <v>78</v>
      </c>
      <c r="AY327" s="146" t="s">
        <v>144</v>
      </c>
    </row>
    <row r="328" spans="2:51" s="13" customFormat="1" ht="10.2">
      <c r="B328" s="151"/>
      <c r="D328" s="145" t="s">
        <v>154</v>
      </c>
      <c r="E328" s="152" t="s">
        <v>1</v>
      </c>
      <c r="F328" s="153" t="s">
        <v>152</v>
      </c>
      <c r="H328" s="154">
        <v>2</v>
      </c>
      <c r="I328" s="155"/>
      <c r="L328" s="151"/>
      <c r="M328" s="156"/>
      <c r="T328" s="157"/>
      <c r="AT328" s="152" t="s">
        <v>154</v>
      </c>
      <c r="AU328" s="152" t="s">
        <v>152</v>
      </c>
      <c r="AV328" s="13" t="s">
        <v>152</v>
      </c>
      <c r="AW328" s="13" t="s">
        <v>34</v>
      </c>
      <c r="AX328" s="13" t="s">
        <v>78</v>
      </c>
      <c r="AY328" s="152" t="s">
        <v>144</v>
      </c>
    </row>
    <row r="329" spans="2:51" s="14" customFormat="1" ht="10.2">
      <c r="B329" s="158"/>
      <c r="D329" s="145" t="s">
        <v>154</v>
      </c>
      <c r="E329" s="159" t="s">
        <v>1</v>
      </c>
      <c r="F329" s="160" t="s">
        <v>158</v>
      </c>
      <c r="H329" s="161">
        <v>2</v>
      </c>
      <c r="I329" s="162"/>
      <c r="L329" s="158"/>
      <c r="M329" s="163"/>
      <c r="T329" s="164"/>
      <c r="AT329" s="159" t="s">
        <v>154</v>
      </c>
      <c r="AU329" s="159" t="s">
        <v>152</v>
      </c>
      <c r="AV329" s="14" t="s">
        <v>151</v>
      </c>
      <c r="AW329" s="14" t="s">
        <v>34</v>
      </c>
      <c r="AX329" s="14" t="s">
        <v>86</v>
      </c>
      <c r="AY329" s="159" t="s">
        <v>144</v>
      </c>
    </row>
    <row r="330" spans="2:65" s="1" customFormat="1" ht="24.15" customHeight="1">
      <c r="B330" s="31"/>
      <c r="C330" s="131" t="s">
        <v>407</v>
      </c>
      <c r="D330" s="131" t="s">
        <v>146</v>
      </c>
      <c r="E330" s="132" t="s">
        <v>408</v>
      </c>
      <c r="F330" s="133" t="s">
        <v>409</v>
      </c>
      <c r="G330" s="134" t="s">
        <v>206</v>
      </c>
      <c r="H330" s="135">
        <v>15.88</v>
      </c>
      <c r="I330" s="136"/>
      <c r="J330" s="137">
        <f>ROUND(I330*H330,2)</f>
        <v>0</v>
      </c>
      <c r="K330" s="133" t="s">
        <v>410</v>
      </c>
      <c r="L330" s="31"/>
      <c r="M330" s="138" t="s">
        <v>1</v>
      </c>
      <c r="N330" s="139" t="s">
        <v>44</v>
      </c>
      <c r="P330" s="140">
        <f>O330*H330</f>
        <v>0</v>
      </c>
      <c r="Q330" s="140">
        <v>8E-05</v>
      </c>
      <c r="R330" s="140">
        <f>Q330*H330</f>
        <v>0.0012704</v>
      </c>
      <c r="S330" s="140">
        <v>0</v>
      </c>
      <c r="T330" s="141">
        <f>S330*H330</f>
        <v>0</v>
      </c>
      <c r="AR330" s="142" t="s">
        <v>151</v>
      </c>
      <c r="AT330" s="142" t="s">
        <v>146</v>
      </c>
      <c r="AU330" s="142" t="s">
        <v>152</v>
      </c>
      <c r="AY330" s="16" t="s">
        <v>144</v>
      </c>
      <c r="BE330" s="143">
        <f>IF(N330="základní",J330,0)</f>
        <v>0</v>
      </c>
      <c r="BF330" s="143">
        <f>IF(N330="snížená",J330,0)</f>
        <v>0</v>
      </c>
      <c r="BG330" s="143">
        <f>IF(N330="zákl. přenesená",J330,0)</f>
        <v>0</v>
      </c>
      <c r="BH330" s="143">
        <f>IF(N330="sníž. přenesená",J330,0)</f>
        <v>0</v>
      </c>
      <c r="BI330" s="143">
        <f>IF(N330="nulová",J330,0)</f>
        <v>0</v>
      </c>
      <c r="BJ330" s="16" t="s">
        <v>152</v>
      </c>
      <c r="BK330" s="143">
        <f>ROUND(I330*H330,2)</f>
        <v>0</v>
      </c>
      <c r="BL330" s="16" t="s">
        <v>151</v>
      </c>
      <c r="BM330" s="142" t="s">
        <v>411</v>
      </c>
    </row>
    <row r="331" spans="2:51" s="12" customFormat="1" ht="30.6">
      <c r="B331" s="144"/>
      <c r="D331" s="145" t="s">
        <v>154</v>
      </c>
      <c r="E331" s="146" t="s">
        <v>1</v>
      </c>
      <c r="F331" s="147" t="s">
        <v>412</v>
      </c>
      <c r="H331" s="146" t="s">
        <v>1</v>
      </c>
      <c r="I331" s="148"/>
      <c r="L331" s="144"/>
      <c r="M331" s="149"/>
      <c r="T331" s="150"/>
      <c r="AT331" s="146" t="s">
        <v>154</v>
      </c>
      <c r="AU331" s="146" t="s">
        <v>152</v>
      </c>
      <c r="AV331" s="12" t="s">
        <v>86</v>
      </c>
      <c r="AW331" s="12" t="s">
        <v>34</v>
      </c>
      <c r="AX331" s="12" t="s">
        <v>78</v>
      </c>
      <c r="AY331" s="146" t="s">
        <v>144</v>
      </c>
    </row>
    <row r="332" spans="2:51" s="12" customFormat="1" ht="10.2">
      <c r="B332" s="144"/>
      <c r="D332" s="145" t="s">
        <v>154</v>
      </c>
      <c r="E332" s="146" t="s">
        <v>1</v>
      </c>
      <c r="F332" s="147" t="s">
        <v>413</v>
      </c>
      <c r="H332" s="146" t="s">
        <v>1</v>
      </c>
      <c r="I332" s="148"/>
      <c r="L332" s="144"/>
      <c r="M332" s="149"/>
      <c r="T332" s="150"/>
      <c r="AT332" s="146" t="s">
        <v>154</v>
      </c>
      <c r="AU332" s="146" t="s">
        <v>152</v>
      </c>
      <c r="AV332" s="12" t="s">
        <v>86</v>
      </c>
      <c r="AW332" s="12" t="s">
        <v>34</v>
      </c>
      <c r="AX332" s="12" t="s">
        <v>78</v>
      </c>
      <c r="AY332" s="146" t="s">
        <v>144</v>
      </c>
    </row>
    <row r="333" spans="2:51" s="13" customFormat="1" ht="10.2">
      <c r="B333" s="151"/>
      <c r="D333" s="145" t="s">
        <v>154</v>
      </c>
      <c r="E333" s="152" t="s">
        <v>1</v>
      </c>
      <c r="F333" s="153" t="s">
        <v>414</v>
      </c>
      <c r="H333" s="154">
        <v>15.88</v>
      </c>
      <c r="I333" s="155"/>
      <c r="L333" s="151"/>
      <c r="M333" s="156"/>
      <c r="T333" s="157"/>
      <c r="AT333" s="152" t="s">
        <v>154</v>
      </c>
      <c r="AU333" s="152" t="s">
        <v>152</v>
      </c>
      <c r="AV333" s="13" t="s">
        <v>152</v>
      </c>
      <c r="AW333" s="13" t="s">
        <v>34</v>
      </c>
      <c r="AX333" s="13" t="s">
        <v>78</v>
      </c>
      <c r="AY333" s="152" t="s">
        <v>144</v>
      </c>
    </row>
    <row r="334" spans="2:51" s="14" customFormat="1" ht="10.2">
      <c r="B334" s="158"/>
      <c r="D334" s="145" t="s">
        <v>154</v>
      </c>
      <c r="E334" s="159" t="s">
        <v>1</v>
      </c>
      <c r="F334" s="160" t="s">
        <v>158</v>
      </c>
      <c r="H334" s="161">
        <v>15.88</v>
      </c>
      <c r="I334" s="162"/>
      <c r="L334" s="158"/>
      <c r="M334" s="163"/>
      <c r="T334" s="164"/>
      <c r="AT334" s="159" t="s">
        <v>154</v>
      </c>
      <c r="AU334" s="159" t="s">
        <v>152</v>
      </c>
      <c r="AV334" s="14" t="s">
        <v>151</v>
      </c>
      <c r="AW334" s="14" t="s">
        <v>34</v>
      </c>
      <c r="AX334" s="14" t="s">
        <v>86</v>
      </c>
      <c r="AY334" s="159" t="s">
        <v>144</v>
      </c>
    </row>
    <row r="335" spans="2:65" s="1" customFormat="1" ht="37.8" customHeight="1">
      <c r="B335" s="31"/>
      <c r="C335" s="131" t="s">
        <v>415</v>
      </c>
      <c r="D335" s="131" t="s">
        <v>146</v>
      </c>
      <c r="E335" s="132" t="s">
        <v>416</v>
      </c>
      <c r="F335" s="133" t="s">
        <v>417</v>
      </c>
      <c r="G335" s="134" t="s">
        <v>149</v>
      </c>
      <c r="H335" s="135">
        <v>566.87</v>
      </c>
      <c r="I335" s="136"/>
      <c r="J335" s="137">
        <f>ROUND(I335*H335,2)</f>
        <v>0</v>
      </c>
      <c r="K335" s="133" t="s">
        <v>150</v>
      </c>
      <c r="L335" s="31"/>
      <c r="M335" s="138" t="s">
        <v>1</v>
      </c>
      <c r="N335" s="139" t="s">
        <v>44</v>
      </c>
      <c r="P335" s="140">
        <f>O335*H335</f>
        <v>0</v>
      </c>
      <c r="Q335" s="140">
        <v>0</v>
      </c>
      <c r="R335" s="140">
        <f>Q335*H335</f>
        <v>0</v>
      </c>
      <c r="S335" s="140">
        <v>0.014</v>
      </c>
      <c r="T335" s="141">
        <f>S335*H335</f>
        <v>7.93618</v>
      </c>
      <c r="AR335" s="142" t="s">
        <v>151</v>
      </c>
      <c r="AT335" s="142" t="s">
        <v>146</v>
      </c>
      <c r="AU335" s="142" t="s">
        <v>152</v>
      </c>
      <c r="AY335" s="16" t="s">
        <v>144</v>
      </c>
      <c r="BE335" s="143">
        <f>IF(N335="základní",J335,0)</f>
        <v>0</v>
      </c>
      <c r="BF335" s="143">
        <f>IF(N335="snížená",J335,0)</f>
        <v>0</v>
      </c>
      <c r="BG335" s="143">
        <f>IF(N335="zákl. přenesená",J335,0)</f>
        <v>0</v>
      </c>
      <c r="BH335" s="143">
        <f>IF(N335="sníž. přenesená",J335,0)</f>
        <v>0</v>
      </c>
      <c r="BI335" s="143">
        <f>IF(N335="nulová",J335,0)</f>
        <v>0</v>
      </c>
      <c r="BJ335" s="16" t="s">
        <v>152</v>
      </c>
      <c r="BK335" s="143">
        <f>ROUND(I335*H335,2)</f>
        <v>0</v>
      </c>
      <c r="BL335" s="16" t="s">
        <v>151</v>
      </c>
      <c r="BM335" s="142" t="s">
        <v>418</v>
      </c>
    </row>
    <row r="336" spans="2:51" s="12" customFormat="1" ht="10.2">
      <c r="B336" s="144"/>
      <c r="D336" s="145" t="s">
        <v>154</v>
      </c>
      <c r="E336" s="146" t="s">
        <v>1</v>
      </c>
      <c r="F336" s="147" t="s">
        <v>292</v>
      </c>
      <c r="H336" s="146" t="s">
        <v>1</v>
      </c>
      <c r="I336" s="148"/>
      <c r="L336" s="144"/>
      <c r="M336" s="149"/>
      <c r="T336" s="150"/>
      <c r="AT336" s="146" t="s">
        <v>154</v>
      </c>
      <c r="AU336" s="146" t="s">
        <v>152</v>
      </c>
      <c r="AV336" s="12" t="s">
        <v>86</v>
      </c>
      <c r="AW336" s="12" t="s">
        <v>34</v>
      </c>
      <c r="AX336" s="12" t="s">
        <v>78</v>
      </c>
      <c r="AY336" s="146" t="s">
        <v>144</v>
      </c>
    </row>
    <row r="337" spans="2:51" s="13" customFormat="1" ht="10.2">
      <c r="B337" s="151"/>
      <c r="D337" s="145" t="s">
        <v>154</v>
      </c>
      <c r="E337" s="152" t="s">
        <v>1</v>
      </c>
      <c r="F337" s="153" t="s">
        <v>293</v>
      </c>
      <c r="H337" s="154">
        <v>632.813</v>
      </c>
      <c r="I337" s="155"/>
      <c r="L337" s="151"/>
      <c r="M337" s="156"/>
      <c r="T337" s="157"/>
      <c r="AT337" s="152" t="s">
        <v>154</v>
      </c>
      <c r="AU337" s="152" t="s">
        <v>152</v>
      </c>
      <c r="AV337" s="13" t="s">
        <v>152</v>
      </c>
      <c r="AW337" s="13" t="s">
        <v>34</v>
      </c>
      <c r="AX337" s="13" t="s">
        <v>78</v>
      </c>
      <c r="AY337" s="152" t="s">
        <v>144</v>
      </c>
    </row>
    <row r="338" spans="2:51" s="12" customFormat="1" ht="10.2">
      <c r="B338" s="144"/>
      <c r="D338" s="145" t="s">
        <v>154</v>
      </c>
      <c r="E338" s="146" t="s">
        <v>1</v>
      </c>
      <c r="F338" s="147" t="s">
        <v>294</v>
      </c>
      <c r="H338" s="146" t="s">
        <v>1</v>
      </c>
      <c r="I338" s="148"/>
      <c r="L338" s="144"/>
      <c r="M338" s="149"/>
      <c r="T338" s="150"/>
      <c r="AT338" s="146" t="s">
        <v>154</v>
      </c>
      <c r="AU338" s="146" t="s">
        <v>152</v>
      </c>
      <c r="AV338" s="12" t="s">
        <v>86</v>
      </c>
      <c r="AW338" s="12" t="s">
        <v>34</v>
      </c>
      <c r="AX338" s="12" t="s">
        <v>78</v>
      </c>
      <c r="AY338" s="146" t="s">
        <v>144</v>
      </c>
    </row>
    <row r="339" spans="2:51" s="13" customFormat="1" ht="10.2">
      <c r="B339" s="151"/>
      <c r="D339" s="145" t="s">
        <v>154</v>
      </c>
      <c r="E339" s="152" t="s">
        <v>1</v>
      </c>
      <c r="F339" s="153" t="s">
        <v>295</v>
      </c>
      <c r="H339" s="154">
        <v>19.227</v>
      </c>
      <c r="I339" s="155"/>
      <c r="L339" s="151"/>
      <c r="M339" s="156"/>
      <c r="T339" s="157"/>
      <c r="AT339" s="152" t="s">
        <v>154</v>
      </c>
      <c r="AU339" s="152" t="s">
        <v>152</v>
      </c>
      <c r="AV339" s="13" t="s">
        <v>152</v>
      </c>
      <c r="AW339" s="13" t="s">
        <v>34</v>
      </c>
      <c r="AX339" s="13" t="s">
        <v>78</v>
      </c>
      <c r="AY339" s="152" t="s">
        <v>144</v>
      </c>
    </row>
    <row r="340" spans="2:51" s="13" customFormat="1" ht="10.2">
      <c r="B340" s="151"/>
      <c r="D340" s="145" t="s">
        <v>154</v>
      </c>
      <c r="E340" s="152" t="s">
        <v>1</v>
      </c>
      <c r="F340" s="153" t="s">
        <v>296</v>
      </c>
      <c r="H340" s="154">
        <v>21.633</v>
      </c>
      <c r="I340" s="155"/>
      <c r="L340" s="151"/>
      <c r="M340" s="156"/>
      <c r="T340" s="157"/>
      <c r="AT340" s="152" t="s">
        <v>154</v>
      </c>
      <c r="AU340" s="152" t="s">
        <v>152</v>
      </c>
      <c r="AV340" s="13" t="s">
        <v>152</v>
      </c>
      <c r="AW340" s="13" t="s">
        <v>34</v>
      </c>
      <c r="AX340" s="13" t="s">
        <v>78</v>
      </c>
      <c r="AY340" s="152" t="s">
        <v>144</v>
      </c>
    </row>
    <row r="341" spans="2:51" s="12" customFormat="1" ht="10.2">
      <c r="B341" s="144"/>
      <c r="D341" s="145" t="s">
        <v>154</v>
      </c>
      <c r="E341" s="146" t="s">
        <v>1</v>
      </c>
      <c r="F341" s="147" t="s">
        <v>297</v>
      </c>
      <c r="H341" s="146" t="s">
        <v>1</v>
      </c>
      <c r="I341" s="148"/>
      <c r="L341" s="144"/>
      <c r="M341" s="149"/>
      <c r="T341" s="150"/>
      <c r="AT341" s="146" t="s">
        <v>154</v>
      </c>
      <c r="AU341" s="146" t="s">
        <v>152</v>
      </c>
      <c r="AV341" s="12" t="s">
        <v>86</v>
      </c>
      <c r="AW341" s="12" t="s">
        <v>34</v>
      </c>
      <c r="AX341" s="12" t="s">
        <v>78</v>
      </c>
      <c r="AY341" s="146" t="s">
        <v>144</v>
      </c>
    </row>
    <row r="342" spans="2:51" s="12" customFormat="1" ht="10.2">
      <c r="B342" s="144"/>
      <c r="D342" s="145" t="s">
        <v>154</v>
      </c>
      <c r="E342" s="146" t="s">
        <v>1</v>
      </c>
      <c r="F342" s="147" t="s">
        <v>298</v>
      </c>
      <c r="H342" s="146" t="s">
        <v>1</v>
      </c>
      <c r="I342" s="148"/>
      <c r="L342" s="144"/>
      <c r="M342" s="149"/>
      <c r="T342" s="150"/>
      <c r="AT342" s="146" t="s">
        <v>154</v>
      </c>
      <c r="AU342" s="146" t="s">
        <v>152</v>
      </c>
      <c r="AV342" s="12" t="s">
        <v>86</v>
      </c>
      <c r="AW342" s="12" t="s">
        <v>34</v>
      </c>
      <c r="AX342" s="12" t="s">
        <v>78</v>
      </c>
      <c r="AY342" s="146" t="s">
        <v>144</v>
      </c>
    </row>
    <row r="343" spans="2:51" s="13" customFormat="1" ht="30.6">
      <c r="B343" s="151"/>
      <c r="D343" s="145" t="s">
        <v>154</v>
      </c>
      <c r="E343" s="152" t="s">
        <v>1</v>
      </c>
      <c r="F343" s="153" t="s">
        <v>299</v>
      </c>
      <c r="H343" s="154">
        <v>20.826</v>
      </c>
      <c r="I343" s="155"/>
      <c r="L343" s="151"/>
      <c r="M343" s="156"/>
      <c r="T343" s="157"/>
      <c r="AT343" s="152" t="s">
        <v>154</v>
      </c>
      <c r="AU343" s="152" t="s">
        <v>152</v>
      </c>
      <c r="AV343" s="13" t="s">
        <v>152</v>
      </c>
      <c r="AW343" s="13" t="s">
        <v>34</v>
      </c>
      <c r="AX343" s="13" t="s">
        <v>78</v>
      </c>
      <c r="AY343" s="152" t="s">
        <v>144</v>
      </c>
    </row>
    <row r="344" spans="2:51" s="12" customFormat="1" ht="10.2">
      <c r="B344" s="144"/>
      <c r="D344" s="145" t="s">
        <v>154</v>
      </c>
      <c r="E344" s="146" t="s">
        <v>1</v>
      </c>
      <c r="F344" s="147" t="s">
        <v>300</v>
      </c>
      <c r="H344" s="146" t="s">
        <v>1</v>
      </c>
      <c r="I344" s="148"/>
      <c r="L344" s="144"/>
      <c r="M344" s="149"/>
      <c r="T344" s="150"/>
      <c r="AT344" s="146" t="s">
        <v>154</v>
      </c>
      <c r="AU344" s="146" t="s">
        <v>152</v>
      </c>
      <c r="AV344" s="12" t="s">
        <v>86</v>
      </c>
      <c r="AW344" s="12" t="s">
        <v>34</v>
      </c>
      <c r="AX344" s="12" t="s">
        <v>78</v>
      </c>
      <c r="AY344" s="146" t="s">
        <v>144</v>
      </c>
    </row>
    <row r="345" spans="2:51" s="13" customFormat="1" ht="30.6">
      <c r="B345" s="151"/>
      <c r="D345" s="145" t="s">
        <v>154</v>
      </c>
      <c r="E345" s="152" t="s">
        <v>1</v>
      </c>
      <c r="F345" s="153" t="s">
        <v>301</v>
      </c>
      <c r="H345" s="154">
        <v>17.089</v>
      </c>
      <c r="I345" s="155"/>
      <c r="L345" s="151"/>
      <c r="M345" s="156"/>
      <c r="T345" s="157"/>
      <c r="AT345" s="152" t="s">
        <v>154</v>
      </c>
      <c r="AU345" s="152" t="s">
        <v>152</v>
      </c>
      <c r="AV345" s="13" t="s">
        <v>152</v>
      </c>
      <c r="AW345" s="13" t="s">
        <v>34</v>
      </c>
      <c r="AX345" s="13" t="s">
        <v>78</v>
      </c>
      <c r="AY345" s="152" t="s">
        <v>144</v>
      </c>
    </row>
    <row r="346" spans="2:51" s="12" customFormat="1" ht="10.2">
      <c r="B346" s="144"/>
      <c r="D346" s="145" t="s">
        <v>154</v>
      </c>
      <c r="E346" s="146" t="s">
        <v>1</v>
      </c>
      <c r="F346" s="147" t="s">
        <v>302</v>
      </c>
      <c r="H346" s="146" t="s">
        <v>1</v>
      </c>
      <c r="I346" s="148"/>
      <c r="L346" s="144"/>
      <c r="M346" s="149"/>
      <c r="T346" s="150"/>
      <c r="AT346" s="146" t="s">
        <v>154</v>
      </c>
      <c r="AU346" s="146" t="s">
        <v>152</v>
      </c>
      <c r="AV346" s="12" t="s">
        <v>86</v>
      </c>
      <c r="AW346" s="12" t="s">
        <v>34</v>
      </c>
      <c r="AX346" s="12" t="s">
        <v>78</v>
      </c>
      <c r="AY346" s="146" t="s">
        <v>144</v>
      </c>
    </row>
    <row r="347" spans="2:51" s="13" customFormat="1" ht="30.6">
      <c r="B347" s="151"/>
      <c r="D347" s="145" t="s">
        <v>154</v>
      </c>
      <c r="E347" s="152" t="s">
        <v>1</v>
      </c>
      <c r="F347" s="153" t="s">
        <v>303</v>
      </c>
      <c r="H347" s="154">
        <v>18.118</v>
      </c>
      <c r="I347" s="155"/>
      <c r="L347" s="151"/>
      <c r="M347" s="156"/>
      <c r="T347" s="157"/>
      <c r="AT347" s="152" t="s">
        <v>154</v>
      </c>
      <c r="AU347" s="152" t="s">
        <v>152</v>
      </c>
      <c r="AV347" s="13" t="s">
        <v>152</v>
      </c>
      <c r="AW347" s="13" t="s">
        <v>34</v>
      </c>
      <c r="AX347" s="13" t="s">
        <v>78</v>
      </c>
      <c r="AY347" s="152" t="s">
        <v>144</v>
      </c>
    </row>
    <row r="348" spans="2:51" s="12" customFormat="1" ht="10.2">
      <c r="B348" s="144"/>
      <c r="D348" s="145" t="s">
        <v>154</v>
      </c>
      <c r="E348" s="146" t="s">
        <v>1</v>
      </c>
      <c r="F348" s="147" t="s">
        <v>304</v>
      </c>
      <c r="H348" s="146" t="s">
        <v>1</v>
      </c>
      <c r="I348" s="148"/>
      <c r="L348" s="144"/>
      <c r="M348" s="149"/>
      <c r="T348" s="150"/>
      <c r="AT348" s="146" t="s">
        <v>154</v>
      </c>
      <c r="AU348" s="146" t="s">
        <v>152</v>
      </c>
      <c r="AV348" s="12" t="s">
        <v>86</v>
      </c>
      <c r="AW348" s="12" t="s">
        <v>34</v>
      </c>
      <c r="AX348" s="12" t="s">
        <v>78</v>
      </c>
      <c r="AY348" s="146" t="s">
        <v>144</v>
      </c>
    </row>
    <row r="349" spans="2:51" s="13" customFormat="1" ht="30.6">
      <c r="B349" s="151"/>
      <c r="D349" s="145" t="s">
        <v>154</v>
      </c>
      <c r="E349" s="152" t="s">
        <v>1</v>
      </c>
      <c r="F349" s="153" t="s">
        <v>305</v>
      </c>
      <c r="H349" s="154">
        <v>18.971</v>
      </c>
      <c r="I349" s="155"/>
      <c r="L349" s="151"/>
      <c r="M349" s="156"/>
      <c r="T349" s="157"/>
      <c r="AT349" s="152" t="s">
        <v>154</v>
      </c>
      <c r="AU349" s="152" t="s">
        <v>152</v>
      </c>
      <c r="AV349" s="13" t="s">
        <v>152</v>
      </c>
      <c r="AW349" s="13" t="s">
        <v>34</v>
      </c>
      <c r="AX349" s="13" t="s">
        <v>78</v>
      </c>
      <c r="AY349" s="152" t="s">
        <v>144</v>
      </c>
    </row>
    <row r="350" spans="2:51" s="12" customFormat="1" ht="10.2">
      <c r="B350" s="144"/>
      <c r="D350" s="145" t="s">
        <v>154</v>
      </c>
      <c r="E350" s="146" t="s">
        <v>1</v>
      </c>
      <c r="F350" s="147" t="s">
        <v>306</v>
      </c>
      <c r="H350" s="146" t="s">
        <v>1</v>
      </c>
      <c r="I350" s="148"/>
      <c r="L350" s="144"/>
      <c r="M350" s="149"/>
      <c r="T350" s="150"/>
      <c r="AT350" s="146" t="s">
        <v>154</v>
      </c>
      <c r="AU350" s="146" t="s">
        <v>152</v>
      </c>
      <c r="AV350" s="12" t="s">
        <v>86</v>
      </c>
      <c r="AW350" s="12" t="s">
        <v>34</v>
      </c>
      <c r="AX350" s="12" t="s">
        <v>78</v>
      </c>
      <c r="AY350" s="146" t="s">
        <v>144</v>
      </c>
    </row>
    <row r="351" spans="2:51" s="13" customFormat="1" ht="20.4">
      <c r="B351" s="151"/>
      <c r="D351" s="145" t="s">
        <v>154</v>
      </c>
      <c r="E351" s="152" t="s">
        <v>1</v>
      </c>
      <c r="F351" s="153" t="s">
        <v>307</v>
      </c>
      <c r="H351" s="154">
        <v>16.884</v>
      </c>
      <c r="I351" s="155"/>
      <c r="L351" s="151"/>
      <c r="M351" s="156"/>
      <c r="T351" s="157"/>
      <c r="AT351" s="152" t="s">
        <v>154</v>
      </c>
      <c r="AU351" s="152" t="s">
        <v>152</v>
      </c>
      <c r="AV351" s="13" t="s">
        <v>152</v>
      </c>
      <c r="AW351" s="13" t="s">
        <v>34</v>
      </c>
      <c r="AX351" s="13" t="s">
        <v>78</v>
      </c>
      <c r="AY351" s="152" t="s">
        <v>144</v>
      </c>
    </row>
    <row r="352" spans="2:51" s="12" customFormat="1" ht="10.2">
      <c r="B352" s="144"/>
      <c r="D352" s="145" t="s">
        <v>154</v>
      </c>
      <c r="E352" s="146" t="s">
        <v>1</v>
      </c>
      <c r="F352" s="147" t="s">
        <v>294</v>
      </c>
      <c r="H352" s="146" t="s">
        <v>1</v>
      </c>
      <c r="I352" s="148"/>
      <c r="L352" s="144"/>
      <c r="M352" s="149"/>
      <c r="T352" s="150"/>
      <c r="AT352" s="146" t="s">
        <v>154</v>
      </c>
      <c r="AU352" s="146" t="s">
        <v>152</v>
      </c>
      <c r="AV352" s="12" t="s">
        <v>86</v>
      </c>
      <c r="AW352" s="12" t="s">
        <v>34</v>
      </c>
      <c r="AX352" s="12" t="s">
        <v>78</v>
      </c>
      <c r="AY352" s="146" t="s">
        <v>144</v>
      </c>
    </row>
    <row r="353" spans="2:51" s="13" customFormat="1" ht="10.2">
      <c r="B353" s="151"/>
      <c r="D353" s="145" t="s">
        <v>154</v>
      </c>
      <c r="E353" s="152" t="s">
        <v>1</v>
      </c>
      <c r="F353" s="153" t="s">
        <v>308</v>
      </c>
      <c r="H353" s="154">
        <v>6.549</v>
      </c>
      <c r="I353" s="155"/>
      <c r="L353" s="151"/>
      <c r="M353" s="156"/>
      <c r="T353" s="157"/>
      <c r="AT353" s="152" t="s">
        <v>154</v>
      </c>
      <c r="AU353" s="152" t="s">
        <v>152</v>
      </c>
      <c r="AV353" s="13" t="s">
        <v>152</v>
      </c>
      <c r="AW353" s="13" t="s">
        <v>34</v>
      </c>
      <c r="AX353" s="13" t="s">
        <v>78</v>
      </c>
      <c r="AY353" s="152" t="s">
        <v>144</v>
      </c>
    </row>
    <row r="354" spans="2:51" s="12" customFormat="1" ht="10.2">
      <c r="B354" s="144"/>
      <c r="D354" s="145" t="s">
        <v>154</v>
      </c>
      <c r="E354" s="146" t="s">
        <v>1</v>
      </c>
      <c r="F354" s="147" t="s">
        <v>262</v>
      </c>
      <c r="H354" s="146" t="s">
        <v>1</v>
      </c>
      <c r="I354" s="148"/>
      <c r="L354" s="144"/>
      <c r="M354" s="149"/>
      <c r="T354" s="150"/>
      <c r="AT354" s="146" t="s">
        <v>154</v>
      </c>
      <c r="AU354" s="146" t="s">
        <v>152</v>
      </c>
      <c r="AV354" s="12" t="s">
        <v>86</v>
      </c>
      <c r="AW354" s="12" t="s">
        <v>34</v>
      </c>
      <c r="AX354" s="12" t="s">
        <v>78</v>
      </c>
      <c r="AY354" s="146" t="s">
        <v>144</v>
      </c>
    </row>
    <row r="355" spans="2:51" s="12" customFormat="1" ht="10.2">
      <c r="B355" s="144"/>
      <c r="D355" s="145" t="s">
        <v>154</v>
      </c>
      <c r="E355" s="146" t="s">
        <v>1</v>
      </c>
      <c r="F355" s="147" t="s">
        <v>298</v>
      </c>
      <c r="H355" s="146" t="s">
        <v>1</v>
      </c>
      <c r="I355" s="148"/>
      <c r="L355" s="144"/>
      <c r="M355" s="149"/>
      <c r="T355" s="150"/>
      <c r="AT355" s="146" t="s">
        <v>154</v>
      </c>
      <c r="AU355" s="146" t="s">
        <v>152</v>
      </c>
      <c r="AV355" s="12" t="s">
        <v>86</v>
      </c>
      <c r="AW355" s="12" t="s">
        <v>34</v>
      </c>
      <c r="AX355" s="12" t="s">
        <v>78</v>
      </c>
      <c r="AY355" s="146" t="s">
        <v>144</v>
      </c>
    </row>
    <row r="356" spans="2:51" s="13" customFormat="1" ht="30.6">
      <c r="B356" s="151"/>
      <c r="D356" s="145" t="s">
        <v>154</v>
      </c>
      <c r="E356" s="152" t="s">
        <v>1</v>
      </c>
      <c r="F356" s="153" t="s">
        <v>309</v>
      </c>
      <c r="H356" s="154">
        <v>-44.435</v>
      </c>
      <c r="I356" s="155"/>
      <c r="L356" s="151"/>
      <c r="M356" s="156"/>
      <c r="T356" s="157"/>
      <c r="AT356" s="152" t="s">
        <v>154</v>
      </c>
      <c r="AU356" s="152" t="s">
        <v>152</v>
      </c>
      <c r="AV356" s="13" t="s">
        <v>152</v>
      </c>
      <c r="AW356" s="13" t="s">
        <v>34</v>
      </c>
      <c r="AX356" s="13" t="s">
        <v>78</v>
      </c>
      <c r="AY356" s="152" t="s">
        <v>144</v>
      </c>
    </row>
    <row r="357" spans="2:51" s="12" customFormat="1" ht="10.2">
      <c r="B357" s="144"/>
      <c r="D357" s="145" t="s">
        <v>154</v>
      </c>
      <c r="E357" s="146" t="s">
        <v>1</v>
      </c>
      <c r="F357" s="147" t="s">
        <v>300</v>
      </c>
      <c r="H357" s="146" t="s">
        <v>1</v>
      </c>
      <c r="I357" s="148"/>
      <c r="L357" s="144"/>
      <c r="M357" s="149"/>
      <c r="T357" s="150"/>
      <c r="AT357" s="146" t="s">
        <v>154</v>
      </c>
      <c r="AU357" s="146" t="s">
        <v>152</v>
      </c>
      <c r="AV357" s="12" t="s">
        <v>86</v>
      </c>
      <c r="AW357" s="12" t="s">
        <v>34</v>
      </c>
      <c r="AX357" s="12" t="s">
        <v>78</v>
      </c>
      <c r="AY357" s="146" t="s">
        <v>144</v>
      </c>
    </row>
    <row r="358" spans="2:51" s="13" customFormat="1" ht="30.6">
      <c r="B358" s="151"/>
      <c r="D358" s="145" t="s">
        <v>154</v>
      </c>
      <c r="E358" s="152" t="s">
        <v>1</v>
      </c>
      <c r="F358" s="153" t="s">
        <v>310</v>
      </c>
      <c r="H358" s="154">
        <v>-34.979</v>
      </c>
      <c r="I358" s="155"/>
      <c r="L358" s="151"/>
      <c r="M358" s="156"/>
      <c r="T358" s="157"/>
      <c r="AT358" s="152" t="s">
        <v>154</v>
      </c>
      <c r="AU358" s="152" t="s">
        <v>152</v>
      </c>
      <c r="AV358" s="13" t="s">
        <v>152</v>
      </c>
      <c r="AW358" s="13" t="s">
        <v>34</v>
      </c>
      <c r="AX358" s="13" t="s">
        <v>78</v>
      </c>
      <c r="AY358" s="152" t="s">
        <v>144</v>
      </c>
    </row>
    <row r="359" spans="2:51" s="12" customFormat="1" ht="10.2">
      <c r="B359" s="144"/>
      <c r="D359" s="145" t="s">
        <v>154</v>
      </c>
      <c r="E359" s="146" t="s">
        <v>1</v>
      </c>
      <c r="F359" s="147" t="s">
        <v>302</v>
      </c>
      <c r="H359" s="146" t="s">
        <v>1</v>
      </c>
      <c r="I359" s="148"/>
      <c r="L359" s="144"/>
      <c r="M359" s="149"/>
      <c r="T359" s="150"/>
      <c r="AT359" s="146" t="s">
        <v>154</v>
      </c>
      <c r="AU359" s="146" t="s">
        <v>152</v>
      </c>
      <c r="AV359" s="12" t="s">
        <v>86</v>
      </c>
      <c r="AW359" s="12" t="s">
        <v>34</v>
      </c>
      <c r="AX359" s="12" t="s">
        <v>78</v>
      </c>
      <c r="AY359" s="146" t="s">
        <v>144</v>
      </c>
    </row>
    <row r="360" spans="2:51" s="13" customFormat="1" ht="30.6">
      <c r="B360" s="151"/>
      <c r="D360" s="145" t="s">
        <v>154</v>
      </c>
      <c r="E360" s="152" t="s">
        <v>1</v>
      </c>
      <c r="F360" s="153" t="s">
        <v>311</v>
      </c>
      <c r="H360" s="154">
        <v>-37.877</v>
      </c>
      <c r="I360" s="155"/>
      <c r="L360" s="151"/>
      <c r="M360" s="156"/>
      <c r="T360" s="157"/>
      <c r="AT360" s="152" t="s">
        <v>154</v>
      </c>
      <c r="AU360" s="152" t="s">
        <v>152</v>
      </c>
      <c r="AV360" s="13" t="s">
        <v>152</v>
      </c>
      <c r="AW360" s="13" t="s">
        <v>34</v>
      </c>
      <c r="AX360" s="13" t="s">
        <v>78</v>
      </c>
      <c r="AY360" s="152" t="s">
        <v>144</v>
      </c>
    </row>
    <row r="361" spans="2:51" s="12" customFormat="1" ht="10.2">
      <c r="B361" s="144"/>
      <c r="D361" s="145" t="s">
        <v>154</v>
      </c>
      <c r="E361" s="146" t="s">
        <v>1</v>
      </c>
      <c r="F361" s="147" t="s">
        <v>304</v>
      </c>
      <c r="H361" s="146" t="s">
        <v>1</v>
      </c>
      <c r="I361" s="148"/>
      <c r="L361" s="144"/>
      <c r="M361" s="149"/>
      <c r="T361" s="150"/>
      <c r="AT361" s="146" t="s">
        <v>154</v>
      </c>
      <c r="AU361" s="146" t="s">
        <v>152</v>
      </c>
      <c r="AV361" s="12" t="s">
        <v>86</v>
      </c>
      <c r="AW361" s="12" t="s">
        <v>34</v>
      </c>
      <c r="AX361" s="12" t="s">
        <v>78</v>
      </c>
      <c r="AY361" s="146" t="s">
        <v>144</v>
      </c>
    </row>
    <row r="362" spans="2:51" s="13" customFormat="1" ht="30.6">
      <c r="B362" s="151"/>
      <c r="D362" s="145" t="s">
        <v>154</v>
      </c>
      <c r="E362" s="152" t="s">
        <v>1</v>
      </c>
      <c r="F362" s="153" t="s">
        <v>312</v>
      </c>
      <c r="H362" s="154">
        <v>-40.713</v>
      </c>
      <c r="I362" s="155"/>
      <c r="L362" s="151"/>
      <c r="M362" s="156"/>
      <c r="T362" s="157"/>
      <c r="AT362" s="152" t="s">
        <v>154</v>
      </c>
      <c r="AU362" s="152" t="s">
        <v>152</v>
      </c>
      <c r="AV362" s="13" t="s">
        <v>152</v>
      </c>
      <c r="AW362" s="13" t="s">
        <v>34</v>
      </c>
      <c r="AX362" s="13" t="s">
        <v>78</v>
      </c>
      <c r="AY362" s="152" t="s">
        <v>144</v>
      </c>
    </row>
    <row r="363" spans="2:51" s="12" customFormat="1" ht="10.2">
      <c r="B363" s="144"/>
      <c r="D363" s="145" t="s">
        <v>154</v>
      </c>
      <c r="E363" s="146" t="s">
        <v>1</v>
      </c>
      <c r="F363" s="147" t="s">
        <v>306</v>
      </c>
      <c r="H363" s="146" t="s">
        <v>1</v>
      </c>
      <c r="I363" s="148"/>
      <c r="L363" s="144"/>
      <c r="M363" s="149"/>
      <c r="T363" s="150"/>
      <c r="AT363" s="146" t="s">
        <v>154</v>
      </c>
      <c r="AU363" s="146" t="s">
        <v>152</v>
      </c>
      <c r="AV363" s="12" t="s">
        <v>86</v>
      </c>
      <c r="AW363" s="12" t="s">
        <v>34</v>
      </c>
      <c r="AX363" s="12" t="s">
        <v>78</v>
      </c>
      <c r="AY363" s="146" t="s">
        <v>144</v>
      </c>
    </row>
    <row r="364" spans="2:51" s="13" customFormat="1" ht="30.6">
      <c r="B364" s="151"/>
      <c r="D364" s="145" t="s">
        <v>154</v>
      </c>
      <c r="E364" s="152" t="s">
        <v>1</v>
      </c>
      <c r="F364" s="153" t="s">
        <v>313</v>
      </c>
      <c r="H364" s="154">
        <v>-33.692</v>
      </c>
      <c r="I364" s="155"/>
      <c r="L364" s="151"/>
      <c r="M364" s="156"/>
      <c r="T364" s="157"/>
      <c r="AT364" s="152" t="s">
        <v>154</v>
      </c>
      <c r="AU364" s="152" t="s">
        <v>152</v>
      </c>
      <c r="AV364" s="13" t="s">
        <v>152</v>
      </c>
      <c r="AW364" s="13" t="s">
        <v>34</v>
      </c>
      <c r="AX364" s="13" t="s">
        <v>78</v>
      </c>
      <c r="AY364" s="152" t="s">
        <v>144</v>
      </c>
    </row>
    <row r="365" spans="2:51" s="12" customFormat="1" ht="10.2">
      <c r="B365" s="144"/>
      <c r="D365" s="145" t="s">
        <v>154</v>
      </c>
      <c r="E365" s="146" t="s">
        <v>1</v>
      </c>
      <c r="F365" s="147" t="s">
        <v>294</v>
      </c>
      <c r="H365" s="146" t="s">
        <v>1</v>
      </c>
      <c r="I365" s="148"/>
      <c r="L365" s="144"/>
      <c r="M365" s="149"/>
      <c r="T365" s="150"/>
      <c r="AT365" s="146" t="s">
        <v>154</v>
      </c>
      <c r="AU365" s="146" t="s">
        <v>152</v>
      </c>
      <c r="AV365" s="12" t="s">
        <v>86</v>
      </c>
      <c r="AW365" s="12" t="s">
        <v>34</v>
      </c>
      <c r="AX365" s="12" t="s">
        <v>78</v>
      </c>
      <c r="AY365" s="146" t="s">
        <v>144</v>
      </c>
    </row>
    <row r="366" spans="2:51" s="13" customFormat="1" ht="10.2">
      <c r="B366" s="151"/>
      <c r="D366" s="145" t="s">
        <v>154</v>
      </c>
      <c r="E366" s="152" t="s">
        <v>1</v>
      </c>
      <c r="F366" s="153" t="s">
        <v>314</v>
      </c>
      <c r="H366" s="154">
        <v>-13.544</v>
      </c>
      <c r="I366" s="155"/>
      <c r="L366" s="151"/>
      <c r="M366" s="156"/>
      <c r="T366" s="157"/>
      <c r="AT366" s="152" t="s">
        <v>154</v>
      </c>
      <c r="AU366" s="152" t="s">
        <v>152</v>
      </c>
      <c r="AV366" s="13" t="s">
        <v>152</v>
      </c>
      <c r="AW366" s="13" t="s">
        <v>34</v>
      </c>
      <c r="AX366" s="13" t="s">
        <v>78</v>
      </c>
      <c r="AY366" s="152" t="s">
        <v>144</v>
      </c>
    </row>
    <row r="367" spans="2:51" s="14" customFormat="1" ht="10.2">
      <c r="B367" s="158"/>
      <c r="D367" s="145" t="s">
        <v>154</v>
      </c>
      <c r="E367" s="159" t="s">
        <v>1</v>
      </c>
      <c r="F367" s="160" t="s">
        <v>158</v>
      </c>
      <c r="H367" s="161">
        <v>566.87</v>
      </c>
      <c r="I367" s="162"/>
      <c r="L367" s="158"/>
      <c r="M367" s="163"/>
      <c r="T367" s="164"/>
      <c r="AT367" s="159" t="s">
        <v>154</v>
      </c>
      <c r="AU367" s="159" t="s">
        <v>152</v>
      </c>
      <c r="AV367" s="14" t="s">
        <v>151</v>
      </c>
      <c r="AW367" s="14" t="s">
        <v>34</v>
      </c>
      <c r="AX367" s="14" t="s">
        <v>86</v>
      </c>
      <c r="AY367" s="159" t="s">
        <v>144</v>
      </c>
    </row>
    <row r="368" spans="2:65" s="1" customFormat="1" ht="37.8" customHeight="1">
      <c r="B368" s="31"/>
      <c r="C368" s="131" t="s">
        <v>419</v>
      </c>
      <c r="D368" s="131" t="s">
        <v>146</v>
      </c>
      <c r="E368" s="132" t="s">
        <v>420</v>
      </c>
      <c r="F368" s="133" t="s">
        <v>421</v>
      </c>
      <c r="G368" s="134" t="s">
        <v>149</v>
      </c>
      <c r="H368" s="135">
        <v>26.579</v>
      </c>
      <c r="I368" s="136"/>
      <c r="J368" s="137">
        <f>ROUND(I368*H368,2)</f>
        <v>0</v>
      </c>
      <c r="K368" s="133" t="s">
        <v>150</v>
      </c>
      <c r="L368" s="31"/>
      <c r="M368" s="138" t="s">
        <v>1</v>
      </c>
      <c r="N368" s="139" t="s">
        <v>44</v>
      </c>
      <c r="P368" s="140">
        <f>O368*H368</f>
        <v>0</v>
      </c>
      <c r="Q368" s="140">
        <v>0</v>
      </c>
      <c r="R368" s="140">
        <f>Q368*H368</f>
        <v>0</v>
      </c>
      <c r="S368" s="140">
        <v>0.072</v>
      </c>
      <c r="T368" s="141">
        <f>S368*H368</f>
        <v>1.9136879999999998</v>
      </c>
      <c r="AR368" s="142" t="s">
        <v>151</v>
      </c>
      <c r="AT368" s="142" t="s">
        <v>146</v>
      </c>
      <c r="AU368" s="142" t="s">
        <v>152</v>
      </c>
      <c r="AY368" s="16" t="s">
        <v>144</v>
      </c>
      <c r="BE368" s="143">
        <f>IF(N368="základní",J368,0)</f>
        <v>0</v>
      </c>
      <c r="BF368" s="143">
        <f>IF(N368="snížená",J368,0)</f>
        <v>0</v>
      </c>
      <c r="BG368" s="143">
        <f>IF(N368="zákl. přenesená",J368,0)</f>
        <v>0</v>
      </c>
      <c r="BH368" s="143">
        <f>IF(N368="sníž. přenesená",J368,0)</f>
        <v>0</v>
      </c>
      <c r="BI368" s="143">
        <f>IF(N368="nulová",J368,0)</f>
        <v>0</v>
      </c>
      <c r="BJ368" s="16" t="s">
        <v>152</v>
      </c>
      <c r="BK368" s="143">
        <f>ROUND(I368*H368,2)</f>
        <v>0</v>
      </c>
      <c r="BL368" s="16" t="s">
        <v>151</v>
      </c>
      <c r="BM368" s="142" t="s">
        <v>422</v>
      </c>
    </row>
    <row r="369" spans="2:51" s="12" customFormat="1" ht="10.2">
      <c r="B369" s="144"/>
      <c r="D369" s="145" t="s">
        <v>154</v>
      </c>
      <c r="E369" s="146" t="s">
        <v>1</v>
      </c>
      <c r="F369" s="147" t="s">
        <v>260</v>
      </c>
      <c r="H369" s="146" t="s">
        <v>1</v>
      </c>
      <c r="I369" s="148"/>
      <c r="L369" s="144"/>
      <c r="M369" s="149"/>
      <c r="T369" s="150"/>
      <c r="AT369" s="146" t="s">
        <v>154</v>
      </c>
      <c r="AU369" s="146" t="s">
        <v>152</v>
      </c>
      <c r="AV369" s="12" t="s">
        <v>86</v>
      </c>
      <c r="AW369" s="12" t="s">
        <v>34</v>
      </c>
      <c r="AX369" s="12" t="s">
        <v>78</v>
      </c>
      <c r="AY369" s="146" t="s">
        <v>144</v>
      </c>
    </row>
    <row r="370" spans="2:51" s="13" customFormat="1" ht="10.2">
      <c r="B370" s="151"/>
      <c r="D370" s="145" t="s">
        <v>154</v>
      </c>
      <c r="E370" s="152" t="s">
        <v>1</v>
      </c>
      <c r="F370" s="153" t="s">
        <v>261</v>
      </c>
      <c r="H370" s="154">
        <v>18.984</v>
      </c>
      <c r="I370" s="155"/>
      <c r="L370" s="151"/>
      <c r="M370" s="156"/>
      <c r="T370" s="157"/>
      <c r="AT370" s="152" t="s">
        <v>154</v>
      </c>
      <c r="AU370" s="152" t="s">
        <v>152</v>
      </c>
      <c r="AV370" s="13" t="s">
        <v>152</v>
      </c>
      <c r="AW370" s="13" t="s">
        <v>34</v>
      </c>
      <c r="AX370" s="13" t="s">
        <v>78</v>
      </c>
      <c r="AY370" s="152" t="s">
        <v>144</v>
      </c>
    </row>
    <row r="371" spans="2:51" s="12" customFormat="1" ht="10.2">
      <c r="B371" s="144"/>
      <c r="D371" s="145" t="s">
        <v>154</v>
      </c>
      <c r="E371" s="146" t="s">
        <v>1</v>
      </c>
      <c r="F371" s="147" t="s">
        <v>262</v>
      </c>
      <c r="H371" s="146" t="s">
        <v>1</v>
      </c>
      <c r="I371" s="148"/>
      <c r="L371" s="144"/>
      <c r="M371" s="149"/>
      <c r="T371" s="150"/>
      <c r="AT371" s="146" t="s">
        <v>154</v>
      </c>
      <c r="AU371" s="146" t="s">
        <v>152</v>
      </c>
      <c r="AV371" s="12" t="s">
        <v>86</v>
      </c>
      <c r="AW371" s="12" t="s">
        <v>34</v>
      </c>
      <c r="AX371" s="12" t="s">
        <v>78</v>
      </c>
      <c r="AY371" s="146" t="s">
        <v>144</v>
      </c>
    </row>
    <row r="372" spans="2:51" s="13" customFormat="1" ht="30.6">
      <c r="B372" s="151"/>
      <c r="D372" s="145" t="s">
        <v>154</v>
      </c>
      <c r="E372" s="152" t="s">
        <v>1</v>
      </c>
      <c r="F372" s="153" t="s">
        <v>263</v>
      </c>
      <c r="H372" s="154">
        <v>-9.286</v>
      </c>
      <c r="I372" s="155"/>
      <c r="L372" s="151"/>
      <c r="M372" s="156"/>
      <c r="T372" s="157"/>
      <c r="AT372" s="152" t="s">
        <v>154</v>
      </c>
      <c r="AU372" s="152" t="s">
        <v>152</v>
      </c>
      <c r="AV372" s="13" t="s">
        <v>152</v>
      </c>
      <c r="AW372" s="13" t="s">
        <v>34</v>
      </c>
      <c r="AX372" s="13" t="s">
        <v>78</v>
      </c>
      <c r="AY372" s="152" t="s">
        <v>144</v>
      </c>
    </row>
    <row r="373" spans="2:51" s="12" customFormat="1" ht="10.2">
      <c r="B373" s="144"/>
      <c r="D373" s="145" t="s">
        <v>154</v>
      </c>
      <c r="E373" s="146" t="s">
        <v>1</v>
      </c>
      <c r="F373" s="147" t="s">
        <v>423</v>
      </c>
      <c r="H373" s="146" t="s">
        <v>1</v>
      </c>
      <c r="I373" s="148"/>
      <c r="L373" s="144"/>
      <c r="M373" s="149"/>
      <c r="T373" s="150"/>
      <c r="AT373" s="146" t="s">
        <v>154</v>
      </c>
      <c r="AU373" s="146" t="s">
        <v>152</v>
      </c>
      <c r="AV373" s="12" t="s">
        <v>86</v>
      </c>
      <c r="AW373" s="12" t="s">
        <v>34</v>
      </c>
      <c r="AX373" s="12" t="s">
        <v>78</v>
      </c>
      <c r="AY373" s="146" t="s">
        <v>144</v>
      </c>
    </row>
    <row r="374" spans="2:51" s="13" customFormat="1" ht="10.2">
      <c r="B374" s="151"/>
      <c r="D374" s="145" t="s">
        <v>154</v>
      </c>
      <c r="E374" s="152" t="s">
        <v>1</v>
      </c>
      <c r="F374" s="153" t="s">
        <v>400</v>
      </c>
      <c r="H374" s="154">
        <v>16.881</v>
      </c>
      <c r="I374" s="155"/>
      <c r="L374" s="151"/>
      <c r="M374" s="156"/>
      <c r="T374" s="157"/>
      <c r="AT374" s="152" t="s">
        <v>154</v>
      </c>
      <c r="AU374" s="152" t="s">
        <v>152</v>
      </c>
      <c r="AV374" s="13" t="s">
        <v>152</v>
      </c>
      <c r="AW374" s="13" t="s">
        <v>34</v>
      </c>
      <c r="AX374" s="13" t="s">
        <v>78</v>
      </c>
      <c r="AY374" s="152" t="s">
        <v>144</v>
      </c>
    </row>
    <row r="375" spans="2:51" s="14" customFormat="1" ht="10.2">
      <c r="B375" s="158"/>
      <c r="D375" s="145" t="s">
        <v>154</v>
      </c>
      <c r="E375" s="159" t="s">
        <v>1</v>
      </c>
      <c r="F375" s="160" t="s">
        <v>158</v>
      </c>
      <c r="H375" s="161">
        <v>26.579</v>
      </c>
      <c r="I375" s="162"/>
      <c r="L375" s="158"/>
      <c r="M375" s="163"/>
      <c r="T375" s="164"/>
      <c r="AT375" s="159" t="s">
        <v>154</v>
      </c>
      <c r="AU375" s="159" t="s">
        <v>152</v>
      </c>
      <c r="AV375" s="14" t="s">
        <v>151</v>
      </c>
      <c r="AW375" s="14" t="s">
        <v>34</v>
      </c>
      <c r="AX375" s="14" t="s">
        <v>86</v>
      </c>
      <c r="AY375" s="159" t="s">
        <v>144</v>
      </c>
    </row>
    <row r="376" spans="2:65" s="1" customFormat="1" ht="21.75" customHeight="1">
      <c r="B376" s="31"/>
      <c r="C376" s="131" t="s">
        <v>424</v>
      </c>
      <c r="D376" s="131" t="s">
        <v>146</v>
      </c>
      <c r="E376" s="132" t="s">
        <v>425</v>
      </c>
      <c r="F376" s="133" t="s">
        <v>426</v>
      </c>
      <c r="G376" s="134" t="s">
        <v>149</v>
      </c>
      <c r="H376" s="135">
        <v>2.494</v>
      </c>
      <c r="I376" s="136"/>
      <c r="J376" s="137">
        <f>ROUND(I376*H376,2)</f>
        <v>0</v>
      </c>
      <c r="K376" s="133" t="s">
        <v>150</v>
      </c>
      <c r="L376" s="31"/>
      <c r="M376" s="138" t="s">
        <v>1</v>
      </c>
      <c r="N376" s="139" t="s">
        <v>44</v>
      </c>
      <c r="P376" s="140">
        <f>O376*H376</f>
        <v>0</v>
      </c>
      <c r="Q376" s="140">
        <v>0</v>
      </c>
      <c r="R376" s="140">
        <f>Q376*H376</f>
        <v>0</v>
      </c>
      <c r="S376" s="140">
        <v>0.022</v>
      </c>
      <c r="T376" s="141">
        <f>S376*H376</f>
        <v>0.054868</v>
      </c>
      <c r="AR376" s="142" t="s">
        <v>151</v>
      </c>
      <c r="AT376" s="142" t="s">
        <v>146</v>
      </c>
      <c r="AU376" s="142" t="s">
        <v>152</v>
      </c>
      <c r="AY376" s="16" t="s">
        <v>144</v>
      </c>
      <c r="BE376" s="143">
        <f>IF(N376="základní",J376,0)</f>
        <v>0</v>
      </c>
      <c r="BF376" s="143">
        <f>IF(N376="snížená",J376,0)</f>
        <v>0</v>
      </c>
      <c r="BG376" s="143">
        <f>IF(N376="zákl. přenesená",J376,0)</f>
        <v>0</v>
      </c>
      <c r="BH376" s="143">
        <f>IF(N376="sníž. přenesená",J376,0)</f>
        <v>0</v>
      </c>
      <c r="BI376" s="143">
        <f>IF(N376="nulová",J376,0)</f>
        <v>0</v>
      </c>
      <c r="BJ376" s="16" t="s">
        <v>152</v>
      </c>
      <c r="BK376" s="143">
        <f>ROUND(I376*H376,2)</f>
        <v>0</v>
      </c>
      <c r="BL376" s="16" t="s">
        <v>151</v>
      </c>
      <c r="BM376" s="142" t="s">
        <v>427</v>
      </c>
    </row>
    <row r="377" spans="2:51" s="12" customFormat="1" ht="10.2">
      <c r="B377" s="144"/>
      <c r="D377" s="145" t="s">
        <v>154</v>
      </c>
      <c r="E377" s="146" t="s">
        <v>1</v>
      </c>
      <c r="F377" s="147" t="s">
        <v>215</v>
      </c>
      <c r="H377" s="146" t="s">
        <v>1</v>
      </c>
      <c r="I377" s="148"/>
      <c r="L377" s="144"/>
      <c r="M377" s="149"/>
      <c r="T377" s="150"/>
      <c r="AT377" s="146" t="s">
        <v>154</v>
      </c>
      <c r="AU377" s="146" t="s">
        <v>152</v>
      </c>
      <c r="AV377" s="12" t="s">
        <v>86</v>
      </c>
      <c r="AW377" s="12" t="s">
        <v>34</v>
      </c>
      <c r="AX377" s="12" t="s">
        <v>78</v>
      </c>
      <c r="AY377" s="146" t="s">
        <v>144</v>
      </c>
    </row>
    <row r="378" spans="2:51" s="13" customFormat="1" ht="10.2">
      <c r="B378" s="151"/>
      <c r="D378" s="145" t="s">
        <v>154</v>
      </c>
      <c r="E378" s="152" t="s">
        <v>1</v>
      </c>
      <c r="F378" s="153" t="s">
        <v>428</v>
      </c>
      <c r="H378" s="154">
        <v>2.494</v>
      </c>
      <c r="I378" s="155"/>
      <c r="L378" s="151"/>
      <c r="M378" s="156"/>
      <c r="T378" s="157"/>
      <c r="AT378" s="152" t="s">
        <v>154</v>
      </c>
      <c r="AU378" s="152" t="s">
        <v>152</v>
      </c>
      <c r="AV378" s="13" t="s">
        <v>152</v>
      </c>
      <c r="AW378" s="13" t="s">
        <v>34</v>
      </c>
      <c r="AX378" s="13" t="s">
        <v>78</v>
      </c>
      <c r="AY378" s="152" t="s">
        <v>144</v>
      </c>
    </row>
    <row r="379" spans="2:51" s="14" customFormat="1" ht="10.2">
      <c r="B379" s="158"/>
      <c r="D379" s="145" t="s">
        <v>154</v>
      </c>
      <c r="E379" s="159" t="s">
        <v>1</v>
      </c>
      <c r="F379" s="160" t="s">
        <v>158</v>
      </c>
      <c r="H379" s="161">
        <v>2.494</v>
      </c>
      <c r="I379" s="162"/>
      <c r="L379" s="158"/>
      <c r="M379" s="163"/>
      <c r="T379" s="164"/>
      <c r="AT379" s="159" t="s">
        <v>154</v>
      </c>
      <c r="AU379" s="159" t="s">
        <v>152</v>
      </c>
      <c r="AV379" s="14" t="s">
        <v>151</v>
      </c>
      <c r="AW379" s="14" t="s">
        <v>34</v>
      </c>
      <c r="AX379" s="14" t="s">
        <v>86</v>
      </c>
      <c r="AY379" s="159" t="s">
        <v>144</v>
      </c>
    </row>
    <row r="380" spans="2:65" s="1" customFormat="1" ht="24.15" customHeight="1">
      <c r="B380" s="31"/>
      <c r="C380" s="131" t="s">
        <v>429</v>
      </c>
      <c r="D380" s="131" t="s">
        <v>146</v>
      </c>
      <c r="E380" s="132" t="s">
        <v>430</v>
      </c>
      <c r="F380" s="133" t="s">
        <v>431</v>
      </c>
      <c r="G380" s="134" t="s">
        <v>149</v>
      </c>
      <c r="H380" s="135">
        <v>16.881</v>
      </c>
      <c r="I380" s="136"/>
      <c r="J380" s="137">
        <f>ROUND(I380*H380,2)</f>
        <v>0</v>
      </c>
      <c r="K380" s="133" t="s">
        <v>150</v>
      </c>
      <c r="L380" s="31"/>
      <c r="M380" s="138" t="s">
        <v>1</v>
      </c>
      <c r="N380" s="139" t="s">
        <v>44</v>
      </c>
      <c r="P380" s="140">
        <f>O380*H380</f>
        <v>0</v>
      </c>
      <c r="Q380" s="140">
        <v>0</v>
      </c>
      <c r="R380" s="140">
        <f>Q380*H380</f>
        <v>0</v>
      </c>
      <c r="S380" s="140">
        <v>0.022</v>
      </c>
      <c r="T380" s="141">
        <f>S380*H380</f>
        <v>0.371382</v>
      </c>
      <c r="AR380" s="142" t="s">
        <v>151</v>
      </c>
      <c r="AT380" s="142" t="s">
        <v>146</v>
      </c>
      <c r="AU380" s="142" t="s">
        <v>152</v>
      </c>
      <c r="AY380" s="16" t="s">
        <v>144</v>
      </c>
      <c r="BE380" s="143">
        <f>IF(N380="základní",J380,0)</f>
        <v>0</v>
      </c>
      <c r="BF380" s="143">
        <f>IF(N380="snížená",J380,0)</f>
        <v>0</v>
      </c>
      <c r="BG380" s="143">
        <f>IF(N380="zákl. přenesená",J380,0)</f>
        <v>0</v>
      </c>
      <c r="BH380" s="143">
        <f>IF(N380="sníž. přenesená",J380,0)</f>
        <v>0</v>
      </c>
      <c r="BI380" s="143">
        <f>IF(N380="nulová",J380,0)</f>
        <v>0</v>
      </c>
      <c r="BJ380" s="16" t="s">
        <v>152</v>
      </c>
      <c r="BK380" s="143">
        <f>ROUND(I380*H380,2)</f>
        <v>0</v>
      </c>
      <c r="BL380" s="16" t="s">
        <v>151</v>
      </c>
      <c r="BM380" s="142" t="s">
        <v>432</v>
      </c>
    </row>
    <row r="381" spans="2:51" s="12" customFormat="1" ht="10.2">
      <c r="B381" s="144"/>
      <c r="D381" s="145" t="s">
        <v>154</v>
      </c>
      <c r="E381" s="146" t="s">
        <v>1</v>
      </c>
      <c r="F381" s="147" t="s">
        <v>215</v>
      </c>
      <c r="H381" s="146" t="s">
        <v>1</v>
      </c>
      <c r="I381" s="148"/>
      <c r="L381" s="144"/>
      <c r="M381" s="149"/>
      <c r="T381" s="150"/>
      <c r="AT381" s="146" t="s">
        <v>154</v>
      </c>
      <c r="AU381" s="146" t="s">
        <v>152</v>
      </c>
      <c r="AV381" s="12" t="s">
        <v>86</v>
      </c>
      <c r="AW381" s="12" t="s">
        <v>34</v>
      </c>
      <c r="AX381" s="12" t="s">
        <v>78</v>
      </c>
      <c r="AY381" s="146" t="s">
        <v>144</v>
      </c>
    </row>
    <row r="382" spans="2:51" s="13" customFormat="1" ht="10.2">
      <c r="B382" s="151"/>
      <c r="D382" s="145" t="s">
        <v>154</v>
      </c>
      <c r="E382" s="152" t="s">
        <v>1</v>
      </c>
      <c r="F382" s="153" t="s">
        <v>400</v>
      </c>
      <c r="H382" s="154">
        <v>16.881</v>
      </c>
      <c r="I382" s="155"/>
      <c r="L382" s="151"/>
      <c r="M382" s="156"/>
      <c r="T382" s="157"/>
      <c r="AT382" s="152" t="s">
        <v>154</v>
      </c>
      <c r="AU382" s="152" t="s">
        <v>152</v>
      </c>
      <c r="AV382" s="13" t="s">
        <v>152</v>
      </c>
      <c r="AW382" s="13" t="s">
        <v>34</v>
      </c>
      <c r="AX382" s="13" t="s">
        <v>78</v>
      </c>
      <c r="AY382" s="152" t="s">
        <v>144</v>
      </c>
    </row>
    <row r="383" spans="2:51" s="14" customFormat="1" ht="10.2">
      <c r="B383" s="158"/>
      <c r="D383" s="145" t="s">
        <v>154</v>
      </c>
      <c r="E383" s="159" t="s">
        <v>1</v>
      </c>
      <c r="F383" s="160" t="s">
        <v>158</v>
      </c>
      <c r="H383" s="161">
        <v>16.881</v>
      </c>
      <c r="I383" s="162"/>
      <c r="L383" s="158"/>
      <c r="M383" s="163"/>
      <c r="T383" s="164"/>
      <c r="AT383" s="159" t="s">
        <v>154</v>
      </c>
      <c r="AU383" s="159" t="s">
        <v>152</v>
      </c>
      <c r="AV383" s="14" t="s">
        <v>151</v>
      </c>
      <c r="AW383" s="14" t="s">
        <v>34</v>
      </c>
      <c r="AX383" s="14" t="s">
        <v>86</v>
      </c>
      <c r="AY383" s="159" t="s">
        <v>144</v>
      </c>
    </row>
    <row r="384" spans="2:65" s="1" customFormat="1" ht="24.15" customHeight="1">
      <c r="B384" s="31"/>
      <c r="C384" s="131" t="s">
        <v>433</v>
      </c>
      <c r="D384" s="131" t="s">
        <v>146</v>
      </c>
      <c r="E384" s="132" t="s">
        <v>434</v>
      </c>
      <c r="F384" s="133" t="s">
        <v>435</v>
      </c>
      <c r="G384" s="134" t="s">
        <v>149</v>
      </c>
      <c r="H384" s="135">
        <v>16.881</v>
      </c>
      <c r="I384" s="136"/>
      <c r="J384" s="137">
        <f>ROUND(I384*H384,2)</f>
        <v>0</v>
      </c>
      <c r="K384" s="133" t="s">
        <v>150</v>
      </c>
      <c r="L384" s="31"/>
      <c r="M384" s="138" t="s">
        <v>1</v>
      </c>
      <c r="N384" s="139" t="s">
        <v>44</v>
      </c>
      <c r="P384" s="140">
        <f>O384*H384</f>
        <v>0</v>
      </c>
      <c r="Q384" s="140">
        <v>0</v>
      </c>
      <c r="R384" s="140">
        <f>Q384*H384</f>
        <v>0</v>
      </c>
      <c r="S384" s="140">
        <v>0.022</v>
      </c>
      <c r="T384" s="141">
        <f>S384*H384</f>
        <v>0.371382</v>
      </c>
      <c r="AR384" s="142" t="s">
        <v>151</v>
      </c>
      <c r="AT384" s="142" t="s">
        <v>146</v>
      </c>
      <c r="AU384" s="142" t="s">
        <v>152</v>
      </c>
      <c r="AY384" s="16" t="s">
        <v>144</v>
      </c>
      <c r="BE384" s="143">
        <f>IF(N384="základní",J384,0)</f>
        <v>0</v>
      </c>
      <c r="BF384" s="143">
        <f>IF(N384="snížená",J384,0)</f>
        <v>0</v>
      </c>
      <c r="BG384" s="143">
        <f>IF(N384="zákl. přenesená",J384,0)</f>
        <v>0</v>
      </c>
      <c r="BH384" s="143">
        <f>IF(N384="sníž. přenesená",J384,0)</f>
        <v>0</v>
      </c>
      <c r="BI384" s="143">
        <f>IF(N384="nulová",J384,0)</f>
        <v>0</v>
      </c>
      <c r="BJ384" s="16" t="s">
        <v>152</v>
      </c>
      <c r="BK384" s="143">
        <f>ROUND(I384*H384,2)</f>
        <v>0</v>
      </c>
      <c r="BL384" s="16" t="s">
        <v>151</v>
      </c>
      <c r="BM384" s="142" t="s">
        <v>436</v>
      </c>
    </row>
    <row r="385" spans="2:51" s="12" customFormat="1" ht="10.2">
      <c r="B385" s="144"/>
      <c r="D385" s="145" t="s">
        <v>154</v>
      </c>
      <c r="E385" s="146" t="s">
        <v>1</v>
      </c>
      <c r="F385" s="147" t="s">
        <v>215</v>
      </c>
      <c r="H385" s="146" t="s">
        <v>1</v>
      </c>
      <c r="I385" s="148"/>
      <c r="L385" s="144"/>
      <c r="M385" s="149"/>
      <c r="T385" s="150"/>
      <c r="AT385" s="146" t="s">
        <v>154</v>
      </c>
      <c r="AU385" s="146" t="s">
        <v>152</v>
      </c>
      <c r="AV385" s="12" t="s">
        <v>86</v>
      </c>
      <c r="AW385" s="12" t="s">
        <v>34</v>
      </c>
      <c r="AX385" s="12" t="s">
        <v>78</v>
      </c>
      <c r="AY385" s="146" t="s">
        <v>144</v>
      </c>
    </row>
    <row r="386" spans="2:51" s="13" customFormat="1" ht="10.2">
      <c r="B386" s="151"/>
      <c r="D386" s="145" t="s">
        <v>154</v>
      </c>
      <c r="E386" s="152" t="s">
        <v>1</v>
      </c>
      <c r="F386" s="153" t="s">
        <v>400</v>
      </c>
      <c r="H386" s="154">
        <v>16.881</v>
      </c>
      <c r="I386" s="155"/>
      <c r="L386" s="151"/>
      <c r="M386" s="156"/>
      <c r="T386" s="157"/>
      <c r="AT386" s="152" t="s">
        <v>154</v>
      </c>
      <c r="AU386" s="152" t="s">
        <v>152</v>
      </c>
      <c r="AV386" s="13" t="s">
        <v>152</v>
      </c>
      <c r="AW386" s="13" t="s">
        <v>34</v>
      </c>
      <c r="AX386" s="13" t="s">
        <v>78</v>
      </c>
      <c r="AY386" s="152" t="s">
        <v>144</v>
      </c>
    </row>
    <row r="387" spans="2:51" s="14" customFormat="1" ht="10.2">
      <c r="B387" s="158"/>
      <c r="D387" s="145" t="s">
        <v>154</v>
      </c>
      <c r="E387" s="159" t="s">
        <v>1</v>
      </c>
      <c r="F387" s="160" t="s">
        <v>158</v>
      </c>
      <c r="H387" s="161">
        <v>16.881</v>
      </c>
      <c r="I387" s="162"/>
      <c r="L387" s="158"/>
      <c r="M387" s="163"/>
      <c r="T387" s="164"/>
      <c r="AT387" s="159" t="s">
        <v>154</v>
      </c>
      <c r="AU387" s="159" t="s">
        <v>152</v>
      </c>
      <c r="AV387" s="14" t="s">
        <v>151</v>
      </c>
      <c r="AW387" s="14" t="s">
        <v>34</v>
      </c>
      <c r="AX387" s="14" t="s">
        <v>86</v>
      </c>
      <c r="AY387" s="159" t="s">
        <v>144</v>
      </c>
    </row>
    <row r="388" spans="2:65" s="1" customFormat="1" ht="24.15" customHeight="1">
      <c r="B388" s="31"/>
      <c r="C388" s="131" t="s">
        <v>437</v>
      </c>
      <c r="D388" s="131" t="s">
        <v>146</v>
      </c>
      <c r="E388" s="132" t="s">
        <v>438</v>
      </c>
      <c r="F388" s="133" t="s">
        <v>439</v>
      </c>
      <c r="G388" s="134" t="s">
        <v>149</v>
      </c>
      <c r="H388" s="135">
        <v>19.375</v>
      </c>
      <c r="I388" s="136"/>
      <c r="J388" s="137">
        <f>ROUND(I388*H388,2)</f>
        <v>0</v>
      </c>
      <c r="K388" s="133" t="s">
        <v>150</v>
      </c>
      <c r="L388" s="31"/>
      <c r="M388" s="138" t="s">
        <v>1</v>
      </c>
      <c r="N388" s="139" t="s">
        <v>44</v>
      </c>
      <c r="P388" s="140">
        <f>O388*H388</f>
        <v>0</v>
      </c>
      <c r="Q388" s="140">
        <v>0</v>
      </c>
      <c r="R388" s="140">
        <f>Q388*H388</f>
        <v>0</v>
      </c>
      <c r="S388" s="140">
        <v>0</v>
      </c>
      <c r="T388" s="141">
        <f>S388*H388</f>
        <v>0</v>
      </c>
      <c r="AR388" s="142" t="s">
        <v>151</v>
      </c>
      <c r="AT388" s="142" t="s">
        <v>146</v>
      </c>
      <c r="AU388" s="142" t="s">
        <v>152</v>
      </c>
      <c r="AY388" s="16" t="s">
        <v>144</v>
      </c>
      <c r="BE388" s="143">
        <f>IF(N388="základní",J388,0)</f>
        <v>0</v>
      </c>
      <c r="BF388" s="143">
        <f>IF(N388="snížená",J388,0)</f>
        <v>0</v>
      </c>
      <c r="BG388" s="143">
        <f>IF(N388="zákl. přenesená",J388,0)</f>
        <v>0</v>
      </c>
      <c r="BH388" s="143">
        <f>IF(N388="sníž. přenesená",J388,0)</f>
        <v>0</v>
      </c>
      <c r="BI388" s="143">
        <f>IF(N388="nulová",J388,0)</f>
        <v>0</v>
      </c>
      <c r="BJ388" s="16" t="s">
        <v>152</v>
      </c>
      <c r="BK388" s="143">
        <f>ROUND(I388*H388,2)</f>
        <v>0</v>
      </c>
      <c r="BL388" s="16" t="s">
        <v>151</v>
      </c>
      <c r="BM388" s="142" t="s">
        <v>440</v>
      </c>
    </row>
    <row r="389" spans="2:65" s="1" customFormat="1" ht="24.15" customHeight="1">
      <c r="B389" s="31"/>
      <c r="C389" s="131" t="s">
        <v>441</v>
      </c>
      <c r="D389" s="131" t="s">
        <v>146</v>
      </c>
      <c r="E389" s="132" t="s">
        <v>442</v>
      </c>
      <c r="F389" s="133" t="s">
        <v>443</v>
      </c>
      <c r="G389" s="134" t="s">
        <v>149</v>
      </c>
      <c r="H389" s="135">
        <v>16.881</v>
      </c>
      <c r="I389" s="136"/>
      <c r="J389" s="137">
        <f>ROUND(I389*H389,2)</f>
        <v>0</v>
      </c>
      <c r="K389" s="133" t="s">
        <v>150</v>
      </c>
      <c r="L389" s="31"/>
      <c r="M389" s="138" t="s">
        <v>1</v>
      </c>
      <c r="N389" s="139" t="s">
        <v>44</v>
      </c>
      <c r="P389" s="140">
        <f>O389*H389</f>
        <v>0</v>
      </c>
      <c r="Q389" s="140">
        <v>0</v>
      </c>
      <c r="R389" s="140">
        <f>Q389*H389</f>
        <v>0</v>
      </c>
      <c r="S389" s="140">
        <v>0</v>
      </c>
      <c r="T389" s="141">
        <f>S389*H389</f>
        <v>0</v>
      </c>
      <c r="AR389" s="142" t="s">
        <v>151</v>
      </c>
      <c r="AT389" s="142" t="s">
        <v>146</v>
      </c>
      <c r="AU389" s="142" t="s">
        <v>152</v>
      </c>
      <c r="AY389" s="16" t="s">
        <v>144</v>
      </c>
      <c r="BE389" s="143">
        <f>IF(N389="základní",J389,0)</f>
        <v>0</v>
      </c>
      <c r="BF389" s="143">
        <f>IF(N389="snížená",J389,0)</f>
        <v>0</v>
      </c>
      <c r="BG389" s="143">
        <f>IF(N389="zákl. přenesená",J389,0)</f>
        <v>0</v>
      </c>
      <c r="BH389" s="143">
        <f>IF(N389="sníž. přenesená",J389,0)</f>
        <v>0</v>
      </c>
      <c r="BI389" s="143">
        <f>IF(N389="nulová",J389,0)</f>
        <v>0</v>
      </c>
      <c r="BJ389" s="16" t="s">
        <v>152</v>
      </c>
      <c r="BK389" s="143">
        <f>ROUND(I389*H389,2)</f>
        <v>0</v>
      </c>
      <c r="BL389" s="16" t="s">
        <v>151</v>
      </c>
      <c r="BM389" s="142" t="s">
        <v>444</v>
      </c>
    </row>
    <row r="390" spans="2:65" s="1" customFormat="1" ht="24.15" customHeight="1">
      <c r="B390" s="31"/>
      <c r="C390" s="131" t="s">
        <v>445</v>
      </c>
      <c r="D390" s="131" t="s">
        <v>146</v>
      </c>
      <c r="E390" s="132" t="s">
        <v>446</v>
      </c>
      <c r="F390" s="133" t="s">
        <v>447</v>
      </c>
      <c r="G390" s="134" t="s">
        <v>149</v>
      </c>
      <c r="H390" s="135">
        <v>2.494</v>
      </c>
      <c r="I390" s="136"/>
      <c r="J390" s="137">
        <f>ROUND(I390*H390,2)</f>
        <v>0</v>
      </c>
      <c r="K390" s="133" t="s">
        <v>150</v>
      </c>
      <c r="L390" s="31"/>
      <c r="M390" s="138" t="s">
        <v>1</v>
      </c>
      <c r="N390" s="139" t="s">
        <v>44</v>
      </c>
      <c r="P390" s="140">
        <f>O390*H390</f>
        <v>0</v>
      </c>
      <c r="Q390" s="140">
        <v>0.02014</v>
      </c>
      <c r="R390" s="140">
        <f>Q390*H390</f>
        <v>0.05022916000000001</v>
      </c>
      <c r="S390" s="140">
        <v>0</v>
      </c>
      <c r="T390" s="141">
        <f>S390*H390</f>
        <v>0</v>
      </c>
      <c r="AR390" s="142" t="s">
        <v>151</v>
      </c>
      <c r="AT390" s="142" t="s">
        <v>146</v>
      </c>
      <c r="AU390" s="142" t="s">
        <v>152</v>
      </c>
      <c r="AY390" s="16" t="s">
        <v>144</v>
      </c>
      <c r="BE390" s="143">
        <f>IF(N390="základní",J390,0)</f>
        <v>0</v>
      </c>
      <c r="BF390" s="143">
        <f>IF(N390="snížená",J390,0)</f>
        <v>0</v>
      </c>
      <c r="BG390" s="143">
        <f>IF(N390="zákl. přenesená",J390,0)</f>
        <v>0</v>
      </c>
      <c r="BH390" s="143">
        <f>IF(N390="sníž. přenesená",J390,0)</f>
        <v>0</v>
      </c>
      <c r="BI390" s="143">
        <f>IF(N390="nulová",J390,0)</f>
        <v>0</v>
      </c>
      <c r="BJ390" s="16" t="s">
        <v>152</v>
      </c>
      <c r="BK390" s="143">
        <f>ROUND(I390*H390,2)</f>
        <v>0</v>
      </c>
      <c r="BL390" s="16" t="s">
        <v>151</v>
      </c>
      <c r="BM390" s="142" t="s">
        <v>448</v>
      </c>
    </row>
    <row r="391" spans="2:47" s="1" customFormat="1" ht="19.2">
      <c r="B391" s="31"/>
      <c r="D391" s="145" t="s">
        <v>222</v>
      </c>
      <c r="F391" s="165" t="s">
        <v>449</v>
      </c>
      <c r="I391" s="166"/>
      <c r="L391" s="31"/>
      <c r="M391" s="167"/>
      <c r="T391" s="55"/>
      <c r="AT391" s="16" t="s">
        <v>222</v>
      </c>
      <c r="AU391" s="16" t="s">
        <v>152</v>
      </c>
    </row>
    <row r="392" spans="2:51" s="12" customFormat="1" ht="10.2">
      <c r="B392" s="144"/>
      <c r="D392" s="145" t="s">
        <v>154</v>
      </c>
      <c r="E392" s="146" t="s">
        <v>1</v>
      </c>
      <c r="F392" s="147" t="s">
        <v>215</v>
      </c>
      <c r="H392" s="146" t="s">
        <v>1</v>
      </c>
      <c r="I392" s="148"/>
      <c r="L392" s="144"/>
      <c r="M392" s="149"/>
      <c r="T392" s="150"/>
      <c r="AT392" s="146" t="s">
        <v>154</v>
      </c>
      <c r="AU392" s="146" t="s">
        <v>152</v>
      </c>
      <c r="AV392" s="12" t="s">
        <v>86</v>
      </c>
      <c r="AW392" s="12" t="s">
        <v>34</v>
      </c>
      <c r="AX392" s="12" t="s">
        <v>78</v>
      </c>
      <c r="AY392" s="146" t="s">
        <v>144</v>
      </c>
    </row>
    <row r="393" spans="2:51" s="13" customFormat="1" ht="10.2">
      <c r="B393" s="151"/>
      <c r="D393" s="145" t="s">
        <v>154</v>
      </c>
      <c r="E393" s="152" t="s">
        <v>1</v>
      </c>
      <c r="F393" s="153" t="s">
        <v>428</v>
      </c>
      <c r="H393" s="154">
        <v>2.494</v>
      </c>
      <c r="I393" s="155"/>
      <c r="L393" s="151"/>
      <c r="M393" s="156"/>
      <c r="T393" s="157"/>
      <c r="AT393" s="152" t="s">
        <v>154</v>
      </c>
      <c r="AU393" s="152" t="s">
        <v>152</v>
      </c>
      <c r="AV393" s="13" t="s">
        <v>152</v>
      </c>
      <c r="AW393" s="13" t="s">
        <v>34</v>
      </c>
      <c r="AX393" s="13" t="s">
        <v>78</v>
      </c>
      <c r="AY393" s="152" t="s">
        <v>144</v>
      </c>
    </row>
    <row r="394" spans="2:51" s="14" customFormat="1" ht="10.2">
      <c r="B394" s="158"/>
      <c r="D394" s="145" t="s">
        <v>154</v>
      </c>
      <c r="E394" s="159" t="s">
        <v>1</v>
      </c>
      <c r="F394" s="160" t="s">
        <v>158</v>
      </c>
      <c r="H394" s="161">
        <v>2.494</v>
      </c>
      <c r="I394" s="162"/>
      <c r="L394" s="158"/>
      <c r="M394" s="163"/>
      <c r="T394" s="164"/>
      <c r="AT394" s="159" t="s">
        <v>154</v>
      </c>
      <c r="AU394" s="159" t="s">
        <v>152</v>
      </c>
      <c r="AV394" s="14" t="s">
        <v>151</v>
      </c>
      <c r="AW394" s="14" t="s">
        <v>34</v>
      </c>
      <c r="AX394" s="14" t="s">
        <v>86</v>
      </c>
      <c r="AY394" s="159" t="s">
        <v>144</v>
      </c>
    </row>
    <row r="395" spans="2:65" s="1" customFormat="1" ht="24.15" customHeight="1">
      <c r="B395" s="31"/>
      <c r="C395" s="131" t="s">
        <v>450</v>
      </c>
      <c r="D395" s="131" t="s">
        <v>146</v>
      </c>
      <c r="E395" s="132" t="s">
        <v>451</v>
      </c>
      <c r="F395" s="133" t="s">
        <v>452</v>
      </c>
      <c r="G395" s="134" t="s">
        <v>149</v>
      </c>
      <c r="H395" s="135">
        <v>16.881</v>
      </c>
      <c r="I395" s="136"/>
      <c r="J395" s="137">
        <f>ROUND(I395*H395,2)</f>
        <v>0</v>
      </c>
      <c r="K395" s="133" t="s">
        <v>150</v>
      </c>
      <c r="L395" s="31"/>
      <c r="M395" s="138" t="s">
        <v>1</v>
      </c>
      <c r="N395" s="139" t="s">
        <v>44</v>
      </c>
      <c r="P395" s="140">
        <f>O395*H395</f>
        <v>0</v>
      </c>
      <c r="Q395" s="140">
        <v>0.0211</v>
      </c>
      <c r="R395" s="140">
        <f>Q395*H395</f>
        <v>0.35618910000000004</v>
      </c>
      <c r="S395" s="140">
        <v>0</v>
      </c>
      <c r="T395" s="141">
        <f>S395*H395</f>
        <v>0</v>
      </c>
      <c r="AR395" s="142" t="s">
        <v>151</v>
      </c>
      <c r="AT395" s="142" t="s">
        <v>146</v>
      </c>
      <c r="AU395" s="142" t="s">
        <v>152</v>
      </c>
      <c r="AY395" s="16" t="s">
        <v>144</v>
      </c>
      <c r="BE395" s="143">
        <f>IF(N395="základní",J395,0)</f>
        <v>0</v>
      </c>
      <c r="BF395" s="143">
        <f>IF(N395="snížená",J395,0)</f>
        <v>0</v>
      </c>
      <c r="BG395" s="143">
        <f>IF(N395="zákl. přenesená",J395,0)</f>
        <v>0</v>
      </c>
      <c r="BH395" s="143">
        <f>IF(N395="sníž. přenesená",J395,0)</f>
        <v>0</v>
      </c>
      <c r="BI395" s="143">
        <f>IF(N395="nulová",J395,0)</f>
        <v>0</v>
      </c>
      <c r="BJ395" s="16" t="s">
        <v>152</v>
      </c>
      <c r="BK395" s="143">
        <f>ROUND(I395*H395,2)</f>
        <v>0</v>
      </c>
      <c r="BL395" s="16" t="s">
        <v>151</v>
      </c>
      <c r="BM395" s="142" t="s">
        <v>453</v>
      </c>
    </row>
    <row r="396" spans="2:47" s="1" customFormat="1" ht="19.2">
      <c r="B396" s="31"/>
      <c r="D396" s="145" t="s">
        <v>222</v>
      </c>
      <c r="F396" s="165" t="s">
        <v>449</v>
      </c>
      <c r="I396" s="166"/>
      <c r="L396" s="31"/>
      <c r="M396" s="167"/>
      <c r="T396" s="55"/>
      <c r="AT396" s="16" t="s">
        <v>222</v>
      </c>
      <c r="AU396" s="16" t="s">
        <v>152</v>
      </c>
    </row>
    <row r="397" spans="2:51" s="12" customFormat="1" ht="10.2">
      <c r="B397" s="144"/>
      <c r="D397" s="145" t="s">
        <v>154</v>
      </c>
      <c r="E397" s="146" t="s">
        <v>1</v>
      </c>
      <c r="F397" s="147" t="s">
        <v>215</v>
      </c>
      <c r="H397" s="146" t="s">
        <v>1</v>
      </c>
      <c r="I397" s="148"/>
      <c r="L397" s="144"/>
      <c r="M397" s="149"/>
      <c r="T397" s="150"/>
      <c r="AT397" s="146" t="s">
        <v>154</v>
      </c>
      <c r="AU397" s="146" t="s">
        <v>152</v>
      </c>
      <c r="AV397" s="12" t="s">
        <v>86</v>
      </c>
      <c r="AW397" s="12" t="s">
        <v>34</v>
      </c>
      <c r="AX397" s="12" t="s">
        <v>78</v>
      </c>
      <c r="AY397" s="146" t="s">
        <v>144</v>
      </c>
    </row>
    <row r="398" spans="2:51" s="13" customFormat="1" ht="10.2">
      <c r="B398" s="151"/>
      <c r="D398" s="145" t="s">
        <v>154</v>
      </c>
      <c r="E398" s="152" t="s">
        <v>1</v>
      </c>
      <c r="F398" s="153" t="s">
        <v>400</v>
      </c>
      <c r="H398" s="154">
        <v>16.881</v>
      </c>
      <c r="I398" s="155"/>
      <c r="L398" s="151"/>
      <c r="M398" s="156"/>
      <c r="T398" s="157"/>
      <c r="AT398" s="152" t="s">
        <v>154</v>
      </c>
      <c r="AU398" s="152" t="s">
        <v>152</v>
      </c>
      <c r="AV398" s="13" t="s">
        <v>152</v>
      </c>
      <c r="AW398" s="13" t="s">
        <v>34</v>
      </c>
      <c r="AX398" s="13" t="s">
        <v>78</v>
      </c>
      <c r="AY398" s="152" t="s">
        <v>144</v>
      </c>
    </row>
    <row r="399" spans="2:51" s="14" customFormat="1" ht="10.2">
      <c r="B399" s="158"/>
      <c r="D399" s="145" t="s">
        <v>154</v>
      </c>
      <c r="E399" s="159" t="s">
        <v>1</v>
      </c>
      <c r="F399" s="160" t="s">
        <v>158</v>
      </c>
      <c r="H399" s="161">
        <v>16.881</v>
      </c>
      <c r="I399" s="162"/>
      <c r="L399" s="158"/>
      <c r="M399" s="163"/>
      <c r="T399" s="164"/>
      <c r="AT399" s="159" t="s">
        <v>154</v>
      </c>
      <c r="AU399" s="159" t="s">
        <v>152</v>
      </c>
      <c r="AV399" s="14" t="s">
        <v>151</v>
      </c>
      <c r="AW399" s="14" t="s">
        <v>34</v>
      </c>
      <c r="AX399" s="14" t="s">
        <v>86</v>
      </c>
      <c r="AY399" s="159" t="s">
        <v>144</v>
      </c>
    </row>
    <row r="400" spans="2:65" s="1" customFormat="1" ht="24.15" customHeight="1">
      <c r="B400" s="31"/>
      <c r="C400" s="131" t="s">
        <v>454</v>
      </c>
      <c r="D400" s="131" t="s">
        <v>146</v>
      </c>
      <c r="E400" s="132" t="s">
        <v>455</v>
      </c>
      <c r="F400" s="133" t="s">
        <v>456</v>
      </c>
      <c r="G400" s="134" t="s">
        <v>149</v>
      </c>
      <c r="H400" s="135">
        <v>16.881</v>
      </c>
      <c r="I400" s="136"/>
      <c r="J400" s="137">
        <f>ROUND(I400*H400,2)</f>
        <v>0</v>
      </c>
      <c r="K400" s="133" t="s">
        <v>150</v>
      </c>
      <c r="L400" s="31"/>
      <c r="M400" s="138" t="s">
        <v>1</v>
      </c>
      <c r="N400" s="139" t="s">
        <v>44</v>
      </c>
      <c r="P400" s="140">
        <f>O400*H400</f>
        <v>0</v>
      </c>
      <c r="Q400" s="140">
        <v>0.02014</v>
      </c>
      <c r="R400" s="140">
        <f>Q400*H400</f>
        <v>0.33998334</v>
      </c>
      <c r="S400" s="140">
        <v>0</v>
      </c>
      <c r="T400" s="141">
        <f>S400*H400</f>
        <v>0</v>
      </c>
      <c r="AR400" s="142" t="s">
        <v>151</v>
      </c>
      <c r="AT400" s="142" t="s">
        <v>146</v>
      </c>
      <c r="AU400" s="142" t="s">
        <v>152</v>
      </c>
      <c r="AY400" s="16" t="s">
        <v>144</v>
      </c>
      <c r="BE400" s="143">
        <f>IF(N400="základní",J400,0)</f>
        <v>0</v>
      </c>
      <c r="BF400" s="143">
        <f>IF(N400="snížená",J400,0)</f>
        <v>0</v>
      </c>
      <c r="BG400" s="143">
        <f>IF(N400="zákl. přenesená",J400,0)</f>
        <v>0</v>
      </c>
      <c r="BH400" s="143">
        <f>IF(N400="sníž. přenesená",J400,0)</f>
        <v>0</v>
      </c>
      <c r="BI400" s="143">
        <f>IF(N400="nulová",J400,0)</f>
        <v>0</v>
      </c>
      <c r="BJ400" s="16" t="s">
        <v>152</v>
      </c>
      <c r="BK400" s="143">
        <f>ROUND(I400*H400,2)</f>
        <v>0</v>
      </c>
      <c r="BL400" s="16" t="s">
        <v>151</v>
      </c>
      <c r="BM400" s="142" t="s">
        <v>457</v>
      </c>
    </row>
    <row r="401" spans="2:47" s="1" customFormat="1" ht="19.2">
      <c r="B401" s="31"/>
      <c r="D401" s="145" t="s">
        <v>222</v>
      </c>
      <c r="F401" s="165" t="s">
        <v>449</v>
      </c>
      <c r="I401" s="166"/>
      <c r="L401" s="31"/>
      <c r="M401" s="167"/>
      <c r="T401" s="55"/>
      <c r="AT401" s="16" t="s">
        <v>222</v>
      </c>
      <c r="AU401" s="16" t="s">
        <v>152</v>
      </c>
    </row>
    <row r="402" spans="2:51" s="12" customFormat="1" ht="10.2">
      <c r="B402" s="144"/>
      <c r="D402" s="145" t="s">
        <v>154</v>
      </c>
      <c r="E402" s="146" t="s">
        <v>1</v>
      </c>
      <c r="F402" s="147" t="s">
        <v>215</v>
      </c>
      <c r="H402" s="146" t="s">
        <v>1</v>
      </c>
      <c r="I402" s="148"/>
      <c r="L402" s="144"/>
      <c r="M402" s="149"/>
      <c r="T402" s="150"/>
      <c r="AT402" s="146" t="s">
        <v>154</v>
      </c>
      <c r="AU402" s="146" t="s">
        <v>152</v>
      </c>
      <c r="AV402" s="12" t="s">
        <v>86</v>
      </c>
      <c r="AW402" s="12" t="s">
        <v>34</v>
      </c>
      <c r="AX402" s="12" t="s">
        <v>78</v>
      </c>
      <c r="AY402" s="146" t="s">
        <v>144</v>
      </c>
    </row>
    <row r="403" spans="2:51" s="13" customFormat="1" ht="10.2">
      <c r="B403" s="151"/>
      <c r="D403" s="145" t="s">
        <v>154</v>
      </c>
      <c r="E403" s="152" t="s">
        <v>1</v>
      </c>
      <c r="F403" s="153" t="s">
        <v>400</v>
      </c>
      <c r="H403" s="154">
        <v>16.881</v>
      </c>
      <c r="I403" s="155"/>
      <c r="L403" s="151"/>
      <c r="M403" s="156"/>
      <c r="T403" s="157"/>
      <c r="AT403" s="152" t="s">
        <v>154</v>
      </c>
      <c r="AU403" s="152" t="s">
        <v>152</v>
      </c>
      <c r="AV403" s="13" t="s">
        <v>152</v>
      </c>
      <c r="AW403" s="13" t="s">
        <v>34</v>
      </c>
      <c r="AX403" s="13" t="s">
        <v>78</v>
      </c>
      <c r="AY403" s="152" t="s">
        <v>144</v>
      </c>
    </row>
    <row r="404" spans="2:51" s="14" customFormat="1" ht="10.2">
      <c r="B404" s="158"/>
      <c r="D404" s="145" t="s">
        <v>154</v>
      </c>
      <c r="E404" s="159" t="s">
        <v>1</v>
      </c>
      <c r="F404" s="160" t="s">
        <v>158</v>
      </c>
      <c r="H404" s="161">
        <v>16.881</v>
      </c>
      <c r="I404" s="162"/>
      <c r="L404" s="158"/>
      <c r="M404" s="163"/>
      <c r="T404" s="164"/>
      <c r="AT404" s="159" t="s">
        <v>154</v>
      </c>
      <c r="AU404" s="159" t="s">
        <v>152</v>
      </c>
      <c r="AV404" s="14" t="s">
        <v>151</v>
      </c>
      <c r="AW404" s="14" t="s">
        <v>34</v>
      </c>
      <c r="AX404" s="14" t="s">
        <v>86</v>
      </c>
      <c r="AY404" s="159" t="s">
        <v>144</v>
      </c>
    </row>
    <row r="405" spans="2:65" s="1" customFormat="1" ht="24.15" customHeight="1">
      <c r="B405" s="31"/>
      <c r="C405" s="131" t="s">
        <v>458</v>
      </c>
      <c r="D405" s="131" t="s">
        <v>146</v>
      </c>
      <c r="E405" s="132" t="s">
        <v>459</v>
      </c>
      <c r="F405" s="133" t="s">
        <v>460</v>
      </c>
      <c r="G405" s="134" t="s">
        <v>149</v>
      </c>
      <c r="H405" s="135">
        <v>19.375</v>
      </c>
      <c r="I405" s="136"/>
      <c r="J405" s="137">
        <f>ROUND(I405*H405,2)</f>
        <v>0</v>
      </c>
      <c r="K405" s="133" t="s">
        <v>150</v>
      </c>
      <c r="L405" s="31"/>
      <c r="M405" s="138" t="s">
        <v>1</v>
      </c>
      <c r="N405" s="139" t="s">
        <v>44</v>
      </c>
      <c r="P405" s="140">
        <f>O405*H405</f>
        <v>0</v>
      </c>
      <c r="Q405" s="140">
        <v>0.00153</v>
      </c>
      <c r="R405" s="140">
        <f>Q405*H405</f>
        <v>0.029643749999999996</v>
      </c>
      <c r="S405" s="140">
        <v>0</v>
      </c>
      <c r="T405" s="141">
        <f>S405*H405</f>
        <v>0</v>
      </c>
      <c r="AR405" s="142" t="s">
        <v>151</v>
      </c>
      <c r="AT405" s="142" t="s">
        <v>146</v>
      </c>
      <c r="AU405" s="142" t="s">
        <v>152</v>
      </c>
      <c r="AY405" s="16" t="s">
        <v>144</v>
      </c>
      <c r="BE405" s="143">
        <f>IF(N405="základní",J405,0)</f>
        <v>0</v>
      </c>
      <c r="BF405" s="143">
        <f>IF(N405="snížená",J405,0)</f>
        <v>0</v>
      </c>
      <c r="BG405" s="143">
        <f>IF(N405="zákl. přenesená",J405,0)</f>
        <v>0</v>
      </c>
      <c r="BH405" s="143">
        <f>IF(N405="sníž. přenesená",J405,0)</f>
        <v>0</v>
      </c>
      <c r="BI405" s="143">
        <f>IF(N405="nulová",J405,0)</f>
        <v>0</v>
      </c>
      <c r="BJ405" s="16" t="s">
        <v>152</v>
      </c>
      <c r="BK405" s="143">
        <f>ROUND(I405*H405,2)</f>
        <v>0</v>
      </c>
      <c r="BL405" s="16" t="s">
        <v>151</v>
      </c>
      <c r="BM405" s="142" t="s">
        <v>461</v>
      </c>
    </row>
    <row r="406" spans="2:51" s="12" customFormat="1" ht="10.2">
      <c r="B406" s="144"/>
      <c r="D406" s="145" t="s">
        <v>154</v>
      </c>
      <c r="E406" s="146" t="s">
        <v>1</v>
      </c>
      <c r="F406" s="147" t="s">
        <v>215</v>
      </c>
      <c r="H406" s="146" t="s">
        <v>1</v>
      </c>
      <c r="I406" s="148"/>
      <c r="L406" s="144"/>
      <c r="M406" s="149"/>
      <c r="T406" s="150"/>
      <c r="AT406" s="146" t="s">
        <v>154</v>
      </c>
      <c r="AU406" s="146" t="s">
        <v>152</v>
      </c>
      <c r="AV406" s="12" t="s">
        <v>86</v>
      </c>
      <c r="AW406" s="12" t="s">
        <v>34</v>
      </c>
      <c r="AX406" s="12" t="s">
        <v>78</v>
      </c>
      <c r="AY406" s="146" t="s">
        <v>144</v>
      </c>
    </row>
    <row r="407" spans="2:51" s="13" customFormat="1" ht="10.2">
      <c r="B407" s="151"/>
      <c r="D407" s="145" t="s">
        <v>154</v>
      </c>
      <c r="E407" s="152" t="s">
        <v>1</v>
      </c>
      <c r="F407" s="153" t="s">
        <v>400</v>
      </c>
      <c r="H407" s="154">
        <v>16.881</v>
      </c>
      <c r="I407" s="155"/>
      <c r="L407" s="151"/>
      <c r="M407" s="156"/>
      <c r="T407" s="157"/>
      <c r="AT407" s="152" t="s">
        <v>154</v>
      </c>
      <c r="AU407" s="152" t="s">
        <v>152</v>
      </c>
      <c r="AV407" s="13" t="s">
        <v>152</v>
      </c>
      <c r="AW407" s="13" t="s">
        <v>34</v>
      </c>
      <c r="AX407" s="13" t="s">
        <v>78</v>
      </c>
      <c r="AY407" s="152" t="s">
        <v>144</v>
      </c>
    </row>
    <row r="408" spans="2:51" s="13" customFormat="1" ht="10.2">
      <c r="B408" s="151"/>
      <c r="D408" s="145" t="s">
        <v>154</v>
      </c>
      <c r="E408" s="152" t="s">
        <v>1</v>
      </c>
      <c r="F408" s="153" t="s">
        <v>428</v>
      </c>
      <c r="H408" s="154">
        <v>2.494</v>
      </c>
      <c r="I408" s="155"/>
      <c r="L408" s="151"/>
      <c r="M408" s="156"/>
      <c r="T408" s="157"/>
      <c r="AT408" s="152" t="s">
        <v>154</v>
      </c>
      <c r="AU408" s="152" t="s">
        <v>152</v>
      </c>
      <c r="AV408" s="13" t="s">
        <v>152</v>
      </c>
      <c r="AW408" s="13" t="s">
        <v>34</v>
      </c>
      <c r="AX408" s="13" t="s">
        <v>78</v>
      </c>
      <c r="AY408" s="152" t="s">
        <v>144</v>
      </c>
    </row>
    <row r="409" spans="2:51" s="14" customFormat="1" ht="10.2">
      <c r="B409" s="158"/>
      <c r="D409" s="145" t="s">
        <v>154</v>
      </c>
      <c r="E409" s="159" t="s">
        <v>1</v>
      </c>
      <c r="F409" s="160" t="s">
        <v>158</v>
      </c>
      <c r="H409" s="161">
        <v>19.375</v>
      </c>
      <c r="I409" s="162"/>
      <c r="L409" s="158"/>
      <c r="M409" s="163"/>
      <c r="T409" s="164"/>
      <c r="AT409" s="159" t="s">
        <v>154</v>
      </c>
      <c r="AU409" s="159" t="s">
        <v>152</v>
      </c>
      <c r="AV409" s="14" t="s">
        <v>151</v>
      </c>
      <c r="AW409" s="14" t="s">
        <v>34</v>
      </c>
      <c r="AX409" s="14" t="s">
        <v>86</v>
      </c>
      <c r="AY409" s="159" t="s">
        <v>144</v>
      </c>
    </row>
    <row r="410" spans="2:65" s="1" customFormat="1" ht="24.15" customHeight="1">
      <c r="B410" s="31"/>
      <c r="C410" s="131" t="s">
        <v>462</v>
      </c>
      <c r="D410" s="131" t="s">
        <v>146</v>
      </c>
      <c r="E410" s="132" t="s">
        <v>463</v>
      </c>
      <c r="F410" s="133" t="s">
        <v>464</v>
      </c>
      <c r="G410" s="134" t="s">
        <v>149</v>
      </c>
      <c r="H410" s="135">
        <v>16.881</v>
      </c>
      <c r="I410" s="136"/>
      <c r="J410" s="137">
        <f>ROUND(I410*H410,2)</f>
        <v>0</v>
      </c>
      <c r="K410" s="133" t="s">
        <v>150</v>
      </c>
      <c r="L410" s="31"/>
      <c r="M410" s="138" t="s">
        <v>1</v>
      </c>
      <c r="N410" s="139" t="s">
        <v>44</v>
      </c>
      <c r="P410" s="140">
        <f>O410*H410</f>
        <v>0</v>
      </c>
      <c r="Q410" s="140">
        <v>0.00134</v>
      </c>
      <c r="R410" s="140">
        <f>Q410*H410</f>
        <v>0.02262054</v>
      </c>
      <c r="S410" s="140">
        <v>0</v>
      </c>
      <c r="T410" s="141">
        <f>S410*H410</f>
        <v>0</v>
      </c>
      <c r="AR410" s="142" t="s">
        <v>151</v>
      </c>
      <c r="AT410" s="142" t="s">
        <v>146</v>
      </c>
      <c r="AU410" s="142" t="s">
        <v>152</v>
      </c>
      <c r="AY410" s="16" t="s">
        <v>144</v>
      </c>
      <c r="BE410" s="143">
        <f>IF(N410="základní",J410,0)</f>
        <v>0</v>
      </c>
      <c r="BF410" s="143">
        <f>IF(N410="snížená",J410,0)</f>
        <v>0</v>
      </c>
      <c r="BG410" s="143">
        <f>IF(N410="zákl. přenesená",J410,0)</f>
        <v>0</v>
      </c>
      <c r="BH410" s="143">
        <f>IF(N410="sníž. přenesená",J410,0)</f>
        <v>0</v>
      </c>
      <c r="BI410" s="143">
        <f>IF(N410="nulová",J410,0)</f>
        <v>0</v>
      </c>
      <c r="BJ410" s="16" t="s">
        <v>152</v>
      </c>
      <c r="BK410" s="143">
        <f>ROUND(I410*H410,2)</f>
        <v>0</v>
      </c>
      <c r="BL410" s="16" t="s">
        <v>151</v>
      </c>
      <c r="BM410" s="142" t="s">
        <v>465</v>
      </c>
    </row>
    <row r="411" spans="2:51" s="12" customFormat="1" ht="10.2">
      <c r="B411" s="144"/>
      <c r="D411" s="145" t="s">
        <v>154</v>
      </c>
      <c r="E411" s="146" t="s">
        <v>1</v>
      </c>
      <c r="F411" s="147" t="s">
        <v>215</v>
      </c>
      <c r="H411" s="146" t="s">
        <v>1</v>
      </c>
      <c r="I411" s="148"/>
      <c r="L411" s="144"/>
      <c r="M411" s="149"/>
      <c r="T411" s="150"/>
      <c r="AT411" s="146" t="s">
        <v>154</v>
      </c>
      <c r="AU411" s="146" t="s">
        <v>152</v>
      </c>
      <c r="AV411" s="12" t="s">
        <v>86</v>
      </c>
      <c r="AW411" s="12" t="s">
        <v>34</v>
      </c>
      <c r="AX411" s="12" t="s">
        <v>78</v>
      </c>
      <c r="AY411" s="146" t="s">
        <v>144</v>
      </c>
    </row>
    <row r="412" spans="2:51" s="13" customFormat="1" ht="10.2">
      <c r="B412" s="151"/>
      <c r="D412" s="145" t="s">
        <v>154</v>
      </c>
      <c r="E412" s="152" t="s">
        <v>1</v>
      </c>
      <c r="F412" s="153" t="s">
        <v>400</v>
      </c>
      <c r="H412" s="154">
        <v>16.881</v>
      </c>
      <c r="I412" s="155"/>
      <c r="L412" s="151"/>
      <c r="M412" s="156"/>
      <c r="T412" s="157"/>
      <c r="AT412" s="152" t="s">
        <v>154</v>
      </c>
      <c r="AU412" s="152" t="s">
        <v>152</v>
      </c>
      <c r="AV412" s="13" t="s">
        <v>152</v>
      </c>
      <c r="AW412" s="13" t="s">
        <v>34</v>
      </c>
      <c r="AX412" s="13" t="s">
        <v>78</v>
      </c>
      <c r="AY412" s="152" t="s">
        <v>144</v>
      </c>
    </row>
    <row r="413" spans="2:51" s="14" customFormat="1" ht="10.2">
      <c r="B413" s="158"/>
      <c r="D413" s="145" t="s">
        <v>154</v>
      </c>
      <c r="E413" s="159" t="s">
        <v>1</v>
      </c>
      <c r="F413" s="160" t="s">
        <v>158</v>
      </c>
      <c r="H413" s="161">
        <v>16.881</v>
      </c>
      <c r="I413" s="162"/>
      <c r="L413" s="158"/>
      <c r="M413" s="163"/>
      <c r="T413" s="164"/>
      <c r="AT413" s="159" t="s">
        <v>154</v>
      </c>
      <c r="AU413" s="159" t="s">
        <v>152</v>
      </c>
      <c r="AV413" s="14" t="s">
        <v>151</v>
      </c>
      <c r="AW413" s="14" t="s">
        <v>34</v>
      </c>
      <c r="AX413" s="14" t="s">
        <v>86</v>
      </c>
      <c r="AY413" s="159" t="s">
        <v>144</v>
      </c>
    </row>
    <row r="414" spans="2:65" s="1" customFormat="1" ht="24.15" customHeight="1">
      <c r="B414" s="31"/>
      <c r="C414" s="131" t="s">
        <v>466</v>
      </c>
      <c r="D414" s="131" t="s">
        <v>146</v>
      </c>
      <c r="E414" s="132" t="s">
        <v>467</v>
      </c>
      <c r="F414" s="133" t="s">
        <v>468</v>
      </c>
      <c r="G414" s="134" t="s">
        <v>149</v>
      </c>
      <c r="H414" s="135">
        <v>53.136</v>
      </c>
      <c r="I414" s="136"/>
      <c r="J414" s="137">
        <f>ROUND(I414*H414,2)</f>
        <v>0</v>
      </c>
      <c r="K414" s="133" t="s">
        <v>150</v>
      </c>
      <c r="L414" s="31"/>
      <c r="M414" s="138" t="s">
        <v>1</v>
      </c>
      <c r="N414" s="139" t="s">
        <v>44</v>
      </c>
      <c r="P414" s="140">
        <f>O414*H414</f>
        <v>0</v>
      </c>
      <c r="Q414" s="140">
        <v>0.0041</v>
      </c>
      <c r="R414" s="140">
        <f>Q414*H414</f>
        <v>0.21785760000000004</v>
      </c>
      <c r="S414" s="140">
        <v>0</v>
      </c>
      <c r="T414" s="141">
        <f>S414*H414</f>
        <v>0</v>
      </c>
      <c r="AR414" s="142" t="s">
        <v>151</v>
      </c>
      <c r="AT414" s="142" t="s">
        <v>146</v>
      </c>
      <c r="AU414" s="142" t="s">
        <v>152</v>
      </c>
      <c r="AY414" s="16" t="s">
        <v>144</v>
      </c>
      <c r="BE414" s="143">
        <f>IF(N414="základní",J414,0)</f>
        <v>0</v>
      </c>
      <c r="BF414" s="143">
        <f>IF(N414="snížená",J414,0)</f>
        <v>0</v>
      </c>
      <c r="BG414" s="143">
        <f>IF(N414="zákl. přenesená",J414,0)</f>
        <v>0</v>
      </c>
      <c r="BH414" s="143">
        <f>IF(N414="sníž. přenesená",J414,0)</f>
        <v>0</v>
      </c>
      <c r="BI414" s="143">
        <f>IF(N414="nulová",J414,0)</f>
        <v>0</v>
      </c>
      <c r="BJ414" s="16" t="s">
        <v>152</v>
      </c>
      <c r="BK414" s="143">
        <f>ROUND(I414*H414,2)</f>
        <v>0</v>
      </c>
      <c r="BL414" s="16" t="s">
        <v>151</v>
      </c>
      <c r="BM414" s="142" t="s">
        <v>469</v>
      </c>
    </row>
    <row r="415" spans="2:51" s="12" customFormat="1" ht="10.2">
      <c r="B415" s="144"/>
      <c r="D415" s="145" t="s">
        <v>154</v>
      </c>
      <c r="E415" s="146" t="s">
        <v>1</v>
      </c>
      <c r="F415" s="147" t="s">
        <v>215</v>
      </c>
      <c r="H415" s="146" t="s">
        <v>1</v>
      </c>
      <c r="I415" s="148"/>
      <c r="L415" s="144"/>
      <c r="M415" s="149"/>
      <c r="T415" s="150"/>
      <c r="AT415" s="146" t="s">
        <v>154</v>
      </c>
      <c r="AU415" s="146" t="s">
        <v>152</v>
      </c>
      <c r="AV415" s="12" t="s">
        <v>86</v>
      </c>
      <c r="AW415" s="12" t="s">
        <v>34</v>
      </c>
      <c r="AX415" s="12" t="s">
        <v>78</v>
      </c>
      <c r="AY415" s="146" t="s">
        <v>144</v>
      </c>
    </row>
    <row r="416" spans="2:51" s="12" customFormat="1" ht="10.2">
      <c r="B416" s="144"/>
      <c r="D416" s="145" t="s">
        <v>154</v>
      </c>
      <c r="E416" s="146" t="s">
        <v>1</v>
      </c>
      <c r="F416" s="147" t="s">
        <v>470</v>
      </c>
      <c r="H416" s="146" t="s">
        <v>1</v>
      </c>
      <c r="I416" s="148"/>
      <c r="L416" s="144"/>
      <c r="M416" s="149"/>
      <c r="T416" s="150"/>
      <c r="AT416" s="146" t="s">
        <v>154</v>
      </c>
      <c r="AU416" s="146" t="s">
        <v>152</v>
      </c>
      <c r="AV416" s="12" t="s">
        <v>86</v>
      </c>
      <c r="AW416" s="12" t="s">
        <v>34</v>
      </c>
      <c r="AX416" s="12" t="s">
        <v>78</v>
      </c>
      <c r="AY416" s="146" t="s">
        <v>144</v>
      </c>
    </row>
    <row r="417" spans="2:51" s="13" customFormat="1" ht="10.2">
      <c r="B417" s="151"/>
      <c r="D417" s="145" t="s">
        <v>154</v>
      </c>
      <c r="E417" s="152" t="s">
        <v>1</v>
      </c>
      <c r="F417" s="153" t="s">
        <v>471</v>
      </c>
      <c r="H417" s="154">
        <v>33.761</v>
      </c>
      <c r="I417" s="155"/>
      <c r="L417" s="151"/>
      <c r="M417" s="156"/>
      <c r="T417" s="157"/>
      <c r="AT417" s="152" t="s">
        <v>154</v>
      </c>
      <c r="AU417" s="152" t="s">
        <v>152</v>
      </c>
      <c r="AV417" s="13" t="s">
        <v>152</v>
      </c>
      <c r="AW417" s="13" t="s">
        <v>34</v>
      </c>
      <c r="AX417" s="13" t="s">
        <v>78</v>
      </c>
      <c r="AY417" s="152" t="s">
        <v>144</v>
      </c>
    </row>
    <row r="418" spans="2:51" s="12" customFormat="1" ht="10.2">
      <c r="B418" s="144"/>
      <c r="D418" s="145" t="s">
        <v>154</v>
      </c>
      <c r="E418" s="146" t="s">
        <v>1</v>
      </c>
      <c r="F418" s="147" t="s">
        <v>472</v>
      </c>
      <c r="H418" s="146" t="s">
        <v>1</v>
      </c>
      <c r="I418" s="148"/>
      <c r="L418" s="144"/>
      <c r="M418" s="149"/>
      <c r="T418" s="150"/>
      <c r="AT418" s="146" t="s">
        <v>154</v>
      </c>
      <c r="AU418" s="146" t="s">
        <v>152</v>
      </c>
      <c r="AV418" s="12" t="s">
        <v>86</v>
      </c>
      <c r="AW418" s="12" t="s">
        <v>34</v>
      </c>
      <c r="AX418" s="12" t="s">
        <v>78</v>
      </c>
      <c r="AY418" s="146" t="s">
        <v>144</v>
      </c>
    </row>
    <row r="419" spans="2:51" s="13" customFormat="1" ht="10.2">
      <c r="B419" s="151"/>
      <c r="D419" s="145" t="s">
        <v>154</v>
      </c>
      <c r="E419" s="152" t="s">
        <v>1</v>
      </c>
      <c r="F419" s="153" t="s">
        <v>400</v>
      </c>
      <c r="H419" s="154">
        <v>16.881</v>
      </c>
      <c r="I419" s="155"/>
      <c r="L419" s="151"/>
      <c r="M419" s="156"/>
      <c r="T419" s="157"/>
      <c r="AT419" s="152" t="s">
        <v>154</v>
      </c>
      <c r="AU419" s="152" t="s">
        <v>152</v>
      </c>
      <c r="AV419" s="13" t="s">
        <v>152</v>
      </c>
      <c r="AW419" s="13" t="s">
        <v>34</v>
      </c>
      <c r="AX419" s="13" t="s">
        <v>78</v>
      </c>
      <c r="AY419" s="152" t="s">
        <v>144</v>
      </c>
    </row>
    <row r="420" spans="2:51" s="13" customFormat="1" ht="10.2">
      <c r="B420" s="151"/>
      <c r="D420" s="145" t="s">
        <v>154</v>
      </c>
      <c r="E420" s="152" t="s">
        <v>1</v>
      </c>
      <c r="F420" s="153" t="s">
        <v>428</v>
      </c>
      <c r="H420" s="154">
        <v>2.494</v>
      </c>
      <c r="I420" s="155"/>
      <c r="L420" s="151"/>
      <c r="M420" s="156"/>
      <c r="T420" s="157"/>
      <c r="AT420" s="152" t="s">
        <v>154</v>
      </c>
      <c r="AU420" s="152" t="s">
        <v>152</v>
      </c>
      <c r="AV420" s="13" t="s">
        <v>152</v>
      </c>
      <c r="AW420" s="13" t="s">
        <v>34</v>
      </c>
      <c r="AX420" s="13" t="s">
        <v>78</v>
      </c>
      <c r="AY420" s="152" t="s">
        <v>144</v>
      </c>
    </row>
    <row r="421" spans="2:51" s="14" customFormat="1" ht="10.2">
      <c r="B421" s="158"/>
      <c r="D421" s="145" t="s">
        <v>154</v>
      </c>
      <c r="E421" s="159" t="s">
        <v>1</v>
      </c>
      <c r="F421" s="160" t="s">
        <v>158</v>
      </c>
      <c r="H421" s="161">
        <v>53.136</v>
      </c>
      <c r="I421" s="162"/>
      <c r="L421" s="158"/>
      <c r="M421" s="163"/>
      <c r="T421" s="164"/>
      <c r="AT421" s="159" t="s">
        <v>154</v>
      </c>
      <c r="AU421" s="159" t="s">
        <v>152</v>
      </c>
      <c r="AV421" s="14" t="s">
        <v>151</v>
      </c>
      <c r="AW421" s="14" t="s">
        <v>34</v>
      </c>
      <c r="AX421" s="14" t="s">
        <v>86</v>
      </c>
      <c r="AY421" s="159" t="s">
        <v>144</v>
      </c>
    </row>
    <row r="422" spans="2:65" s="1" customFormat="1" ht="37.8" customHeight="1">
      <c r="B422" s="31"/>
      <c r="C422" s="131" t="s">
        <v>473</v>
      </c>
      <c r="D422" s="131" t="s">
        <v>146</v>
      </c>
      <c r="E422" s="132" t="s">
        <v>474</v>
      </c>
      <c r="F422" s="133" t="s">
        <v>475</v>
      </c>
      <c r="G422" s="134" t="s">
        <v>206</v>
      </c>
      <c r="H422" s="135">
        <v>159.56</v>
      </c>
      <c r="I422" s="136"/>
      <c r="J422" s="137">
        <f>ROUND(I422*H422,2)</f>
        <v>0</v>
      </c>
      <c r="K422" s="133" t="s">
        <v>271</v>
      </c>
      <c r="L422" s="31"/>
      <c r="M422" s="138" t="s">
        <v>1</v>
      </c>
      <c r="N422" s="139" t="s">
        <v>44</v>
      </c>
      <c r="P422" s="140">
        <f>O422*H422</f>
        <v>0</v>
      </c>
      <c r="Q422" s="140">
        <v>0.00024</v>
      </c>
      <c r="R422" s="140">
        <f>Q422*H422</f>
        <v>0.0382944</v>
      </c>
      <c r="S422" s="140">
        <v>0</v>
      </c>
      <c r="T422" s="141">
        <f>S422*H422</f>
        <v>0</v>
      </c>
      <c r="AR422" s="142" t="s">
        <v>151</v>
      </c>
      <c r="AT422" s="142" t="s">
        <v>146</v>
      </c>
      <c r="AU422" s="142" t="s">
        <v>152</v>
      </c>
      <c r="AY422" s="16" t="s">
        <v>144</v>
      </c>
      <c r="BE422" s="143">
        <f>IF(N422="základní",J422,0)</f>
        <v>0</v>
      </c>
      <c r="BF422" s="143">
        <f>IF(N422="snížená",J422,0)</f>
        <v>0</v>
      </c>
      <c r="BG422" s="143">
        <f>IF(N422="zákl. přenesená",J422,0)</f>
        <v>0</v>
      </c>
      <c r="BH422" s="143">
        <f>IF(N422="sníž. přenesená",J422,0)</f>
        <v>0</v>
      </c>
      <c r="BI422" s="143">
        <f>IF(N422="nulová",J422,0)</f>
        <v>0</v>
      </c>
      <c r="BJ422" s="16" t="s">
        <v>152</v>
      </c>
      <c r="BK422" s="143">
        <f>ROUND(I422*H422,2)</f>
        <v>0</v>
      </c>
      <c r="BL422" s="16" t="s">
        <v>151</v>
      </c>
      <c r="BM422" s="142" t="s">
        <v>476</v>
      </c>
    </row>
    <row r="423" spans="2:51" s="12" customFormat="1" ht="10.2">
      <c r="B423" s="144"/>
      <c r="D423" s="145" t="s">
        <v>154</v>
      </c>
      <c r="E423" s="146" t="s">
        <v>1</v>
      </c>
      <c r="F423" s="147" t="s">
        <v>477</v>
      </c>
      <c r="H423" s="146" t="s">
        <v>1</v>
      </c>
      <c r="I423" s="148"/>
      <c r="L423" s="144"/>
      <c r="M423" s="149"/>
      <c r="T423" s="150"/>
      <c r="AT423" s="146" t="s">
        <v>154</v>
      </c>
      <c r="AU423" s="146" t="s">
        <v>152</v>
      </c>
      <c r="AV423" s="12" t="s">
        <v>86</v>
      </c>
      <c r="AW423" s="12" t="s">
        <v>34</v>
      </c>
      <c r="AX423" s="12" t="s">
        <v>78</v>
      </c>
      <c r="AY423" s="146" t="s">
        <v>144</v>
      </c>
    </row>
    <row r="424" spans="2:51" s="12" customFormat="1" ht="10.2">
      <c r="B424" s="144"/>
      <c r="D424" s="145" t="s">
        <v>154</v>
      </c>
      <c r="E424" s="146" t="s">
        <v>1</v>
      </c>
      <c r="F424" s="147" t="s">
        <v>478</v>
      </c>
      <c r="H424" s="146" t="s">
        <v>1</v>
      </c>
      <c r="I424" s="148"/>
      <c r="L424" s="144"/>
      <c r="M424" s="149"/>
      <c r="T424" s="150"/>
      <c r="AT424" s="146" t="s">
        <v>154</v>
      </c>
      <c r="AU424" s="146" t="s">
        <v>152</v>
      </c>
      <c r="AV424" s="12" t="s">
        <v>86</v>
      </c>
      <c r="AW424" s="12" t="s">
        <v>34</v>
      </c>
      <c r="AX424" s="12" t="s">
        <v>78</v>
      </c>
      <c r="AY424" s="146" t="s">
        <v>144</v>
      </c>
    </row>
    <row r="425" spans="2:51" s="13" customFormat="1" ht="10.2">
      <c r="B425" s="151"/>
      <c r="D425" s="145" t="s">
        <v>154</v>
      </c>
      <c r="E425" s="152" t="s">
        <v>1</v>
      </c>
      <c r="F425" s="153" t="s">
        <v>479</v>
      </c>
      <c r="H425" s="154">
        <v>77</v>
      </c>
      <c r="I425" s="155"/>
      <c r="L425" s="151"/>
      <c r="M425" s="156"/>
      <c r="T425" s="157"/>
      <c r="AT425" s="152" t="s">
        <v>154</v>
      </c>
      <c r="AU425" s="152" t="s">
        <v>152</v>
      </c>
      <c r="AV425" s="13" t="s">
        <v>152</v>
      </c>
      <c r="AW425" s="13" t="s">
        <v>34</v>
      </c>
      <c r="AX425" s="13" t="s">
        <v>78</v>
      </c>
      <c r="AY425" s="152" t="s">
        <v>144</v>
      </c>
    </row>
    <row r="426" spans="2:51" s="12" customFormat="1" ht="10.2">
      <c r="B426" s="144"/>
      <c r="D426" s="145" t="s">
        <v>154</v>
      </c>
      <c r="E426" s="146" t="s">
        <v>1</v>
      </c>
      <c r="F426" s="147" t="s">
        <v>480</v>
      </c>
      <c r="H426" s="146" t="s">
        <v>1</v>
      </c>
      <c r="I426" s="148"/>
      <c r="L426" s="144"/>
      <c r="M426" s="149"/>
      <c r="T426" s="150"/>
      <c r="AT426" s="146" t="s">
        <v>154</v>
      </c>
      <c r="AU426" s="146" t="s">
        <v>152</v>
      </c>
      <c r="AV426" s="12" t="s">
        <v>86</v>
      </c>
      <c r="AW426" s="12" t="s">
        <v>34</v>
      </c>
      <c r="AX426" s="12" t="s">
        <v>78</v>
      </c>
      <c r="AY426" s="146" t="s">
        <v>144</v>
      </c>
    </row>
    <row r="427" spans="2:51" s="13" customFormat="1" ht="10.2">
      <c r="B427" s="151"/>
      <c r="D427" s="145" t="s">
        <v>154</v>
      </c>
      <c r="E427" s="152" t="s">
        <v>1</v>
      </c>
      <c r="F427" s="153" t="s">
        <v>481</v>
      </c>
      <c r="H427" s="154">
        <v>60.06</v>
      </c>
      <c r="I427" s="155"/>
      <c r="L427" s="151"/>
      <c r="M427" s="156"/>
      <c r="T427" s="157"/>
      <c r="AT427" s="152" t="s">
        <v>154</v>
      </c>
      <c r="AU427" s="152" t="s">
        <v>152</v>
      </c>
      <c r="AV427" s="13" t="s">
        <v>152</v>
      </c>
      <c r="AW427" s="13" t="s">
        <v>34</v>
      </c>
      <c r="AX427" s="13" t="s">
        <v>78</v>
      </c>
      <c r="AY427" s="152" t="s">
        <v>144</v>
      </c>
    </row>
    <row r="428" spans="2:51" s="12" customFormat="1" ht="10.2">
      <c r="B428" s="144"/>
      <c r="D428" s="145" t="s">
        <v>154</v>
      </c>
      <c r="E428" s="146" t="s">
        <v>1</v>
      </c>
      <c r="F428" s="147" t="s">
        <v>482</v>
      </c>
      <c r="H428" s="146" t="s">
        <v>1</v>
      </c>
      <c r="I428" s="148"/>
      <c r="L428" s="144"/>
      <c r="M428" s="149"/>
      <c r="T428" s="150"/>
      <c r="AT428" s="146" t="s">
        <v>154</v>
      </c>
      <c r="AU428" s="146" t="s">
        <v>152</v>
      </c>
      <c r="AV428" s="12" t="s">
        <v>86</v>
      </c>
      <c r="AW428" s="12" t="s">
        <v>34</v>
      </c>
      <c r="AX428" s="12" t="s">
        <v>78</v>
      </c>
      <c r="AY428" s="146" t="s">
        <v>144</v>
      </c>
    </row>
    <row r="429" spans="2:51" s="13" customFormat="1" ht="10.2">
      <c r="B429" s="151"/>
      <c r="D429" s="145" t="s">
        <v>154</v>
      </c>
      <c r="E429" s="152" t="s">
        <v>1</v>
      </c>
      <c r="F429" s="153" t="s">
        <v>483</v>
      </c>
      <c r="H429" s="154">
        <v>22.5</v>
      </c>
      <c r="I429" s="155"/>
      <c r="L429" s="151"/>
      <c r="M429" s="156"/>
      <c r="T429" s="157"/>
      <c r="AT429" s="152" t="s">
        <v>154</v>
      </c>
      <c r="AU429" s="152" t="s">
        <v>152</v>
      </c>
      <c r="AV429" s="13" t="s">
        <v>152</v>
      </c>
      <c r="AW429" s="13" t="s">
        <v>34</v>
      </c>
      <c r="AX429" s="13" t="s">
        <v>78</v>
      </c>
      <c r="AY429" s="152" t="s">
        <v>144</v>
      </c>
    </row>
    <row r="430" spans="2:51" s="14" customFormat="1" ht="10.2">
      <c r="B430" s="158"/>
      <c r="D430" s="145" t="s">
        <v>154</v>
      </c>
      <c r="E430" s="159" t="s">
        <v>1</v>
      </c>
      <c r="F430" s="160" t="s">
        <v>158</v>
      </c>
      <c r="H430" s="161">
        <v>159.56</v>
      </c>
      <c r="I430" s="162"/>
      <c r="L430" s="158"/>
      <c r="M430" s="163"/>
      <c r="T430" s="164"/>
      <c r="AT430" s="159" t="s">
        <v>154</v>
      </c>
      <c r="AU430" s="159" t="s">
        <v>152</v>
      </c>
      <c r="AV430" s="14" t="s">
        <v>151</v>
      </c>
      <c r="AW430" s="14" t="s">
        <v>34</v>
      </c>
      <c r="AX430" s="14" t="s">
        <v>86</v>
      </c>
      <c r="AY430" s="159" t="s">
        <v>144</v>
      </c>
    </row>
    <row r="431" spans="2:65" s="1" customFormat="1" ht="24.15" customHeight="1">
      <c r="B431" s="31"/>
      <c r="C431" s="168" t="s">
        <v>484</v>
      </c>
      <c r="D431" s="168" t="s">
        <v>275</v>
      </c>
      <c r="E431" s="169" t="s">
        <v>485</v>
      </c>
      <c r="F431" s="170" t="s">
        <v>486</v>
      </c>
      <c r="G431" s="171" t="s">
        <v>206</v>
      </c>
      <c r="H431" s="172">
        <v>175.516</v>
      </c>
      <c r="I431" s="173"/>
      <c r="J431" s="174">
        <f>ROUND(I431*H431,2)</f>
        <v>0</v>
      </c>
      <c r="K431" s="170" t="s">
        <v>1</v>
      </c>
      <c r="L431" s="175"/>
      <c r="M431" s="176" t="s">
        <v>1</v>
      </c>
      <c r="N431" s="177" t="s">
        <v>44</v>
      </c>
      <c r="P431" s="140">
        <f>O431*H431</f>
        <v>0</v>
      </c>
      <c r="Q431" s="140">
        <v>7E-05</v>
      </c>
      <c r="R431" s="140">
        <f>Q431*H431</f>
        <v>0.012286119999999998</v>
      </c>
      <c r="S431" s="140">
        <v>0</v>
      </c>
      <c r="T431" s="141">
        <f>S431*H431</f>
        <v>0</v>
      </c>
      <c r="AR431" s="142" t="s">
        <v>191</v>
      </c>
      <c r="AT431" s="142" t="s">
        <v>275</v>
      </c>
      <c r="AU431" s="142" t="s">
        <v>152</v>
      </c>
      <c r="AY431" s="16" t="s">
        <v>144</v>
      </c>
      <c r="BE431" s="143">
        <f>IF(N431="základní",J431,0)</f>
        <v>0</v>
      </c>
      <c r="BF431" s="143">
        <f>IF(N431="snížená",J431,0)</f>
        <v>0</v>
      </c>
      <c r="BG431" s="143">
        <f>IF(N431="zákl. přenesená",J431,0)</f>
        <v>0</v>
      </c>
      <c r="BH431" s="143">
        <f>IF(N431="sníž. přenesená",J431,0)</f>
        <v>0</v>
      </c>
      <c r="BI431" s="143">
        <f>IF(N431="nulová",J431,0)</f>
        <v>0</v>
      </c>
      <c r="BJ431" s="16" t="s">
        <v>152</v>
      </c>
      <c r="BK431" s="143">
        <f>ROUND(I431*H431,2)</f>
        <v>0</v>
      </c>
      <c r="BL431" s="16" t="s">
        <v>151</v>
      </c>
      <c r="BM431" s="142" t="s">
        <v>487</v>
      </c>
    </row>
    <row r="432" spans="2:51" s="13" customFormat="1" ht="10.2">
      <c r="B432" s="151"/>
      <c r="D432" s="145" t="s">
        <v>154</v>
      </c>
      <c r="E432" s="152" t="s">
        <v>1</v>
      </c>
      <c r="F432" s="153" t="s">
        <v>488</v>
      </c>
      <c r="H432" s="154">
        <v>175.516</v>
      </c>
      <c r="I432" s="155"/>
      <c r="L432" s="151"/>
      <c r="M432" s="156"/>
      <c r="T432" s="157"/>
      <c r="AT432" s="152" t="s">
        <v>154</v>
      </c>
      <c r="AU432" s="152" t="s">
        <v>152</v>
      </c>
      <c r="AV432" s="13" t="s">
        <v>152</v>
      </c>
      <c r="AW432" s="13" t="s">
        <v>34</v>
      </c>
      <c r="AX432" s="13" t="s">
        <v>86</v>
      </c>
      <c r="AY432" s="152" t="s">
        <v>144</v>
      </c>
    </row>
    <row r="433" spans="2:63" s="11" customFormat="1" ht="20.85" customHeight="1">
      <c r="B433" s="119"/>
      <c r="D433" s="120" t="s">
        <v>77</v>
      </c>
      <c r="E433" s="129" t="s">
        <v>489</v>
      </c>
      <c r="F433" s="129" t="s">
        <v>490</v>
      </c>
      <c r="I433" s="122"/>
      <c r="J433" s="130">
        <f>BK433</f>
        <v>0</v>
      </c>
      <c r="L433" s="119"/>
      <c r="M433" s="124"/>
      <c r="P433" s="125">
        <f>SUM(P434:P469)</f>
        <v>0</v>
      </c>
      <c r="R433" s="125">
        <f>SUM(R434:R469)</f>
        <v>0</v>
      </c>
      <c r="T433" s="126">
        <f>SUM(T434:T469)</f>
        <v>0</v>
      </c>
      <c r="AR433" s="120" t="s">
        <v>86</v>
      </c>
      <c r="AT433" s="127" t="s">
        <v>77</v>
      </c>
      <c r="AU433" s="127" t="s">
        <v>152</v>
      </c>
      <c r="AY433" s="120" t="s">
        <v>144</v>
      </c>
      <c r="BK433" s="128">
        <f>SUM(BK434:BK469)</f>
        <v>0</v>
      </c>
    </row>
    <row r="434" spans="2:65" s="1" customFormat="1" ht="33" customHeight="1">
      <c r="B434" s="31"/>
      <c r="C434" s="131" t="s">
        <v>491</v>
      </c>
      <c r="D434" s="131" t="s">
        <v>146</v>
      </c>
      <c r="E434" s="132" t="s">
        <v>492</v>
      </c>
      <c r="F434" s="133" t="s">
        <v>493</v>
      </c>
      <c r="G434" s="134" t="s">
        <v>149</v>
      </c>
      <c r="H434" s="135">
        <v>929.5</v>
      </c>
      <c r="I434" s="136"/>
      <c r="J434" s="137">
        <f>ROUND(I434*H434,2)</f>
        <v>0</v>
      </c>
      <c r="K434" s="133" t="s">
        <v>150</v>
      </c>
      <c r="L434" s="31"/>
      <c r="M434" s="138" t="s">
        <v>1</v>
      </c>
      <c r="N434" s="139" t="s">
        <v>44</v>
      </c>
      <c r="P434" s="140">
        <f>O434*H434</f>
        <v>0</v>
      </c>
      <c r="Q434" s="140">
        <v>0</v>
      </c>
      <c r="R434" s="140">
        <f>Q434*H434</f>
        <v>0</v>
      </c>
      <c r="S434" s="140">
        <v>0</v>
      </c>
      <c r="T434" s="141">
        <f>S434*H434</f>
        <v>0</v>
      </c>
      <c r="AR434" s="142" t="s">
        <v>151</v>
      </c>
      <c r="AT434" s="142" t="s">
        <v>146</v>
      </c>
      <c r="AU434" s="142" t="s">
        <v>165</v>
      </c>
      <c r="AY434" s="16" t="s">
        <v>144</v>
      </c>
      <c r="BE434" s="143">
        <f>IF(N434="základní",J434,0)</f>
        <v>0</v>
      </c>
      <c r="BF434" s="143">
        <f>IF(N434="snížená",J434,0)</f>
        <v>0</v>
      </c>
      <c r="BG434" s="143">
        <f>IF(N434="zákl. přenesená",J434,0)</f>
        <v>0</v>
      </c>
      <c r="BH434" s="143">
        <f>IF(N434="sníž. přenesená",J434,0)</f>
        <v>0</v>
      </c>
      <c r="BI434" s="143">
        <f>IF(N434="nulová",J434,0)</f>
        <v>0</v>
      </c>
      <c r="BJ434" s="16" t="s">
        <v>152</v>
      </c>
      <c r="BK434" s="143">
        <f>ROUND(I434*H434,2)</f>
        <v>0</v>
      </c>
      <c r="BL434" s="16" t="s">
        <v>151</v>
      </c>
      <c r="BM434" s="142" t="s">
        <v>494</v>
      </c>
    </row>
    <row r="435" spans="2:51" s="12" customFormat="1" ht="10.2">
      <c r="B435" s="144"/>
      <c r="D435" s="145" t="s">
        <v>154</v>
      </c>
      <c r="E435" s="146" t="s">
        <v>1</v>
      </c>
      <c r="F435" s="147" t="s">
        <v>495</v>
      </c>
      <c r="H435" s="146" t="s">
        <v>1</v>
      </c>
      <c r="I435" s="148"/>
      <c r="L435" s="144"/>
      <c r="M435" s="149"/>
      <c r="T435" s="150"/>
      <c r="AT435" s="146" t="s">
        <v>154</v>
      </c>
      <c r="AU435" s="146" t="s">
        <v>165</v>
      </c>
      <c r="AV435" s="12" t="s">
        <v>86</v>
      </c>
      <c r="AW435" s="12" t="s">
        <v>34</v>
      </c>
      <c r="AX435" s="12" t="s">
        <v>78</v>
      </c>
      <c r="AY435" s="146" t="s">
        <v>144</v>
      </c>
    </row>
    <row r="436" spans="2:51" s="13" customFormat="1" ht="10.2">
      <c r="B436" s="151"/>
      <c r="D436" s="145" t="s">
        <v>154</v>
      </c>
      <c r="E436" s="152" t="s">
        <v>1</v>
      </c>
      <c r="F436" s="153" t="s">
        <v>496</v>
      </c>
      <c r="H436" s="154">
        <v>769.5</v>
      </c>
      <c r="I436" s="155"/>
      <c r="L436" s="151"/>
      <c r="M436" s="156"/>
      <c r="T436" s="157"/>
      <c r="AT436" s="152" t="s">
        <v>154</v>
      </c>
      <c r="AU436" s="152" t="s">
        <v>165</v>
      </c>
      <c r="AV436" s="13" t="s">
        <v>152</v>
      </c>
      <c r="AW436" s="13" t="s">
        <v>34</v>
      </c>
      <c r="AX436" s="13" t="s">
        <v>78</v>
      </c>
      <c r="AY436" s="152" t="s">
        <v>144</v>
      </c>
    </row>
    <row r="437" spans="2:51" s="12" customFormat="1" ht="10.2">
      <c r="B437" s="144"/>
      <c r="D437" s="145" t="s">
        <v>154</v>
      </c>
      <c r="E437" s="146" t="s">
        <v>1</v>
      </c>
      <c r="F437" s="147" t="s">
        <v>497</v>
      </c>
      <c r="H437" s="146" t="s">
        <v>1</v>
      </c>
      <c r="I437" s="148"/>
      <c r="L437" s="144"/>
      <c r="M437" s="149"/>
      <c r="T437" s="150"/>
      <c r="AT437" s="146" t="s">
        <v>154</v>
      </c>
      <c r="AU437" s="146" t="s">
        <v>165</v>
      </c>
      <c r="AV437" s="12" t="s">
        <v>86</v>
      </c>
      <c r="AW437" s="12" t="s">
        <v>34</v>
      </c>
      <c r="AX437" s="12" t="s">
        <v>78</v>
      </c>
      <c r="AY437" s="146" t="s">
        <v>144</v>
      </c>
    </row>
    <row r="438" spans="2:51" s="13" customFormat="1" ht="10.2">
      <c r="B438" s="151"/>
      <c r="D438" s="145" t="s">
        <v>154</v>
      </c>
      <c r="E438" s="152" t="s">
        <v>1</v>
      </c>
      <c r="F438" s="153" t="s">
        <v>498</v>
      </c>
      <c r="H438" s="154">
        <v>160</v>
      </c>
      <c r="I438" s="155"/>
      <c r="L438" s="151"/>
      <c r="M438" s="156"/>
      <c r="T438" s="157"/>
      <c r="AT438" s="152" t="s">
        <v>154</v>
      </c>
      <c r="AU438" s="152" t="s">
        <v>165</v>
      </c>
      <c r="AV438" s="13" t="s">
        <v>152</v>
      </c>
      <c r="AW438" s="13" t="s">
        <v>34</v>
      </c>
      <c r="AX438" s="13" t="s">
        <v>78</v>
      </c>
      <c r="AY438" s="152" t="s">
        <v>144</v>
      </c>
    </row>
    <row r="439" spans="2:51" s="14" customFormat="1" ht="10.2">
      <c r="B439" s="158"/>
      <c r="D439" s="145" t="s">
        <v>154</v>
      </c>
      <c r="E439" s="159" t="s">
        <v>1</v>
      </c>
      <c r="F439" s="160" t="s">
        <v>158</v>
      </c>
      <c r="H439" s="161">
        <v>929.5</v>
      </c>
      <c r="I439" s="162"/>
      <c r="L439" s="158"/>
      <c r="M439" s="163"/>
      <c r="T439" s="164"/>
      <c r="AT439" s="159" t="s">
        <v>154</v>
      </c>
      <c r="AU439" s="159" t="s">
        <v>165</v>
      </c>
      <c r="AV439" s="14" t="s">
        <v>151</v>
      </c>
      <c r="AW439" s="14" t="s">
        <v>34</v>
      </c>
      <c r="AX439" s="14" t="s">
        <v>86</v>
      </c>
      <c r="AY439" s="159" t="s">
        <v>144</v>
      </c>
    </row>
    <row r="440" spans="2:65" s="1" customFormat="1" ht="33" customHeight="1">
      <c r="B440" s="31"/>
      <c r="C440" s="131" t="s">
        <v>499</v>
      </c>
      <c r="D440" s="131" t="s">
        <v>146</v>
      </c>
      <c r="E440" s="132" t="s">
        <v>500</v>
      </c>
      <c r="F440" s="133" t="s">
        <v>501</v>
      </c>
      <c r="G440" s="134" t="s">
        <v>149</v>
      </c>
      <c r="H440" s="135">
        <v>223080</v>
      </c>
      <c r="I440" s="136"/>
      <c r="J440" s="137">
        <f>ROUND(I440*H440,2)</f>
        <v>0</v>
      </c>
      <c r="K440" s="133" t="s">
        <v>150</v>
      </c>
      <c r="L440" s="31"/>
      <c r="M440" s="138" t="s">
        <v>1</v>
      </c>
      <c r="N440" s="139" t="s">
        <v>44</v>
      </c>
      <c r="P440" s="140">
        <f>O440*H440</f>
        <v>0</v>
      </c>
      <c r="Q440" s="140">
        <v>0</v>
      </c>
      <c r="R440" s="140">
        <f>Q440*H440</f>
        <v>0</v>
      </c>
      <c r="S440" s="140">
        <v>0</v>
      </c>
      <c r="T440" s="141">
        <f>S440*H440</f>
        <v>0</v>
      </c>
      <c r="AR440" s="142" t="s">
        <v>151</v>
      </c>
      <c r="AT440" s="142" t="s">
        <v>146</v>
      </c>
      <c r="AU440" s="142" t="s">
        <v>165</v>
      </c>
      <c r="AY440" s="16" t="s">
        <v>144</v>
      </c>
      <c r="BE440" s="143">
        <f>IF(N440="základní",J440,0)</f>
        <v>0</v>
      </c>
      <c r="BF440" s="143">
        <f>IF(N440="snížená",J440,0)</f>
        <v>0</v>
      </c>
      <c r="BG440" s="143">
        <f>IF(N440="zákl. přenesená",J440,0)</f>
        <v>0</v>
      </c>
      <c r="BH440" s="143">
        <f>IF(N440="sníž. přenesená",J440,0)</f>
        <v>0</v>
      </c>
      <c r="BI440" s="143">
        <f>IF(N440="nulová",J440,0)</f>
        <v>0</v>
      </c>
      <c r="BJ440" s="16" t="s">
        <v>152</v>
      </c>
      <c r="BK440" s="143">
        <f>ROUND(I440*H440,2)</f>
        <v>0</v>
      </c>
      <c r="BL440" s="16" t="s">
        <v>151</v>
      </c>
      <c r="BM440" s="142" t="s">
        <v>502</v>
      </c>
    </row>
    <row r="441" spans="2:51" s="13" customFormat="1" ht="10.2">
      <c r="B441" s="151"/>
      <c r="D441" s="145" t="s">
        <v>154</v>
      </c>
      <c r="E441" s="152" t="s">
        <v>1</v>
      </c>
      <c r="F441" s="153" t="s">
        <v>503</v>
      </c>
      <c r="H441" s="154">
        <v>223080</v>
      </c>
      <c r="I441" s="155"/>
      <c r="L441" s="151"/>
      <c r="M441" s="156"/>
      <c r="T441" s="157"/>
      <c r="AT441" s="152" t="s">
        <v>154</v>
      </c>
      <c r="AU441" s="152" t="s">
        <v>165</v>
      </c>
      <c r="AV441" s="13" t="s">
        <v>152</v>
      </c>
      <c r="AW441" s="13" t="s">
        <v>34</v>
      </c>
      <c r="AX441" s="13" t="s">
        <v>86</v>
      </c>
      <c r="AY441" s="152" t="s">
        <v>144</v>
      </c>
    </row>
    <row r="442" spans="2:65" s="1" customFormat="1" ht="33" customHeight="1">
      <c r="B442" s="31"/>
      <c r="C442" s="131" t="s">
        <v>504</v>
      </c>
      <c r="D442" s="131" t="s">
        <v>146</v>
      </c>
      <c r="E442" s="132" t="s">
        <v>505</v>
      </c>
      <c r="F442" s="133" t="s">
        <v>506</v>
      </c>
      <c r="G442" s="134" t="s">
        <v>149</v>
      </c>
      <c r="H442" s="135">
        <v>929.5</v>
      </c>
      <c r="I442" s="136"/>
      <c r="J442" s="137">
        <f>ROUND(I442*H442,2)</f>
        <v>0</v>
      </c>
      <c r="K442" s="133" t="s">
        <v>150</v>
      </c>
      <c r="L442" s="31"/>
      <c r="M442" s="138" t="s">
        <v>1</v>
      </c>
      <c r="N442" s="139" t="s">
        <v>44</v>
      </c>
      <c r="P442" s="140">
        <f>O442*H442</f>
        <v>0</v>
      </c>
      <c r="Q442" s="140">
        <v>0</v>
      </c>
      <c r="R442" s="140">
        <f>Q442*H442</f>
        <v>0</v>
      </c>
      <c r="S442" s="140">
        <v>0</v>
      </c>
      <c r="T442" s="141">
        <f>S442*H442</f>
        <v>0</v>
      </c>
      <c r="AR442" s="142" t="s">
        <v>151</v>
      </c>
      <c r="AT442" s="142" t="s">
        <v>146</v>
      </c>
      <c r="AU442" s="142" t="s">
        <v>165</v>
      </c>
      <c r="AY442" s="16" t="s">
        <v>144</v>
      </c>
      <c r="BE442" s="143">
        <f>IF(N442="základní",J442,0)</f>
        <v>0</v>
      </c>
      <c r="BF442" s="143">
        <f>IF(N442="snížená",J442,0)</f>
        <v>0</v>
      </c>
      <c r="BG442" s="143">
        <f>IF(N442="zákl. přenesená",J442,0)</f>
        <v>0</v>
      </c>
      <c r="BH442" s="143">
        <f>IF(N442="sníž. přenesená",J442,0)</f>
        <v>0</v>
      </c>
      <c r="BI442" s="143">
        <f>IF(N442="nulová",J442,0)</f>
        <v>0</v>
      </c>
      <c r="BJ442" s="16" t="s">
        <v>152</v>
      </c>
      <c r="BK442" s="143">
        <f>ROUND(I442*H442,2)</f>
        <v>0</v>
      </c>
      <c r="BL442" s="16" t="s">
        <v>151</v>
      </c>
      <c r="BM442" s="142" t="s">
        <v>507</v>
      </c>
    </row>
    <row r="443" spans="2:65" s="1" customFormat="1" ht="16.5" customHeight="1">
      <c r="B443" s="31"/>
      <c r="C443" s="131" t="s">
        <v>508</v>
      </c>
      <c r="D443" s="131" t="s">
        <v>146</v>
      </c>
      <c r="E443" s="132" t="s">
        <v>509</v>
      </c>
      <c r="F443" s="133" t="s">
        <v>510</v>
      </c>
      <c r="G443" s="134" t="s">
        <v>149</v>
      </c>
      <c r="H443" s="135">
        <v>834.3</v>
      </c>
      <c r="I443" s="136"/>
      <c r="J443" s="137">
        <f>ROUND(I443*H443,2)</f>
        <v>0</v>
      </c>
      <c r="K443" s="133" t="s">
        <v>150</v>
      </c>
      <c r="L443" s="31"/>
      <c r="M443" s="138" t="s">
        <v>1</v>
      </c>
      <c r="N443" s="139" t="s">
        <v>44</v>
      </c>
      <c r="P443" s="140">
        <f>O443*H443</f>
        <v>0</v>
      </c>
      <c r="Q443" s="140">
        <v>0</v>
      </c>
      <c r="R443" s="140">
        <f>Q443*H443</f>
        <v>0</v>
      </c>
      <c r="S443" s="140">
        <v>0</v>
      </c>
      <c r="T443" s="141">
        <f>S443*H443</f>
        <v>0</v>
      </c>
      <c r="AR443" s="142" t="s">
        <v>151</v>
      </c>
      <c r="AT443" s="142" t="s">
        <v>146</v>
      </c>
      <c r="AU443" s="142" t="s">
        <v>165</v>
      </c>
      <c r="AY443" s="16" t="s">
        <v>144</v>
      </c>
      <c r="BE443" s="143">
        <f>IF(N443="základní",J443,0)</f>
        <v>0</v>
      </c>
      <c r="BF443" s="143">
        <f>IF(N443="snížená",J443,0)</f>
        <v>0</v>
      </c>
      <c r="BG443" s="143">
        <f>IF(N443="zákl. přenesená",J443,0)</f>
        <v>0</v>
      </c>
      <c r="BH443" s="143">
        <f>IF(N443="sníž. přenesená",J443,0)</f>
        <v>0</v>
      </c>
      <c r="BI443" s="143">
        <f>IF(N443="nulová",J443,0)</f>
        <v>0</v>
      </c>
      <c r="BJ443" s="16" t="s">
        <v>152</v>
      </c>
      <c r="BK443" s="143">
        <f>ROUND(I443*H443,2)</f>
        <v>0</v>
      </c>
      <c r="BL443" s="16" t="s">
        <v>151</v>
      </c>
      <c r="BM443" s="142" t="s">
        <v>511</v>
      </c>
    </row>
    <row r="444" spans="2:51" s="12" customFormat="1" ht="10.2">
      <c r="B444" s="144"/>
      <c r="D444" s="145" t="s">
        <v>154</v>
      </c>
      <c r="E444" s="146" t="s">
        <v>1</v>
      </c>
      <c r="F444" s="147" t="s">
        <v>495</v>
      </c>
      <c r="H444" s="146" t="s">
        <v>1</v>
      </c>
      <c r="I444" s="148"/>
      <c r="L444" s="144"/>
      <c r="M444" s="149"/>
      <c r="T444" s="150"/>
      <c r="AT444" s="146" t="s">
        <v>154</v>
      </c>
      <c r="AU444" s="146" t="s">
        <v>165</v>
      </c>
      <c r="AV444" s="12" t="s">
        <v>86</v>
      </c>
      <c r="AW444" s="12" t="s">
        <v>34</v>
      </c>
      <c r="AX444" s="12" t="s">
        <v>78</v>
      </c>
      <c r="AY444" s="146" t="s">
        <v>144</v>
      </c>
    </row>
    <row r="445" spans="2:51" s="13" customFormat="1" ht="10.2">
      <c r="B445" s="151"/>
      <c r="D445" s="145" t="s">
        <v>154</v>
      </c>
      <c r="E445" s="152" t="s">
        <v>1</v>
      </c>
      <c r="F445" s="153" t="s">
        <v>512</v>
      </c>
      <c r="H445" s="154">
        <v>834.3</v>
      </c>
      <c r="I445" s="155"/>
      <c r="L445" s="151"/>
      <c r="M445" s="156"/>
      <c r="T445" s="157"/>
      <c r="AT445" s="152" t="s">
        <v>154</v>
      </c>
      <c r="AU445" s="152" t="s">
        <v>165</v>
      </c>
      <c r="AV445" s="13" t="s">
        <v>152</v>
      </c>
      <c r="AW445" s="13" t="s">
        <v>34</v>
      </c>
      <c r="AX445" s="13" t="s">
        <v>78</v>
      </c>
      <c r="AY445" s="152" t="s">
        <v>144</v>
      </c>
    </row>
    <row r="446" spans="2:51" s="14" customFormat="1" ht="10.2">
      <c r="B446" s="158"/>
      <c r="D446" s="145" t="s">
        <v>154</v>
      </c>
      <c r="E446" s="159" t="s">
        <v>1</v>
      </c>
      <c r="F446" s="160" t="s">
        <v>158</v>
      </c>
      <c r="H446" s="161">
        <v>834.3</v>
      </c>
      <c r="I446" s="162"/>
      <c r="L446" s="158"/>
      <c r="M446" s="163"/>
      <c r="T446" s="164"/>
      <c r="AT446" s="159" t="s">
        <v>154</v>
      </c>
      <c r="AU446" s="159" t="s">
        <v>165</v>
      </c>
      <c r="AV446" s="14" t="s">
        <v>151</v>
      </c>
      <c r="AW446" s="14" t="s">
        <v>34</v>
      </c>
      <c r="AX446" s="14" t="s">
        <v>86</v>
      </c>
      <c r="AY446" s="159" t="s">
        <v>144</v>
      </c>
    </row>
    <row r="447" spans="2:65" s="1" customFormat="1" ht="21.75" customHeight="1">
      <c r="B447" s="31"/>
      <c r="C447" s="131" t="s">
        <v>513</v>
      </c>
      <c r="D447" s="131" t="s">
        <v>146</v>
      </c>
      <c r="E447" s="132" t="s">
        <v>514</v>
      </c>
      <c r="F447" s="133" t="s">
        <v>515</v>
      </c>
      <c r="G447" s="134" t="s">
        <v>149</v>
      </c>
      <c r="H447" s="135">
        <v>200232</v>
      </c>
      <c r="I447" s="136"/>
      <c r="J447" s="137">
        <f>ROUND(I447*H447,2)</f>
        <v>0</v>
      </c>
      <c r="K447" s="133" t="s">
        <v>150</v>
      </c>
      <c r="L447" s="31"/>
      <c r="M447" s="138" t="s">
        <v>1</v>
      </c>
      <c r="N447" s="139" t="s">
        <v>44</v>
      </c>
      <c r="P447" s="140">
        <f>O447*H447</f>
        <v>0</v>
      </c>
      <c r="Q447" s="140">
        <v>0</v>
      </c>
      <c r="R447" s="140">
        <f>Q447*H447</f>
        <v>0</v>
      </c>
      <c r="S447" s="140">
        <v>0</v>
      </c>
      <c r="T447" s="141">
        <f>S447*H447</f>
        <v>0</v>
      </c>
      <c r="AR447" s="142" t="s">
        <v>151</v>
      </c>
      <c r="AT447" s="142" t="s">
        <v>146</v>
      </c>
      <c r="AU447" s="142" t="s">
        <v>165</v>
      </c>
      <c r="AY447" s="16" t="s">
        <v>144</v>
      </c>
      <c r="BE447" s="143">
        <f>IF(N447="základní",J447,0)</f>
        <v>0</v>
      </c>
      <c r="BF447" s="143">
        <f>IF(N447="snížená",J447,0)</f>
        <v>0</v>
      </c>
      <c r="BG447" s="143">
        <f>IF(N447="zákl. přenesená",J447,0)</f>
        <v>0</v>
      </c>
      <c r="BH447" s="143">
        <f>IF(N447="sníž. přenesená",J447,0)</f>
        <v>0</v>
      </c>
      <c r="BI447" s="143">
        <f>IF(N447="nulová",J447,0)</f>
        <v>0</v>
      </c>
      <c r="BJ447" s="16" t="s">
        <v>152</v>
      </c>
      <c r="BK447" s="143">
        <f>ROUND(I447*H447,2)</f>
        <v>0</v>
      </c>
      <c r="BL447" s="16" t="s">
        <v>151</v>
      </c>
      <c r="BM447" s="142" t="s">
        <v>516</v>
      </c>
    </row>
    <row r="448" spans="2:51" s="13" customFormat="1" ht="10.2">
      <c r="B448" s="151"/>
      <c r="D448" s="145" t="s">
        <v>154</v>
      </c>
      <c r="E448" s="152" t="s">
        <v>1</v>
      </c>
      <c r="F448" s="153" t="s">
        <v>517</v>
      </c>
      <c r="H448" s="154">
        <v>200232</v>
      </c>
      <c r="I448" s="155"/>
      <c r="L448" s="151"/>
      <c r="M448" s="156"/>
      <c r="T448" s="157"/>
      <c r="AT448" s="152" t="s">
        <v>154</v>
      </c>
      <c r="AU448" s="152" t="s">
        <v>165</v>
      </c>
      <c r="AV448" s="13" t="s">
        <v>152</v>
      </c>
      <c r="AW448" s="13" t="s">
        <v>34</v>
      </c>
      <c r="AX448" s="13" t="s">
        <v>86</v>
      </c>
      <c r="AY448" s="152" t="s">
        <v>144</v>
      </c>
    </row>
    <row r="449" spans="2:65" s="1" customFormat="1" ht="21.75" customHeight="1">
      <c r="B449" s="31"/>
      <c r="C449" s="131" t="s">
        <v>518</v>
      </c>
      <c r="D449" s="131" t="s">
        <v>146</v>
      </c>
      <c r="E449" s="132" t="s">
        <v>519</v>
      </c>
      <c r="F449" s="133" t="s">
        <v>520</v>
      </c>
      <c r="G449" s="134" t="s">
        <v>149</v>
      </c>
      <c r="H449" s="135">
        <v>834.3</v>
      </c>
      <c r="I449" s="136"/>
      <c r="J449" s="137">
        <f>ROUND(I449*H449,2)</f>
        <v>0</v>
      </c>
      <c r="K449" s="133" t="s">
        <v>150</v>
      </c>
      <c r="L449" s="31"/>
      <c r="M449" s="138" t="s">
        <v>1</v>
      </c>
      <c r="N449" s="139" t="s">
        <v>44</v>
      </c>
      <c r="P449" s="140">
        <f>O449*H449</f>
        <v>0</v>
      </c>
      <c r="Q449" s="140">
        <v>0</v>
      </c>
      <c r="R449" s="140">
        <f>Q449*H449</f>
        <v>0</v>
      </c>
      <c r="S449" s="140">
        <v>0</v>
      </c>
      <c r="T449" s="141">
        <f>S449*H449</f>
        <v>0</v>
      </c>
      <c r="AR449" s="142" t="s">
        <v>151</v>
      </c>
      <c r="AT449" s="142" t="s">
        <v>146</v>
      </c>
      <c r="AU449" s="142" t="s">
        <v>165</v>
      </c>
      <c r="AY449" s="16" t="s">
        <v>144</v>
      </c>
      <c r="BE449" s="143">
        <f>IF(N449="základní",J449,0)</f>
        <v>0</v>
      </c>
      <c r="BF449" s="143">
        <f>IF(N449="snížená",J449,0)</f>
        <v>0</v>
      </c>
      <c r="BG449" s="143">
        <f>IF(N449="zákl. přenesená",J449,0)</f>
        <v>0</v>
      </c>
      <c r="BH449" s="143">
        <f>IF(N449="sníž. přenesená",J449,0)</f>
        <v>0</v>
      </c>
      <c r="BI449" s="143">
        <f>IF(N449="nulová",J449,0)</f>
        <v>0</v>
      </c>
      <c r="BJ449" s="16" t="s">
        <v>152</v>
      </c>
      <c r="BK449" s="143">
        <f>ROUND(I449*H449,2)</f>
        <v>0</v>
      </c>
      <c r="BL449" s="16" t="s">
        <v>151</v>
      </c>
      <c r="BM449" s="142" t="s">
        <v>521</v>
      </c>
    </row>
    <row r="450" spans="2:65" s="1" customFormat="1" ht="21.75" customHeight="1">
      <c r="B450" s="31"/>
      <c r="C450" s="131" t="s">
        <v>522</v>
      </c>
      <c r="D450" s="131" t="s">
        <v>146</v>
      </c>
      <c r="E450" s="132" t="s">
        <v>523</v>
      </c>
      <c r="F450" s="133" t="s">
        <v>524</v>
      </c>
      <c r="G450" s="134" t="s">
        <v>149</v>
      </c>
      <c r="H450" s="135">
        <v>42.75</v>
      </c>
      <c r="I450" s="136"/>
      <c r="J450" s="137">
        <f>ROUND(I450*H450,2)</f>
        <v>0</v>
      </c>
      <c r="K450" s="133" t="s">
        <v>150</v>
      </c>
      <c r="L450" s="31"/>
      <c r="M450" s="138" t="s">
        <v>1</v>
      </c>
      <c r="N450" s="139" t="s">
        <v>44</v>
      </c>
      <c r="P450" s="140">
        <f>O450*H450</f>
        <v>0</v>
      </c>
      <c r="Q450" s="140">
        <v>0</v>
      </c>
      <c r="R450" s="140">
        <f>Q450*H450</f>
        <v>0</v>
      </c>
      <c r="S450" s="140">
        <v>0</v>
      </c>
      <c r="T450" s="141">
        <f>S450*H450</f>
        <v>0</v>
      </c>
      <c r="AR450" s="142" t="s">
        <v>151</v>
      </c>
      <c r="AT450" s="142" t="s">
        <v>146</v>
      </c>
      <c r="AU450" s="142" t="s">
        <v>165</v>
      </c>
      <c r="AY450" s="16" t="s">
        <v>144</v>
      </c>
      <c r="BE450" s="143">
        <f>IF(N450="základní",J450,0)</f>
        <v>0</v>
      </c>
      <c r="BF450" s="143">
        <f>IF(N450="snížená",J450,0)</f>
        <v>0</v>
      </c>
      <c r="BG450" s="143">
        <f>IF(N450="zákl. přenesená",J450,0)</f>
        <v>0</v>
      </c>
      <c r="BH450" s="143">
        <f>IF(N450="sníž. přenesená",J450,0)</f>
        <v>0</v>
      </c>
      <c r="BI450" s="143">
        <f>IF(N450="nulová",J450,0)</f>
        <v>0</v>
      </c>
      <c r="BJ450" s="16" t="s">
        <v>152</v>
      </c>
      <c r="BK450" s="143">
        <f>ROUND(I450*H450,2)</f>
        <v>0</v>
      </c>
      <c r="BL450" s="16" t="s">
        <v>151</v>
      </c>
      <c r="BM450" s="142" t="s">
        <v>525</v>
      </c>
    </row>
    <row r="451" spans="2:51" s="12" customFormat="1" ht="10.2">
      <c r="B451" s="144"/>
      <c r="D451" s="145" t="s">
        <v>154</v>
      </c>
      <c r="E451" s="146" t="s">
        <v>1</v>
      </c>
      <c r="F451" s="147" t="s">
        <v>526</v>
      </c>
      <c r="H451" s="146" t="s">
        <v>1</v>
      </c>
      <c r="I451" s="148"/>
      <c r="L451" s="144"/>
      <c r="M451" s="149"/>
      <c r="T451" s="150"/>
      <c r="AT451" s="146" t="s">
        <v>154</v>
      </c>
      <c r="AU451" s="146" t="s">
        <v>165</v>
      </c>
      <c r="AV451" s="12" t="s">
        <v>86</v>
      </c>
      <c r="AW451" s="12" t="s">
        <v>34</v>
      </c>
      <c r="AX451" s="12" t="s">
        <v>78</v>
      </c>
      <c r="AY451" s="146" t="s">
        <v>144</v>
      </c>
    </row>
    <row r="452" spans="2:51" s="13" customFormat="1" ht="10.2">
      <c r="B452" s="151"/>
      <c r="D452" s="145" t="s">
        <v>154</v>
      </c>
      <c r="E452" s="152" t="s">
        <v>1</v>
      </c>
      <c r="F452" s="153" t="s">
        <v>527</v>
      </c>
      <c r="H452" s="154">
        <v>42.75</v>
      </c>
      <c r="I452" s="155"/>
      <c r="L452" s="151"/>
      <c r="M452" s="156"/>
      <c r="T452" s="157"/>
      <c r="AT452" s="152" t="s">
        <v>154</v>
      </c>
      <c r="AU452" s="152" t="s">
        <v>165</v>
      </c>
      <c r="AV452" s="13" t="s">
        <v>152</v>
      </c>
      <c r="AW452" s="13" t="s">
        <v>34</v>
      </c>
      <c r="AX452" s="13" t="s">
        <v>86</v>
      </c>
      <c r="AY452" s="152" t="s">
        <v>144</v>
      </c>
    </row>
    <row r="453" spans="2:65" s="1" customFormat="1" ht="21.75" customHeight="1">
      <c r="B453" s="31"/>
      <c r="C453" s="131" t="s">
        <v>528</v>
      </c>
      <c r="D453" s="131" t="s">
        <v>146</v>
      </c>
      <c r="E453" s="132" t="s">
        <v>529</v>
      </c>
      <c r="F453" s="133" t="s">
        <v>530</v>
      </c>
      <c r="G453" s="134" t="s">
        <v>149</v>
      </c>
      <c r="H453" s="135">
        <v>10260</v>
      </c>
      <c r="I453" s="136"/>
      <c r="J453" s="137">
        <f>ROUND(I453*H453,2)</f>
        <v>0</v>
      </c>
      <c r="K453" s="133" t="s">
        <v>150</v>
      </c>
      <c r="L453" s="31"/>
      <c r="M453" s="138" t="s">
        <v>1</v>
      </c>
      <c r="N453" s="139" t="s">
        <v>44</v>
      </c>
      <c r="P453" s="140">
        <f>O453*H453</f>
        <v>0</v>
      </c>
      <c r="Q453" s="140">
        <v>0</v>
      </c>
      <c r="R453" s="140">
        <f>Q453*H453</f>
        <v>0</v>
      </c>
      <c r="S453" s="140">
        <v>0</v>
      </c>
      <c r="T453" s="141">
        <f>S453*H453</f>
        <v>0</v>
      </c>
      <c r="AR453" s="142" t="s">
        <v>151</v>
      </c>
      <c r="AT453" s="142" t="s">
        <v>146</v>
      </c>
      <c r="AU453" s="142" t="s">
        <v>165</v>
      </c>
      <c r="AY453" s="16" t="s">
        <v>144</v>
      </c>
      <c r="BE453" s="143">
        <f>IF(N453="základní",J453,0)</f>
        <v>0</v>
      </c>
      <c r="BF453" s="143">
        <f>IF(N453="snížená",J453,0)</f>
        <v>0</v>
      </c>
      <c r="BG453" s="143">
        <f>IF(N453="zákl. přenesená",J453,0)</f>
        <v>0</v>
      </c>
      <c r="BH453" s="143">
        <f>IF(N453="sníž. přenesená",J453,0)</f>
        <v>0</v>
      </c>
      <c r="BI453" s="143">
        <f>IF(N453="nulová",J453,0)</f>
        <v>0</v>
      </c>
      <c r="BJ453" s="16" t="s">
        <v>152</v>
      </c>
      <c r="BK453" s="143">
        <f>ROUND(I453*H453,2)</f>
        <v>0</v>
      </c>
      <c r="BL453" s="16" t="s">
        <v>151</v>
      </c>
      <c r="BM453" s="142" t="s">
        <v>531</v>
      </c>
    </row>
    <row r="454" spans="2:51" s="13" customFormat="1" ht="10.2">
      <c r="B454" s="151"/>
      <c r="D454" s="145" t="s">
        <v>154</v>
      </c>
      <c r="E454" s="152" t="s">
        <v>1</v>
      </c>
      <c r="F454" s="153" t="s">
        <v>532</v>
      </c>
      <c r="H454" s="154">
        <v>10260</v>
      </c>
      <c r="I454" s="155"/>
      <c r="L454" s="151"/>
      <c r="M454" s="156"/>
      <c r="T454" s="157"/>
      <c r="AT454" s="152" t="s">
        <v>154</v>
      </c>
      <c r="AU454" s="152" t="s">
        <v>165</v>
      </c>
      <c r="AV454" s="13" t="s">
        <v>152</v>
      </c>
      <c r="AW454" s="13" t="s">
        <v>34</v>
      </c>
      <c r="AX454" s="13" t="s">
        <v>86</v>
      </c>
      <c r="AY454" s="152" t="s">
        <v>144</v>
      </c>
    </row>
    <row r="455" spans="2:65" s="1" customFormat="1" ht="21.75" customHeight="1">
      <c r="B455" s="31"/>
      <c r="C455" s="131" t="s">
        <v>533</v>
      </c>
      <c r="D455" s="131" t="s">
        <v>146</v>
      </c>
      <c r="E455" s="132" t="s">
        <v>534</v>
      </c>
      <c r="F455" s="133" t="s">
        <v>535</v>
      </c>
      <c r="G455" s="134" t="s">
        <v>149</v>
      </c>
      <c r="H455" s="135">
        <v>42.75</v>
      </c>
      <c r="I455" s="136"/>
      <c r="J455" s="137">
        <f>ROUND(I455*H455,2)</f>
        <v>0</v>
      </c>
      <c r="K455" s="133" t="s">
        <v>150</v>
      </c>
      <c r="L455" s="31"/>
      <c r="M455" s="138" t="s">
        <v>1</v>
      </c>
      <c r="N455" s="139" t="s">
        <v>44</v>
      </c>
      <c r="P455" s="140">
        <f>O455*H455</f>
        <v>0</v>
      </c>
      <c r="Q455" s="140">
        <v>0</v>
      </c>
      <c r="R455" s="140">
        <f>Q455*H455</f>
        <v>0</v>
      </c>
      <c r="S455" s="140">
        <v>0</v>
      </c>
      <c r="T455" s="141">
        <f>S455*H455</f>
        <v>0</v>
      </c>
      <c r="AR455" s="142" t="s">
        <v>151</v>
      </c>
      <c r="AT455" s="142" t="s">
        <v>146</v>
      </c>
      <c r="AU455" s="142" t="s">
        <v>165</v>
      </c>
      <c r="AY455" s="16" t="s">
        <v>144</v>
      </c>
      <c r="BE455" s="143">
        <f>IF(N455="základní",J455,0)</f>
        <v>0</v>
      </c>
      <c r="BF455" s="143">
        <f>IF(N455="snížená",J455,0)</f>
        <v>0</v>
      </c>
      <c r="BG455" s="143">
        <f>IF(N455="zákl. přenesená",J455,0)</f>
        <v>0</v>
      </c>
      <c r="BH455" s="143">
        <f>IF(N455="sníž. přenesená",J455,0)</f>
        <v>0</v>
      </c>
      <c r="BI455" s="143">
        <f>IF(N455="nulová",J455,0)</f>
        <v>0</v>
      </c>
      <c r="BJ455" s="16" t="s">
        <v>152</v>
      </c>
      <c r="BK455" s="143">
        <f>ROUND(I455*H455,2)</f>
        <v>0</v>
      </c>
      <c r="BL455" s="16" t="s">
        <v>151</v>
      </c>
      <c r="BM455" s="142" t="s">
        <v>536</v>
      </c>
    </row>
    <row r="456" spans="2:65" s="1" customFormat="1" ht="37.8" customHeight="1">
      <c r="B456" s="31"/>
      <c r="C456" s="131" t="s">
        <v>537</v>
      </c>
      <c r="D456" s="131" t="s">
        <v>146</v>
      </c>
      <c r="E456" s="132" t="s">
        <v>538</v>
      </c>
      <c r="F456" s="133" t="s">
        <v>539</v>
      </c>
      <c r="G456" s="134" t="s">
        <v>206</v>
      </c>
      <c r="H456" s="135">
        <v>28.5</v>
      </c>
      <c r="I456" s="136"/>
      <c r="J456" s="137">
        <f>ROUND(I456*H456,2)</f>
        <v>0</v>
      </c>
      <c r="K456" s="133" t="s">
        <v>271</v>
      </c>
      <c r="L456" s="31"/>
      <c r="M456" s="138" t="s">
        <v>1</v>
      </c>
      <c r="N456" s="139" t="s">
        <v>44</v>
      </c>
      <c r="P456" s="140">
        <f>O456*H456</f>
        <v>0</v>
      </c>
      <c r="Q456" s="140">
        <v>0</v>
      </c>
      <c r="R456" s="140">
        <f>Q456*H456</f>
        <v>0</v>
      </c>
      <c r="S456" s="140">
        <v>0</v>
      </c>
      <c r="T456" s="141">
        <f>S456*H456</f>
        <v>0</v>
      </c>
      <c r="AR456" s="142" t="s">
        <v>151</v>
      </c>
      <c r="AT456" s="142" t="s">
        <v>146</v>
      </c>
      <c r="AU456" s="142" t="s">
        <v>165</v>
      </c>
      <c r="AY456" s="16" t="s">
        <v>144</v>
      </c>
      <c r="BE456" s="143">
        <f>IF(N456="základní",J456,0)</f>
        <v>0</v>
      </c>
      <c r="BF456" s="143">
        <f>IF(N456="snížená",J456,0)</f>
        <v>0</v>
      </c>
      <c r="BG456" s="143">
        <f>IF(N456="zákl. přenesená",J456,0)</f>
        <v>0</v>
      </c>
      <c r="BH456" s="143">
        <f>IF(N456="sníž. přenesená",J456,0)</f>
        <v>0</v>
      </c>
      <c r="BI456" s="143">
        <f>IF(N456="nulová",J456,0)</f>
        <v>0</v>
      </c>
      <c r="BJ456" s="16" t="s">
        <v>152</v>
      </c>
      <c r="BK456" s="143">
        <f>ROUND(I456*H456,2)</f>
        <v>0</v>
      </c>
      <c r="BL456" s="16" t="s">
        <v>151</v>
      </c>
      <c r="BM456" s="142" t="s">
        <v>540</v>
      </c>
    </row>
    <row r="457" spans="2:47" s="1" customFormat="1" ht="86.4">
      <c r="B457" s="31"/>
      <c r="D457" s="145" t="s">
        <v>222</v>
      </c>
      <c r="F457" s="165" t="s">
        <v>541</v>
      </c>
      <c r="I457" s="166"/>
      <c r="L457" s="31"/>
      <c r="M457" s="167"/>
      <c r="T457" s="55"/>
      <c r="AT457" s="16" t="s">
        <v>222</v>
      </c>
      <c r="AU457" s="16" t="s">
        <v>165</v>
      </c>
    </row>
    <row r="458" spans="2:51" s="13" customFormat="1" ht="10.2">
      <c r="B458" s="151"/>
      <c r="D458" s="145" t="s">
        <v>154</v>
      </c>
      <c r="E458" s="152" t="s">
        <v>1</v>
      </c>
      <c r="F458" s="153" t="s">
        <v>542</v>
      </c>
      <c r="H458" s="154">
        <v>28.5</v>
      </c>
      <c r="I458" s="155"/>
      <c r="L458" s="151"/>
      <c r="M458" s="156"/>
      <c r="T458" s="157"/>
      <c r="AT458" s="152" t="s">
        <v>154</v>
      </c>
      <c r="AU458" s="152" t="s">
        <v>165</v>
      </c>
      <c r="AV458" s="13" t="s">
        <v>152</v>
      </c>
      <c r="AW458" s="13" t="s">
        <v>34</v>
      </c>
      <c r="AX458" s="13" t="s">
        <v>86</v>
      </c>
      <c r="AY458" s="152" t="s">
        <v>144</v>
      </c>
    </row>
    <row r="459" spans="2:65" s="1" customFormat="1" ht="49.05" customHeight="1">
      <c r="B459" s="31"/>
      <c r="C459" s="131" t="s">
        <v>543</v>
      </c>
      <c r="D459" s="131" t="s">
        <v>146</v>
      </c>
      <c r="E459" s="132" t="s">
        <v>544</v>
      </c>
      <c r="F459" s="133" t="s">
        <v>545</v>
      </c>
      <c r="G459" s="134" t="s">
        <v>206</v>
      </c>
      <c r="H459" s="135">
        <v>6840</v>
      </c>
      <c r="I459" s="136"/>
      <c r="J459" s="137">
        <f>ROUND(I459*H459,2)</f>
        <v>0</v>
      </c>
      <c r="K459" s="133" t="s">
        <v>271</v>
      </c>
      <c r="L459" s="31"/>
      <c r="M459" s="138" t="s">
        <v>1</v>
      </c>
      <c r="N459" s="139" t="s">
        <v>44</v>
      </c>
      <c r="P459" s="140">
        <f>O459*H459</f>
        <v>0</v>
      </c>
      <c r="Q459" s="140">
        <v>0</v>
      </c>
      <c r="R459" s="140">
        <f>Q459*H459</f>
        <v>0</v>
      </c>
      <c r="S459" s="140">
        <v>0</v>
      </c>
      <c r="T459" s="141">
        <f>S459*H459</f>
        <v>0</v>
      </c>
      <c r="AR459" s="142" t="s">
        <v>151</v>
      </c>
      <c r="AT459" s="142" t="s">
        <v>146</v>
      </c>
      <c r="AU459" s="142" t="s">
        <v>165</v>
      </c>
      <c r="AY459" s="16" t="s">
        <v>144</v>
      </c>
      <c r="BE459" s="143">
        <f>IF(N459="základní",J459,0)</f>
        <v>0</v>
      </c>
      <c r="BF459" s="143">
        <f>IF(N459="snížená",J459,0)</f>
        <v>0</v>
      </c>
      <c r="BG459" s="143">
        <f>IF(N459="zákl. přenesená",J459,0)</f>
        <v>0</v>
      </c>
      <c r="BH459" s="143">
        <f>IF(N459="sníž. přenesená",J459,0)</f>
        <v>0</v>
      </c>
      <c r="BI459" s="143">
        <f>IF(N459="nulová",J459,0)</f>
        <v>0</v>
      </c>
      <c r="BJ459" s="16" t="s">
        <v>152</v>
      </c>
      <c r="BK459" s="143">
        <f>ROUND(I459*H459,2)</f>
        <v>0</v>
      </c>
      <c r="BL459" s="16" t="s">
        <v>151</v>
      </c>
      <c r="BM459" s="142" t="s">
        <v>546</v>
      </c>
    </row>
    <row r="460" spans="2:51" s="13" customFormat="1" ht="10.2">
      <c r="B460" s="151"/>
      <c r="D460" s="145" t="s">
        <v>154</v>
      </c>
      <c r="E460" s="152" t="s">
        <v>1</v>
      </c>
      <c r="F460" s="153" t="s">
        <v>547</v>
      </c>
      <c r="H460" s="154">
        <v>6840</v>
      </c>
      <c r="I460" s="155"/>
      <c r="L460" s="151"/>
      <c r="M460" s="156"/>
      <c r="T460" s="157"/>
      <c r="AT460" s="152" t="s">
        <v>154</v>
      </c>
      <c r="AU460" s="152" t="s">
        <v>165</v>
      </c>
      <c r="AV460" s="13" t="s">
        <v>152</v>
      </c>
      <c r="AW460" s="13" t="s">
        <v>34</v>
      </c>
      <c r="AX460" s="13" t="s">
        <v>86</v>
      </c>
      <c r="AY460" s="152" t="s">
        <v>144</v>
      </c>
    </row>
    <row r="461" spans="2:65" s="1" customFormat="1" ht="37.8" customHeight="1">
      <c r="B461" s="31"/>
      <c r="C461" s="131" t="s">
        <v>548</v>
      </c>
      <c r="D461" s="131" t="s">
        <v>146</v>
      </c>
      <c r="E461" s="132" t="s">
        <v>549</v>
      </c>
      <c r="F461" s="133" t="s">
        <v>550</v>
      </c>
      <c r="G461" s="134" t="s">
        <v>206</v>
      </c>
      <c r="H461" s="135">
        <v>28.5</v>
      </c>
      <c r="I461" s="136"/>
      <c r="J461" s="137">
        <f>ROUND(I461*H461,2)</f>
        <v>0</v>
      </c>
      <c r="K461" s="133" t="s">
        <v>271</v>
      </c>
      <c r="L461" s="31"/>
      <c r="M461" s="138" t="s">
        <v>1</v>
      </c>
      <c r="N461" s="139" t="s">
        <v>44</v>
      </c>
      <c r="P461" s="140">
        <f>O461*H461</f>
        <v>0</v>
      </c>
      <c r="Q461" s="140">
        <v>0</v>
      </c>
      <c r="R461" s="140">
        <f>Q461*H461</f>
        <v>0</v>
      </c>
      <c r="S461" s="140">
        <v>0</v>
      </c>
      <c r="T461" s="141">
        <f>S461*H461</f>
        <v>0</v>
      </c>
      <c r="AR461" s="142" t="s">
        <v>151</v>
      </c>
      <c r="AT461" s="142" t="s">
        <v>146</v>
      </c>
      <c r="AU461" s="142" t="s">
        <v>165</v>
      </c>
      <c r="AY461" s="16" t="s">
        <v>144</v>
      </c>
      <c r="BE461" s="143">
        <f>IF(N461="základní",J461,0)</f>
        <v>0</v>
      </c>
      <c r="BF461" s="143">
        <f>IF(N461="snížená",J461,0)</f>
        <v>0</v>
      </c>
      <c r="BG461" s="143">
        <f>IF(N461="zákl. přenesená",J461,0)</f>
        <v>0</v>
      </c>
      <c r="BH461" s="143">
        <f>IF(N461="sníž. přenesená",J461,0)</f>
        <v>0</v>
      </c>
      <c r="BI461" s="143">
        <f>IF(N461="nulová",J461,0)</f>
        <v>0</v>
      </c>
      <c r="BJ461" s="16" t="s">
        <v>152</v>
      </c>
      <c r="BK461" s="143">
        <f>ROUND(I461*H461,2)</f>
        <v>0</v>
      </c>
      <c r="BL461" s="16" t="s">
        <v>151</v>
      </c>
      <c r="BM461" s="142" t="s">
        <v>551</v>
      </c>
    </row>
    <row r="462" spans="2:65" s="1" customFormat="1" ht="24.15" customHeight="1">
      <c r="B462" s="31"/>
      <c r="C462" s="131" t="s">
        <v>552</v>
      </c>
      <c r="D462" s="131" t="s">
        <v>146</v>
      </c>
      <c r="E462" s="132" t="s">
        <v>553</v>
      </c>
      <c r="F462" s="133" t="s">
        <v>554</v>
      </c>
      <c r="G462" s="134" t="s">
        <v>555</v>
      </c>
      <c r="H462" s="135">
        <v>240</v>
      </c>
      <c r="I462" s="136"/>
      <c r="J462" s="137">
        <f>ROUND(I462*H462,2)</f>
        <v>0</v>
      </c>
      <c r="K462" s="133" t="s">
        <v>150</v>
      </c>
      <c r="L462" s="31"/>
      <c r="M462" s="138" t="s">
        <v>1</v>
      </c>
      <c r="N462" s="139" t="s">
        <v>44</v>
      </c>
      <c r="P462" s="140">
        <f>O462*H462</f>
        <v>0</v>
      </c>
      <c r="Q462" s="140">
        <v>0</v>
      </c>
      <c r="R462" s="140">
        <f>Q462*H462</f>
        <v>0</v>
      </c>
      <c r="S462" s="140">
        <v>0</v>
      </c>
      <c r="T462" s="141">
        <f>S462*H462</f>
        <v>0</v>
      </c>
      <c r="AR462" s="142" t="s">
        <v>151</v>
      </c>
      <c r="AT462" s="142" t="s">
        <v>146</v>
      </c>
      <c r="AU462" s="142" t="s">
        <v>165</v>
      </c>
      <c r="AY462" s="16" t="s">
        <v>144</v>
      </c>
      <c r="BE462" s="143">
        <f>IF(N462="základní",J462,0)</f>
        <v>0</v>
      </c>
      <c r="BF462" s="143">
        <f>IF(N462="snížená",J462,0)</f>
        <v>0</v>
      </c>
      <c r="BG462" s="143">
        <f>IF(N462="zákl. přenesená",J462,0)</f>
        <v>0</v>
      </c>
      <c r="BH462" s="143">
        <f>IF(N462="sníž. přenesená",J462,0)</f>
        <v>0</v>
      </c>
      <c r="BI462" s="143">
        <f>IF(N462="nulová",J462,0)</f>
        <v>0</v>
      </c>
      <c r="BJ462" s="16" t="s">
        <v>152</v>
      </c>
      <c r="BK462" s="143">
        <f>ROUND(I462*H462,2)</f>
        <v>0</v>
      </c>
      <c r="BL462" s="16" t="s">
        <v>151</v>
      </c>
      <c r="BM462" s="142" t="s">
        <v>556</v>
      </c>
    </row>
    <row r="463" spans="2:65" s="1" customFormat="1" ht="21.75" customHeight="1">
      <c r="B463" s="31"/>
      <c r="C463" s="131" t="s">
        <v>557</v>
      </c>
      <c r="D463" s="131" t="s">
        <v>146</v>
      </c>
      <c r="E463" s="132" t="s">
        <v>558</v>
      </c>
      <c r="F463" s="133" t="s">
        <v>559</v>
      </c>
      <c r="G463" s="134" t="s">
        <v>206</v>
      </c>
      <c r="H463" s="135">
        <v>28.5</v>
      </c>
      <c r="I463" s="136"/>
      <c r="J463" s="137">
        <f>ROUND(I463*H463,2)</f>
        <v>0</v>
      </c>
      <c r="K463" s="133" t="s">
        <v>150</v>
      </c>
      <c r="L463" s="31"/>
      <c r="M463" s="138" t="s">
        <v>1</v>
      </c>
      <c r="N463" s="139" t="s">
        <v>44</v>
      </c>
      <c r="P463" s="140">
        <f>O463*H463</f>
        <v>0</v>
      </c>
      <c r="Q463" s="140">
        <v>0</v>
      </c>
      <c r="R463" s="140">
        <f>Q463*H463</f>
        <v>0</v>
      </c>
      <c r="S463" s="140">
        <v>0</v>
      </c>
      <c r="T463" s="141">
        <f>S463*H463</f>
        <v>0</v>
      </c>
      <c r="AR463" s="142" t="s">
        <v>151</v>
      </c>
      <c r="AT463" s="142" t="s">
        <v>146</v>
      </c>
      <c r="AU463" s="142" t="s">
        <v>165</v>
      </c>
      <c r="AY463" s="16" t="s">
        <v>144</v>
      </c>
      <c r="BE463" s="143">
        <f>IF(N463="základní",J463,0)</f>
        <v>0</v>
      </c>
      <c r="BF463" s="143">
        <f>IF(N463="snížená",J463,0)</f>
        <v>0</v>
      </c>
      <c r="BG463" s="143">
        <f>IF(N463="zákl. přenesená",J463,0)</f>
        <v>0</v>
      </c>
      <c r="BH463" s="143">
        <f>IF(N463="sníž. přenesená",J463,0)</f>
        <v>0</v>
      </c>
      <c r="BI463" s="143">
        <f>IF(N463="nulová",J463,0)</f>
        <v>0</v>
      </c>
      <c r="BJ463" s="16" t="s">
        <v>152</v>
      </c>
      <c r="BK463" s="143">
        <f>ROUND(I463*H463,2)</f>
        <v>0</v>
      </c>
      <c r="BL463" s="16" t="s">
        <v>151</v>
      </c>
      <c r="BM463" s="142" t="s">
        <v>560</v>
      </c>
    </row>
    <row r="464" spans="2:51" s="12" customFormat="1" ht="10.2">
      <c r="B464" s="144"/>
      <c r="D464" s="145" t="s">
        <v>154</v>
      </c>
      <c r="E464" s="146" t="s">
        <v>1</v>
      </c>
      <c r="F464" s="147" t="s">
        <v>495</v>
      </c>
      <c r="H464" s="146" t="s">
        <v>1</v>
      </c>
      <c r="I464" s="148"/>
      <c r="L464" s="144"/>
      <c r="M464" s="149"/>
      <c r="T464" s="150"/>
      <c r="AT464" s="146" t="s">
        <v>154</v>
      </c>
      <c r="AU464" s="146" t="s">
        <v>165</v>
      </c>
      <c r="AV464" s="12" t="s">
        <v>86</v>
      </c>
      <c r="AW464" s="12" t="s">
        <v>34</v>
      </c>
      <c r="AX464" s="12" t="s">
        <v>78</v>
      </c>
      <c r="AY464" s="146" t="s">
        <v>144</v>
      </c>
    </row>
    <row r="465" spans="2:51" s="13" customFormat="1" ht="10.2">
      <c r="B465" s="151"/>
      <c r="D465" s="145" t="s">
        <v>154</v>
      </c>
      <c r="E465" s="152" t="s">
        <v>1</v>
      </c>
      <c r="F465" s="153" t="s">
        <v>542</v>
      </c>
      <c r="H465" s="154">
        <v>28.5</v>
      </c>
      <c r="I465" s="155"/>
      <c r="L465" s="151"/>
      <c r="M465" s="156"/>
      <c r="T465" s="157"/>
      <c r="AT465" s="152" t="s">
        <v>154</v>
      </c>
      <c r="AU465" s="152" t="s">
        <v>165</v>
      </c>
      <c r="AV465" s="13" t="s">
        <v>152</v>
      </c>
      <c r="AW465" s="13" t="s">
        <v>34</v>
      </c>
      <c r="AX465" s="13" t="s">
        <v>78</v>
      </c>
      <c r="AY465" s="152" t="s">
        <v>144</v>
      </c>
    </row>
    <row r="466" spans="2:51" s="14" customFormat="1" ht="10.2">
      <c r="B466" s="158"/>
      <c r="D466" s="145" t="s">
        <v>154</v>
      </c>
      <c r="E466" s="159" t="s">
        <v>1</v>
      </c>
      <c r="F466" s="160" t="s">
        <v>158</v>
      </c>
      <c r="H466" s="161">
        <v>28.5</v>
      </c>
      <c r="I466" s="162"/>
      <c r="L466" s="158"/>
      <c r="M466" s="163"/>
      <c r="T466" s="164"/>
      <c r="AT466" s="159" t="s">
        <v>154</v>
      </c>
      <c r="AU466" s="159" t="s">
        <v>165</v>
      </c>
      <c r="AV466" s="14" t="s">
        <v>151</v>
      </c>
      <c r="AW466" s="14" t="s">
        <v>34</v>
      </c>
      <c r="AX466" s="14" t="s">
        <v>86</v>
      </c>
      <c r="AY466" s="159" t="s">
        <v>144</v>
      </c>
    </row>
    <row r="467" spans="2:65" s="1" customFormat="1" ht="24.15" customHeight="1">
      <c r="B467" s="31"/>
      <c r="C467" s="131" t="s">
        <v>561</v>
      </c>
      <c r="D467" s="131" t="s">
        <v>146</v>
      </c>
      <c r="E467" s="132" t="s">
        <v>562</v>
      </c>
      <c r="F467" s="133" t="s">
        <v>563</v>
      </c>
      <c r="G467" s="134" t="s">
        <v>206</v>
      </c>
      <c r="H467" s="135">
        <v>6840</v>
      </c>
      <c r="I467" s="136"/>
      <c r="J467" s="137">
        <f>ROUND(I467*H467,2)</f>
        <v>0</v>
      </c>
      <c r="K467" s="133" t="s">
        <v>150</v>
      </c>
      <c r="L467" s="31"/>
      <c r="M467" s="138" t="s">
        <v>1</v>
      </c>
      <c r="N467" s="139" t="s">
        <v>44</v>
      </c>
      <c r="P467" s="140">
        <f>O467*H467</f>
        <v>0</v>
      </c>
      <c r="Q467" s="140">
        <v>0</v>
      </c>
      <c r="R467" s="140">
        <f>Q467*H467</f>
        <v>0</v>
      </c>
      <c r="S467" s="140">
        <v>0</v>
      </c>
      <c r="T467" s="141">
        <f>S467*H467</f>
        <v>0</v>
      </c>
      <c r="AR467" s="142" t="s">
        <v>151</v>
      </c>
      <c r="AT467" s="142" t="s">
        <v>146</v>
      </c>
      <c r="AU467" s="142" t="s">
        <v>165</v>
      </c>
      <c r="AY467" s="16" t="s">
        <v>144</v>
      </c>
      <c r="BE467" s="143">
        <f>IF(N467="základní",J467,0)</f>
        <v>0</v>
      </c>
      <c r="BF467" s="143">
        <f>IF(N467="snížená",J467,0)</f>
        <v>0</v>
      </c>
      <c r="BG467" s="143">
        <f>IF(N467="zákl. přenesená",J467,0)</f>
        <v>0</v>
      </c>
      <c r="BH467" s="143">
        <f>IF(N467="sníž. přenesená",J467,0)</f>
        <v>0</v>
      </c>
      <c r="BI467" s="143">
        <f>IF(N467="nulová",J467,0)</f>
        <v>0</v>
      </c>
      <c r="BJ467" s="16" t="s">
        <v>152</v>
      </c>
      <c r="BK467" s="143">
        <f>ROUND(I467*H467,2)</f>
        <v>0</v>
      </c>
      <c r="BL467" s="16" t="s">
        <v>151</v>
      </c>
      <c r="BM467" s="142" t="s">
        <v>564</v>
      </c>
    </row>
    <row r="468" spans="2:51" s="13" customFormat="1" ht="10.2">
      <c r="B468" s="151"/>
      <c r="D468" s="145" t="s">
        <v>154</v>
      </c>
      <c r="E468" s="152" t="s">
        <v>1</v>
      </c>
      <c r="F468" s="153" t="s">
        <v>547</v>
      </c>
      <c r="H468" s="154">
        <v>6840</v>
      </c>
      <c r="I468" s="155"/>
      <c r="L468" s="151"/>
      <c r="M468" s="156"/>
      <c r="T468" s="157"/>
      <c r="AT468" s="152" t="s">
        <v>154</v>
      </c>
      <c r="AU468" s="152" t="s">
        <v>165</v>
      </c>
      <c r="AV468" s="13" t="s">
        <v>152</v>
      </c>
      <c r="AW468" s="13" t="s">
        <v>34</v>
      </c>
      <c r="AX468" s="13" t="s">
        <v>86</v>
      </c>
      <c r="AY468" s="152" t="s">
        <v>144</v>
      </c>
    </row>
    <row r="469" spans="2:65" s="1" customFormat="1" ht="21.75" customHeight="1">
      <c r="B469" s="31"/>
      <c r="C469" s="131" t="s">
        <v>565</v>
      </c>
      <c r="D469" s="131" t="s">
        <v>146</v>
      </c>
      <c r="E469" s="132" t="s">
        <v>566</v>
      </c>
      <c r="F469" s="133" t="s">
        <v>567</v>
      </c>
      <c r="G469" s="134" t="s">
        <v>206</v>
      </c>
      <c r="H469" s="135">
        <v>28.5</v>
      </c>
      <c r="I469" s="136"/>
      <c r="J469" s="137">
        <f>ROUND(I469*H469,2)</f>
        <v>0</v>
      </c>
      <c r="K469" s="133" t="s">
        <v>150</v>
      </c>
      <c r="L469" s="31"/>
      <c r="M469" s="138" t="s">
        <v>1</v>
      </c>
      <c r="N469" s="139" t="s">
        <v>44</v>
      </c>
      <c r="P469" s="140">
        <f>O469*H469</f>
        <v>0</v>
      </c>
      <c r="Q469" s="140">
        <v>0</v>
      </c>
      <c r="R469" s="140">
        <f>Q469*H469</f>
        <v>0</v>
      </c>
      <c r="S469" s="140">
        <v>0</v>
      </c>
      <c r="T469" s="141">
        <f>S469*H469</f>
        <v>0</v>
      </c>
      <c r="AR469" s="142" t="s">
        <v>151</v>
      </c>
      <c r="AT469" s="142" t="s">
        <v>146</v>
      </c>
      <c r="AU469" s="142" t="s">
        <v>165</v>
      </c>
      <c r="AY469" s="16" t="s">
        <v>144</v>
      </c>
      <c r="BE469" s="143">
        <f>IF(N469="základní",J469,0)</f>
        <v>0</v>
      </c>
      <c r="BF469" s="143">
        <f>IF(N469="snížená",J469,0)</f>
        <v>0</v>
      </c>
      <c r="BG469" s="143">
        <f>IF(N469="zákl. přenesená",J469,0)</f>
        <v>0</v>
      </c>
      <c r="BH469" s="143">
        <f>IF(N469="sníž. přenesená",J469,0)</f>
        <v>0</v>
      </c>
      <c r="BI469" s="143">
        <f>IF(N469="nulová",J469,0)</f>
        <v>0</v>
      </c>
      <c r="BJ469" s="16" t="s">
        <v>152</v>
      </c>
      <c r="BK469" s="143">
        <f>ROUND(I469*H469,2)</f>
        <v>0</v>
      </c>
      <c r="BL469" s="16" t="s">
        <v>151</v>
      </c>
      <c r="BM469" s="142" t="s">
        <v>568</v>
      </c>
    </row>
    <row r="470" spans="2:63" s="11" customFormat="1" ht="22.8" customHeight="1">
      <c r="B470" s="119"/>
      <c r="D470" s="120" t="s">
        <v>77</v>
      </c>
      <c r="E470" s="129" t="s">
        <v>569</v>
      </c>
      <c r="F470" s="129" t="s">
        <v>570</v>
      </c>
      <c r="I470" s="122"/>
      <c r="J470" s="130">
        <f>BK470</f>
        <v>0</v>
      </c>
      <c r="L470" s="119"/>
      <c r="M470" s="124"/>
      <c r="P470" s="125">
        <f>SUM(P471:P475)</f>
        <v>0</v>
      </c>
      <c r="R470" s="125">
        <f>SUM(R471:R475)</f>
        <v>0</v>
      </c>
      <c r="T470" s="126">
        <f>SUM(T471:T475)</f>
        <v>0</v>
      </c>
      <c r="AR470" s="120" t="s">
        <v>86</v>
      </c>
      <c r="AT470" s="127" t="s">
        <v>77</v>
      </c>
      <c r="AU470" s="127" t="s">
        <v>86</v>
      </c>
      <c r="AY470" s="120" t="s">
        <v>144</v>
      </c>
      <c r="BK470" s="128">
        <f>SUM(BK471:BK475)</f>
        <v>0</v>
      </c>
    </row>
    <row r="471" spans="2:65" s="1" customFormat="1" ht="33" customHeight="1">
      <c r="B471" s="31"/>
      <c r="C471" s="131" t="s">
        <v>571</v>
      </c>
      <c r="D471" s="131" t="s">
        <v>146</v>
      </c>
      <c r="E471" s="132" t="s">
        <v>572</v>
      </c>
      <c r="F471" s="133" t="s">
        <v>573</v>
      </c>
      <c r="G471" s="134" t="s">
        <v>179</v>
      </c>
      <c r="H471" s="135">
        <v>23.13</v>
      </c>
      <c r="I471" s="136"/>
      <c r="J471" s="137">
        <f>ROUND(I471*H471,2)</f>
        <v>0</v>
      </c>
      <c r="K471" s="133" t="s">
        <v>150</v>
      </c>
      <c r="L471" s="31"/>
      <c r="M471" s="138" t="s">
        <v>1</v>
      </c>
      <c r="N471" s="139" t="s">
        <v>44</v>
      </c>
      <c r="P471" s="140">
        <f>O471*H471</f>
        <v>0</v>
      </c>
      <c r="Q471" s="140">
        <v>0</v>
      </c>
      <c r="R471" s="140">
        <f>Q471*H471</f>
        <v>0</v>
      </c>
      <c r="S471" s="140">
        <v>0</v>
      </c>
      <c r="T471" s="141">
        <f>S471*H471</f>
        <v>0</v>
      </c>
      <c r="AR471" s="142" t="s">
        <v>151</v>
      </c>
      <c r="AT471" s="142" t="s">
        <v>146</v>
      </c>
      <c r="AU471" s="142" t="s">
        <v>152</v>
      </c>
      <c r="AY471" s="16" t="s">
        <v>144</v>
      </c>
      <c r="BE471" s="143">
        <f>IF(N471="základní",J471,0)</f>
        <v>0</v>
      </c>
      <c r="BF471" s="143">
        <f>IF(N471="snížená",J471,0)</f>
        <v>0</v>
      </c>
      <c r="BG471" s="143">
        <f>IF(N471="zákl. přenesená",J471,0)</f>
        <v>0</v>
      </c>
      <c r="BH471" s="143">
        <f>IF(N471="sníž. přenesená",J471,0)</f>
        <v>0</v>
      </c>
      <c r="BI471" s="143">
        <f>IF(N471="nulová",J471,0)</f>
        <v>0</v>
      </c>
      <c r="BJ471" s="16" t="s">
        <v>152</v>
      </c>
      <c r="BK471" s="143">
        <f>ROUND(I471*H471,2)</f>
        <v>0</v>
      </c>
      <c r="BL471" s="16" t="s">
        <v>151</v>
      </c>
      <c r="BM471" s="142" t="s">
        <v>574</v>
      </c>
    </row>
    <row r="472" spans="2:65" s="1" customFormat="1" ht="24.15" customHeight="1">
      <c r="B472" s="31"/>
      <c r="C472" s="131" t="s">
        <v>575</v>
      </c>
      <c r="D472" s="131" t="s">
        <v>146</v>
      </c>
      <c r="E472" s="132" t="s">
        <v>576</v>
      </c>
      <c r="F472" s="133" t="s">
        <v>577</v>
      </c>
      <c r="G472" s="134" t="s">
        <v>179</v>
      </c>
      <c r="H472" s="135">
        <v>23.13</v>
      </c>
      <c r="I472" s="136"/>
      <c r="J472" s="137">
        <f>ROUND(I472*H472,2)</f>
        <v>0</v>
      </c>
      <c r="K472" s="133" t="s">
        <v>150</v>
      </c>
      <c r="L472" s="31"/>
      <c r="M472" s="138" t="s">
        <v>1</v>
      </c>
      <c r="N472" s="139" t="s">
        <v>44</v>
      </c>
      <c r="P472" s="140">
        <f>O472*H472</f>
        <v>0</v>
      </c>
      <c r="Q472" s="140">
        <v>0</v>
      </c>
      <c r="R472" s="140">
        <f>Q472*H472</f>
        <v>0</v>
      </c>
      <c r="S472" s="140">
        <v>0</v>
      </c>
      <c r="T472" s="141">
        <f>S472*H472</f>
        <v>0</v>
      </c>
      <c r="AR472" s="142" t="s">
        <v>151</v>
      </c>
      <c r="AT472" s="142" t="s">
        <v>146</v>
      </c>
      <c r="AU472" s="142" t="s">
        <v>152</v>
      </c>
      <c r="AY472" s="16" t="s">
        <v>144</v>
      </c>
      <c r="BE472" s="143">
        <f>IF(N472="základní",J472,0)</f>
        <v>0</v>
      </c>
      <c r="BF472" s="143">
        <f>IF(N472="snížená",J472,0)</f>
        <v>0</v>
      </c>
      <c r="BG472" s="143">
        <f>IF(N472="zákl. přenesená",J472,0)</f>
        <v>0</v>
      </c>
      <c r="BH472" s="143">
        <f>IF(N472="sníž. přenesená",J472,0)</f>
        <v>0</v>
      </c>
      <c r="BI472" s="143">
        <f>IF(N472="nulová",J472,0)</f>
        <v>0</v>
      </c>
      <c r="BJ472" s="16" t="s">
        <v>152</v>
      </c>
      <c r="BK472" s="143">
        <f>ROUND(I472*H472,2)</f>
        <v>0</v>
      </c>
      <c r="BL472" s="16" t="s">
        <v>151</v>
      </c>
      <c r="BM472" s="142" t="s">
        <v>578</v>
      </c>
    </row>
    <row r="473" spans="2:65" s="1" customFormat="1" ht="24.15" customHeight="1">
      <c r="B473" s="31"/>
      <c r="C473" s="131" t="s">
        <v>579</v>
      </c>
      <c r="D473" s="131" t="s">
        <v>146</v>
      </c>
      <c r="E473" s="132" t="s">
        <v>580</v>
      </c>
      <c r="F473" s="133" t="s">
        <v>581</v>
      </c>
      <c r="G473" s="134" t="s">
        <v>179</v>
      </c>
      <c r="H473" s="135">
        <v>138.78</v>
      </c>
      <c r="I473" s="136"/>
      <c r="J473" s="137">
        <f>ROUND(I473*H473,2)</f>
        <v>0</v>
      </c>
      <c r="K473" s="133" t="s">
        <v>150</v>
      </c>
      <c r="L473" s="31"/>
      <c r="M473" s="138" t="s">
        <v>1</v>
      </c>
      <c r="N473" s="139" t="s">
        <v>44</v>
      </c>
      <c r="P473" s="140">
        <f>O473*H473</f>
        <v>0</v>
      </c>
      <c r="Q473" s="140">
        <v>0</v>
      </c>
      <c r="R473" s="140">
        <f>Q473*H473</f>
        <v>0</v>
      </c>
      <c r="S473" s="140">
        <v>0</v>
      </c>
      <c r="T473" s="141">
        <f>S473*H473</f>
        <v>0</v>
      </c>
      <c r="AR473" s="142" t="s">
        <v>151</v>
      </c>
      <c r="AT473" s="142" t="s">
        <v>146</v>
      </c>
      <c r="AU473" s="142" t="s">
        <v>152</v>
      </c>
      <c r="AY473" s="16" t="s">
        <v>144</v>
      </c>
      <c r="BE473" s="143">
        <f>IF(N473="základní",J473,0)</f>
        <v>0</v>
      </c>
      <c r="BF473" s="143">
        <f>IF(N473="snížená",J473,0)</f>
        <v>0</v>
      </c>
      <c r="BG473" s="143">
        <f>IF(N473="zákl. přenesená",J473,0)</f>
        <v>0</v>
      </c>
      <c r="BH473" s="143">
        <f>IF(N473="sníž. přenesená",J473,0)</f>
        <v>0</v>
      </c>
      <c r="BI473" s="143">
        <f>IF(N473="nulová",J473,0)</f>
        <v>0</v>
      </c>
      <c r="BJ473" s="16" t="s">
        <v>152</v>
      </c>
      <c r="BK473" s="143">
        <f>ROUND(I473*H473,2)</f>
        <v>0</v>
      </c>
      <c r="BL473" s="16" t="s">
        <v>151</v>
      </c>
      <c r="BM473" s="142" t="s">
        <v>582</v>
      </c>
    </row>
    <row r="474" spans="2:51" s="13" customFormat="1" ht="10.2">
      <c r="B474" s="151"/>
      <c r="D474" s="145" t="s">
        <v>154</v>
      </c>
      <c r="F474" s="153" t="s">
        <v>583</v>
      </c>
      <c r="H474" s="154">
        <v>138.78</v>
      </c>
      <c r="I474" s="155"/>
      <c r="L474" s="151"/>
      <c r="M474" s="156"/>
      <c r="T474" s="157"/>
      <c r="AT474" s="152" t="s">
        <v>154</v>
      </c>
      <c r="AU474" s="152" t="s">
        <v>152</v>
      </c>
      <c r="AV474" s="13" t="s">
        <v>152</v>
      </c>
      <c r="AW474" s="13" t="s">
        <v>4</v>
      </c>
      <c r="AX474" s="13" t="s">
        <v>86</v>
      </c>
      <c r="AY474" s="152" t="s">
        <v>144</v>
      </c>
    </row>
    <row r="475" spans="2:65" s="1" customFormat="1" ht="33" customHeight="1">
      <c r="B475" s="31"/>
      <c r="C475" s="131" t="s">
        <v>584</v>
      </c>
      <c r="D475" s="131" t="s">
        <v>146</v>
      </c>
      <c r="E475" s="132" t="s">
        <v>585</v>
      </c>
      <c r="F475" s="133" t="s">
        <v>586</v>
      </c>
      <c r="G475" s="134" t="s">
        <v>179</v>
      </c>
      <c r="H475" s="135">
        <v>23.13</v>
      </c>
      <c r="I475" s="136"/>
      <c r="J475" s="137">
        <f>ROUND(I475*H475,2)</f>
        <v>0</v>
      </c>
      <c r="K475" s="133" t="s">
        <v>150</v>
      </c>
      <c r="L475" s="31"/>
      <c r="M475" s="138" t="s">
        <v>1</v>
      </c>
      <c r="N475" s="139" t="s">
        <v>44</v>
      </c>
      <c r="P475" s="140">
        <f>O475*H475</f>
        <v>0</v>
      </c>
      <c r="Q475" s="140">
        <v>0</v>
      </c>
      <c r="R475" s="140">
        <f>Q475*H475</f>
        <v>0</v>
      </c>
      <c r="S475" s="140">
        <v>0</v>
      </c>
      <c r="T475" s="141">
        <f>S475*H475</f>
        <v>0</v>
      </c>
      <c r="AR475" s="142" t="s">
        <v>151</v>
      </c>
      <c r="AT475" s="142" t="s">
        <v>146</v>
      </c>
      <c r="AU475" s="142" t="s">
        <v>152</v>
      </c>
      <c r="AY475" s="16" t="s">
        <v>144</v>
      </c>
      <c r="BE475" s="143">
        <f>IF(N475="základní",J475,0)</f>
        <v>0</v>
      </c>
      <c r="BF475" s="143">
        <f>IF(N475="snížená",J475,0)</f>
        <v>0</v>
      </c>
      <c r="BG475" s="143">
        <f>IF(N475="zákl. přenesená",J475,0)</f>
        <v>0</v>
      </c>
      <c r="BH475" s="143">
        <f>IF(N475="sníž. přenesená",J475,0)</f>
        <v>0</v>
      </c>
      <c r="BI475" s="143">
        <f>IF(N475="nulová",J475,0)</f>
        <v>0</v>
      </c>
      <c r="BJ475" s="16" t="s">
        <v>152</v>
      </c>
      <c r="BK475" s="143">
        <f>ROUND(I475*H475,2)</f>
        <v>0</v>
      </c>
      <c r="BL475" s="16" t="s">
        <v>151</v>
      </c>
      <c r="BM475" s="142" t="s">
        <v>587</v>
      </c>
    </row>
    <row r="476" spans="2:63" s="11" customFormat="1" ht="22.8" customHeight="1">
      <c r="B476" s="119"/>
      <c r="D476" s="120" t="s">
        <v>77</v>
      </c>
      <c r="E476" s="129" t="s">
        <v>588</v>
      </c>
      <c r="F476" s="129" t="s">
        <v>589</v>
      </c>
      <c r="I476" s="122"/>
      <c r="J476" s="130">
        <f>BK476</f>
        <v>0</v>
      </c>
      <c r="L476" s="119"/>
      <c r="M476" s="124"/>
      <c r="P476" s="125">
        <f>P477</f>
        <v>0</v>
      </c>
      <c r="R476" s="125">
        <f>R477</f>
        <v>0</v>
      </c>
      <c r="T476" s="126">
        <f>T477</f>
        <v>0</v>
      </c>
      <c r="AR476" s="120" t="s">
        <v>86</v>
      </c>
      <c r="AT476" s="127" t="s">
        <v>77</v>
      </c>
      <c r="AU476" s="127" t="s">
        <v>86</v>
      </c>
      <c r="AY476" s="120" t="s">
        <v>144</v>
      </c>
      <c r="BK476" s="128">
        <f>BK477</f>
        <v>0</v>
      </c>
    </row>
    <row r="477" spans="2:65" s="1" customFormat="1" ht="21.75" customHeight="1">
      <c r="B477" s="31"/>
      <c r="C477" s="131" t="s">
        <v>590</v>
      </c>
      <c r="D477" s="131" t="s">
        <v>146</v>
      </c>
      <c r="E477" s="132" t="s">
        <v>591</v>
      </c>
      <c r="F477" s="133" t="s">
        <v>592</v>
      </c>
      <c r="G477" s="134" t="s">
        <v>179</v>
      </c>
      <c r="H477" s="135">
        <v>63.698</v>
      </c>
      <c r="I477" s="136"/>
      <c r="J477" s="137">
        <f>ROUND(I477*H477,2)</f>
        <v>0</v>
      </c>
      <c r="K477" s="133" t="s">
        <v>150</v>
      </c>
      <c r="L477" s="31"/>
      <c r="M477" s="138" t="s">
        <v>1</v>
      </c>
      <c r="N477" s="139" t="s">
        <v>44</v>
      </c>
      <c r="P477" s="140">
        <f>O477*H477</f>
        <v>0</v>
      </c>
      <c r="Q477" s="140">
        <v>0</v>
      </c>
      <c r="R477" s="140">
        <f>Q477*H477</f>
        <v>0</v>
      </c>
      <c r="S477" s="140">
        <v>0</v>
      </c>
      <c r="T477" s="141">
        <f>S477*H477</f>
        <v>0</v>
      </c>
      <c r="AR477" s="142" t="s">
        <v>151</v>
      </c>
      <c r="AT477" s="142" t="s">
        <v>146</v>
      </c>
      <c r="AU477" s="142" t="s">
        <v>152</v>
      </c>
      <c r="AY477" s="16" t="s">
        <v>144</v>
      </c>
      <c r="BE477" s="143">
        <f>IF(N477="základní",J477,0)</f>
        <v>0</v>
      </c>
      <c r="BF477" s="143">
        <f>IF(N477="snížená",J477,0)</f>
        <v>0</v>
      </c>
      <c r="BG477" s="143">
        <f>IF(N477="zákl. přenesená",J477,0)</f>
        <v>0</v>
      </c>
      <c r="BH477" s="143">
        <f>IF(N477="sníž. přenesená",J477,0)</f>
        <v>0</v>
      </c>
      <c r="BI477" s="143">
        <f>IF(N477="nulová",J477,0)</f>
        <v>0</v>
      </c>
      <c r="BJ477" s="16" t="s">
        <v>152</v>
      </c>
      <c r="BK477" s="143">
        <f>ROUND(I477*H477,2)</f>
        <v>0</v>
      </c>
      <c r="BL477" s="16" t="s">
        <v>151</v>
      </c>
      <c r="BM477" s="142" t="s">
        <v>593</v>
      </c>
    </row>
    <row r="478" spans="2:63" s="11" customFormat="1" ht="25.95" customHeight="1">
      <c r="B478" s="119"/>
      <c r="D478" s="120" t="s">
        <v>77</v>
      </c>
      <c r="E478" s="121" t="s">
        <v>594</v>
      </c>
      <c r="F478" s="121" t="s">
        <v>595</v>
      </c>
      <c r="I478" s="122"/>
      <c r="J478" s="123">
        <f>BK478</f>
        <v>0</v>
      </c>
      <c r="L478" s="119"/>
      <c r="M478" s="124"/>
      <c r="P478" s="125">
        <f>P479+P532+P541+P597+P609+P645+P662+P683+P777</f>
        <v>0</v>
      </c>
      <c r="R478" s="125">
        <f>R479+R532+R541+R597+R609+R645+R662+R683+R777</f>
        <v>57.325452729478</v>
      </c>
      <c r="T478" s="126">
        <f>T479+T532+T541+T597+T609+T645+T662+T683+T777</f>
        <v>1.8615732699999998</v>
      </c>
      <c r="AR478" s="120" t="s">
        <v>152</v>
      </c>
      <c r="AT478" s="127" t="s">
        <v>77</v>
      </c>
      <c r="AU478" s="127" t="s">
        <v>78</v>
      </c>
      <c r="AY478" s="120" t="s">
        <v>144</v>
      </c>
      <c r="BK478" s="128">
        <f>BK479+BK532+BK541+BK597+BK609+BK645+BK662+BK683+BK777</f>
        <v>0</v>
      </c>
    </row>
    <row r="479" spans="2:63" s="11" customFormat="1" ht="22.8" customHeight="1">
      <c r="B479" s="119"/>
      <c r="D479" s="120" t="s">
        <v>77</v>
      </c>
      <c r="E479" s="129" t="s">
        <v>596</v>
      </c>
      <c r="F479" s="129" t="s">
        <v>597</v>
      </c>
      <c r="I479" s="122"/>
      <c r="J479" s="130">
        <f>BK479</f>
        <v>0</v>
      </c>
      <c r="L479" s="119"/>
      <c r="M479" s="124"/>
      <c r="P479" s="125">
        <f>SUM(P480:P531)</f>
        <v>0</v>
      </c>
      <c r="R479" s="125">
        <f>SUM(R480:R531)</f>
        <v>0.308183308528</v>
      </c>
      <c r="T479" s="126">
        <f>SUM(T480:T531)</f>
        <v>0</v>
      </c>
      <c r="AR479" s="120" t="s">
        <v>152</v>
      </c>
      <c r="AT479" s="127" t="s">
        <v>77</v>
      </c>
      <c r="AU479" s="127" t="s">
        <v>86</v>
      </c>
      <c r="AY479" s="120" t="s">
        <v>144</v>
      </c>
      <c r="BK479" s="128">
        <f>SUM(BK480:BK531)</f>
        <v>0</v>
      </c>
    </row>
    <row r="480" spans="2:65" s="1" customFormat="1" ht="24.15" customHeight="1">
      <c r="B480" s="31"/>
      <c r="C480" s="131" t="s">
        <v>598</v>
      </c>
      <c r="D480" s="131" t="s">
        <v>146</v>
      </c>
      <c r="E480" s="132" t="s">
        <v>599</v>
      </c>
      <c r="F480" s="133" t="s">
        <v>600</v>
      </c>
      <c r="G480" s="134" t="s">
        <v>149</v>
      </c>
      <c r="H480" s="135">
        <v>25.97</v>
      </c>
      <c r="I480" s="136"/>
      <c r="J480" s="137">
        <f>ROUND(I480*H480,2)</f>
        <v>0</v>
      </c>
      <c r="K480" s="133" t="s">
        <v>150</v>
      </c>
      <c r="L480" s="31"/>
      <c r="M480" s="138" t="s">
        <v>1</v>
      </c>
      <c r="N480" s="139" t="s">
        <v>44</v>
      </c>
      <c r="P480" s="140">
        <f>O480*H480</f>
        <v>0</v>
      </c>
      <c r="Q480" s="140">
        <v>0</v>
      </c>
      <c r="R480" s="140">
        <f>Q480*H480</f>
        <v>0</v>
      </c>
      <c r="S480" s="140">
        <v>0</v>
      </c>
      <c r="T480" s="141">
        <f>S480*H480</f>
        <v>0</v>
      </c>
      <c r="AR480" s="142" t="s">
        <v>240</v>
      </c>
      <c r="AT480" s="142" t="s">
        <v>146</v>
      </c>
      <c r="AU480" s="142" t="s">
        <v>152</v>
      </c>
      <c r="AY480" s="16" t="s">
        <v>144</v>
      </c>
      <c r="BE480" s="143">
        <f>IF(N480="základní",J480,0)</f>
        <v>0</v>
      </c>
      <c r="BF480" s="143">
        <f>IF(N480="snížená",J480,0)</f>
        <v>0</v>
      </c>
      <c r="BG480" s="143">
        <f>IF(N480="zákl. přenesená",J480,0)</f>
        <v>0</v>
      </c>
      <c r="BH480" s="143">
        <f>IF(N480="sníž. přenesená",J480,0)</f>
        <v>0</v>
      </c>
      <c r="BI480" s="143">
        <f>IF(N480="nulová",J480,0)</f>
        <v>0</v>
      </c>
      <c r="BJ480" s="16" t="s">
        <v>152</v>
      </c>
      <c r="BK480" s="143">
        <f>ROUND(I480*H480,2)</f>
        <v>0</v>
      </c>
      <c r="BL480" s="16" t="s">
        <v>240</v>
      </c>
      <c r="BM480" s="142" t="s">
        <v>601</v>
      </c>
    </row>
    <row r="481" spans="2:51" s="12" customFormat="1" ht="10.2">
      <c r="B481" s="144"/>
      <c r="D481" s="145" t="s">
        <v>154</v>
      </c>
      <c r="E481" s="146" t="s">
        <v>1</v>
      </c>
      <c r="F481" s="147" t="s">
        <v>602</v>
      </c>
      <c r="H481" s="146" t="s">
        <v>1</v>
      </c>
      <c r="I481" s="148"/>
      <c r="L481" s="144"/>
      <c r="M481" s="149"/>
      <c r="T481" s="150"/>
      <c r="AT481" s="146" t="s">
        <v>154</v>
      </c>
      <c r="AU481" s="146" t="s">
        <v>152</v>
      </c>
      <c r="AV481" s="12" t="s">
        <v>86</v>
      </c>
      <c r="AW481" s="12" t="s">
        <v>34</v>
      </c>
      <c r="AX481" s="12" t="s">
        <v>78</v>
      </c>
      <c r="AY481" s="146" t="s">
        <v>144</v>
      </c>
    </row>
    <row r="482" spans="2:51" s="13" customFormat="1" ht="10.2">
      <c r="B482" s="151"/>
      <c r="D482" s="145" t="s">
        <v>154</v>
      </c>
      <c r="E482" s="152" t="s">
        <v>1</v>
      </c>
      <c r="F482" s="153" t="s">
        <v>603</v>
      </c>
      <c r="H482" s="154">
        <v>25.97</v>
      </c>
      <c r="I482" s="155"/>
      <c r="L482" s="151"/>
      <c r="M482" s="156"/>
      <c r="T482" s="157"/>
      <c r="AT482" s="152" t="s">
        <v>154</v>
      </c>
      <c r="AU482" s="152" t="s">
        <v>152</v>
      </c>
      <c r="AV482" s="13" t="s">
        <v>152</v>
      </c>
      <c r="AW482" s="13" t="s">
        <v>34</v>
      </c>
      <c r="AX482" s="13" t="s">
        <v>78</v>
      </c>
      <c r="AY482" s="152" t="s">
        <v>144</v>
      </c>
    </row>
    <row r="483" spans="2:51" s="14" customFormat="1" ht="10.2">
      <c r="B483" s="158"/>
      <c r="D483" s="145" t="s">
        <v>154</v>
      </c>
      <c r="E483" s="159" t="s">
        <v>1</v>
      </c>
      <c r="F483" s="160" t="s">
        <v>158</v>
      </c>
      <c r="H483" s="161">
        <v>25.97</v>
      </c>
      <c r="I483" s="162"/>
      <c r="L483" s="158"/>
      <c r="M483" s="163"/>
      <c r="T483" s="164"/>
      <c r="AT483" s="159" t="s">
        <v>154</v>
      </c>
      <c r="AU483" s="159" t="s">
        <v>152</v>
      </c>
      <c r="AV483" s="14" t="s">
        <v>151</v>
      </c>
      <c r="AW483" s="14" t="s">
        <v>34</v>
      </c>
      <c r="AX483" s="14" t="s">
        <v>86</v>
      </c>
      <c r="AY483" s="159" t="s">
        <v>144</v>
      </c>
    </row>
    <row r="484" spans="2:65" s="1" customFormat="1" ht="24.15" customHeight="1">
      <c r="B484" s="31"/>
      <c r="C484" s="168" t="s">
        <v>604</v>
      </c>
      <c r="D484" s="168" t="s">
        <v>275</v>
      </c>
      <c r="E484" s="169" t="s">
        <v>605</v>
      </c>
      <c r="F484" s="170" t="s">
        <v>606</v>
      </c>
      <c r="G484" s="171" t="s">
        <v>607</v>
      </c>
      <c r="H484" s="172">
        <v>38.955</v>
      </c>
      <c r="I484" s="173"/>
      <c r="J484" s="174">
        <f>ROUND(I484*H484,2)</f>
        <v>0</v>
      </c>
      <c r="K484" s="170" t="s">
        <v>150</v>
      </c>
      <c r="L484" s="175"/>
      <c r="M484" s="176" t="s">
        <v>1</v>
      </c>
      <c r="N484" s="177" t="s">
        <v>44</v>
      </c>
      <c r="P484" s="140">
        <f>O484*H484</f>
        <v>0</v>
      </c>
      <c r="Q484" s="140">
        <v>0.001</v>
      </c>
      <c r="R484" s="140">
        <f>Q484*H484</f>
        <v>0.038955</v>
      </c>
      <c r="S484" s="140">
        <v>0</v>
      </c>
      <c r="T484" s="141">
        <f>S484*H484</f>
        <v>0</v>
      </c>
      <c r="AR484" s="142" t="s">
        <v>355</v>
      </c>
      <c r="AT484" s="142" t="s">
        <v>275</v>
      </c>
      <c r="AU484" s="142" t="s">
        <v>152</v>
      </c>
      <c r="AY484" s="16" t="s">
        <v>144</v>
      </c>
      <c r="BE484" s="143">
        <f>IF(N484="základní",J484,0)</f>
        <v>0</v>
      </c>
      <c r="BF484" s="143">
        <f>IF(N484="snížená",J484,0)</f>
        <v>0</v>
      </c>
      <c r="BG484" s="143">
        <f>IF(N484="zákl. přenesená",J484,0)</f>
        <v>0</v>
      </c>
      <c r="BH484" s="143">
        <f>IF(N484="sníž. přenesená",J484,0)</f>
        <v>0</v>
      </c>
      <c r="BI484" s="143">
        <f>IF(N484="nulová",J484,0)</f>
        <v>0</v>
      </c>
      <c r="BJ484" s="16" t="s">
        <v>152</v>
      </c>
      <c r="BK484" s="143">
        <f>ROUND(I484*H484,2)</f>
        <v>0</v>
      </c>
      <c r="BL484" s="16" t="s">
        <v>240</v>
      </c>
      <c r="BM484" s="142" t="s">
        <v>608</v>
      </c>
    </row>
    <row r="485" spans="2:47" s="1" customFormat="1" ht="19.2">
      <c r="B485" s="31"/>
      <c r="D485" s="145" t="s">
        <v>222</v>
      </c>
      <c r="F485" s="165" t="s">
        <v>609</v>
      </c>
      <c r="I485" s="166"/>
      <c r="L485" s="31"/>
      <c r="M485" s="167"/>
      <c r="T485" s="55"/>
      <c r="AT485" s="16" t="s">
        <v>222</v>
      </c>
      <c r="AU485" s="16" t="s">
        <v>152</v>
      </c>
    </row>
    <row r="486" spans="2:51" s="13" customFormat="1" ht="10.2">
      <c r="B486" s="151"/>
      <c r="D486" s="145" t="s">
        <v>154</v>
      </c>
      <c r="E486" s="152" t="s">
        <v>1</v>
      </c>
      <c r="F486" s="153" t="s">
        <v>610</v>
      </c>
      <c r="H486" s="154">
        <v>38.955</v>
      </c>
      <c r="I486" s="155"/>
      <c r="L486" s="151"/>
      <c r="M486" s="156"/>
      <c r="T486" s="157"/>
      <c r="AT486" s="152" t="s">
        <v>154</v>
      </c>
      <c r="AU486" s="152" t="s">
        <v>152</v>
      </c>
      <c r="AV486" s="13" t="s">
        <v>152</v>
      </c>
      <c r="AW486" s="13" t="s">
        <v>34</v>
      </c>
      <c r="AX486" s="13" t="s">
        <v>86</v>
      </c>
      <c r="AY486" s="152" t="s">
        <v>144</v>
      </c>
    </row>
    <row r="487" spans="2:65" s="1" customFormat="1" ht="24.15" customHeight="1">
      <c r="B487" s="31"/>
      <c r="C487" s="131" t="s">
        <v>611</v>
      </c>
      <c r="D487" s="131" t="s">
        <v>146</v>
      </c>
      <c r="E487" s="132" t="s">
        <v>612</v>
      </c>
      <c r="F487" s="133" t="s">
        <v>613</v>
      </c>
      <c r="G487" s="134" t="s">
        <v>149</v>
      </c>
      <c r="H487" s="135">
        <v>2.494</v>
      </c>
      <c r="I487" s="136"/>
      <c r="J487" s="137">
        <f>ROUND(I487*H487,2)</f>
        <v>0</v>
      </c>
      <c r="K487" s="133" t="s">
        <v>150</v>
      </c>
      <c r="L487" s="31"/>
      <c r="M487" s="138" t="s">
        <v>1</v>
      </c>
      <c r="N487" s="139" t="s">
        <v>44</v>
      </c>
      <c r="P487" s="140">
        <f>O487*H487</f>
        <v>0</v>
      </c>
      <c r="Q487" s="140">
        <v>0</v>
      </c>
      <c r="R487" s="140">
        <f>Q487*H487</f>
        <v>0</v>
      </c>
      <c r="S487" s="140">
        <v>0</v>
      </c>
      <c r="T487" s="141">
        <f>S487*H487</f>
        <v>0</v>
      </c>
      <c r="AR487" s="142" t="s">
        <v>240</v>
      </c>
      <c r="AT487" s="142" t="s">
        <v>146</v>
      </c>
      <c r="AU487" s="142" t="s">
        <v>152</v>
      </c>
      <c r="AY487" s="16" t="s">
        <v>144</v>
      </c>
      <c r="BE487" s="143">
        <f>IF(N487="základní",J487,0)</f>
        <v>0</v>
      </c>
      <c r="BF487" s="143">
        <f>IF(N487="snížená",J487,0)</f>
        <v>0</v>
      </c>
      <c r="BG487" s="143">
        <f>IF(N487="zákl. přenesená",J487,0)</f>
        <v>0</v>
      </c>
      <c r="BH487" s="143">
        <f>IF(N487="sníž. přenesená",J487,0)</f>
        <v>0</v>
      </c>
      <c r="BI487" s="143">
        <f>IF(N487="nulová",J487,0)</f>
        <v>0</v>
      </c>
      <c r="BJ487" s="16" t="s">
        <v>152</v>
      </c>
      <c r="BK487" s="143">
        <f>ROUND(I487*H487,2)</f>
        <v>0</v>
      </c>
      <c r="BL487" s="16" t="s">
        <v>240</v>
      </c>
      <c r="BM487" s="142" t="s">
        <v>614</v>
      </c>
    </row>
    <row r="488" spans="2:51" s="12" customFormat="1" ht="10.2">
      <c r="B488" s="144"/>
      <c r="D488" s="145" t="s">
        <v>154</v>
      </c>
      <c r="E488" s="146" t="s">
        <v>1</v>
      </c>
      <c r="F488" s="147" t="s">
        <v>215</v>
      </c>
      <c r="H488" s="146" t="s">
        <v>1</v>
      </c>
      <c r="I488" s="148"/>
      <c r="L488" s="144"/>
      <c r="M488" s="149"/>
      <c r="T488" s="150"/>
      <c r="AT488" s="146" t="s">
        <v>154</v>
      </c>
      <c r="AU488" s="146" t="s">
        <v>152</v>
      </c>
      <c r="AV488" s="12" t="s">
        <v>86</v>
      </c>
      <c r="AW488" s="12" t="s">
        <v>34</v>
      </c>
      <c r="AX488" s="12" t="s">
        <v>78</v>
      </c>
      <c r="AY488" s="146" t="s">
        <v>144</v>
      </c>
    </row>
    <row r="489" spans="2:51" s="13" customFormat="1" ht="10.2">
      <c r="B489" s="151"/>
      <c r="D489" s="145" t="s">
        <v>154</v>
      </c>
      <c r="E489" s="152" t="s">
        <v>1</v>
      </c>
      <c r="F489" s="153" t="s">
        <v>428</v>
      </c>
      <c r="H489" s="154">
        <v>2.494</v>
      </c>
      <c r="I489" s="155"/>
      <c r="L489" s="151"/>
      <c r="M489" s="156"/>
      <c r="T489" s="157"/>
      <c r="AT489" s="152" t="s">
        <v>154</v>
      </c>
      <c r="AU489" s="152" t="s">
        <v>152</v>
      </c>
      <c r="AV489" s="13" t="s">
        <v>152</v>
      </c>
      <c r="AW489" s="13" t="s">
        <v>34</v>
      </c>
      <c r="AX489" s="13" t="s">
        <v>78</v>
      </c>
      <c r="AY489" s="152" t="s">
        <v>144</v>
      </c>
    </row>
    <row r="490" spans="2:51" s="14" customFormat="1" ht="10.2">
      <c r="B490" s="158"/>
      <c r="D490" s="145" t="s">
        <v>154</v>
      </c>
      <c r="E490" s="159" t="s">
        <v>1</v>
      </c>
      <c r="F490" s="160" t="s">
        <v>158</v>
      </c>
      <c r="H490" s="161">
        <v>2.494</v>
      </c>
      <c r="I490" s="162"/>
      <c r="L490" s="158"/>
      <c r="M490" s="163"/>
      <c r="T490" s="164"/>
      <c r="AT490" s="159" t="s">
        <v>154</v>
      </c>
      <c r="AU490" s="159" t="s">
        <v>152</v>
      </c>
      <c r="AV490" s="14" t="s">
        <v>151</v>
      </c>
      <c r="AW490" s="14" t="s">
        <v>34</v>
      </c>
      <c r="AX490" s="14" t="s">
        <v>86</v>
      </c>
      <c r="AY490" s="159" t="s">
        <v>144</v>
      </c>
    </row>
    <row r="491" spans="2:65" s="1" customFormat="1" ht="24.15" customHeight="1">
      <c r="B491" s="31"/>
      <c r="C491" s="168" t="s">
        <v>615</v>
      </c>
      <c r="D491" s="168" t="s">
        <v>275</v>
      </c>
      <c r="E491" s="169" t="s">
        <v>605</v>
      </c>
      <c r="F491" s="170" t="s">
        <v>606</v>
      </c>
      <c r="G491" s="171" t="s">
        <v>607</v>
      </c>
      <c r="H491" s="172">
        <v>3.741</v>
      </c>
      <c r="I491" s="173"/>
      <c r="J491" s="174">
        <f>ROUND(I491*H491,2)</f>
        <v>0</v>
      </c>
      <c r="K491" s="170" t="s">
        <v>150</v>
      </c>
      <c r="L491" s="175"/>
      <c r="M491" s="176" t="s">
        <v>1</v>
      </c>
      <c r="N491" s="177" t="s">
        <v>44</v>
      </c>
      <c r="P491" s="140">
        <f>O491*H491</f>
        <v>0</v>
      </c>
      <c r="Q491" s="140">
        <v>0.001</v>
      </c>
      <c r="R491" s="140">
        <f>Q491*H491</f>
        <v>0.003741</v>
      </c>
      <c r="S491" s="140">
        <v>0</v>
      </c>
      <c r="T491" s="141">
        <f>S491*H491</f>
        <v>0</v>
      </c>
      <c r="AR491" s="142" t="s">
        <v>355</v>
      </c>
      <c r="AT491" s="142" t="s">
        <v>275</v>
      </c>
      <c r="AU491" s="142" t="s">
        <v>152</v>
      </c>
      <c r="AY491" s="16" t="s">
        <v>144</v>
      </c>
      <c r="BE491" s="143">
        <f>IF(N491="základní",J491,0)</f>
        <v>0</v>
      </c>
      <c r="BF491" s="143">
        <f>IF(N491="snížená",J491,0)</f>
        <v>0</v>
      </c>
      <c r="BG491" s="143">
        <f>IF(N491="zákl. přenesená",J491,0)</f>
        <v>0</v>
      </c>
      <c r="BH491" s="143">
        <f>IF(N491="sníž. přenesená",J491,0)</f>
        <v>0</v>
      </c>
      <c r="BI491" s="143">
        <f>IF(N491="nulová",J491,0)</f>
        <v>0</v>
      </c>
      <c r="BJ491" s="16" t="s">
        <v>152</v>
      </c>
      <c r="BK491" s="143">
        <f>ROUND(I491*H491,2)</f>
        <v>0</v>
      </c>
      <c r="BL491" s="16" t="s">
        <v>240</v>
      </c>
      <c r="BM491" s="142" t="s">
        <v>616</v>
      </c>
    </row>
    <row r="492" spans="2:47" s="1" customFormat="1" ht="19.2">
      <c r="B492" s="31"/>
      <c r="D492" s="145" t="s">
        <v>222</v>
      </c>
      <c r="F492" s="165" t="s">
        <v>609</v>
      </c>
      <c r="I492" s="166"/>
      <c r="L492" s="31"/>
      <c r="M492" s="167"/>
      <c r="T492" s="55"/>
      <c r="AT492" s="16" t="s">
        <v>222</v>
      </c>
      <c r="AU492" s="16" t="s">
        <v>152</v>
      </c>
    </row>
    <row r="493" spans="2:51" s="13" customFormat="1" ht="10.2">
      <c r="B493" s="151"/>
      <c r="D493" s="145" t="s">
        <v>154</v>
      </c>
      <c r="E493" s="152" t="s">
        <v>1</v>
      </c>
      <c r="F493" s="153" t="s">
        <v>617</v>
      </c>
      <c r="H493" s="154">
        <v>3.741</v>
      </c>
      <c r="I493" s="155"/>
      <c r="L493" s="151"/>
      <c r="M493" s="156"/>
      <c r="T493" s="157"/>
      <c r="AT493" s="152" t="s">
        <v>154</v>
      </c>
      <c r="AU493" s="152" t="s">
        <v>152</v>
      </c>
      <c r="AV493" s="13" t="s">
        <v>152</v>
      </c>
      <c r="AW493" s="13" t="s">
        <v>34</v>
      </c>
      <c r="AX493" s="13" t="s">
        <v>86</v>
      </c>
      <c r="AY493" s="152" t="s">
        <v>144</v>
      </c>
    </row>
    <row r="494" spans="2:65" s="1" customFormat="1" ht="24.15" customHeight="1">
      <c r="B494" s="31"/>
      <c r="C494" s="131" t="s">
        <v>618</v>
      </c>
      <c r="D494" s="131" t="s">
        <v>146</v>
      </c>
      <c r="E494" s="132" t="s">
        <v>619</v>
      </c>
      <c r="F494" s="133" t="s">
        <v>620</v>
      </c>
      <c r="G494" s="134" t="s">
        <v>149</v>
      </c>
      <c r="H494" s="135">
        <v>22.5</v>
      </c>
      <c r="I494" s="136"/>
      <c r="J494" s="137">
        <f>ROUND(I494*H494,2)</f>
        <v>0</v>
      </c>
      <c r="K494" s="133" t="s">
        <v>150</v>
      </c>
      <c r="L494" s="31"/>
      <c r="M494" s="138" t="s">
        <v>1</v>
      </c>
      <c r="N494" s="139" t="s">
        <v>44</v>
      </c>
      <c r="P494" s="140">
        <f>O494*H494</f>
        <v>0</v>
      </c>
      <c r="Q494" s="140">
        <v>4E-05</v>
      </c>
      <c r="R494" s="140">
        <f>Q494*H494</f>
        <v>0.0009000000000000001</v>
      </c>
      <c r="S494" s="140">
        <v>0</v>
      </c>
      <c r="T494" s="141">
        <f>S494*H494</f>
        <v>0</v>
      </c>
      <c r="AR494" s="142" t="s">
        <v>240</v>
      </c>
      <c r="AT494" s="142" t="s">
        <v>146</v>
      </c>
      <c r="AU494" s="142" t="s">
        <v>152</v>
      </c>
      <c r="AY494" s="16" t="s">
        <v>144</v>
      </c>
      <c r="BE494" s="143">
        <f>IF(N494="základní",J494,0)</f>
        <v>0</v>
      </c>
      <c r="BF494" s="143">
        <f>IF(N494="snížená",J494,0)</f>
        <v>0</v>
      </c>
      <c r="BG494" s="143">
        <f>IF(N494="zákl. přenesená",J494,0)</f>
        <v>0</v>
      </c>
      <c r="BH494" s="143">
        <f>IF(N494="sníž. přenesená",J494,0)</f>
        <v>0</v>
      </c>
      <c r="BI494" s="143">
        <f>IF(N494="nulová",J494,0)</f>
        <v>0</v>
      </c>
      <c r="BJ494" s="16" t="s">
        <v>152</v>
      </c>
      <c r="BK494" s="143">
        <f>ROUND(I494*H494,2)</f>
        <v>0</v>
      </c>
      <c r="BL494" s="16" t="s">
        <v>240</v>
      </c>
      <c r="BM494" s="142" t="s">
        <v>621</v>
      </c>
    </row>
    <row r="495" spans="2:51" s="12" customFormat="1" ht="10.2">
      <c r="B495" s="144"/>
      <c r="D495" s="145" t="s">
        <v>154</v>
      </c>
      <c r="E495" s="146" t="s">
        <v>1</v>
      </c>
      <c r="F495" s="147" t="s">
        <v>163</v>
      </c>
      <c r="H495" s="146" t="s">
        <v>1</v>
      </c>
      <c r="I495" s="148"/>
      <c r="L495" s="144"/>
      <c r="M495" s="149"/>
      <c r="T495" s="150"/>
      <c r="AT495" s="146" t="s">
        <v>154</v>
      </c>
      <c r="AU495" s="146" t="s">
        <v>152</v>
      </c>
      <c r="AV495" s="12" t="s">
        <v>86</v>
      </c>
      <c r="AW495" s="12" t="s">
        <v>34</v>
      </c>
      <c r="AX495" s="12" t="s">
        <v>78</v>
      </c>
      <c r="AY495" s="146" t="s">
        <v>144</v>
      </c>
    </row>
    <row r="496" spans="2:51" s="13" customFormat="1" ht="10.2">
      <c r="B496" s="151"/>
      <c r="D496" s="145" t="s">
        <v>154</v>
      </c>
      <c r="E496" s="152" t="s">
        <v>1</v>
      </c>
      <c r="F496" s="153" t="s">
        <v>268</v>
      </c>
      <c r="H496" s="154">
        <v>22.5</v>
      </c>
      <c r="I496" s="155"/>
      <c r="L496" s="151"/>
      <c r="M496" s="156"/>
      <c r="T496" s="157"/>
      <c r="AT496" s="152" t="s">
        <v>154</v>
      </c>
      <c r="AU496" s="152" t="s">
        <v>152</v>
      </c>
      <c r="AV496" s="13" t="s">
        <v>152</v>
      </c>
      <c r="AW496" s="13" t="s">
        <v>34</v>
      </c>
      <c r="AX496" s="13" t="s">
        <v>78</v>
      </c>
      <c r="AY496" s="152" t="s">
        <v>144</v>
      </c>
    </row>
    <row r="497" spans="2:51" s="14" customFormat="1" ht="10.2">
      <c r="B497" s="158"/>
      <c r="D497" s="145" t="s">
        <v>154</v>
      </c>
      <c r="E497" s="159" t="s">
        <v>1</v>
      </c>
      <c r="F497" s="160" t="s">
        <v>158</v>
      </c>
      <c r="H497" s="161">
        <v>22.5</v>
      </c>
      <c r="I497" s="162"/>
      <c r="L497" s="158"/>
      <c r="M497" s="163"/>
      <c r="T497" s="164"/>
      <c r="AT497" s="159" t="s">
        <v>154</v>
      </c>
      <c r="AU497" s="159" t="s">
        <v>152</v>
      </c>
      <c r="AV497" s="14" t="s">
        <v>151</v>
      </c>
      <c r="AW497" s="14" t="s">
        <v>34</v>
      </c>
      <c r="AX497" s="14" t="s">
        <v>86</v>
      </c>
      <c r="AY497" s="159" t="s">
        <v>144</v>
      </c>
    </row>
    <row r="498" spans="2:65" s="1" customFormat="1" ht="16.5" customHeight="1">
      <c r="B498" s="31"/>
      <c r="C498" s="168" t="s">
        <v>622</v>
      </c>
      <c r="D498" s="168" t="s">
        <v>275</v>
      </c>
      <c r="E498" s="169" t="s">
        <v>623</v>
      </c>
      <c r="F498" s="170" t="s">
        <v>624</v>
      </c>
      <c r="G498" s="171" t="s">
        <v>149</v>
      </c>
      <c r="H498" s="172">
        <v>27.473</v>
      </c>
      <c r="I498" s="173"/>
      <c r="J498" s="174">
        <f>ROUND(I498*H498,2)</f>
        <v>0</v>
      </c>
      <c r="K498" s="170" t="s">
        <v>150</v>
      </c>
      <c r="L498" s="175"/>
      <c r="M498" s="176" t="s">
        <v>1</v>
      </c>
      <c r="N498" s="177" t="s">
        <v>44</v>
      </c>
      <c r="P498" s="140">
        <f>O498*H498</f>
        <v>0</v>
      </c>
      <c r="Q498" s="140">
        <v>0.0003</v>
      </c>
      <c r="R498" s="140">
        <f>Q498*H498</f>
        <v>0.008241899999999998</v>
      </c>
      <c r="S498" s="140">
        <v>0</v>
      </c>
      <c r="T498" s="141">
        <f>S498*H498</f>
        <v>0</v>
      </c>
      <c r="AR498" s="142" t="s">
        <v>355</v>
      </c>
      <c r="AT498" s="142" t="s">
        <v>275</v>
      </c>
      <c r="AU498" s="142" t="s">
        <v>152</v>
      </c>
      <c r="AY498" s="16" t="s">
        <v>144</v>
      </c>
      <c r="BE498" s="143">
        <f>IF(N498="základní",J498,0)</f>
        <v>0</v>
      </c>
      <c r="BF498" s="143">
        <f>IF(N498="snížená",J498,0)</f>
        <v>0</v>
      </c>
      <c r="BG498" s="143">
        <f>IF(N498="zákl. přenesená",J498,0)</f>
        <v>0</v>
      </c>
      <c r="BH498" s="143">
        <f>IF(N498="sníž. přenesená",J498,0)</f>
        <v>0</v>
      </c>
      <c r="BI498" s="143">
        <f>IF(N498="nulová",J498,0)</f>
        <v>0</v>
      </c>
      <c r="BJ498" s="16" t="s">
        <v>152</v>
      </c>
      <c r="BK498" s="143">
        <f>ROUND(I498*H498,2)</f>
        <v>0</v>
      </c>
      <c r="BL498" s="16" t="s">
        <v>240</v>
      </c>
      <c r="BM498" s="142" t="s">
        <v>625</v>
      </c>
    </row>
    <row r="499" spans="2:51" s="13" customFormat="1" ht="10.2">
      <c r="B499" s="151"/>
      <c r="D499" s="145" t="s">
        <v>154</v>
      </c>
      <c r="E499" s="152" t="s">
        <v>1</v>
      </c>
      <c r="F499" s="153" t="s">
        <v>626</v>
      </c>
      <c r="H499" s="154">
        <v>27.473</v>
      </c>
      <c r="I499" s="155"/>
      <c r="L499" s="151"/>
      <c r="M499" s="156"/>
      <c r="T499" s="157"/>
      <c r="AT499" s="152" t="s">
        <v>154</v>
      </c>
      <c r="AU499" s="152" t="s">
        <v>152</v>
      </c>
      <c r="AV499" s="13" t="s">
        <v>152</v>
      </c>
      <c r="AW499" s="13" t="s">
        <v>34</v>
      </c>
      <c r="AX499" s="13" t="s">
        <v>86</v>
      </c>
      <c r="AY499" s="152" t="s">
        <v>144</v>
      </c>
    </row>
    <row r="500" spans="2:65" s="1" customFormat="1" ht="24.15" customHeight="1">
      <c r="B500" s="31"/>
      <c r="C500" s="131" t="s">
        <v>627</v>
      </c>
      <c r="D500" s="131" t="s">
        <v>146</v>
      </c>
      <c r="E500" s="132" t="s">
        <v>628</v>
      </c>
      <c r="F500" s="133" t="s">
        <v>629</v>
      </c>
      <c r="G500" s="134" t="s">
        <v>206</v>
      </c>
      <c r="H500" s="135">
        <v>28.125</v>
      </c>
      <c r="I500" s="136"/>
      <c r="J500" s="137">
        <f>ROUND(I500*H500,2)</f>
        <v>0</v>
      </c>
      <c r="K500" s="133" t="s">
        <v>150</v>
      </c>
      <c r="L500" s="31"/>
      <c r="M500" s="138" t="s">
        <v>1</v>
      </c>
      <c r="N500" s="139" t="s">
        <v>44</v>
      </c>
      <c r="P500" s="140">
        <f>O500*H500</f>
        <v>0</v>
      </c>
      <c r="Q500" s="140">
        <v>0.00016</v>
      </c>
      <c r="R500" s="140">
        <f>Q500*H500</f>
        <v>0.0045000000000000005</v>
      </c>
      <c r="S500" s="140">
        <v>0</v>
      </c>
      <c r="T500" s="141">
        <f>S500*H500</f>
        <v>0</v>
      </c>
      <c r="AR500" s="142" t="s">
        <v>240</v>
      </c>
      <c r="AT500" s="142" t="s">
        <v>146</v>
      </c>
      <c r="AU500" s="142" t="s">
        <v>152</v>
      </c>
      <c r="AY500" s="16" t="s">
        <v>144</v>
      </c>
      <c r="BE500" s="143">
        <f>IF(N500="základní",J500,0)</f>
        <v>0</v>
      </c>
      <c r="BF500" s="143">
        <f>IF(N500="snížená",J500,0)</f>
        <v>0</v>
      </c>
      <c r="BG500" s="143">
        <f>IF(N500="zákl. přenesená",J500,0)</f>
        <v>0</v>
      </c>
      <c r="BH500" s="143">
        <f>IF(N500="sníž. přenesená",J500,0)</f>
        <v>0</v>
      </c>
      <c r="BI500" s="143">
        <f>IF(N500="nulová",J500,0)</f>
        <v>0</v>
      </c>
      <c r="BJ500" s="16" t="s">
        <v>152</v>
      </c>
      <c r="BK500" s="143">
        <f>ROUND(I500*H500,2)</f>
        <v>0</v>
      </c>
      <c r="BL500" s="16" t="s">
        <v>240</v>
      </c>
      <c r="BM500" s="142" t="s">
        <v>630</v>
      </c>
    </row>
    <row r="501" spans="2:65" s="1" customFormat="1" ht="24.15" customHeight="1">
      <c r="B501" s="31"/>
      <c r="C501" s="131" t="s">
        <v>631</v>
      </c>
      <c r="D501" s="131" t="s">
        <v>146</v>
      </c>
      <c r="E501" s="132" t="s">
        <v>632</v>
      </c>
      <c r="F501" s="133" t="s">
        <v>633</v>
      </c>
      <c r="G501" s="134" t="s">
        <v>149</v>
      </c>
      <c r="H501" s="135">
        <v>22.5</v>
      </c>
      <c r="I501" s="136"/>
      <c r="J501" s="137">
        <f>ROUND(I501*H501,2)</f>
        <v>0</v>
      </c>
      <c r="K501" s="133" t="s">
        <v>150</v>
      </c>
      <c r="L501" s="31"/>
      <c r="M501" s="138" t="s">
        <v>1</v>
      </c>
      <c r="N501" s="139" t="s">
        <v>44</v>
      </c>
      <c r="P501" s="140">
        <f>O501*H501</f>
        <v>0</v>
      </c>
      <c r="Q501" s="140">
        <v>0</v>
      </c>
      <c r="R501" s="140">
        <f>Q501*H501</f>
        <v>0</v>
      </c>
      <c r="S501" s="140">
        <v>0</v>
      </c>
      <c r="T501" s="141">
        <f>S501*H501</f>
        <v>0</v>
      </c>
      <c r="AR501" s="142" t="s">
        <v>240</v>
      </c>
      <c r="AT501" s="142" t="s">
        <v>146</v>
      </c>
      <c r="AU501" s="142" t="s">
        <v>152</v>
      </c>
      <c r="AY501" s="16" t="s">
        <v>144</v>
      </c>
      <c r="BE501" s="143">
        <f>IF(N501="základní",J501,0)</f>
        <v>0</v>
      </c>
      <c r="BF501" s="143">
        <f>IF(N501="snížená",J501,0)</f>
        <v>0</v>
      </c>
      <c r="BG501" s="143">
        <f>IF(N501="zákl. přenesená",J501,0)</f>
        <v>0</v>
      </c>
      <c r="BH501" s="143">
        <f>IF(N501="sníž. přenesená",J501,0)</f>
        <v>0</v>
      </c>
      <c r="BI501" s="143">
        <f>IF(N501="nulová",J501,0)</f>
        <v>0</v>
      </c>
      <c r="BJ501" s="16" t="s">
        <v>152</v>
      </c>
      <c r="BK501" s="143">
        <f>ROUND(I501*H501,2)</f>
        <v>0</v>
      </c>
      <c r="BL501" s="16" t="s">
        <v>240</v>
      </c>
      <c r="BM501" s="142" t="s">
        <v>634</v>
      </c>
    </row>
    <row r="502" spans="2:51" s="12" customFormat="1" ht="10.2">
      <c r="B502" s="144"/>
      <c r="D502" s="145" t="s">
        <v>154</v>
      </c>
      <c r="E502" s="146" t="s">
        <v>1</v>
      </c>
      <c r="F502" s="147" t="s">
        <v>163</v>
      </c>
      <c r="H502" s="146" t="s">
        <v>1</v>
      </c>
      <c r="I502" s="148"/>
      <c r="L502" s="144"/>
      <c r="M502" s="149"/>
      <c r="T502" s="150"/>
      <c r="AT502" s="146" t="s">
        <v>154</v>
      </c>
      <c r="AU502" s="146" t="s">
        <v>152</v>
      </c>
      <c r="AV502" s="12" t="s">
        <v>86</v>
      </c>
      <c r="AW502" s="12" t="s">
        <v>34</v>
      </c>
      <c r="AX502" s="12" t="s">
        <v>78</v>
      </c>
      <c r="AY502" s="146" t="s">
        <v>144</v>
      </c>
    </row>
    <row r="503" spans="2:51" s="13" customFormat="1" ht="10.2">
      <c r="B503" s="151"/>
      <c r="D503" s="145" t="s">
        <v>154</v>
      </c>
      <c r="E503" s="152" t="s">
        <v>1</v>
      </c>
      <c r="F503" s="153" t="s">
        <v>268</v>
      </c>
      <c r="H503" s="154">
        <v>22.5</v>
      </c>
      <c r="I503" s="155"/>
      <c r="L503" s="151"/>
      <c r="M503" s="156"/>
      <c r="T503" s="157"/>
      <c r="AT503" s="152" t="s">
        <v>154</v>
      </c>
      <c r="AU503" s="152" t="s">
        <v>152</v>
      </c>
      <c r="AV503" s="13" t="s">
        <v>152</v>
      </c>
      <c r="AW503" s="13" t="s">
        <v>34</v>
      </c>
      <c r="AX503" s="13" t="s">
        <v>78</v>
      </c>
      <c r="AY503" s="152" t="s">
        <v>144</v>
      </c>
    </row>
    <row r="504" spans="2:51" s="14" customFormat="1" ht="10.2">
      <c r="B504" s="158"/>
      <c r="D504" s="145" t="s">
        <v>154</v>
      </c>
      <c r="E504" s="159" t="s">
        <v>1</v>
      </c>
      <c r="F504" s="160" t="s">
        <v>158</v>
      </c>
      <c r="H504" s="161">
        <v>22.5</v>
      </c>
      <c r="I504" s="162"/>
      <c r="L504" s="158"/>
      <c r="M504" s="163"/>
      <c r="T504" s="164"/>
      <c r="AT504" s="159" t="s">
        <v>154</v>
      </c>
      <c r="AU504" s="159" t="s">
        <v>152</v>
      </c>
      <c r="AV504" s="14" t="s">
        <v>151</v>
      </c>
      <c r="AW504" s="14" t="s">
        <v>34</v>
      </c>
      <c r="AX504" s="14" t="s">
        <v>86</v>
      </c>
      <c r="AY504" s="159" t="s">
        <v>144</v>
      </c>
    </row>
    <row r="505" spans="2:65" s="1" customFormat="1" ht="16.5" customHeight="1">
      <c r="B505" s="31"/>
      <c r="C505" s="168" t="s">
        <v>635</v>
      </c>
      <c r="D505" s="168" t="s">
        <v>275</v>
      </c>
      <c r="E505" s="169" t="s">
        <v>636</v>
      </c>
      <c r="F505" s="170" t="s">
        <v>637</v>
      </c>
      <c r="G505" s="171" t="s">
        <v>607</v>
      </c>
      <c r="H505" s="172">
        <v>112.5</v>
      </c>
      <c r="I505" s="173"/>
      <c r="J505" s="174">
        <f>ROUND(I505*H505,2)</f>
        <v>0</v>
      </c>
      <c r="K505" s="170" t="s">
        <v>150</v>
      </c>
      <c r="L505" s="175"/>
      <c r="M505" s="176" t="s">
        <v>1</v>
      </c>
      <c r="N505" s="177" t="s">
        <v>44</v>
      </c>
      <c r="P505" s="140">
        <f>O505*H505</f>
        <v>0</v>
      </c>
      <c r="Q505" s="140">
        <v>0.001</v>
      </c>
      <c r="R505" s="140">
        <f>Q505*H505</f>
        <v>0.1125</v>
      </c>
      <c r="S505" s="140">
        <v>0</v>
      </c>
      <c r="T505" s="141">
        <f>S505*H505</f>
        <v>0</v>
      </c>
      <c r="AR505" s="142" t="s">
        <v>355</v>
      </c>
      <c r="AT505" s="142" t="s">
        <v>275</v>
      </c>
      <c r="AU505" s="142" t="s">
        <v>152</v>
      </c>
      <c r="AY505" s="16" t="s">
        <v>144</v>
      </c>
      <c r="BE505" s="143">
        <f>IF(N505="základní",J505,0)</f>
        <v>0</v>
      </c>
      <c r="BF505" s="143">
        <f>IF(N505="snížená",J505,0)</f>
        <v>0</v>
      </c>
      <c r="BG505" s="143">
        <f>IF(N505="zákl. přenesená",J505,0)</f>
        <v>0</v>
      </c>
      <c r="BH505" s="143">
        <f>IF(N505="sníž. přenesená",J505,0)</f>
        <v>0</v>
      </c>
      <c r="BI505" s="143">
        <f>IF(N505="nulová",J505,0)</f>
        <v>0</v>
      </c>
      <c r="BJ505" s="16" t="s">
        <v>152</v>
      </c>
      <c r="BK505" s="143">
        <f>ROUND(I505*H505,2)</f>
        <v>0</v>
      </c>
      <c r="BL505" s="16" t="s">
        <v>240</v>
      </c>
      <c r="BM505" s="142" t="s">
        <v>638</v>
      </c>
    </row>
    <row r="506" spans="2:51" s="13" customFormat="1" ht="10.2">
      <c r="B506" s="151"/>
      <c r="D506" s="145" t="s">
        <v>154</v>
      </c>
      <c r="E506" s="152" t="s">
        <v>1</v>
      </c>
      <c r="F506" s="153" t="s">
        <v>639</v>
      </c>
      <c r="H506" s="154">
        <v>112.5</v>
      </c>
      <c r="I506" s="155"/>
      <c r="L506" s="151"/>
      <c r="M506" s="156"/>
      <c r="T506" s="157"/>
      <c r="AT506" s="152" t="s">
        <v>154</v>
      </c>
      <c r="AU506" s="152" t="s">
        <v>152</v>
      </c>
      <c r="AV506" s="13" t="s">
        <v>152</v>
      </c>
      <c r="AW506" s="13" t="s">
        <v>34</v>
      </c>
      <c r="AX506" s="13" t="s">
        <v>86</v>
      </c>
      <c r="AY506" s="152" t="s">
        <v>144</v>
      </c>
    </row>
    <row r="507" spans="2:65" s="1" customFormat="1" ht="24.15" customHeight="1">
      <c r="B507" s="31"/>
      <c r="C507" s="131" t="s">
        <v>640</v>
      </c>
      <c r="D507" s="131" t="s">
        <v>146</v>
      </c>
      <c r="E507" s="132" t="s">
        <v>632</v>
      </c>
      <c r="F507" s="133" t="s">
        <v>633</v>
      </c>
      <c r="G507" s="134" t="s">
        <v>149</v>
      </c>
      <c r="H507" s="135">
        <v>22.5</v>
      </c>
      <c r="I507" s="136"/>
      <c r="J507" s="137">
        <f>ROUND(I507*H507,2)</f>
        <v>0</v>
      </c>
      <c r="K507" s="133" t="s">
        <v>150</v>
      </c>
      <c r="L507" s="31"/>
      <c r="M507" s="138" t="s">
        <v>1</v>
      </c>
      <c r="N507" s="139" t="s">
        <v>44</v>
      </c>
      <c r="P507" s="140">
        <f>O507*H507</f>
        <v>0</v>
      </c>
      <c r="Q507" s="140">
        <v>0</v>
      </c>
      <c r="R507" s="140">
        <f>Q507*H507</f>
        <v>0</v>
      </c>
      <c r="S507" s="140">
        <v>0</v>
      </c>
      <c r="T507" s="141">
        <f>S507*H507</f>
        <v>0</v>
      </c>
      <c r="AR507" s="142" t="s">
        <v>240</v>
      </c>
      <c r="AT507" s="142" t="s">
        <v>146</v>
      </c>
      <c r="AU507" s="142" t="s">
        <v>152</v>
      </c>
      <c r="AY507" s="16" t="s">
        <v>144</v>
      </c>
      <c r="BE507" s="143">
        <f>IF(N507="základní",J507,0)</f>
        <v>0</v>
      </c>
      <c r="BF507" s="143">
        <f>IF(N507="snížená",J507,0)</f>
        <v>0</v>
      </c>
      <c r="BG507" s="143">
        <f>IF(N507="zákl. přenesená",J507,0)</f>
        <v>0</v>
      </c>
      <c r="BH507" s="143">
        <f>IF(N507="sníž. přenesená",J507,0)</f>
        <v>0</v>
      </c>
      <c r="BI507" s="143">
        <f>IF(N507="nulová",J507,0)</f>
        <v>0</v>
      </c>
      <c r="BJ507" s="16" t="s">
        <v>152</v>
      </c>
      <c r="BK507" s="143">
        <f>ROUND(I507*H507,2)</f>
        <v>0</v>
      </c>
      <c r="BL507" s="16" t="s">
        <v>240</v>
      </c>
      <c r="BM507" s="142" t="s">
        <v>641</v>
      </c>
    </row>
    <row r="508" spans="2:51" s="12" customFormat="1" ht="10.2">
      <c r="B508" s="144"/>
      <c r="D508" s="145" t="s">
        <v>154</v>
      </c>
      <c r="E508" s="146" t="s">
        <v>1</v>
      </c>
      <c r="F508" s="147" t="s">
        <v>163</v>
      </c>
      <c r="H508" s="146" t="s">
        <v>1</v>
      </c>
      <c r="I508" s="148"/>
      <c r="L508" s="144"/>
      <c r="M508" s="149"/>
      <c r="T508" s="150"/>
      <c r="AT508" s="146" t="s">
        <v>154</v>
      </c>
      <c r="AU508" s="146" t="s">
        <v>152</v>
      </c>
      <c r="AV508" s="12" t="s">
        <v>86</v>
      </c>
      <c r="AW508" s="12" t="s">
        <v>34</v>
      </c>
      <c r="AX508" s="12" t="s">
        <v>78</v>
      </c>
      <c r="AY508" s="146" t="s">
        <v>144</v>
      </c>
    </row>
    <row r="509" spans="2:51" s="13" customFormat="1" ht="10.2">
      <c r="B509" s="151"/>
      <c r="D509" s="145" t="s">
        <v>154</v>
      </c>
      <c r="E509" s="152" t="s">
        <v>1</v>
      </c>
      <c r="F509" s="153" t="s">
        <v>268</v>
      </c>
      <c r="H509" s="154">
        <v>22.5</v>
      </c>
      <c r="I509" s="155"/>
      <c r="L509" s="151"/>
      <c r="M509" s="156"/>
      <c r="T509" s="157"/>
      <c r="AT509" s="152" t="s">
        <v>154</v>
      </c>
      <c r="AU509" s="152" t="s">
        <v>152</v>
      </c>
      <c r="AV509" s="13" t="s">
        <v>152</v>
      </c>
      <c r="AW509" s="13" t="s">
        <v>34</v>
      </c>
      <c r="AX509" s="13" t="s">
        <v>78</v>
      </c>
      <c r="AY509" s="152" t="s">
        <v>144</v>
      </c>
    </row>
    <row r="510" spans="2:51" s="14" customFormat="1" ht="10.2">
      <c r="B510" s="158"/>
      <c r="D510" s="145" t="s">
        <v>154</v>
      </c>
      <c r="E510" s="159" t="s">
        <v>1</v>
      </c>
      <c r="F510" s="160" t="s">
        <v>158</v>
      </c>
      <c r="H510" s="161">
        <v>22.5</v>
      </c>
      <c r="I510" s="162"/>
      <c r="L510" s="158"/>
      <c r="M510" s="163"/>
      <c r="T510" s="164"/>
      <c r="AT510" s="159" t="s">
        <v>154</v>
      </c>
      <c r="AU510" s="159" t="s">
        <v>152</v>
      </c>
      <c r="AV510" s="14" t="s">
        <v>151</v>
      </c>
      <c r="AW510" s="14" t="s">
        <v>34</v>
      </c>
      <c r="AX510" s="14" t="s">
        <v>86</v>
      </c>
      <c r="AY510" s="159" t="s">
        <v>144</v>
      </c>
    </row>
    <row r="511" spans="2:65" s="1" customFormat="1" ht="16.5" customHeight="1">
      <c r="B511" s="31"/>
      <c r="C511" s="168" t="s">
        <v>642</v>
      </c>
      <c r="D511" s="168" t="s">
        <v>275</v>
      </c>
      <c r="E511" s="169" t="s">
        <v>643</v>
      </c>
      <c r="F511" s="170" t="s">
        <v>644</v>
      </c>
      <c r="G511" s="171" t="s">
        <v>607</v>
      </c>
      <c r="H511" s="172">
        <v>90</v>
      </c>
      <c r="I511" s="173"/>
      <c r="J511" s="174">
        <f>ROUND(I511*H511,2)</f>
        <v>0</v>
      </c>
      <c r="K511" s="170" t="s">
        <v>150</v>
      </c>
      <c r="L511" s="175"/>
      <c r="M511" s="176" t="s">
        <v>1</v>
      </c>
      <c r="N511" s="177" t="s">
        <v>44</v>
      </c>
      <c r="P511" s="140">
        <f>O511*H511</f>
        <v>0</v>
      </c>
      <c r="Q511" s="140">
        <v>0.001</v>
      </c>
      <c r="R511" s="140">
        <f>Q511*H511</f>
        <v>0.09</v>
      </c>
      <c r="S511" s="140">
        <v>0</v>
      </c>
      <c r="T511" s="141">
        <f>S511*H511</f>
        <v>0</v>
      </c>
      <c r="AR511" s="142" t="s">
        <v>355</v>
      </c>
      <c r="AT511" s="142" t="s">
        <v>275</v>
      </c>
      <c r="AU511" s="142" t="s">
        <v>152</v>
      </c>
      <c r="AY511" s="16" t="s">
        <v>144</v>
      </c>
      <c r="BE511" s="143">
        <f>IF(N511="základní",J511,0)</f>
        <v>0</v>
      </c>
      <c r="BF511" s="143">
        <f>IF(N511="snížená",J511,0)</f>
        <v>0</v>
      </c>
      <c r="BG511" s="143">
        <f>IF(N511="zákl. přenesená",J511,0)</f>
        <v>0</v>
      </c>
      <c r="BH511" s="143">
        <f>IF(N511="sníž. přenesená",J511,0)</f>
        <v>0</v>
      </c>
      <c r="BI511" s="143">
        <f>IF(N511="nulová",J511,0)</f>
        <v>0</v>
      </c>
      <c r="BJ511" s="16" t="s">
        <v>152</v>
      </c>
      <c r="BK511" s="143">
        <f>ROUND(I511*H511,2)</f>
        <v>0</v>
      </c>
      <c r="BL511" s="16" t="s">
        <v>240</v>
      </c>
      <c r="BM511" s="142" t="s">
        <v>645</v>
      </c>
    </row>
    <row r="512" spans="2:51" s="13" customFormat="1" ht="10.2">
      <c r="B512" s="151"/>
      <c r="D512" s="145" t="s">
        <v>154</v>
      </c>
      <c r="E512" s="152" t="s">
        <v>1</v>
      </c>
      <c r="F512" s="153" t="s">
        <v>646</v>
      </c>
      <c r="H512" s="154">
        <v>90</v>
      </c>
      <c r="I512" s="155"/>
      <c r="L512" s="151"/>
      <c r="M512" s="156"/>
      <c r="T512" s="157"/>
      <c r="AT512" s="152" t="s">
        <v>154</v>
      </c>
      <c r="AU512" s="152" t="s">
        <v>152</v>
      </c>
      <c r="AV512" s="13" t="s">
        <v>152</v>
      </c>
      <c r="AW512" s="13" t="s">
        <v>34</v>
      </c>
      <c r="AX512" s="13" t="s">
        <v>86</v>
      </c>
      <c r="AY512" s="152" t="s">
        <v>144</v>
      </c>
    </row>
    <row r="513" spans="2:65" s="1" customFormat="1" ht="24.15" customHeight="1">
      <c r="B513" s="31"/>
      <c r="C513" s="131" t="s">
        <v>647</v>
      </c>
      <c r="D513" s="131" t="s">
        <v>146</v>
      </c>
      <c r="E513" s="132" t="s">
        <v>648</v>
      </c>
      <c r="F513" s="133" t="s">
        <v>649</v>
      </c>
      <c r="G513" s="134" t="s">
        <v>149</v>
      </c>
      <c r="H513" s="135">
        <v>16.881</v>
      </c>
      <c r="I513" s="136"/>
      <c r="J513" s="137">
        <f>ROUND(I513*H513,2)</f>
        <v>0</v>
      </c>
      <c r="K513" s="133" t="s">
        <v>150</v>
      </c>
      <c r="L513" s="31"/>
      <c r="M513" s="138" t="s">
        <v>1</v>
      </c>
      <c r="N513" s="139" t="s">
        <v>44</v>
      </c>
      <c r="P513" s="140">
        <f>O513*H513</f>
        <v>0</v>
      </c>
      <c r="Q513" s="140">
        <v>3.3088E-05</v>
      </c>
      <c r="R513" s="140">
        <f>Q513*H513</f>
        <v>0.000558558528</v>
      </c>
      <c r="S513" s="140">
        <v>0</v>
      </c>
      <c r="T513" s="141">
        <f>S513*H513</f>
        <v>0</v>
      </c>
      <c r="AR513" s="142" t="s">
        <v>240</v>
      </c>
      <c r="AT513" s="142" t="s">
        <v>146</v>
      </c>
      <c r="AU513" s="142" t="s">
        <v>152</v>
      </c>
      <c r="AY513" s="16" t="s">
        <v>144</v>
      </c>
      <c r="BE513" s="143">
        <f>IF(N513="základní",J513,0)</f>
        <v>0</v>
      </c>
      <c r="BF513" s="143">
        <f>IF(N513="snížená",J513,0)</f>
        <v>0</v>
      </c>
      <c r="BG513" s="143">
        <f>IF(N513="zákl. přenesená",J513,0)</f>
        <v>0</v>
      </c>
      <c r="BH513" s="143">
        <f>IF(N513="sníž. přenesená",J513,0)</f>
        <v>0</v>
      </c>
      <c r="BI513" s="143">
        <f>IF(N513="nulová",J513,0)</f>
        <v>0</v>
      </c>
      <c r="BJ513" s="16" t="s">
        <v>152</v>
      </c>
      <c r="BK513" s="143">
        <f>ROUND(I513*H513,2)</f>
        <v>0</v>
      </c>
      <c r="BL513" s="16" t="s">
        <v>240</v>
      </c>
      <c r="BM513" s="142" t="s">
        <v>650</v>
      </c>
    </row>
    <row r="514" spans="2:51" s="12" customFormat="1" ht="10.2">
      <c r="B514" s="144"/>
      <c r="D514" s="145" t="s">
        <v>154</v>
      </c>
      <c r="E514" s="146" t="s">
        <v>1</v>
      </c>
      <c r="F514" s="147" t="s">
        <v>215</v>
      </c>
      <c r="H514" s="146" t="s">
        <v>1</v>
      </c>
      <c r="I514" s="148"/>
      <c r="L514" s="144"/>
      <c r="M514" s="149"/>
      <c r="T514" s="150"/>
      <c r="AT514" s="146" t="s">
        <v>154</v>
      </c>
      <c r="AU514" s="146" t="s">
        <v>152</v>
      </c>
      <c r="AV514" s="12" t="s">
        <v>86</v>
      </c>
      <c r="AW514" s="12" t="s">
        <v>34</v>
      </c>
      <c r="AX514" s="12" t="s">
        <v>78</v>
      </c>
      <c r="AY514" s="146" t="s">
        <v>144</v>
      </c>
    </row>
    <row r="515" spans="2:51" s="13" customFormat="1" ht="10.2">
      <c r="B515" s="151"/>
      <c r="D515" s="145" t="s">
        <v>154</v>
      </c>
      <c r="E515" s="152" t="s">
        <v>1</v>
      </c>
      <c r="F515" s="153" t="s">
        <v>400</v>
      </c>
      <c r="H515" s="154">
        <v>16.881</v>
      </c>
      <c r="I515" s="155"/>
      <c r="L515" s="151"/>
      <c r="M515" s="156"/>
      <c r="T515" s="157"/>
      <c r="AT515" s="152" t="s">
        <v>154</v>
      </c>
      <c r="AU515" s="152" t="s">
        <v>152</v>
      </c>
      <c r="AV515" s="13" t="s">
        <v>152</v>
      </c>
      <c r="AW515" s="13" t="s">
        <v>34</v>
      </c>
      <c r="AX515" s="13" t="s">
        <v>78</v>
      </c>
      <c r="AY515" s="152" t="s">
        <v>144</v>
      </c>
    </row>
    <row r="516" spans="2:51" s="14" customFormat="1" ht="10.2">
      <c r="B516" s="158"/>
      <c r="D516" s="145" t="s">
        <v>154</v>
      </c>
      <c r="E516" s="159" t="s">
        <v>1</v>
      </c>
      <c r="F516" s="160" t="s">
        <v>158</v>
      </c>
      <c r="H516" s="161">
        <v>16.881</v>
      </c>
      <c r="I516" s="162"/>
      <c r="L516" s="158"/>
      <c r="M516" s="163"/>
      <c r="T516" s="164"/>
      <c r="AT516" s="159" t="s">
        <v>154</v>
      </c>
      <c r="AU516" s="159" t="s">
        <v>152</v>
      </c>
      <c r="AV516" s="14" t="s">
        <v>151</v>
      </c>
      <c r="AW516" s="14" t="s">
        <v>34</v>
      </c>
      <c r="AX516" s="14" t="s">
        <v>86</v>
      </c>
      <c r="AY516" s="159" t="s">
        <v>144</v>
      </c>
    </row>
    <row r="517" spans="2:65" s="1" customFormat="1" ht="49.05" customHeight="1">
      <c r="B517" s="31"/>
      <c r="C517" s="168" t="s">
        <v>651</v>
      </c>
      <c r="D517" s="168" t="s">
        <v>275</v>
      </c>
      <c r="E517" s="169" t="s">
        <v>652</v>
      </c>
      <c r="F517" s="170" t="s">
        <v>653</v>
      </c>
      <c r="G517" s="171" t="s">
        <v>149</v>
      </c>
      <c r="H517" s="172">
        <v>19.675</v>
      </c>
      <c r="I517" s="173"/>
      <c r="J517" s="174">
        <f>ROUND(I517*H517,2)</f>
        <v>0</v>
      </c>
      <c r="K517" s="170" t="s">
        <v>150</v>
      </c>
      <c r="L517" s="175"/>
      <c r="M517" s="176" t="s">
        <v>1</v>
      </c>
      <c r="N517" s="177" t="s">
        <v>44</v>
      </c>
      <c r="P517" s="140">
        <f>O517*H517</f>
        <v>0</v>
      </c>
      <c r="Q517" s="140">
        <v>0.00127</v>
      </c>
      <c r="R517" s="140">
        <f>Q517*H517</f>
        <v>0.024987250000000003</v>
      </c>
      <c r="S517" s="140">
        <v>0</v>
      </c>
      <c r="T517" s="141">
        <f>S517*H517</f>
        <v>0</v>
      </c>
      <c r="AR517" s="142" t="s">
        <v>355</v>
      </c>
      <c r="AT517" s="142" t="s">
        <v>275</v>
      </c>
      <c r="AU517" s="142" t="s">
        <v>152</v>
      </c>
      <c r="AY517" s="16" t="s">
        <v>144</v>
      </c>
      <c r="BE517" s="143">
        <f>IF(N517="základní",J517,0)</f>
        <v>0</v>
      </c>
      <c r="BF517" s="143">
        <f>IF(N517="snížená",J517,0)</f>
        <v>0</v>
      </c>
      <c r="BG517" s="143">
        <f>IF(N517="zákl. přenesená",J517,0)</f>
        <v>0</v>
      </c>
      <c r="BH517" s="143">
        <f>IF(N517="sníž. přenesená",J517,0)</f>
        <v>0</v>
      </c>
      <c r="BI517" s="143">
        <f>IF(N517="nulová",J517,0)</f>
        <v>0</v>
      </c>
      <c r="BJ517" s="16" t="s">
        <v>152</v>
      </c>
      <c r="BK517" s="143">
        <f>ROUND(I517*H517,2)</f>
        <v>0</v>
      </c>
      <c r="BL517" s="16" t="s">
        <v>240</v>
      </c>
      <c r="BM517" s="142" t="s">
        <v>654</v>
      </c>
    </row>
    <row r="518" spans="2:51" s="13" customFormat="1" ht="10.2">
      <c r="B518" s="151"/>
      <c r="D518" s="145" t="s">
        <v>154</v>
      </c>
      <c r="E518" s="152" t="s">
        <v>1</v>
      </c>
      <c r="F518" s="153" t="s">
        <v>655</v>
      </c>
      <c r="H518" s="154">
        <v>19.675</v>
      </c>
      <c r="I518" s="155"/>
      <c r="L518" s="151"/>
      <c r="M518" s="156"/>
      <c r="T518" s="157"/>
      <c r="AT518" s="152" t="s">
        <v>154</v>
      </c>
      <c r="AU518" s="152" t="s">
        <v>152</v>
      </c>
      <c r="AV518" s="13" t="s">
        <v>152</v>
      </c>
      <c r="AW518" s="13" t="s">
        <v>34</v>
      </c>
      <c r="AX518" s="13" t="s">
        <v>86</v>
      </c>
      <c r="AY518" s="152" t="s">
        <v>144</v>
      </c>
    </row>
    <row r="519" spans="2:65" s="1" customFormat="1" ht="24.15" customHeight="1">
      <c r="B519" s="31"/>
      <c r="C519" s="131" t="s">
        <v>656</v>
      </c>
      <c r="D519" s="131" t="s">
        <v>146</v>
      </c>
      <c r="E519" s="132" t="s">
        <v>657</v>
      </c>
      <c r="F519" s="133" t="s">
        <v>658</v>
      </c>
      <c r="G519" s="134" t="s">
        <v>149</v>
      </c>
      <c r="H519" s="135">
        <v>22.5</v>
      </c>
      <c r="I519" s="136"/>
      <c r="J519" s="137">
        <f>ROUND(I519*H519,2)</f>
        <v>0</v>
      </c>
      <c r="K519" s="133" t="s">
        <v>150</v>
      </c>
      <c r="L519" s="31"/>
      <c r="M519" s="138" t="s">
        <v>1</v>
      </c>
      <c r="N519" s="139" t="s">
        <v>44</v>
      </c>
      <c r="P519" s="140">
        <f>O519*H519</f>
        <v>0</v>
      </c>
      <c r="Q519" s="140">
        <v>0</v>
      </c>
      <c r="R519" s="140">
        <f>Q519*H519</f>
        <v>0</v>
      </c>
      <c r="S519" s="140">
        <v>0</v>
      </c>
      <c r="T519" s="141">
        <f>S519*H519</f>
        <v>0</v>
      </c>
      <c r="AR519" s="142" t="s">
        <v>240</v>
      </c>
      <c r="AT519" s="142" t="s">
        <v>146</v>
      </c>
      <c r="AU519" s="142" t="s">
        <v>152</v>
      </c>
      <c r="AY519" s="16" t="s">
        <v>144</v>
      </c>
      <c r="BE519" s="143">
        <f>IF(N519="základní",J519,0)</f>
        <v>0</v>
      </c>
      <c r="BF519" s="143">
        <f>IF(N519="snížená",J519,0)</f>
        <v>0</v>
      </c>
      <c r="BG519" s="143">
        <f>IF(N519="zákl. přenesená",J519,0)</f>
        <v>0</v>
      </c>
      <c r="BH519" s="143">
        <f>IF(N519="sníž. přenesená",J519,0)</f>
        <v>0</v>
      </c>
      <c r="BI519" s="143">
        <f>IF(N519="nulová",J519,0)</f>
        <v>0</v>
      </c>
      <c r="BJ519" s="16" t="s">
        <v>152</v>
      </c>
      <c r="BK519" s="143">
        <f>ROUND(I519*H519,2)</f>
        <v>0</v>
      </c>
      <c r="BL519" s="16" t="s">
        <v>240</v>
      </c>
      <c r="BM519" s="142" t="s">
        <v>659</v>
      </c>
    </row>
    <row r="520" spans="2:51" s="12" customFormat="1" ht="10.2">
      <c r="B520" s="144"/>
      <c r="D520" s="145" t="s">
        <v>154</v>
      </c>
      <c r="E520" s="146" t="s">
        <v>1</v>
      </c>
      <c r="F520" s="147" t="s">
        <v>163</v>
      </c>
      <c r="H520" s="146" t="s">
        <v>1</v>
      </c>
      <c r="I520" s="148"/>
      <c r="L520" s="144"/>
      <c r="M520" s="149"/>
      <c r="T520" s="150"/>
      <c r="AT520" s="146" t="s">
        <v>154</v>
      </c>
      <c r="AU520" s="146" t="s">
        <v>152</v>
      </c>
      <c r="AV520" s="12" t="s">
        <v>86</v>
      </c>
      <c r="AW520" s="12" t="s">
        <v>34</v>
      </c>
      <c r="AX520" s="12" t="s">
        <v>78</v>
      </c>
      <c r="AY520" s="146" t="s">
        <v>144</v>
      </c>
    </row>
    <row r="521" spans="2:51" s="13" customFormat="1" ht="10.2">
      <c r="B521" s="151"/>
      <c r="D521" s="145" t="s">
        <v>154</v>
      </c>
      <c r="E521" s="152" t="s">
        <v>1</v>
      </c>
      <c r="F521" s="153" t="s">
        <v>268</v>
      </c>
      <c r="H521" s="154">
        <v>22.5</v>
      </c>
      <c r="I521" s="155"/>
      <c r="L521" s="151"/>
      <c r="M521" s="156"/>
      <c r="T521" s="157"/>
      <c r="AT521" s="152" t="s">
        <v>154</v>
      </c>
      <c r="AU521" s="152" t="s">
        <v>152</v>
      </c>
      <c r="AV521" s="13" t="s">
        <v>152</v>
      </c>
      <c r="AW521" s="13" t="s">
        <v>34</v>
      </c>
      <c r="AX521" s="13" t="s">
        <v>78</v>
      </c>
      <c r="AY521" s="152" t="s">
        <v>144</v>
      </c>
    </row>
    <row r="522" spans="2:51" s="14" customFormat="1" ht="10.2">
      <c r="B522" s="158"/>
      <c r="D522" s="145" t="s">
        <v>154</v>
      </c>
      <c r="E522" s="159" t="s">
        <v>1</v>
      </c>
      <c r="F522" s="160" t="s">
        <v>158</v>
      </c>
      <c r="H522" s="161">
        <v>22.5</v>
      </c>
      <c r="I522" s="162"/>
      <c r="L522" s="158"/>
      <c r="M522" s="163"/>
      <c r="T522" s="164"/>
      <c r="AT522" s="159" t="s">
        <v>154</v>
      </c>
      <c r="AU522" s="159" t="s">
        <v>152</v>
      </c>
      <c r="AV522" s="14" t="s">
        <v>151</v>
      </c>
      <c r="AW522" s="14" t="s">
        <v>34</v>
      </c>
      <c r="AX522" s="14" t="s">
        <v>86</v>
      </c>
      <c r="AY522" s="159" t="s">
        <v>144</v>
      </c>
    </row>
    <row r="523" spans="2:65" s="1" customFormat="1" ht="24.15" customHeight="1">
      <c r="B523" s="31"/>
      <c r="C523" s="168" t="s">
        <v>660</v>
      </c>
      <c r="D523" s="168" t="s">
        <v>275</v>
      </c>
      <c r="E523" s="169" t="s">
        <v>661</v>
      </c>
      <c r="F523" s="170" t="s">
        <v>662</v>
      </c>
      <c r="G523" s="171" t="s">
        <v>149</v>
      </c>
      <c r="H523" s="172">
        <v>23.625</v>
      </c>
      <c r="I523" s="173"/>
      <c r="J523" s="174">
        <f>ROUND(I523*H523,2)</f>
        <v>0</v>
      </c>
      <c r="K523" s="170" t="s">
        <v>150</v>
      </c>
      <c r="L523" s="175"/>
      <c r="M523" s="176" t="s">
        <v>1</v>
      </c>
      <c r="N523" s="177" t="s">
        <v>44</v>
      </c>
      <c r="P523" s="140">
        <f>O523*H523</f>
        <v>0</v>
      </c>
      <c r="Q523" s="140">
        <v>0.0003</v>
      </c>
      <c r="R523" s="140">
        <f>Q523*H523</f>
        <v>0.007087499999999999</v>
      </c>
      <c r="S523" s="140">
        <v>0</v>
      </c>
      <c r="T523" s="141">
        <f>S523*H523</f>
        <v>0</v>
      </c>
      <c r="AR523" s="142" t="s">
        <v>355</v>
      </c>
      <c r="AT523" s="142" t="s">
        <v>275</v>
      </c>
      <c r="AU523" s="142" t="s">
        <v>152</v>
      </c>
      <c r="AY523" s="16" t="s">
        <v>144</v>
      </c>
      <c r="BE523" s="143">
        <f>IF(N523="základní",J523,0)</f>
        <v>0</v>
      </c>
      <c r="BF523" s="143">
        <f>IF(N523="snížená",J523,0)</f>
        <v>0</v>
      </c>
      <c r="BG523" s="143">
        <f>IF(N523="zákl. přenesená",J523,0)</f>
        <v>0</v>
      </c>
      <c r="BH523" s="143">
        <f>IF(N523="sníž. přenesená",J523,0)</f>
        <v>0</v>
      </c>
      <c r="BI523" s="143">
        <f>IF(N523="nulová",J523,0)</f>
        <v>0</v>
      </c>
      <c r="BJ523" s="16" t="s">
        <v>152</v>
      </c>
      <c r="BK523" s="143">
        <f>ROUND(I523*H523,2)</f>
        <v>0</v>
      </c>
      <c r="BL523" s="16" t="s">
        <v>240</v>
      </c>
      <c r="BM523" s="142" t="s">
        <v>663</v>
      </c>
    </row>
    <row r="524" spans="2:51" s="13" customFormat="1" ht="10.2">
      <c r="B524" s="151"/>
      <c r="D524" s="145" t="s">
        <v>154</v>
      </c>
      <c r="E524" s="152" t="s">
        <v>1</v>
      </c>
      <c r="F524" s="153" t="s">
        <v>664</v>
      </c>
      <c r="H524" s="154">
        <v>23.625</v>
      </c>
      <c r="I524" s="155"/>
      <c r="L524" s="151"/>
      <c r="M524" s="156"/>
      <c r="T524" s="157"/>
      <c r="AT524" s="152" t="s">
        <v>154</v>
      </c>
      <c r="AU524" s="152" t="s">
        <v>152</v>
      </c>
      <c r="AV524" s="13" t="s">
        <v>152</v>
      </c>
      <c r="AW524" s="13" t="s">
        <v>34</v>
      </c>
      <c r="AX524" s="13" t="s">
        <v>86</v>
      </c>
      <c r="AY524" s="152" t="s">
        <v>144</v>
      </c>
    </row>
    <row r="525" spans="2:65" s="1" customFormat="1" ht="33" customHeight="1">
      <c r="B525" s="31"/>
      <c r="C525" s="131" t="s">
        <v>665</v>
      </c>
      <c r="D525" s="131" t="s">
        <v>146</v>
      </c>
      <c r="E525" s="132" t="s">
        <v>666</v>
      </c>
      <c r="F525" s="133" t="s">
        <v>667</v>
      </c>
      <c r="G525" s="134" t="s">
        <v>149</v>
      </c>
      <c r="H525" s="135">
        <v>16.881</v>
      </c>
      <c r="I525" s="136"/>
      <c r="J525" s="137">
        <f>ROUND(I525*H525,2)</f>
        <v>0</v>
      </c>
      <c r="K525" s="133" t="s">
        <v>150</v>
      </c>
      <c r="L525" s="31"/>
      <c r="M525" s="138" t="s">
        <v>1</v>
      </c>
      <c r="N525" s="139" t="s">
        <v>44</v>
      </c>
      <c r="P525" s="140">
        <f>O525*H525</f>
        <v>0</v>
      </c>
      <c r="Q525" s="140">
        <v>0</v>
      </c>
      <c r="R525" s="140">
        <f>Q525*H525</f>
        <v>0</v>
      </c>
      <c r="S525" s="140">
        <v>0</v>
      </c>
      <c r="T525" s="141">
        <f>S525*H525</f>
        <v>0</v>
      </c>
      <c r="AR525" s="142" t="s">
        <v>240</v>
      </c>
      <c r="AT525" s="142" t="s">
        <v>146</v>
      </c>
      <c r="AU525" s="142" t="s">
        <v>152</v>
      </c>
      <c r="AY525" s="16" t="s">
        <v>144</v>
      </c>
      <c r="BE525" s="143">
        <f>IF(N525="základní",J525,0)</f>
        <v>0</v>
      </c>
      <c r="BF525" s="143">
        <f>IF(N525="snížená",J525,0)</f>
        <v>0</v>
      </c>
      <c r="BG525" s="143">
        <f>IF(N525="zákl. přenesená",J525,0)</f>
        <v>0</v>
      </c>
      <c r="BH525" s="143">
        <f>IF(N525="sníž. přenesená",J525,0)</f>
        <v>0</v>
      </c>
      <c r="BI525" s="143">
        <f>IF(N525="nulová",J525,0)</f>
        <v>0</v>
      </c>
      <c r="BJ525" s="16" t="s">
        <v>152</v>
      </c>
      <c r="BK525" s="143">
        <f>ROUND(I525*H525,2)</f>
        <v>0</v>
      </c>
      <c r="BL525" s="16" t="s">
        <v>240</v>
      </c>
      <c r="BM525" s="142" t="s">
        <v>668</v>
      </c>
    </row>
    <row r="526" spans="2:51" s="12" customFormat="1" ht="10.2">
      <c r="B526" s="144"/>
      <c r="D526" s="145" t="s">
        <v>154</v>
      </c>
      <c r="E526" s="146" t="s">
        <v>1</v>
      </c>
      <c r="F526" s="147" t="s">
        <v>215</v>
      </c>
      <c r="H526" s="146" t="s">
        <v>1</v>
      </c>
      <c r="I526" s="148"/>
      <c r="L526" s="144"/>
      <c r="M526" s="149"/>
      <c r="T526" s="150"/>
      <c r="AT526" s="146" t="s">
        <v>154</v>
      </c>
      <c r="AU526" s="146" t="s">
        <v>152</v>
      </c>
      <c r="AV526" s="12" t="s">
        <v>86</v>
      </c>
      <c r="AW526" s="12" t="s">
        <v>34</v>
      </c>
      <c r="AX526" s="12" t="s">
        <v>78</v>
      </c>
      <c r="AY526" s="146" t="s">
        <v>144</v>
      </c>
    </row>
    <row r="527" spans="2:51" s="13" customFormat="1" ht="10.2">
      <c r="B527" s="151"/>
      <c r="D527" s="145" t="s">
        <v>154</v>
      </c>
      <c r="E527" s="152" t="s">
        <v>1</v>
      </c>
      <c r="F527" s="153" t="s">
        <v>400</v>
      </c>
      <c r="H527" s="154">
        <v>16.881</v>
      </c>
      <c r="I527" s="155"/>
      <c r="L527" s="151"/>
      <c r="M527" s="156"/>
      <c r="T527" s="157"/>
      <c r="AT527" s="152" t="s">
        <v>154</v>
      </c>
      <c r="AU527" s="152" t="s">
        <v>152</v>
      </c>
      <c r="AV527" s="13" t="s">
        <v>152</v>
      </c>
      <c r="AW527" s="13" t="s">
        <v>34</v>
      </c>
      <c r="AX527" s="13" t="s">
        <v>78</v>
      </c>
      <c r="AY527" s="152" t="s">
        <v>144</v>
      </c>
    </row>
    <row r="528" spans="2:51" s="14" customFormat="1" ht="10.2">
      <c r="B528" s="158"/>
      <c r="D528" s="145" t="s">
        <v>154</v>
      </c>
      <c r="E528" s="159" t="s">
        <v>1</v>
      </c>
      <c r="F528" s="160" t="s">
        <v>158</v>
      </c>
      <c r="H528" s="161">
        <v>16.881</v>
      </c>
      <c r="I528" s="162"/>
      <c r="L528" s="158"/>
      <c r="M528" s="163"/>
      <c r="T528" s="164"/>
      <c r="AT528" s="159" t="s">
        <v>154</v>
      </c>
      <c r="AU528" s="159" t="s">
        <v>152</v>
      </c>
      <c r="AV528" s="14" t="s">
        <v>151</v>
      </c>
      <c r="AW528" s="14" t="s">
        <v>34</v>
      </c>
      <c r="AX528" s="14" t="s">
        <v>86</v>
      </c>
      <c r="AY528" s="159" t="s">
        <v>144</v>
      </c>
    </row>
    <row r="529" spans="2:65" s="1" customFormat="1" ht="16.5" customHeight="1">
      <c r="B529" s="31"/>
      <c r="C529" s="168" t="s">
        <v>669</v>
      </c>
      <c r="D529" s="168" t="s">
        <v>275</v>
      </c>
      <c r="E529" s="169" t="s">
        <v>670</v>
      </c>
      <c r="F529" s="170" t="s">
        <v>671</v>
      </c>
      <c r="G529" s="171" t="s">
        <v>149</v>
      </c>
      <c r="H529" s="172">
        <v>18.569</v>
      </c>
      <c r="I529" s="173"/>
      <c r="J529" s="174">
        <f>ROUND(I529*H529,2)</f>
        <v>0</v>
      </c>
      <c r="K529" s="170" t="s">
        <v>150</v>
      </c>
      <c r="L529" s="175"/>
      <c r="M529" s="176" t="s">
        <v>1</v>
      </c>
      <c r="N529" s="177" t="s">
        <v>44</v>
      </c>
      <c r="P529" s="140">
        <f>O529*H529</f>
        <v>0</v>
      </c>
      <c r="Q529" s="140">
        <v>0.0009</v>
      </c>
      <c r="R529" s="140">
        <f>Q529*H529</f>
        <v>0.016712099999999997</v>
      </c>
      <c r="S529" s="140">
        <v>0</v>
      </c>
      <c r="T529" s="141">
        <f>S529*H529</f>
        <v>0</v>
      </c>
      <c r="AR529" s="142" t="s">
        <v>355</v>
      </c>
      <c r="AT529" s="142" t="s">
        <v>275</v>
      </c>
      <c r="AU529" s="142" t="s">
        <v>152</v>
      </c>
      <c r="AY529" s="16" t="s">
        <v>144</v>
      </c>
      <c r="BE529" s="143">
        <f>IF(N529="základní",J529,0)</f>
        <v>0</v>
      </c>
      <c r="BF529" s="143">
        <f>IF(N529="snížená",J529,0)</f>
        <v>0</v>
      </c>
      <c r="BG529" s="143">
        <f>IF(N529="zákl. přenesená",J529,0)</f>
        <v>0</v>
      </c>
      <c r="BH529" s="143">
        <f>IF(N529="sníž. přenesená",J529,0)</f>
        <v>0</v>
      </c>
      <c r="BI529" s="143">
        <f>IF(N529="nulová",J529,0)</f>
        <v>0</v>
      </c>
      <c r="BJ529" s="16" t="s">
        <v>152</v>
      </c>
      <c r="BK529" s="143">
        <f>ROUND(I529*H529,2)</f>
        <v>0</v>
      </c>
      <c r="BL529" s="16" t="s">
        <v>240</v>
      </c>
      <c r="BM529" s="142" t="s">
        <v>672</v>
      </c>
    </row>
    <row r="530" spans="2:51" s="13" customFormat="1" ht="10.2">
      <c r="B530" s="151"/>
      <c r="D530" s="145" t="s">
        <v>154</v>
      </c>
      <c r="E530" s="152" t="s">
        <v>1</v>
      </c>
      <c r="F530" s="153" t="s">
        <v>673</v>
      </c>
      <c r="H530" s="154">
        <v>18.569</v>
      </c>
      <c r="I530" s="155"/>
      <c r="L530" s="151"/>
      <c r="M530" s="156"/>
      <c r="T530" s="157"/>
      <c r="AT530" s="152" t="s">
        <v>154</v>
      </c>
      <c r="AU530" s="152" t="s">
        <v>152</v>
      </c>
      <c r="AV530" s="13" t="s">
        <v>152</v>
      </c>
      <c r="AW530" s="13" t="s">
        <v>34</v>
      </c>
      <c r="AX530" s="13" t="s">
        <v>86</v>
      </c>
      <c r="AY530" s="152" t="s">
        <v>144</v>
      </c>
    </row>
    <row r="531" spans="2:65" s="1" customFormat="1" ht="24.15" customHeight="1">
      <c r="B531" s="31"/>
      <c r="C531" s="131" t="s">
        <v>674</v>
      </c>
      <c r="D531" s="131" t="s">
        <v>146</v>
      </c>
      <c r="E531" s="132" t="s">
        <v>675</v>
      </c>
      <c r="F531" s="133" t="s">
        <v>676</v>
      </c>
      <c r="G531" s="134" t="s">
        <v>179</v>
      </c>
      <c r="H531" s="135">
        <v>0.308</v>
      </c>
      <c r="I531" s="136"/>
      <c r="J531" s="137">
        <f>ROUND(I531*H531,2)</f>
        <v>0</v>
      </c>
      <c r="K531" s="133" t="s">
        <v>150</v>
      </c>
      <c r="L531" s="31"/>
      <c r="M531" s="138" t="s">
        <v>1</v>
      </c>
      <c r="N531" s="139" t="s">
        <v>44</v>
      </c>
      <c r="P531" s="140">
        <f>O531*H531</f>
        <v>0</v>
      </c>
      <c r="Q531" s="140">
        <v>0</v>
      </c>
      <c r="R531" s="140">
        <f>Q531*H531</f>
        <v>0</v>
      </c>
      <c r="S531" s="140">
        <v>0</v>
      </c>
      <c r="T531" s="141">
        <f>S531*H531</f>
        <v>0</v>
      </c>
      <c r="AR531" s="142" t="s">
        <v>240</v>
      </c>
      <c r="AT531" s="142" t="s">
        <v>146</v>
      </c>
      <c r="AU531" s="142" t="s">
        <v>152</v>
      </c>
      <c r="AY531" s="16" t="s">
        <v>144</v>
      </c>
      <c r="BE531" s="143">
        <f>IF(N531="základní",J531,0)</f>
        <v>0</v>
      </c>
      <c r="BF531" s="143">
        <f>IF(N531="snížená",J531,0)</f>
        <v>0</v>
      </c>
      <c r="BG531" s="143">
        <f>IF(N531="zákl. přenesená",J531,0)</f>
        <v>0</v>
      </c>
      <c r="BH531" s="143">
        <f>IF(N531="sníž. přenesená",J531,0)</f>
        <v>0</v>
      </c>
      <c r="BI531" s="143">
        <f>IF(N531="nulová",J531,0)</f>
        <v>0</v>
      </c>
      <c r="BJ531" s="16" t="s">
        <v>152</v>
      </c>
      <c r="BK531" s="143">
        <f>ROUND(I531*H531,2)</f>
        <v>0</v>
      </c>
      <c r="BL531" s="16" t="s">
        <v>240</v>
      </c>
      <c r="BM531" s="142" t="s">
        <v>677</v>
      </c>
    </row>
    <row r="532" spans="2:63" s="11" customFormat="1" ht="22.8" customHeight="1">
      <c r="B532" s="119"/>
      <c r="D532" s="120" t="s">
        <v>77</v>
      </c>
      <c r="E532" s="129" t="s">
        <v>678</v>
      </c>
      <c r="F532" s="129" t="s">
        <v>679</v>
      </c>
      <c r="I532" s="122"/>
      <c r="J532" s="130">
        <f>BK532</f>
        <v>0</v>
      </c>
      <c r="L532" s="119"/>
      <c r="M532" s="124"/>
      <c r="P532" s="125">
        <f>SUM(P533:P540)</f>
        <v>0</v>
      </c>
      <c r="R532" s="125">
        <f>SUM(R533:R540)</f>
        <v>0</v>
      </c>
      <c r="T532" s="126">
        <f>SUM(T533:T540)</f>
        <v>0.0012</v>
      </c>
      <c r="AR532" s="120" t="s">
        <v>152</v>
      </c>
      <c r="AT532" s="127" t="s">
        <v>77</v>
      </c>
      <c r="AU532" s="127" t="s">
        <v>86</v>
      </c>
      <c r="AY532" s="120" t="s">
        <v>144</v>
      </c>
      <c r="BK532" s="128">
        <f>SUM(BK533:BK540)</f>
        <v>0</v>
      </c>
    </row>
    <row r="533" spans="2:65" s="1" customFormat="1" ht="16.5" customHeight="1">
      <c r="B533" s="31"/>
      <c r="C533" s="131" t="s">
        <v>680</v>
      </c>
      <c r="D533" s="131" t="s">
        <v>146</v>
      </c>
      <c r="E533" s="132" t="s">
        <v>681</v>
      </c>
      <c r="F533" s="133" t="s">
        <v>682</v>
      </c>
      <c r="G533" s="134" t="s">
        <v>404</v>
      </c>
      <c r="H533" s="135">
        <v>2</v>
      </c>
      <c r="I533" s="136"/>
      <c r="J533" s="137">
        <f>ROUND(I533*H533,2)</f>
        <v>0</v>
      </c>
      <c r="K533" s="133" t="s">
        <v>150</v>
      </c>
      <c r="L533" s="31"/>
      <c r="M533" s="138" t="s">
        <v>1</v>
      </c>
      <c r="N533" s="139" t="s">
        <v>44</v>
      </c>
      <c r="P533" s="140">
        <f>O533*H533</f>
        <v>0</v>
      </c>
      <c r="Q533" s="140">
        <v>0</v>
      </c>
      <c r="R533" s="140">
        <f>Q533*H533</f>
        <v>0</v>
      </c>
      <c r="S533" s="140">
        <v>0</v>
      </c>
      <c r="T533" s="141">
        <f>S533*H533</f>
        <v>0</v>
      </c>
      <c r="AR533" s="142" t="s">
        <v>240</v>
      </c>
      <c r="AT533" s="142" t="s">
        <v>146</v>
      </c>
      <c r="AU533" s="142" t="s">
        <v>152</v>
      </c>
      <c r="AY533" s="16" t="s">
        <v>144</v>
      </c>
      <c r="BE533" s="143">
        <f>IF(N533="základní",J533,0)</f>
        <v>0</v>
      </c>
      <c r="BF533" s="143">
        <f>IF(N533="snížená",J533,0)</f>
        <v>0</v>
      </c>
      <c r="BG533" s="143">
        <f>IF(N533="zákl. přenesená",J533,0)</f>
        <v>0</v>
      </c>
      <c r="BH533" s="143">
        <f>IF(N533="sníž. přenesená",J533,0)</f>
        <v>0</v>
      </c>
      <c r="BI533" s="143">
        <f>IF(N533="nulová",J533,0)</f>
        <v>0</v>
      </c>
      <c r="BJ533" s="16" t="s">
        <v>152</v>
      </c>
      <c r="BK533" s="143">
        <f>ROUND(I533*H533,2)</f>
        <v>0</v>
      </c>
      <c r="BL533" s="16" t="s">
        <v>240</v>
      </c>
      <c r="BM533" s="142" t="s">
        <v>683</v>
      </c>
    </row>
    <row r="534" spans="2:51" s="12" customFormat="1" ht="10.2">
      <c r="B534" s="144"/>
      <c r="D534" s="145" t="s">
        <v>154</v>
      </c>
      <c r="E534" s="146" t="s">
        <v>1</v>
      </c>
      <c r="F534" s="147" t="s">
        <v>684</v>
      </c>
      <c r="H534" s="146" t="s">
        <v>1</v>
      </c>
      <c r="I534" s="148"/>
      <c r="L534" s="144"/>
      <c r="M534" s="149"/>
      <c r="T534" s="150"/>
      <c r="AT534" s="146" t="s">
        <v>154</v>
      </c>
      <c r="AU534" s="146" t="s">
        <v>152</v>
      </c>
      <c r="AV534" s="12" t="s">
        <v>86</v>
      </c>
      <c r="AW534" s="12" t="s">
        <v>34</v>
      </c>
      <c r="AX534" s="12" t="s">
        <v>78</v>
      </c>
      <c r="AY534" s="146" t="s">
        <v>144</v>
      </c>
    </row>
    <row r="535" spans="2:51" s="13" customFormat="1" ht="10.2">
      <c r="B535" s="151"/>
      <c r="D535" s="145" t="s">
        <v>154</v>
      </c>
      <c r="E535" s="152" t="s">
        <v>1</v>
      </c>
      <c r="F535" s="153" t="s">
        <v>152</v>
      </c>
      <c r="H535" s="154">
        <v>2</v>
      </c>
      <c r="I535" s="155"/>
      <c r="L535" s="151"/>
      <c r="M535" s="156"/>
      <c r="T535" s="157"/>
      <c r="AT535" s="152" t="s">
        <v>154</v>
      </c>
      <c r="AU535" s="152" t="s">
        <v>152</v>
      </c>
      <c r="AV535" s="13" t="s">
        <v>152</v>
      </c>
      <c r="AW535" s="13" t="s">
        <v>34</v>
      </c>
      <c r="AX535" s="13" t="s">
        <v>78</v>
      </c>
      <c r="AY535" s="152" t="s">
        <v>144</v>
      </c>
    </row>
    <row r="536" spans="2:51" s="14" customFormat="1" ht="10.2">
      <c r="B536" s="158"/>
      <c r="D536" s="145" t="s">
        <v>154</v>
      </c>
      <c r="E536" s="159" t="s">
        <v>1</v>
      </c>
      <c r="F536" s="160" t="s">
        <v>158</v>
      </c>
      <c r="H536" s="161">
        <v>2</v>
      </c>
      <c r="I536" s="162"/>
      <c r="L536" s="158"/>
      <c r="M536" s="163"/>
      <c r="T536" s="164"/>
      <c r="AT536" s="159" t="s">
        <v>154</v>
      </c>
      <c r="AU536" s="159" t="s">
        <v>152</v>
      </c>
      <c r="AV536" s="14" t="s">
        <v>151</v>
      </c>
      <c r="AW536" s="14" t="s">
        <v>34</v>
      </c>
      <c r="AX536" s="14" t="s">
        <v>86</v>
      </c>
      <c r="AY536" s="159" t="s">
        <v>144</v>
      </c>
    </row>
    <row r="537" spans="2:65" s="1" customFormat="1" ht="16.5" customHeight="1">
      <c r="B537" s="31"/>
      <c r="C537" s="131" t="s">
        <v>685</v>
      </c>
      <c r="D537" s="131" t="s">
        <v>146</v>
      </c>
      <c r="E537" s="132" t="s">
        <v>686</v>
      </c>
      <c r="F537" s="133" t="s">
        <v>687</v>
      </c>
      <c r="G537" s="134" t="s">
        <v>404</v>
      </c>
      <c r="H537" s="135">
        <v>2</v>
      </c>
      <c r="I537" s="136"/>
      <c r="J537" s="137">
        <f>ROUND(I537*H537,2)</f>
        <v>0</v>
      </c>
      <c r="K537" s="133" t="s">
        <v>150</v>
      </c>
      <c r="L537" s="31"/>
      <c r="M537" s="138" t="s">
        <v>1</v>
      </c>
      <c r="N537" s="139" t="s">
        <v>44</v>
      </c>
      <c r="P537" s="140">
        <f>O537*H537</f>
        <v>0</v>
      </c>
      <c r="Q537" s="140">
        <v>0</v>
      </c>
      <c r="R537" s="140">
        <f>Q537*H537</f>
        <v>0</v>
      </c>
      <c r="S537" s="140">
        <v>0.0006</v>
      </c>
      <c r="T537" s="141">
        <f>S537*H537</f>
        <v>0.0012</v>
      </c>
      <c r="AR537" s="142" t="s">
        <v>240</v>
      </c>
      <c r="AT537" s="142" t="s">
        <v>146</v>
      </c>
      <c r="AU537" s="142" t="s">
        <v>152</v>
      </c>
      <c r="AY537" s="16" t="s">
        <v>144</v>
      </c>
      <c r="BE537" s="143">
        <f>IF(N537="základní",J537,0)</f>
        <v>0</v>
      </c>
      <c r="BF537" s="143">
        <f>IF(N537="snížená",J537,0)</f>
        <v>0</v>
      </c>
      <c r="BG537" s="143">
        <f>IF(N537="zákl. přenesená",J537,0)</f>
        <v>0</v>
      </c>
      <c r="BH537" s="143">
        <f>IF(N537="sníž. přenesená",J537,0)</f>
        <v>0</v>
      </c>
      <c r="BI537" s="143">
        <f>IF(N537="nulová",J537,0)</f>
        <v>0</v>
      </c>
      <c r="BJ537" s="16" t="s">
        <v>152</v>
      </c>
      <c r="BK537" s="143">
        <f>ROUND(I537*H537,2)</f>
        <v>0</v>
      </c>
      <c r="BL537" s="16" t="s">
        <v>240</v>
      </c>
      <c r="BM537" s="142" t="s">
        <v>688</v>
      </c>
    </row>
    <row r="538" spans="2:51" s="12" customFormat="1" ht="10.2">
      <c r="B538" s="144"/>
      <c r="D538" s="145" t="s">
        <v>154</v>
      </c>
      <c r="E538" s="146" t="s">
        <v>1</v>
      </c>
      <c r="F538" s="147" t="s">
        <v>684</v>
      </c>
      <c r="H538" s="146" t="s">
        <v>1</v>
      </c>
      <c r="I538" s="148"/>
      <c r="L538" s="144"/>
      <c r="M538" s="149"/>
      <c r="T538" s="150"/>
      <c r="AT538" s="146" t="s">
        <v>154</v>
      </c>
      <c r="AU538" s="146" t="s">
        <v>152</v>
      </c>
      <c r="AV538" s="12" t="s">
        <v>86</v>
      </c>
      <c r="AW538" s="12" t="s">
        <v>34</v>
      </c>
      <c r="AX538" s="12" t="s">
        <v>78</v>
      </c>
      <c r="AY538" s="146" t="s">
        <v>144</v>
      </c>
    </row>
    <row r="539" spans="2:51" s="13" customFormat="1" ht="10.2">
      <c r="B539" s="151"/>
      <c r="D539" s="145" t="s">
        <v>154</v>
      </c>
      <c r="E539" s="152" t="s">
        <v>1</v>
      </c>
      <c r="F539" s="153" t="s">
        <v>152</v>
      </c>
      <c r="H539" s="154">
        <v>2</v>
      </c>
      <c r="I539" s="155"/>
      <c r="L539" s="151"/>
      <c r="M539" s="156"/>
      <c r="T539" s="157"/>
      <c r="AT539" s="152" t="s">
        <v>154</v>
      </c>
      <c r="AU539" s="152" t="s">
        <v>152</v>
      </c>
      <c r="AV539" s="13" t="s">
        <v>152</v>
      </c>
      <c r="AW539" s="13" t="s">
        <v>34</v>
      </c>
      <c r="AX539" s="13" t="s">
        <v>78</v>
      </c>
      <c r="AY539" s="152" t="s">
        <v>144</v>
      </c>
    </row>
    <row r="540" spans="2:51" s="14" customFormat="1" ht="10.2">
      <c r="B540" s="158"/>
      <c r="D540" s="145" t="s">
        <v>154</v>
      </c>
      <c r="E540" s="159" t="s">
        <v>1</v>
      </c>
      <c r="F540" s="160" t="s">
        <v>158</v>
      </c>
      <c r="H540" s="161">
        <v>2</v>
      </c>
      <c r="I540" s="162"/>
      <c r="L540" s="158"/>
      <c r="M540" s="163"/>
      <c r="T540" s="164"/>
      <c r="AT540" s="159" t="s">
        <v>154</v>
      </c>
      <c r="AU540" s="159" t="s">
        <v>152</v>
      </c>
      <c r="AV540" s="14" t="s">
        <v>151</v>
      </c>
      <c r="AW540" s="14" t="s">
        <v>34</v>
      </c>
      <c r="AX540" s="14" t="s">
        <v>86</v>
      </c>
      <c r="AY540" s="159" t="s">
        <v>144</v>
      </c>
    </row>
    <row r="541" spans="2:63" s="11" customFormat="1" ht="22.8" customHeight="1">
      <c r="B541" s="119"/>
      <c r="D541" s="120" t="s">
        <v>77</v>
      </c>
      <c r="E541" s="129" t="s">
        <v>689</v>
      </c>
      <c r="F541" s="129" t="s">
        <v>690</v>
      </c>
      <c r="I541" s="122"/>
      <c r="J541" s="130">
        <f>BK541</f>
        <v>0</v>
      </c>
      <c r="L541" s="119"/>
      <c r="M541" s="124"/>
      <c r="P541" s="125">
        <f>SUM(P542:P596)</f>
        <v>0</v>
      </c>
      <c r="R541" s="125">
        <f>SUM(R542:R596)</f>
        <v>0</v>
      </c>
      <c r="T541" s="126">
        <f>SUM(T542:T596)</f>
        <v>0</v>
      </c>
      <c r="AR541" s="120" t="s">
        <v>152</v>
      </c>
      <c r="AT541" s="127" t="s">
        <v>77</v>
      </c>
      <c r="AU541" s="127" t="s">
        <v>86</v>
      </c>
      <c r="AY541" s="120" t="s">
        <v>144</v>
      </c>
      <c r="BK541" s="128">
        <f>SUM(BK542:BK596)</f>
        <v>0</v>
      </c>
    </row>
    <row r="542" spans="2:65" s="1" customFormat="1" ht="33" customHeight="1">
      <c r="B542" s="31"/>
      <c r="C542" s="131" t="s">
        <v>691</v>
      </c>
      <c r="D542" s="131" t="s">
        <v>146</v>
      </c>
      <c r="E542" s="132" t="s">
        <v>692</v>
      </c>
      <c r="F542" s="133" t="s">
        <v>693</v>
      </c>
      <c r="G542" s="134" t="s">
        <v>404</v>
      </c>
      <c r="H542" s="135">
        <v>1</v>
      </c>
      <c r="I542" s="136"/>
      <c r="J542" s="137">
        <f>ROUND(I542*H542,2)</f>
        <v>0</v>
      </c>
      <c r="K542" s="133" t="s">
        <v>271</v>
      </c>
      <c r="L542" s="31"/>
      <c r="M542" s="138" t="s">
        <v>1</v>
      </c>
      <c r="N542" s="139" t="s">
        <v>44</v>
      </c>
      <c r="P542" s="140">
        <f>O542*H542</f>
        <v>0</v>
      </c>
      <c r="Q542" s="140">
        <v>0</v>
      </c>
      <c r="R542" s="140">
        <f>Q542*H542</f>
        <v>0</v>
      </c>
      <c r="S542" s="140">
        <v>0</v>
      </c>
      <c r="T542" s="141">
        <f>S542*H542</f>
        <v>0</v>
      </c>
      <c r="AR542" s="142" t="s">
        <v>240</v>
      </c>
      <c r="AT542" s="142" t="s">
        <v>146</v>
      </c>
      <c r="AU542" s="142" t="s">
        <v>152</v>
      </c>
      <c r="AY542" s="16" t="s">
        <v>144</v>
      </c>
      <c r="BE542" s="143">
        <f>IF(N542="základní",J542,0)</f>
        <v>0</v>
      </c>
      <c r="BF542" s="143">
        <f>IF(N542="snížená",J542,0)</f>
        <v>0</v>
      </c>
      <c r="BG542" s="143">
        <f>IF(N542="zákl. přenesená",J542,0)</f>
        <v>0</v>
      </c>
      <c r="BH542" s="143">
        <f>IF(N542="sníž. přenesená",J542,0)</f>
        <v>0</v>
      </c>
      <c r="BI542" s="143">
        <f>IF(N542="nulová",J542,0)</f>
        <v>0</v>
      </c>
      <c r="BJ542" s="16" t="s">
        <v>152</v>
      </c>
      <c r="BK542" s="143">
        <f>ROUND(I542*H542,2)</f>
        <v>0</v>
      </c>
      <c r="BL542" s="16" t="s">
        <v>240</v>
      </c>
      <c r="BM542" s="142" t="s">
        <v>694</v>
      </c>
    </row>
    <row r="543" spans="2:47" s="1" customFormat="1" ht="409.6">
      <c r="B543" s="31"/>
      <c r="D543" s="145" t="s">
        <v>222</v>
      </c>
      <c r="F543" s="178" t="s">
        <v>695</v>
      </c>
      <c r="I543" s="166"/>
      <c r="L543" s="31"/>
      <c r="M543" s="167"/>
      <c r="T543" s="55"/>
      <c r="AT543" s="16" t="s">
        <v>222</v>
      </c>
      <c r="AU543" s="16" t="s">
        <v>152</v>
      </c>
    </row>
    <row r="544" spans="2:51" s="12" customFormat="1" ht="10.2">
      <c r="B544" s="144"/>
      <c r="D544" s="145" t="s">
        <v>154</v>
      </c>
      <c r="E544" s="146" t="s">
        <v>1</v>
      </c>
      <c r="F544" s="147" t="s">
        <v>696</v>
      </c>
      <c r="H544" s="146" t="s">
        <v>1</v>
      </c>
      <c r="I544" s="148"/>
      <c r="L544" s="144"/>
      <c r="M544" s="149"/>
      <c r="T544" s="150"/>
      <c r="AT544" s="146" t="s">
        <v>154</v>
      </c>
      <c r="AU544" s="146" t="s">
        <v>152</v>
      </c>
      <c r="AV544" s="12" t="s">
        <v>86</v>
      </c>
      <c r="AW544" s="12" t="s">
        <v>34</v>
      </c>
      <c r="AX544" s="12" t="s">
        <v>78</v>
      </c>
      <c r="AY544" s="146" t="s">
        <v>144</v>
      </c>
    </row>
    <row r="545" spans="2:51" s="13" customFormat="1" ht="10.2">
      <c r="B545" s="151"/>
      <c r="D545" s="145" t="s">
        <v>154</v>
      </c>
      <c r="E545" s="152" t="s">
        <v>1</v>
      </c>
      <c r="F545" s="153" t="s">
        <v>86</v>
      </c>
      <c r="H545" s="154">
        <v>1</v>
      </c>
      <c r="I545" s="155"/>
      <c r="L545" s="151"/>
      <c r="M545" s="156"/>
      <c r="T545" s="157"/>
      <c r="AT545" s="152" t="s">
        <v>154</v>
      </c>
      <c r="AU545" s="152" t="s">
        <v>152</v>
      </c>
      <c r="AV545" s="13" t="s">
        <v>152</v>
      </c>
      <c r="AW545" s="13" t="s">
        <v>34</v>
      </c>
      <c r="AX545" s="13" t="s">
        <v>86</v>
      </c>
      <c r="AY545" s="152" t="s">
        <v>144</v>
      </c>
    </row>
    <row r="546" spans="2:65" s="1" customFormat="1" ht="24.15" customHeight="1">
      <c r="B546" s="31"/>
      <c r="C546" s="131" t="s">
        <v>697</v>
      </c>
      <c r="D546" s="131" t="s">
        <v>146</v>
      </c>
      <c r="E546" s="132" t="s">
        <v>698</v>
      </c>
      <c r="F546" s="133" t="s">
        <v>699</v>
      </c>
      <c r="G546" s="134" t="s">
        <v>404</v>
      </c>
      <c r="H546" s="135">
        <v>1</v>
      </c>
      <c r="I546" s="136"/>
      <c r="J546" s="137">
        <f>ROUND(I546*H546,2)</f>
        <v>0</v>
      </c>
      <c r="K546" s="133" t="s">
        <v>271</v>
      </c>
      <c r="L546" s="31"/>
      <c r="M546" s="138" t="s">
        <v>1</v>
      </c>
      <c r="N546" s="139" t="s">
        <v>44</v>
      </c>
      <c r="P546" s="140">
        <f>O546*H546</f>
        <v>0</v>
      </c>
      <c r="Q546" s="140">
        <v>0</v>
      </c>
      <c r="R546" s="140">
        <f>Q546*H546</f>
        <v>0</v>
      </c>
      <c r="S546" s="140">
        <v>0</v>
      </c>
      <c r="T546" s="141">
        <f>S546*H546</f>
        <v>0</v>
      </c>
      <c r="AR546" s="142" t="s">
        <v>240</v>
      </c>
      <c r="AT546" s="142" t="s">
        <v>146</v>
      </c>
      <c r="AU546" s="142" t="s">
        <v>152</v>
      </c>
      <c r="AY546" s="16" t="s">
        <v>144</v>
      </c>
      <c r="BE546" s="143">
        <f>IF(N546="základní",J546,0)</f>
        <v>0</v>
      </c>
      <c r="BF546" s="143">
        <f>IF(N546="snížená",J546,0)</f>
        <v>0</v>
      </c>
      <c r="BG546" s="143">
        <f>IF(N546="zákl. přenesená",J546,0)</f>
        <v>0</v>
      </c>
      <c r="BH546" s="143">
        <f>IF(N546="sníž. přenesená",J546,0)</f>
        <v>0</v>
      </c>
      <c r="BI546" s="143">
        <f>IF(N546="nulová",J546,0)</f>
        <v>0</v>
      </c>
      <c r="BJ546" s="16" t="s">
        <v>152</v>
      </c>
      <c r="BK546" s="143">
        <f>ROUND(I546*H546,2)</f>
        <v>0</v>
      </c>
      <c r="BL546" s="16" t="s">
        <v>240</v>
      </c>
      <c r="BM546" s="142" t="s">
        <v>700</v>
      </c>
    </row>
    <row r="547" spans="2:51" s="12" customFormat="1" ht="10.2">
      <c r="B547" s="144"/>
      <c r="D547" s="145" t="s">
        <v>154</v>
      </c>
      <c r="E547" s="146" t="s">
        <v>1</v>
      </c>
      <c r="F547" s="147" t="s">
        <v>701</v>
      </c>
      <c r="H547" s="146" t="s">
        <v>1</v>
      </c>
      <c r="I547" s="148"/>
      <c r="L547" s="144"/>
      <c r="M547" s="149"/>
      <c r="T547" s="150"/>
      <c r="AT547" s="146" t="s">
        <v>154</v>
      </c>
      <c r="AU547" s="146" t="s">
        <v>152</v>
      </c>
      <c r="AV547" s="12" t="s">
        <v>86</v>
      </c>
      <c r="AW547" s="12" t="s">
        <v>34</v>
      </c>
      <c r="AX547" s="12" t="s">
        <v>78</v>
      </c>
      <c r="AY547" s="146" t="s">
        <v>144</v>
      </c>
    </row>
    <row r="548" spans="2:51" s="13" customFormat="1" ht="10.2">
      <c r="B548" s="151"/>
      <c r="D548" s="145" t="s">
        <v>154</v>
      </c>
      <c r="E548" s="152" t="s">
        <v>1</v>
      </c>
      <c r="F548" s="153" t="s">
        <v>86</v>
      </c>
      <c r="H548" s="154">
        <v>1</v>
      </c>
      <c r="I548" s="155"/>
      <c r="L548" s="151"/>
      <c r="M548" s="156"/>
      <c r="T548" s="157"/>
      <c r="AT548" s="152" t="s">
        <v>154</v>
      </c>
      <c r="AU548" s="152" t="s">
        <v>152</v>
      </c>
      <c r="AV548" s="13" t="s">
        <v>152</v>
      </c>
      <c r="AW548" s="13" t="s">
        <v>34</v>
      </c>
      <c r="AX548" s="13" t="s">
        <v>78</v>
      </c>
      <c r="AY548" s="152" t="s">
        <v>144</v>
      </c>
    </row>
    <row r="549" spans="2:51" s="14" customFormat="1" ht="10.2">
      <c r="B549" s="158"/>
      <c r="D549" s="145" t="s">
        <v>154</v>
      </c>
      <c r="E549" s="159" t="s">
        <v>1</v>
      </c>
      <c r="F549" s="160" t="s">
        <v>158</v>
      </c>
      <c r="H549" s="161">
        <v>1</v>
      </c>
      <c r="I549" s="162"/>
      <c r="L549" s="158"/>
      <c r="M549" s="163"/>
      <c r="T549" s="164"/>
      <c r="AT549" s="159" t="s">
        <v>154</v>
      </c>
      <c r="AU549" s="159" t="s">
        <v>152</v>
      </c>
      <c r="AV549" s="14" t="s">
        <v>151</v>
      </c>
      <c r="AW549" s="14" t="s">
        <v>34</v>
      </c>
      <c r="AX549" s="14" t="s">
        <v>86</v>
      </c>
      <c r="AY549" s="159" t="s">
        <v>144</v>
      </c>
    </row>
    <row r="550" spans="2:65" s="1" customFormat="1" ht="44.25" customHeight="1">
      <c r="B550" s="31"/>
      <c r="C550" s="131" t="s">
        <v>702</v>
      </c>
      <c r="D550" s="131" t="s">
        <v>146</v>
      </c>
      <c r="E550" s="132" t="s">
        <v>703</v>
      </c>
      <c r="F550" s="133" t="s">
        <v>704</v>
      </c>
      <c r="G550" s="134" t="s">
        <v>404</v>
      </c>
      <c r="H550" s="135">
        <v>2</v>
      </c>
      <c r="I550" s="136"/>
      <c r="J550" s="137">
        <f>ROUND(I550*H550,2)</f>
        <v>0</v>
      </c>
      <c r="K550" s="133" t="s">
        <v>271</v>
      </c>
      <c r="L550" s="31"/>
      <c r="M550" s="138" t="s">
        <v>1</v>
      </c>
      <c r="N550" s="139" t="s">
        <v>44</v>
      </c>
      <c r="P550" s="140">
        <f>O550*H550</f>
        <v>0</v>
      </c>
      <c r="Q550" s="140">
        <v>0</v>
      </c>
      <c r="R550" s="140">
        <f>Q550*H550</f>
        <v>0</v>
      </c>
      <c r="S550" s="140">
        <v>0</v>
      </c>
      <c r="T550" s="141">
        <f>S550*H550</f>
        <v>0</v>
      </c>
      <c r="AR550" s="142" t="s">
        <v>240</v>
      </c>
      <c r="AT550" s="142" t="s">
        <v>146</v>
      </c>
      <c r="AU550" s="142" t="s">
        <v>152</v>
      </c>
      <c r="AY550" s="16" t="s">
        <v>144</v>
      </c>
      <c r="BE550" s="143">
        <f>IF(N550="základní",J550,0)</f>
        <v>0</v>
      </c>
      <c r="BF550" s="143">
        <f>IF(N550="snížená",J550,0)</f>
        <v>0</v>
      </c>
      <c r="BG550" s="143">
        <f>IF(N550="zákl. přenesená",J550,0)</f>
        <v>0</v>
      </c>
      <c r="BH550" s="143">
        <f>IF(N550="sníž. přenesená",J550,0)</f>
        <v>0</v>
      </c>
      <c r="BI550" s="143">
        <f>IF(N550="nulová",J550,0)</f>
        <v>0</v>
      </c>
      <c r="BJ550" s="16" t="s">
        <v>152</v>
      </c>
      <c r="BK550" s="143">
        <f>ROUND(I550*H550,2)</f>
        <v>0</v>
      </c>
      <c r="BL550" s="16" t="s">
        <v>240</v>
      </c>
      <c r="BM550" s="142" t="s">
        <v>705</v>
      </c>
    </row>
    <row r="551" spans="2:51" s="12" customFormat="1" ht="10.2">
      <c r="B551" s="144"/>
      <c r="D551" s="145" t="s">
        <v>154</v>
      </c>
      <c r="E551" s="146" t="s">
        <v>1</v>
      </c>
      <c r="F551" s="147" t="s">
        <v>406</v>
      </c>
      <c r="H551" s="146" t="s">
        <v>1</v>
      </c>
      <c r="I551" s="148"/>
      <c r="L551" s="144"/>
      <c r="M551" s="149"/>
      <c r="T551" s="150"/>
      <c r="AT551" s="146" t="s">
        <v>154</v>
      </c>
      <c r="AU551" s="146" t="s">
        <v>152</v>
      </c>
      <c r="AV551" s="12" t="s">
        <v>86</v>
      </c>
      <c r="AW551" s="12" t="s">
        <v>34</v>
      </c>
      <c r="AX551" s="12" t="s">
        <v>78</v>
      </c>
      <c r="AY551" s="146" t="s">
        <v>144</v>
      </c>
    </row>
    <row r="552" spans="2:51" s="13" customFormat="1" ht="10.2">
      <c r="B552" s="151"/>
      <c r="D552" s="145" t="s">
        <v>154</v>
      </c>
      <c r="E552" s="152" t="s">
        <v>1</v>
      </c>
      <c r="F552" s="153" t="s">
        <v>152</v>
      </c>
      <c r="H552" s="154">
        <v>2</v>
      </c>
      <c r="I552" s="155"/>
      <c r="L552" s="151"/>
      <c r="M552" s="156"/>
      <c r="T552" s="157"/>
      <c r="AT552" s="152" t="s">
        <v>154</v>
      </c>
      <c r="AU552" s="152" t="s">
        <v>152</v>
      </c>
      <c r="AV552" s="13" t="s">
        <v>152</v>
      </c>
      <c r="AW552" s="13" t="s">
        <v>34</v>
      </c>
      <c r="AX552" s="13" t="s">
        <v>78</v>
      </c>
      <c r="AY552" s="152" t="s">
        <v>144</v>
      </c>
    </row>
    <row r="553" spans="2:51" s="14" customFormat="1" ht="10.2">
      <c r="B553" s="158"/>
      <c r="D553" s="145" t="s">
        <v>154</v>
      </c>
      <c r="E553" s="159" t="s">
        <v>1</v>
      </c>
      <c r="F553" s="160" t="s">
        <v>158</v>
      </c>
      <c r="H553" s="161">
        <v>2</v>
      </c>
      <c r="I553" s="162"/>
      <c r="L553" s="158"/>
      <c r="M553" s="163"/>
      <c r="T553" s="164"/>
      <c r="AT553" s="159" t="s">
        <v>154</v>
      </c>
      <c r="AU553" s="159" t="s">
        <v>152</v>
      </c>
      <c r="AV553" s="14" t="s">
        <v>151</v>
      </c>
      <c r="AW553" s="14" t="s">
        <v>34</v>
      </c>
      <c r="AX553" s="14" t="s">
        <v>86</v>
      </c>
      <c r="AY553" s="159" t="s">
        <v>144</v>
      </c>
    </row>
    <row r="554" spans="2:65" s="1" customFormat="1" ht="24.15" customHeight="1">
      <c r="B554" s="31"/>
      <c r="C554" s="131" t="s">
        <v>706</v>
      </c>
      <c r="D554" s="131" t="s">
        <v>146</v>
      </c>
      <c r="E554" s="132" t="s">
        <v>707</v>
      </c>
      <c r="F554" s="133" t="s">
        <v>708</v>
      </c>
      <c r="G554" s="134" t="s">
        <v>404</v>
      </c>
      <c r="H554" s="135">
        <v>2</v>
      </c>
      <c r="I554" s="136"/>
      <c r="J554" s="137">
        <f>ROUND(I554*H554,2)</f>
        <v>0</v>
      </c>
      <c r="K554" s="133" t="s">
        <v>271</v>
      </c>
      <c r="L554" s="31"/>
      <c r="M554" s="138" t="s">
        <v>1</v>
      </c>
      <c r="N554" s="139" t="s">
        <v>44</v>
      </c>
      <c r="P554" s="140">
        <f>O554*H554</f>
        <v>0</v>
      </c>
      <c r="Q554" s="140">
        <v>0</v>
      </c>
      <c r="R554" s="140">
        <f>Q554*H554</f>
        <v>0</v>
      </c>
      <c r="S554" s="140">
        <v>0</v>
      </c>
      <c r="T554" s="141">
        <f>S554*H554</f>
        <v>0</v>
      </c>
      <c r="AR554" s="142" t="s">
        <v>240</v>
      </c>
      <c r="AT554" s="142" t="s">
        <v>146</v>
      </c>
      <c r="AU554" s="142" t="s">
        <v>152</v>
      </c>
      <c r="AY554" s="16" t="s">
        <v>144</v>
      </c>
      <c r="BE554" s="143">
        <f>IF(N554="základní",J554,0)</f>
        <v>0</v>
      </c>
      <c r="BF554" s="143">
        <f>IF(N554="snížená",J554,0)</f>
        <v>0</v>
      </c>
      <c r="BG554" s="143">
        <f>IF(N554="zákl. přenesená",J554,0)</f>
        <v>0</v>
      </c>
      <c r="BH554" s="143">
        <f>IF(N554="sníž. přenesená",J554,0)</f>
        <v>0</v>
      </c>
      <c r="BI554" s="143">
        <f>IF(N554="nulová",J554,0)</f>
        <v>0</v>
      </c>
      <c r="BJ554" s="16" t="s">
        <v>152</v>
      </c>
      <c r="BK554" s="143">
        <f>ROUND(I554*H554,2)</f>
        <v>0</v>
      </c>
      <c r="BL554" s="16" t="s">
        <v>240</v>
      </c>
      <c r="BM554" s="142" t="s">
        <v>709</v>
      </c>
    </row>
    <row r="555" spans="2:51" s="12" customFormat="1" ht="10.2">
      <c r="B555" s="144"/>
      <c r="D555" s="145" t="s">
        <v>154</v>
      </c>
      <c r="E555" s="146" t="s">
        <v>1</v>
      </c>
      <c r="F555" s="147" t="s">
        <v>406</v>
      </c>
      <c r="H555" s="146" t="s">
        <v>1</v>
      </c>
      <c r="I555" s="148"/>
      <c r="L555" s="144"/>
      <c r="M555" s="149"/>
      <c r="T555" s="150"/>
      <c r="AT555" s="146" t="s">
        <v>154</v>
      </c>
      <c r="AU555" s="146" t="s">
        <v>152</v>
      </c>
      <c r="AV555" s="12" t="s">
        <v>86</v>
      </c>
      <c r="AW555" s="12" t="s">
        <v>34</v>
      </c>
      <c r="AX555" s="12" t="s">
        <v>78</v>
      </c>
      <c r="AY555" s="146" t="s">
        <v>144</v>
      </c>
    </row>
    <row r="556" spans="2:51" s="13" customFormat="1" ht="10.2">
      <c r="B556" s="151"/>
      <c r="D556" s="145" t="s">
        <v>154</v>
      </c>
      <c r="E556" s="152" t="s">
        <v>1</v>
      </c>
      <c r="F556" s="153" t="s">
        <v>152</v>
      </c>
      <c r="H556" s="154">
        <v>2</v>
      </c>
      <c r="I556" s="155"/>
      <c r="L556" s="151"/>
      <c r="M556" s="156"/>
      <c r="T556" s="157"/>
      <c r="AT556" s="152" t="s">
        <v>154</v>
      </c>
      <c r="AU556" s="152" t="s">
        <v>152</v>
      </c>
      <c r="AV556" s="13" t="s">
        <v>152</v>
      </c>
      <c r="AW556" s="13" t="s">
        <v>34</v>
      </c>
      <c r="AX556" s="13" t="s">
        <v>78</v>
      </c>
      <c r="AY556" s="152" t="s">
        <v>144</v>
      </c>
    </row>
    <row r="557" spans="2:51" s="14" customFormat="1" ht="10.2">
      <c r="B557" s="158"/>
      <c r="D557" s="145" t="s">
        <v>154</v>
      </c>
      <c r="E557" s="159" t="s">
        <v>1</v>
      </c>
      <c r="F557" s="160" t="s">
        <v>158</v>
      </c>
      <c r="H557" s="161">
        <v>2</v>
      </c>
      <c r="I557" s="162"/>
      <c r="L557" s="158"/>
      <c r="M557" s="163"/>
      <c r="T557" s="164"/>
      <c r="AT557" s="159" t="s">
        <v>154</v>
      </c>
      <c r="AU557" s="159" t="s">
        <v>152</v>
      </c>
      <c r="AV557" s="14" t="s">
        <v>151</v>
      </c>
      <c r="AW557" s="14" t="s">
        <v>34</v>
      </c>
      <c r="AX557" s="14" t="s">
        <v>86</v>
      </c>
      <c r="AY557" s="159" t="s">
        <v>144</v>
      </c>
    </row>
    <row r="558" spans="2:65" s="1" customFormat="1" ht="24.15" customHeight="1">
      <c r="B558" s="31"/>
      <c r="C558" s="131" t="s">
        <v>710</v>
      </c>
      <c r="D558" s="131" t="s">
        <v>146</v>
      </c>
      <c r="E558" s="132" t="s">
        <v>711</v>
      </c>
      <c r="F558" s="133" t="s">
        <v>712</v>
      </c>
      <c r="G558" s="134" t="s">
        <v>404</v>
      </c>
      <c r="H558" s="135">
        <v>3</v>
      </c>
      <c r="I558" s="136"/>
      <c r="J558" s="137">
        <f>ROUND(I558*H558,2)</f>
        <v>0</v>
      </c>
      <c r="K558" s="133" t="s">
        <v>271</v>
      </c>
      <c r="L558" s="31"/>
      <c r="M558" s="138" t="s">
        <v>1</v>
      </c>
      <c r="N558" s="139" t="s">
        <v>44</v>
      </c>
      <c r="P558" s="140">
        <f>O558*H558</f>
        <v>0</v>
      </c>
      <c r="Q558" s="140">
        <v>0</v>
      </c>
      <c r="R558" s="140">
        <f>Q558*H558</f>
        <v>0</v>
      </c>
      <c r="S558" s="140">
        <v>0</v>
      </c>
      <c r="T558" s="141">
        <f>S558*H558</f>
        <v>0</v>
      </c>
      <c r="AR558" s="142" t="s">
        <v>240</v>
      </c>
      <c r="AT558" s="142" t="s">
        <v>146</v>
      </c>
      <c r="AU558" s="142" t="s">
        <v>152</v>
      </c>
      <c r="AY558" s="16" t="s">
        <v>144</v>
      </c>
      <c r="BE558" s="143">
        <f>IF(N558="základní",J558,0)</f>
        <v>0</v>
      </c>
      <c r="BF558" s="143">
        <f>IF(N558="snížená",J558,0)</f>
        <v>0</v>
      </c>
      <c r="BG558" s="143">
        <f>IF(N558="zákl. přenesená",J558,0)</f>
        <v>0</v>
      </c>
      <c r="BH558" s="143">
        <f>IF(N558="sníž. přenesená",J558,0)</f>
        <v>0</v>
      </c>
      <c r="BI558" s="143">
        <f>IF(N558="nulová",J558,0)</f>
        <v>0</v>
      </c>
      <c r="BJ558" s="16" t="s">
        <v>152</v>
      </c>
      <c r="BK558" s="143">
        <f>ROUND(I558*H558,2)</f>
        <v>0</v>
      </c>
      <c r="BL558" s="16" t="s">
        <v>240</v>
      </c>
      <c r="BM558" s="142" t="s">
        <v>713</v>
      </c>
    </row>
    <row r="559" spans="2:47" s="1" customFormat="1" ht="409.6">
      <c r="B559" s="31"/>
      <c r="D559" s="145" t="s">
        <v>222</v>
      </c>
      <c r="F559" s="165" t="s">
        <v>714</v>
      </c>
      <c r="I559" s="166"/>
      <c r="L559" s="31"/>
      <c r="M559" s="167"/>
      <c r="T559" s="55"/>
      <c r="AT559" s="16" t="s">
        <v>222</v>
      </c>
      <c r="AU559" s="16" t="s">
        <v>152</v>
      </c>
    </row>
    <row r="560" spans="2:51" s="12" customFormat="1" ht="10.2">
      <c r="B560" s="144"/>
      <c r="D560" s="145" t="s">
        <v>154</v>
      </c>
      <c r="E560" s="146" t="s">
        <v>1</v>
      </c>
      <c r="F560" s="147" t="s">
        <v>715</v>
      </c>
      <c r="H560" s="146" t="s">
        <v>1</v>
      </c>
      <c r="I560" s="148"/>
      <c r="L560" s="144"/>
      <c r="M560" s="149"/>
      <c r="T560" s="150"/>
      <c r="AT560" s="146" t="s">
        <v>154</v>
      </c>
      <c r="AU560" s="146" t="s">
        <v>152</v>
      </c>
      <c r="AV560" s="12" t="s">
        <v>86</v>
      </c>
      <c r="AW560" s="12" t="s">
        <v>34</v>
      </c>
      <c r="AX560" s="12" t="s">
        <v>78</v>
      </c>
      <c r="AY560" s="146" t="s">
        <v>144</v>
      </c>
    </row>
    <row r="561" spans="2:51" s="13" customFormat="1" ht="10.2">
      <c r="B561" s="151"/>
      <c r="D561" s="145" t="s">
        <v>154</v>
      </c>
      <c r="E561" s="152" t="s">
        <v>1</v>
      </c>
      <c r="F561" s="153" t="s">
        <v>165</v>
      </c>
      <c r="H561" s="154">
        <v>3</v>
      </c>
      <c r="I561" s="155"/>
      <c r="L561" s="151"/>
      <c r="M561" s="156"/>
      <c r="T561" s="157"/>
      <c r="AT561" s="152" t="s">
        <v>154</v>
      </c>
      <c r="AU561" s="152" t="s">
        <v>152</v>
      </c>
      <c r="AV561" s="13" t="s">
        <v>152</v>
      </c>
      <c r="AW561" s="13" t="s">
        <v>34</v>
      </c>
      <c r="AX561" s="13" t="s">
        <v>78</v>
      </c>
      <c r="AY561" s="152" t="s">
        <v>144</v>
      </c>
    </row>
    <row r="562" spans="2:51" s="14" customFormat="1" ht="10.2">
      <c r="B562" s="158"/>
      <c r="D562" s="145" t="s">
        <v>154</v>
      </c>
      <c r="E562" s="159" t="s">
        <v>1</v>
      </c>
      <c r="F562" s="160" t="s">
        <v>158</v>
      </c>
      <c r="H562" s="161">
        <v>3</v>
      </c>
      <c r="I562" s="162"/>
      <c r="L562" s="158"/>
      <c r="M562" s="163"/>
      <c r="T562" s="164"/>
      <c r="AT562" s="159" t="s">
        <v>154</v>
      </c>
      <c r="AU562" s="159" t="s">
        <v>152</v>
      </c>
      <c r="AV562" s="14" t="s">
        <v>151</v>
      </c>
      <c r="AW562" s="14" t="s">
        <v>34</v>
      </c>
      <c r="AX562" s="14" t="s">
        <v>86</v>
      </c>
      <c r="AY562" s="159" t="s">
        <v>144</v>
      </c>
    </row>
    <row r="563" spans="2:65" s="1" customFormat="1" ht="24.15" customHeight="1">
      <c r="B563" s="31"/>
      <c r="C563" s="131" t="s">
        <v>716</v>
      </c>
      <c r="D563" s="131" t="s">
        <v>146</v>
      </c>
      <c r="E563" s="132" t="s">
        <v>717</v>
      </c>
      <c r="F563" s="133" t="s">
        <v>718</v>
      </c>
      <c r="G563" s="134" t="s">
        <v>404</v>
      </c>
      <c r="H563" s="135">
        <v>1</v>
      </c>
      <c r="I563" s="136"/>
      <c r="J563" s="137">
        <f>ROUND(I563*H563,2)</f>
        <v>0</v>
      </c>
      <c r="K563" s="133" t="s">
        <v>271</v>
      </c>
      <c r="L563" s="31"/>
      <c r="M563" s="138" t="s">
        <v>1</v>
      </c>
      <c r="N563" s="139" t="s">
        <v>44</v>
      </c>
      <c r="P563" s="140">
        <f>O563*H563</f>
        <v>0</v>
      </c>
      <c r="Q563" s="140">
        <v>0</v>
      </c>
      <c r="R563" s="140">
        <f>Q563*H563</f>
        <v>0</v>
      </c>
      <c r="S563" s="140">
        <v>0</v>
      </c>
      <c r="T563" s="141">
        <f>S563*H563</f>
        <v>0</v>
      </c>
      <c r="AR563" s="142" t="s">
        <v>240</v>
      </c>
      <c r="AT563" s="142" t="s">
        <v>146</v>
      </c>
      <c r="AU563" s="142" t="s">
        <v>152</v>
      </c>
      <c r="AY563" s="16" t="s">
        <v>144</v>
      </c>
      <c r="BE563" s="143">
        <f>IF(N563="základní",J563,0)</f>
        <v>0</v>
      </c>
      <c r="BF563" s="143">
        <f>IF(N563="snížená",J563,0)</f>
        <v>0</v>
      </c>
      <c r="BG563" s="143">
        <f>IF(N563="zákl. přenesená",J563,0)</f>
        <v>0</v>
      </c>
      <c r="BH563" s="143">
        <f>IF(N563="sníž. přenesená",J563,0)</f>
        <v>0</v>
      </c>
      <c r="BI563" s="143">
        <f>IF(N563="nulová",J563,0)</f>
        <v>0</v>
      </c>
      <c r="BJ563" s="16" t="s">
        <v>152</v>
      </c>
      <c r="BK563" s="143">
        <f>ROUND(I563*H563,2)</f>
        <v>0</v>
      </c>
      <c r="BL563" s="16" t="s">
        <v>240</v>
      </c>
      <c r="BM563" s="142" t="s">
        <v>719</v>
      </c>
    </row>
    <row r="564" spans="2:47" s="1" customFormat="1" ht="409.6">
      <c r="B564" s="31"/>
      <c r="D564" s="145" t="s">
        <v>222</v>
      </c>
      <c r="F564" s="178" t="s">
        <v>720</v>
      </c>
      <c r="I564" s="166"/>
      <c r="L564" s="31"/>
      <c r="M564" s="167"/>
      <c r="T564" s="55"/>
      <c r="AT564" s="16" t="s">
        <v>222</v>
      </c>
      <c r="AU564" s="16" t="s">
        <v>152</v>
      </c>
    </row>
    <row r="565" spans="2:51" s="12" customFormat="1" ht="10.2">
      <c r="B565" s="144"/>
      <c r="D565" s="145" t="s">
        <v>154</v>
      </c>
      <c r="E565" s="146" t="s">
        <v>1</v>
      </c>
      <c r="F565" s="147" t="s">
        <v>721</v>
      </c>
      <c r="H565" s="146" t="s">
        <v>1</v>
      </c>
      <c r="I565" s="148"/>
      <c r="L565" s="144"/>
      <c r="M565" s="149"/>
      <c r="T565" s="150"/>
      <c r="AT565" s="146" t="s">
        <v>154</v>
      </c>
      <c r="AU565" s="146" t="s">
        <v>152</v>
      </c>
      <c r="AV565" s="12" t="s">
        <v>86</v>
      </c>
      <c r="AW565" s="12" t="s">
        <v>34</v>
      </c>
      <c r="AX565" s="12" t="s">
        <v>78</v>
      </c>
      <c r="AY565" s="146" t="s">
        <v>144</v>
      </c>
    </row>
    <row r="566" spans="2:51" s="13" customFormat="1" ht="10.2">
      <c r="B566" s="151"/>
      <c r="D566" s="145" t="s">
        <v>154</v>
      </c>
      <c r="E566" s="152" t="s">
        <v>1</v>
      </c>
      <c r="F566" s="153" t="s">
        <v>86</v>
      </c>
      <c r="H566" s="154">
        <v>1</v>
      </c>
      <c r="I566" s="155"/>
      <c r="L566" s="151"/>
      <c r="M566" s="156"/>
      <c r="T566" s="157"/>
      <c r="AT566" s="152" t="s">
        <v>154</v>
      </c>
      <c r="AU566" s="152" t="s">
        <v>152</v>
      </c>
      <c r="AV566" s="13" t="s">
        <v>152</v>
      </c>
      <c r="AW566" s="13" t="s">
        <v>34</v>
      </c>
      <c r="AX566" s="13" t="s">
        <v>78</v>
      </c>
      <c r="AY566" s="152" t="s">
        <v>144</v>
      </c>
    </row>
    <row r="567" spans="2:51" s="14" customFormat="1" ht="10.2">
      <c r="B567" s="158"/>
      <c r="D567" s="145" t="s">
        <v>154</v>
      </c>
      <c r="E567" s="159" t="s">
        <v>1</v>
      </c>
      <c r="F567" s="160" t="s">
        <v>158</v>
      </c>
      <c r="H567" s="161">
        <v>1</v>
      </c>
      <c r="I567" s="162"/>
      <c r="L567" s="158"/>
      <c r="M567" s="163"/>
      <c r="T567" s="164"/>
      <c r="AT567" s="159" t="s">
        <v>154</v>
      </c>
      <c r="AU567" s="159" t="s">
        <v>152</v>
      </c>
      <c r="AV567" s="14" t="s">
        <v>151</v>
      </c>
      <c r="AW567" s="14" t="s">
        <v>34</v>
      </c>
      <c r="AX567" s="14" t="s">
        <v>86</v>
      </c>
      <c r="AY567" s="159" t="s">
        <v>144</v>
      </c>
    </row>
    <row r="568" spans="2:65" s="1" customFormat="1" ht="24.15" customHeight="1">
      <c r="B568" s="31"/>
      <c r="C568" s="131" t="s">
        <v>722</v>
      </c>
      <c r="D568" s="131" t="s">
        <v>146</v>
      </c>
      <c r="E568" s="132" t="s">
        <v>723</v>
      </c>
      <c r="F568" s="133" t="s">
        <v>718</v>
      </c>
      <c r="G568" s="134" t="s">
        <v>404</v>
      </c>
      <c r="H568" s="135">
        <v>1</v>
      </c>
      <c r="I568" s="136"/>
      <c r="J568" s="137">
        <f>ROUND(I568*H568,2)</f>
        <v>0</v>
      </c>
      <c r="K568" s="133" t="s">
        <v>271</v>
      </c>
      <c r="L568" s="31"/>
      <c r="M568" s="138" t="s">
        <v>1</v>
      </c>
      <c r="N568" s="139" t="s">
        <v>44</v>
      </c>
      <c r="P568" s="140">
        <f>O568*H568</f>
        <v>0</v>
      </c>
      <c r="Q568" s="140">
        <v>0</v>
      </c>
      <c r="R568" s="140">
        <f>Q568*H568</f>
        <v>0</v>
      </c>
      <c r="S568" s="140">
        <v>0</v>
      </c>
      <c r="T568" s="141">
        <f>S568*H568</f>
        <v>0</v>
      </c>
      <c r="AR568" s="142" t="s">
        <v>240</v>
      </c>
      <c r="AT568" s="142" t="s">
        <v>146</v>
      </c>
      <c r="AU568" s="142" t="s">
        <v>152</v>
      </c>
      <c r="AY568" s="16" t="s">
        <v>144</v>
      </c>
      <c r="BE568" s="143">
        <f>IF(N568="základní",J568,0)</f>
        <v>0</v>
      </c>
      <c r="BF568" s="143">
        <f>IF(N568="snížená",J568,0)</f>
        <v>0</v>
      </c>
      <c r="BG568" s="143">
        <f>IF(N568="zákl. přenesená",J568,0)</f>
        <v>0</v>
      </c>
      <c r="BH568" s="143">
        <f>IF(N568="sníž. přenesená",J568,0)</f>
        <v>0</v>
      </c>
      <c r="BI568" s="143">
        <f>IF(N568="nulová",J568,0)</f>
        <v>0</v>
      </c>
      <c r="BJ568" s="16" t="s">
        <v>152</v>
      </c>
      <c r="BK568" s="143">
        <f>ROUND(I568*H568,2)</f>
        <v>0</v>
      </c>
      <c r="BL568" s="16" t="s">
        <v>240</v>
      </c>
      <c r="BM568" s="142" t="s">
        <v>724</v>
      </c>
    </row>
    <row r="569" spans="2:47" s="1" customFormat="1" ht="409.6">
      <c r="B569" s="31"/>
      <c r="D569" s="145" t="s">
        <v>222</v>
      </c>
      <c r="F569" s="178" t="s">
        <v>720</v>
      </c>
      <c r="I569" s="166"/>
      <c r="L569" s="31"/>
      <c r="M569" s="167"/>
      <c r="T569" s="55"/>
      <c r="AT569" s="16" t="s">
        <v>222</v>
      </c>
      <c r="AU569" s="16" t="s">
        <v>152</v>
      </c>
    </row>
    <row r="570" spans="2:51" s="12" customFormat="1" ht="10.2">
      <c r="B570" s="144"/>
      <c r="D570" s="145" t="s">
        <v>154</v>
      </c>
      <c r="E570" s="146" t="s">
        <v>1</v>
      </c>
      <c r="F570" s="147" t="s">
        <v>725</v>
      </c>
      <c r="H570" s="146" t="s">
        <v>1</v>
      </c>
      <c r="I570" s="148"/>
      <c r="L570" s="144"/>
      <c r="M570" s="149"/>
      <c r="T570" s="150"/>
      <c r="AT570" s="146" t="s">
        <v>154</v>
      </c>
      <c r="AU570" s="146" t="s">
        <v>152</v>
      </c>
      <c r="AV570" s="12" t="s">
        <v>86</v>
      </c>
      <c r="AW570" s="12" t="s">
        <v>34</v>
      </c>
      <c r="AX570" s="12" t="s">
        <v>78</v>
      </c>
      <c r="AY570" s="146" t="s">
        <v>144</v>
      </c>
    </row>
    <row r="571" spans="2:51" s="13" customFormat="1" ht="10.2">
      <c r="B571" s="151"/>
      <c r="D571" s="145" t="s">
        <v>154</v>
      </c>
      <c r="E571" s="152" t="s">
        <v>1</v>
      </c>
      <c r="F571" s="153" t="s">
        <v>86</v>
      </c>
      <c r="H571" s="154">
        <v>1</v>
      </c>
      <c r="I571" s="155"/>
      <c r="L571" s="151"/>
      <c r="M571" s="156"/>
      <c r="T571" s="157"/>
      <c r="AT571" s="152" t="s">
        <v>154</v>
      </c>
      <c r="AU571" s="152" t="s">
        <v>152</v>
      </c>
      <c r="AV571" s="13" t="s">
        <v>152</v>
      </c>
      <c r="AW571" s="13" t="s">
        <v>34</v>
      </c>
      <c r="AX571" s="13" t="s">
        <v>78</v>
      </c>
      <c r="AY571" s="152" t="s">
        <v>144</v>
      </c>
    </row>
    <row r="572" spans="2:51" s="14" customFormat="1" ht="10.2">
      <c r="B572" s="158"/>
      <c r="D572" s="145" t="s">
        <v>154</v>
      </c>
      <c r="E572" s="159" t="s">
        <v>1</v>
      </c>
      <c r="F572" s="160" t="s">
        <v>158</v>
      </c>
      <c r="H572" s="161">
        <v>1</v>
      </c>
      <c r="I572" s="162"/>
      <c r="L572" s="158"/>
      <c r="M572" s="163"/>
      <c r="T572" s="164"/>
      <c r="AT572" s="159" t="s">
        <v>154</v>
      </c>
      <c r="AU572" s="159" t="s">
        <v>152</v>
      </c>
      <c r="AV572" s="14" t="s">
        <v>151</v>
      </c>
      <c r="AW572" s="14" t="s">
        <v>34</v>
      </c>
      <c r="AX572" s="14" t="s">
        <v>86</v>
      </c>
      <c r="AY572" s="159" t="s">
        <v>144</v>
      </c>
    </row>
    <row r="573" spans="2:65" s="1" customFormat="1" ht="16.5" customHeight="1">
      <c r="B573" s="31"/>
      <c r="C573" s="131" t="s">
        <v>726</v>
      </c>
      <c r="D573" s="131" t="s">
        <v>146</v>
      </c>
      <c r="E573" s="132" t="s">
        <v>727</v>
      </c>
      <c r="F573" s="133" t="s">
        <v>728</v>
      </c>
      <c r="G573" s="134" t="s">
        <v>404</v>
      </c>
      <c r="H573" s="135">
        <v>1</v>
      </c>
      <c r="I573" s="136"/>
      <c r="J573" s="137">
        <f>ROUND(I573*H573,2)</f>
        <v>0</v>
      </c>
      <c r="K573" s="133" t="s">
        <v>271</v>
      </c>
      <c r="L573" s="31"/>
      <c r="M573" s="138" t="s">
        <v>1</v>
      </c>
      <c r="N573" s="139" t="s">
        <v>44</v>
      </c>
      <c r="P573" s="140">
        <f>O573*H573</f>
        <v>0</v>
      </c>
      <c r="Q573" s="140">
        <v>0</v>
      </c>
      <c r="R573" s="140">
        <f>Q573*H573</f>
        <v>0</v>
      </c>
      <c r="S573" s="140">
        <v>0</v>
      </c>
      <c r="T573" s="141">
        <f>S573*H573</f>
        <v>0</v>
      </c>
      <c r="AR573" s="142" t="s">
        <v>240</v>
      </c>
      <c r="AT573" s="142" t="s">
        <v>146</v>
      </c>
      <c r="AU573" s="142" t="s">
        <v>152</v>
      </c>
      <c r="AY573" s="16" t="s">
        <v>144</v>
      </c>
      <c r="BE573" s="143">
        <f>IF(N573="základní",J573,0)</f>
        <v>0</v>
      </c>
      <c r="BF573" s="143">
        <f>IF(N573="snížená",J573,0)</f>
        <v>0</v>
      </c>
      <c r="BG573" s="143">
        <f>IF(N573="zákl. přenesená",J573,0)</f>
        <v>0</v>
      </c>
      <c r="BH573" s="143">
        <f>IF(N573="sníž. přenesená",J573,0)</f>
        <v>0</v>
      </c>
      <c r="BI573" s="143">
        <f>IF(N573="nulová",J573,0)</f>
        <v>0</v>
      </c>
      <c r="BJ573" s="16" t="s">
        <v>152</v>
      </c>
      <c r="BK573" s="143">
        <f>ROUND(I573*H573,2)</f>
        <v>0</v>
      </c>
      <c r="BL573" s="16" t="s">
        <v>240</v>
      </c>
      <c r="BM573" s="142" t="s">
        <v>729</v>
      </c>
    </row>
    <row r="574" spans="2:47" s="1" customFormat="1" ht="96">
      <c r="B574" s="31"/>
      <c r="D574" s="145" t="s">
        <v>222</v>
      </c>
      <c r="F574" s="165" t="s">
        <v>730</v>
      </c>
      <c r="I574" s="166"/>
      <c r="L574" s="31"/>
      <c r="M574" s="167"/>
      <c r="T574" s="55"/>
      <c r="AT574" s="16" t="s">
        <v>222</v>
      </c>
      <c r="AU574" s="16" t="s">
        <v>152</v>
      </c>
    </row>
    <row r="575" spans="2:51" s="12" customFormat="1" ht="10.2">
      <c r="B575" s="144"/>
      <c r="D575" s="145" t="s">
        <v>154</v>
      </c>
      <c r="E575" s="146" t="s">
        <v>1</v>
      </c>
      <c r="F575" s="147" t="s">
        <v>731</v>
      </c>
      <c r="H575" s="146" t="s">
        <v>1</v>
      </c>
      <c r="I575" s="148"/>
      <c r="L575" s="144"/>
      <c r="M575" s="149"/>
      <c r="T575" s="150"/>
      <c r="AT575" s="146" t="s">
        <v>154</v>
      </c>
      <c r="AU575" s="146" t="s">
        <v>152</v>
      </c>
      <c r="AV575" s="12" t="s">
        <v>86</v>
      </c>
      <c r="AW575" s="12" t="s">
        <v>34</v>
      </c>
      <c r="AX575" s="12" t="s">
        <v>78</v>
      </c>
      <c r="AY575" s="146" t="s">
        <v>144</v>
      </c>
    </row>
    <row r="576" spans="2:51" s="13" customFormat="1" ht="10.2">
      <c r="B576" s="151"/>
      <c r="D576" s="145" t="s">
        <v>154</v>
      </c>
      <c r="E576" s="152" t="s">
        <v>1</v>
      </c>
      <c r="F576" s="153" t="s">
        <v>86</v>
      </c>
      <c r="H576" s="154">
        <v>1</v>
      </c>
      <c r="I576" s="155"/>
      <c r="L576" s="151"/>
      <c r="M576" s="156"/>
      <c r="T576" s="157"/>
      <c r="AT576" s="152" t="s">
        <v>154</v>
      </c>
      <c r="AU576" s="152" t="s">
        <v>152</v>
      </c>
      <c r="AV576" s="13" t="s">
        <v>152</v>
      </c>
      <c r="AW576" s="13" t="s">
        <v>34</v>
      </c>
      <c r="AX576" s="13" t="s">
        <v>78</v>
      </c>
      <c r="AY576" s="152" t="s">
        <v>144</v>
      </c>
    </row>
    <row r="577" spans="2:51" s="14" customFormat="1" ht="10.2">
      <c r="B577" s="158"/>
      <c r="D577" s="145" t="s">
        <v>154</v>
      </c>
      <c r="E577" s="159" t="s">
        <v>1</v>
      </c>
      <c r="F577" s="160" t="s">
        <v>158</v>
      </c>
      <c r="H577" s="161">
        <v>1</v>
      </c>
      <c r="I577" s="162"/>
      <c r="L577" s="158"/>
      <c r="M577" s="163"/>
      <c r="T577" s="164"/>
      <c r="AT577" s="159" t="s">
        <v>154</v>
      </c>
      <c r="AU577" s="159" t="s">
        <v>152</v>
      </c>
      <c r="AV577" s="14" t="s">
        <v>151</v>
      </c>
      <c r="AW577" s="14" t="s">
        <v>34</v>
      </c>
      <c r="AX577" s="14" t="s">
        <v>86</v>
      </c>
      <c r="AY577" s="159" t="s">
        <v>144</v>
      </c>
    </row>
    <row r="578" spans="2:65" s="1" customFormat="1" ht="16.5" customHeight="1">
      <c r="B578" s="31"/>
      <c r="C578" s="131" t="s">
        <v>732</v>
      </c>
      <c r="D578" s="131" t="s">
        <v>146</v>
      </c>
      <c r="E578" s="132" t="s">
        <v>733</v>
      </c>
      <c r="F578" s="133" t="s">
        <v>734</v>
      </c>
      <c r="G578" s="134" t="s">
        <v>404</v>
      </c>
      <c r="H578" s="135">
        <v>1</v>
      </c>
      <c r="I578" s="136"/>
      <c r="J578" s="137">
        <f>ROUND(I578*H578,2)</f>
        <v>0</v>
      </c>
      <c r="K578" s="133" t="s">
        <v>271</v>
      </c>
      <c r="L578" s="31"/>
      <c r="M578" s="138" t="s">
        <v>1</v>
      </c>
      <c r="N578" s="139" t="s">
        <v>44</v>
      </c>
      <c r="P578" s="140">
        <f>O578*H578</f>
        <v>0</v>
      </c>
      <c r="Q578" s="140">
        <v>0</v>
      </c>
      <c r="R578" s="140">
        <f>Q578*H578</f>
        <v>0</v>
      </c>
      <c r="S578" s="140">
        <v>0</v>
      </c>
      <c r="T578" s="141">
        <f>S578*H578</f>
        <v>0</v>
      </c>
      <c r="AR578" s="142" t="s">
        <v>240</v>
      </c>
      <c r="AT578" s="142" t="s">
        <v>146</v>
      </c>
      <c r="AU578" s="142" t="s">
        <v>152</v>
      </c>
      <c r="AY578" s="16" t="s">
        <v>144</v>
      </c>
      <c r="BE578" s="143">
        <f>IF(N578="základní",J578,0)</f>
        <v>0</v>
      </c>
      <c r="BF578" s="143">
        <f>IF(N578="snížená",J578,0)</f>
        <v>0</v>
      </c>
      <c r="BG578" s="143">
        <f>IF(N578="zákl. přenesená",J578,0)</f>
        <v>0</v>
      </c>
      <c r="BH578" s="143">
        <f>IF(N578="sníž. přenesená",J578,0)</f>
        <v>0</v>
      </c>
      <c r="BI578" s="143">
        <f>IF(N578="nulová",J578,0)</f>
        <v>0</v>
      </c>
      <c r="BJ578" s="16" t="s">
        <v>152</v>
      </c>
      <c r="BK578" s="143">
        <f>ROUND(I578*H578,2)</f>
        <v>0</v>
      </c>
      <c r="BL578" s="16" t="s">
        <v>240</v>
      </c>
      <c r="BM578" s="142" t="s">
        <v>735</v>
      </c>
    </row>
    <row r="579" spans="2:47" s="1" customFormat="1" ht="96">
      <c r="B579" s="31"/>
      <c r="D579" s="145" t="s">
        <v>222</v>
      </c>
      <c r="F579" s="165" t="s">
        <v>736</v>
      </c>
      <c r="I579" s="166"/>
      <c r="L579" s="31"/>
      <c r="M579" s="167"/>
      <c r="T579" s="55"/>
      <c r="AT579" s="16" t="s">
        <v>222</v>
      </c>
      <c r="AU579" s="16" t="s">
        <v>152</v>
      </c>
    </row>
    <row r="580" spans="2:51" s="12" customFormat="1" ht="10.2">
      <c r="B580" s="144"/>
      <c r="D580" s="145" t="s">
        <v>154</v>
      </c>
      <c r="E580" s="146" t="s">
        <v>1</v>
      </c>
      <c r="F580" s="147" t="s">
        <v>737</v>
      </c>
      <c r="H580" s="146" t="s">
        <v>1</v>
      </c>
      <c r="I580" s="148"/>
      <c r="L580" s="144"/>
      <c r="M580" s="149"/>
      <c r="T580" s="150"/>
      <c r="AT580" s="146" t="s">
        <v>154</v>
      </c>
      <c r="AU580" s="146" t="s">
        <v>152</v>
      </c>
      <c r="AV580" s="12" t="s">
        <v>86</v>
      </c>
      <c r="AW580" s="12" t="s">
        <v>34</v>
      </c>
      <c r="AX580" s="12" t="s">
        <v>78</v>
      </c>
      <c r="AY580" s="146" t="s">
        <v>144</v>
      </c>
    </row>
    <row r="581" spans="2:51" s="13" customFormat="1" ht="10.2">
      <c r="B581" s="151"/>
      <c r="D581" s="145" t="s">
        <v>154</v>
      </c>
      <c r="E581" s="152" t="s">
        <v>1</v>
      </c>
      <c r="F581" s="153" t="s">
        <v>86</v>
      </c>
      <c r="H581" s="154">
        <v>1</v>
      </c>
      <c r="I581" s="155"/>
      <c r="L581" s="151"/>
      <c r="M581" s="156"/>
      <c r="T581" s="157"/>
      <c r="AT581" s="152" t="s">
        <v>154</v>
      </c>
      <c r="AU581" s="152" t="s">
        <v>152</v>
      </c>
      <c r="AV581" s="13" t="s">
        <v>152</v>
      </c>
      <c r="AW581" s="13" t="s">
        <v>34</v>
      </c>
      <c r="AX581" s="13" t="s">
        <v>78</v>
      </c>
      <c r="AY581" s="152" t="s">
        <v>144</v>
      </c>
    </row>
    <row r="582" spans="2:51" s="14" customFormat="1" ht="10.2">
      <c r="B582" s="158"/>
      <c r="D582" s="145" t="s">
        <v>154</v>
      </c>
      <c r="E582" s="159" t="s">
        <v>1</v>
      </c>
      <c r="F582" s="160" t="s">
        <v>158</v>
      </c>
      <c r="H582" s="161">
        <v>1</v>
      </c>
      <c r="I582" s="162"/>
      <c r="L582" s="158"/>
      <c r="M582" s="163"/>
      <c r="T582" s="164"/>
      <c r="AT582" s="159" t="s">
        <v>154</v>
      </c>
      <c r="AU582" s="159" t="s">
        <v>152</v>
      </c>
      <c r="AV582" s="14" t="s">
        <v>151</v>
      </c>
      <c r="AW582" s="14" t="s">
        <v>34</v>
      </c>
      <c r="AX582" s="14" t="s">
        <v>86</v>
      </c>
      <c r="AY582" s="159" t="s">
        <v>144</v>
      </c>
    </row>
    <row r="583" spans="2:65" s="1" customFormat="1" ht="24.15" customHeight="1">
      <c r="B583" s="31"/>
      <c r="C583" s="131" t="s">
        <v>738</v>
      </c>
      <c r="D583" s="131" t="s">
        <v>146</v>
      </c>
      <c r="E583" s="132" t="s">
        <v>739</v>
      </c>
      <c r="F583" s="133" t="s">
        <v>740</v>
      </c>
      <c r="G583" s="134" t="s">
        <v>404</v>
      </c>
      <c r="H583" s="135">
        <v>40</v>
      </c>
      <c r="I583" s="136"/>
      <c r="J583" s="137">
        <f>ROUND(I583*H583,2)</f>
        <v>0</v>
      </c>
      <c r="K583" s="133" t="s">
        <v>150</v>
      </c>
      <c r="L583" s="31"/>
      <c r="M583" s="138" t="s">
        <v>1</v>
      </c>
      <c r="N583" s="139" t="s">
        <v>44</v>
      </c>
      <c r="P583" s="140">
        <f>O583*H583</f>
        <v>0</v>
      </c>
      <c r="Q583" s="140">
        <v>0</v>
      </c>
      <c r="R583" s="140">
        <f>Q583*H583</f>
        <v>0</v>
      </c>
      <c r="S583" s="140">
        <v>0</v>
      </c>
      <c r="T583" s="141">
        <f>S583*H583</f>
        <v>0</v>
      </c>
      <c r="AR583" s="142" t="s">
        <v>240</v>
      </c>
      <c r="AT583" s="142" t="s">
        <v>146</v>
      </c>
      <c r="AU583" s="142" t="s">
        <v>152</v>
      </c>
      <c r="AY583" s="16" t="s">
        <v>144</v>
      </c>
      <c r="BE583" s="143">
        <f>IF(N583="základní",J583,0)</f>
        <v>0</v>
      </c>
      <c r="BF583" s="143">
        <f>IF(N583="snížená",J583,0)</f>
        <v>0</v>
      </c>
      <c r="BG583" s="143">
        <f>IF(N583="zákl. přenesená",J583,0)</f>
        <v>0</v>
      </c>
      <c r="BH583" s="143">
        <f>IF(N583="sníž. přenesená",J583,0)</f>
        <v>0</v>
      </c>
      <c r="BI583" s="143">
        <f>IF(N583="nulová",J583,0)</f>
        <v>0</v>
      </c>
      <c r="BJ583" s="16" t="s">
        <v>152</v>
      </c>
      <c r="BK583" s="143">
        <f>ROUND(I583*H583,2)</f>
        <v>0</v>
      </c>
      <c r="BL583" s="16" t="s">
        <v>240</v>
      </c>
      <c r="BM583" s="142" t="s">
        <v>741</v>
      </c>
    </row>
    <row r="584" spans="2:47" s="1" customFormat="1" ht="28.8">
      <c r="B584" s="31"/>
      <c r="D584" s="145" t="s">
        <v>222</v>
      </c>
      <c r="F584" s="165" t="s">
        <v>742</v>
      </c>
      <c r="I584" s="166"/>
      <c r="L584" s="31"/>
      <c r="M584" s="167"/>
      <c r="T584" s="55"/>
      <c r="AT584" s="16" t="s">
        <v>222</v>
      </c>
      <c r="AU584" s="16" t="s">
        <v>152</v>
      </c>
    </row>
    <row r="585" spans="2:51" s="12" customFormat="1" ht="10.2">
      <c r="B585" s="144"/>
      <c r="D585" s="145" t="s">
        <v>154</v>
      </c>
      <c r="E585" s="146" t="s">
        <v>1</v>
      </c>
      <c r="F585" s="147" t="s">
        <v>743</v>
      </c>
      <c r="H585" s="146" t="s">
        <v>1</v>
      </c>
      <c r="I585" s="148"/>
      <c r="L585" s="144"/>
      <c r="M585" s="149"/>
      <c r="T585" s="150"/>
      <c r="AT585" s="146" t="s">
        <v>154</v>
      </c>
      <c r="AU585" s="146" t="s">
        <v>152</v>
      </c>
      <c r="AV585" s="12" t="s">
        <v>86</v>
      </c>
      <c r="AW585" s="12" t="s">
        <v>34</v>
      </c>
      <c r="AX585" s="12" t="s">
        <v>78</v>
      </c>
      <c r="AY585" s="146" t="s">
        <v>144</v>
      </c>
    </row>
    <row r="586" spans="2:51" s="12" customFormat="1" ht="10.2">
      <c r="B586" s="144"/>
      <c r="D586" s="145" t="s">
        <v>154</v>
      </c>
      <c r="E586" s="146" t="s">
        <v>1</v>
      </c>
      <c r="F586" s="147" t="s">
        <v>300</v>
      </c>
      <c r="H586" s="146" t="s">
        <v>1</v>
      </c>
      <c r="I586" s="148"/>
      <c r="L586" s="144"/>
      <c r="M586" s="149"/>
      <c r="T586" s="150"/>
      <c r="AT586" s="146" t="s">
        <v>154</v>
      </c>
      <c r="AU586" s="146" t="s">
        <v>152</v>
      </c>
      <c r="AV586" s="12" t="s">
        <v>86</v>
      </c>
      <c r="AW586" s="12" t="s">
        <v>34</v>
      </c>
      <c r="AX586" s="12" t="s">
        <v>78</v>
      </c>
      <c r="AY586" s="146" t="s">
        <v>144</v>
      </c>
    </row>
    <row r="587" spans="2:51" s="13" customFormat="1" ht="10.2">
      <c r="B587" s="151"/>
      <c r="D587" s="145" t="s">
        <v>154</v>
      </c>
      <c r="E587" s="152" t="s">
        <v>1</v>
      </c>
      <c r="F587" s="153" t="s">
        <v>198</v>
      </c>
      <c r="H587" s="154">
        <v>9</v>
      </c>
      <c r="I587" s="155"/>
      <c r="L587" s="151"/>
      <c r="M587" s="156"/>
      <c r="T587" s="157"/>
      <c r="AT587" s="152" t="s">
        <v>154</v>
      </c>
      <c r="AU587" s="152" t="s">
        <v>152</v>
      </c>
      <c r="AV587" s="13" t="s">
        <v>152</v>
      </c>
      <c r="AW587" s="13" t="s">
        <v>34</v>
      </c>
      <c r="AX587" s="13" t="s">
        <v>78</v>
      </c>
      <c r="AY587" s="152" t="s">
        <v>144</v>
      </c>
    </row>
    <row r="588" spans="2:51" s="12" customFormat="1" ht="10.2">
      <c r="B588" s="144"/>
      <c r="D588" s="145" t="s">
        <v>154</v>
      </c>
      <c r="E588" s="146" t="s">
        <v>1</v>
      </c>
      <c r="F588" s="147" t="s">
        <v>302</v>
      </c>
      <c r="H588" s="146" t="s">
        <v>1</v>
      </c>
      <c r="I588" s="148"/>
      <c r="L588" s="144"/>
      <c r="M588" s="149"/>
      <c r="T588" s="150"/>
      <c r="AT588" s="146" t="s">
        <v>154</v>
      </c>
      <c r="AU588" s="146" t="s">
        <v>152</v>
      </c>
      <c r="AV588" s="12" t="s">
        <v>86</v>
      </c>
      <c r="AW588" s="12" t="s">
        <v>34</v>
      </c>
      <c r="AX588" s="12" t="s">
        <v>78</v>
      </c>
      <c r="AY588" s="146" t="s">
        <v>144</v>
      </c>
    </row>
    <row r="589" spans="2:51" s="13" customFormat="1" ht="10.2">
      <c r="B589" s="151"/>
      <c r="D589" s="145" t="s">
        <v>154</v>
      </c>
      <c r="E589" s="152" t="s">
        <v>1</v>
      </c>
      <c r="F589" s="153" t="s">
        <v>198</v>
      </c>
      <c r="H589" s="154">
        <v>9</v>
      </c>
      <c r="I589" s="155"/>
      <c r="L589" s="151"/>
      <c r="M589" s="156"/>
      <c r="T589" s="157"/>
      <c r="AT589" s="152" t="s">
        <v>154</v>
      </c>
      <c r="AU589" s="152" t="s">
        <v>152</v>
      </c>
      <c r="AV589" s="13" t="s">
        <v>152</v>
      </c>
      <c r="AW589" s="13" t="s">
        <v>34</v>
      </c>
      <c r="AX589" s="13" t="s">
        <v>78</v>
      </c>
      <c r="AY589" s="152" t="s">
        <v>144</v>
      </c>
    </row>
    <row r="590" spans="2:51" s="12" customFormat="1" ht="10.2">
      <c r="B590" s="144"/>
      <c r="D590" s="145" t="s">
        <v>154</v>
      </c>
      <c r="E590" s="146" t="s">
        <v>1</v>
      </c>
      <c r="F590" s="147" t="s">
        <v>304</v>
      </c>
      <c r="H590" s="146" t="s">
        <v>1</v>
      </c>
      <c r="I590" s="148"/>
      <c r="L590" s="144"/>
      <c r="M590" s="149"/>
      <c r="T590" s="150"/>
      <c r="AT590" s="146" t="s">
        <v>154</v>
      </c>
      <c r="AU590" s="146" t="s">
        <v>152</v>
      </c>
      <c r="AV590" s="12" t="s">
        <v>86</v>
      </c>
      <c r="AW590" s="12" t="s">
        <v>34</v>
      </c>
      <c r="AX590" s="12" t="s">
        <v>78</v>
      </c>
      <c r="AY590" s="146" t="s">
        <v>144</v>
      </c>
    </row>
    <row r="591" spans="2:51" s="13" customFormat="1" ht="10.2">
      <c r="B591" s="151"/>
      <c r="D591" s="145" t="s">
        <v>154</v>
      </c>
      <c r="E591" s="152" t="s">
        <v>1</v>
      </c>
      <c r="F591" s="153" t="s">
        <v>198</v>
      </c>
      <c r="H591" s="154">
        <v>9</v>
      </c>
      <c r="I591" s="155"/>
      <c r="L591" s="151"/>
      <c r="M591" s="156"/>
      <c r="T591" s="157"/>
      <c r="AT591" s="152" t="s">
        <v>154</v>
      </c>
      <c r="AU591" s="152" t="s">
        <v>152</v>
      </c>
      <c r="AV591" s="13" t="s">
        <v>152</v>
      </c>
      <c r="AW591" s="13" t="s">
        <v>34</v>
      </c>
      <c r="AX591" s="13" t="s">
        <v>78</v>
      </c>
      <c r="AY591" s="152" t="s">
        <v>144</v>
      </c>
    </row>
    <row r="592" spans="2:51" s="12" customFormat="1" ht="10.2">
      <c r="B592" s="144"/>
      <c r="D592" s="145" t="s">
        <v>154</v>
      </c>
      <c r="E592" s="146" t="s">
        <v>1</v>
      </c>
      <c r="F592" s="147" t="s">
        <v>306</v>
      </c>
      <c r="H592" s="146" t="s">
        <v>1</v>
      </c>
      <c r="I592" s="148"/>
      <c r="L592" s="144"/>
      <c r="M592" s="149"/>
      <c r="T592" s="150"/>
      <c r="AT592" s="146" t="s">
        <v>154</v>
      </c>
      <c r="AU592" s="146" t="s">
        <v>152</v>
      </c>
      <c r="AV592" s="12" t="s">
        <v>86</v>
      </c>
      <c r="AW592" s="12" t="s">
        <v>34</v>
      </c>
      <c r="AX592" s="12" t="s">
        <v>78</v>
      </c>
      <c r="AY592" s="146" t="s">
        <v>144</v>
      </c>
    </row>
    <row r="593" spans="2:51" s="13" customFormat="1" ht="10.2">
      <c r="B593" s="151"/>
      <c r="D593" s="145" t="s">
        <v>154</v>
      </c>
      <c r="E593" s="152" t="s">
        <v>1</v>
      </c>
      <c r="F593" s="153" t="s">
        <v>198</v>
      </c>
      <c r="H593" s="154">
        <v>9</v>
      </c>
      <c r="I593" s="155"/>
      <c r="L593" s="151"/>
      <c r="M593" s="156"/>
      <c r="T593" s="157"/>
      <c r="AT593" s="152" t="s">
        <v>154</v>
      </c>
      <c r="AU593" s="152" t="s">
        <v>152</v>
      </c>
      <c r="AV593" s="13" t="s">
        <v>152</v>
      </c>
      <c r="AW593" s="13" t="s">
        <v>34</v>
      </c>
      <c r="AX593" s="13" t="s">
        <v>78</v>
      </c>
      <c r="AY593" s="152" t="s">
        <v>144</v>
      </c>
    </row>
    <row r="594" spans="2:51" s="12" customFormat="1" ht="10.2">
      <c r="B594" s="144"/>
      <c r="D594" s="145" t="s">
        <v>154</v>
      </c>
      <c r="E594" s="146" t="s">
        <v>1</v>
      </c>
      <c r="F594" s="147" t="s">
        <v>294</v>
      </c>
      <c r="H594" s="146" t="s">
        <v>1</v>
      </c>
      <c r="I594" s="148"/>
      <c r="L594" s="144"/>
      <c r="M594" s="149"/>
      <c r="T594" s="150"/>
      <c r="AT594" s="146" t="s">
        <v>154</v>
      </c>
      <c r="AU594" s="146" t="s">
        <v>152</v>
      </c>
      <c r="AV594" s="12" t="s">
        <v>86</v>
      </c>
      <c r="AW594" s="12" t="s">
        <v>34</v>
      </c>
      <c r="AX594" s="12" t="s">
        <v>78</v>
      </c>
      <c r="AY594" s="146" t="s">
        <v>144</v>
      </c>
    </row>
    <row r="595" spans="2:51" s="13" customFormat="1" ht="10.2">
      <c r="B595" s="151"/>
      <c r="D595" s="145" t="s">
        <v>154</v>
      </c>
      <c r="E595" s="152" t="s">
        <v>1</v>
      </c>
      <c r="F595" s="153" t="s">
        <v>151</v>
      </c>
      <c r="H595" s="154">
        <v>4</v>
      </c>
      <c r="I595" s="155"/>
      <c r="L595" s="151"/>
      <c r="M595" s="156"/>
      <c r="T595" s="157"/>
      <c r="AT595" s="152" t="s">
        <v>154</v>
      </c>
      <c r="AU595" s="152" t="s">
        <v>152</v>
      </c>
      <c r="AV595" s="13" t="s">
        <v>152</v>
      </c>
      <c r="AW595" s="13" t="s">
        <v>34</v>
      </c>
      <c r="AX595" s="13" t="s">
        <v>78</v>
      </c>
      <c r="AY595" s="152" t="s">
        <v>144</v>
      </c>
    </row>
    <row r="596" spans="2:51" s="14" customFormat="1" ht="10.2">
      <c r="B596" s="158"/>
      <c r="D596" s="145" t="s">
        <v>154</v>
      </c>
      <c r="E596" s="159" t="s">
        <v>1</v>
      </c>
      <c r="F596" s="160" t="s">
        <v>158</v>
      </c>
      <c r="H596" s="161">
        <v>40</v>
      </c>
      <c r="I596" s="162"/>
      <c r="L596" s="158"/>
      <c r="M596" s="163"/>
      <c r="T596" s="164"/>
      <c r="AT596" s="159" t="s">
        <v>154</v>
      </c>
      <c r="AU596" s="159" t="s">
        <v>152</v>
      </c>
      <c r="AV596" s="14" t="s">
        <v>151</v>
      </c>
      <c r="AW596" s="14" t="s">
        <v>34</v>
      </c>
      <c r="AX596" s="14" t="s">
        <v>86</v>
      </c>
      <c r="AY596" s="159" t="s">
        <v>144</v>
      </c>
    </row>
    <row r="597" spans="2:63" s="11" customFormat="1" ht="22.8" customHeight="1">
      <c r="B597" s="119"/>
      <c r="D597" s="120" t="s">
        <v>77</v>
      </c>
      <c r="E597" s="129" t="s">
        <v>744</v>
      </c>
      <c r="F597" s="129" t="s">
        <v>745</v>
      </c>
      <c r="I597" s="122"/>
      <c r="J597" s="130">
        <f>BK597</f>
        <v>0</v>
      </c>
      <c r="L597" s="119"/>
      <c r="M597" s="124"/>
      <c r="P597" s="125">
        <f>SUM(P598:P608)</f>
        <v>0</v>
      </c>
      <c r="R597" s="125">
        <f>SUM(R598:R608)</f>
        <v>0</v>
      </c>
      <c r="T597" s="126">
        <f>SUM(T598:T608)</f>
        <v>0.003</v>
      </c>
      <c r="AR597" s="120" t="s">
        <v>152</v>
      </c>
      <c r="AT597" s="127" t="s">
        <v>77</v>
      </c>
      <c r="AU597" s="127" t="s">
        <v>86</v>
      </c>
      <c r="AY597" s="120" t="s">
        <v>144</v>
      </c>
      <c r="BK597" s="128">
        <f>SUM(BK598:BK608)</f>
        <v>0</v>
      </c>
    </row>
    <row r="598" spans="2:65" s="1" customFormat="1" ht="49.05" customHeight="1">
      <c r="B598" s="31"/>
      <c r="C598" s="131" t="s">
        <v>746</v>
      </c>
      <c r="D598" s="131" t="s">
        <v>146</v>
      </c>
      <c r="E598" s="132" t="s">
        <v>747</v>
      </c>
      <c r="F598" s="133" t="s">
        <v>748</v>
      </c>
      <c r="G598" s="134" t="s">
        <v>253</v>
      </c>
      <c r="H598" s="135">
        <v>5</v>
      </c>
      <c r="I598" s="136"/>
      <c r="J598" s="137">
        <f>ROUND(I598*H598,2)</f>
        <v>0</v>
      </c>
      <c r="K598" s="133" t="s">
        <v>271</v>
      </c>
      <c r="L598" s="31"/>
      <c r="M598" s="138" t="s">
        <v>1</v>
      </c>
      <c r="N598" s="139" t="s">
        <v>44</v>
      </c>
      <c r="P598" s="140">
        <f>O598*H598</f>
        <v>0</v>
      </c>
      <c r="Q598" s="140">
        <v>0</v>
      </c>
      <c r="R598" s="140">
        <f>Q598*H598</f>
        <v>0</v>
      </c>
      <c r="S598" s="140">
        <v>0</v>
      </c>
      <c r="T598" s="141">
        <f>S598*H598</f>
        <v>0</v>
      </c>
      <c r="AR598" s="142" t="s">
        <v>240</v>
      </c>
      <c r="AT598" s="142" t="s">
        <v>146</v>
      </c>
      <c r="AU598" s="142" t="s">
        <v>152</v>
      </c>
      <c r="AY598" s="16" t="s">
        <v>144</v>
      </c>
      <c r="BE598" s="143">
        <f>IF(N598="základní",J598,0)</f>
        <v>0</v>
      </c>
      <c r="BF598" s="143">
        <f>IF(N598="snížená",J598,0)</f>
        <v>0</v>
      </c>
      <c r="BG598" s="143">
        <f>IF(N598="zákl. přenesená",J598,0)</f>
        <v>0</v>
      </c>
      <c r="BH598" s="143">
        <f>IF(N598="sníž. přenesená",J598,0)</f>
        <v>0</v>
      </c>
      <c r="BI598" s="143">
        <f>IF(N598="nulová",J598,0)</f>
        <v>0</v>
      </c>
      <c r="BJ598" s="16" t="s">
        <v>152</v>
      </c>
      <c r="BK598" s="143">
        <f>ROUND(I598*H598,2)</f>
        <v>0</v>
      </c>
      <c r="BL598" s="16" t="s">
        <v>240</v>
      </c>
      <c r="BM598" s="142" t="s">
        <v>749</v>
      </c>
    </row>
    <row r="599" spans="2:47" s="1" customFormat="1" ht="57.6">
      <c r="B599" s="31"/>
      <c r="D599" s="145" t="s">
        <v>222</v>
      </c>
      <c r="F599" s="165" t="s">
        <v>750</v>
      </c>
      <c r="I599" s="166"/>
      <c r="L599" s="31"/>
      <c r="M599" s="167"/>
      <c r="T599" s="55"/>
      <c r="AT599" s="16" t="s">
        <v>222</v>
      </c>
      <c r="AU599" s="16" t="s">
        <v>152</v>
      </c>
    </row>
    <row r="600" spans="2:65" s="1" customFormat="1" ht="16.5" customHeight="1">
      <c r="B600" s="31"/>
      <c r="C600" s="131" t="s">
        <v>751</v>
      </c>
      <c r="D600" s="131" t="s">
        <v>146</v>
      </c>
      <c r="E600" s="132" t="s">
        <v>752</v>
      </c>
      <c r="F600" s="133" t="s">
        <v>753</v>
      </c>
      <c r="G600" s="134" t="s">
        <v>404</v>
      </c>
      <c r="H600" s="135">
        <v>2</v>
      </c>
      <c r="I600" s="136"/>
      <c r="J600" s="137">
        <f>ROUND(I600*H600,2)</f>
        <v>0</v>
      </c>
      <c r="K600" s="133" t="s">
        <v>150</v>
      </c>
      <c r="L600" s="31"/>
      <c r="M600" s="138" t="s">
        <v>1</v>
      </c>
      <c r="N600" s="139" t="s">
        <v>44</v>
      </c>
      <c r="P600" s="140">
        <f>O600*H600</f>
        <v>0</v>
      </c>
      <c r="Q600" s="140">
        <v>0</v>
      </c>
      <c r="R600" s="140">
        <f>Q600*H600</f>
        <v>0</v>
      </c>
      <c r="S600" s="140">
        <v>0</v>
      </c>
      <c r="T600" s="141">
        <f>S600*H600</f>
        <v>0</v>
      </c>
      <c r="AR600" s="142" t="s">
        <v>240</v>
      </c>
      <c r="AT600" s="142" t="s">
        <v>146</v>
      </c>
      <c r="AU600" s="142" t="s">
        <v>152</v>
      </c>
      <c r="AY600" s="16" t="s">
        <v>144</v>
      </c>
      <c r="BE600" s="143">
        <f>IF(N600="základní",J600,0)</f>
        <v>0</v>
      </c>
      <c r="BF600" s="143">
        <f>IF(N600="snížená",J600,0)</f>
        <v>0</v>
      </c>
      <c r="BG600" s="143">
        <f>IF(N600="zákl. přenesená",J600,0)</f>
        <v>0</v>
      </c>
      <c r="BH600" s="143">
        <f>IF(N600="sníž. přenesená",J600,0)</f>
        <v>0</v>
      </c>
      <c r="BI600" s="143">
        <f>IF(N600="nulová",J600,0)</f>
        <v>0</v>
      </c>
      <c r="BJ600" s="16" t="s">
        <v>152</v>
      </c>
      <c r="BK600" s="143">
        <f>ROUND(I600*H600,2)</f>
        <v>0</v>
      </c>
      <c r="BL600" s="16" t="s">
        <v>240</v>
      </c>
      <c r="BM600" s="142" t="s">
        <v>754</v>
      </c>
    </row>
    <row r="601" spans="2:51" s="12" customFormat="1" ht="10.2">
      <c r="B601" s="144"/>
      <c r="D601" s="145" t="s">
        <v>154</v>
      </c>
      <c r="E601" s="146" t="s">
        <v>1</v>
      </c>
      <c r="F601" s="147" t="s">
        <v>755</v>
      </c>
      <c r="H601" s="146" t="s">
        <v>1</v>
      </c>
      <c r="I601" s="148"/>
      <c r="L601" s="144"/>
      <c r="M601" s="149"/>
      <c r="T601" s="150"/>
      <c r="AT601" s="146" t="s">
        <v>154</v>
      </c>
      <c r="AU601" s="146" t="s">
        <v>152</v>
      </c>
      <c r="AV601" s="12" t="s">
        <v>86</v>
      </c>
      <c r="AW601" s="12" t="s">
        <v>34</v>
      </c>
      <c r="AX601" s="12" t="s">
        <v>78</v>
      </c>
      <c r="AY601" s="146" t="s">
        <v>144</v>
      </c>
    </row>
    <row r="602" spans="2:51" s="13" customFormat="1" ht="10.2">
      <c r="B602" s="151"/>
      <c r="D602" s="145" t="s">
        <v>154</v>
      </c>
      <c r="E602" s="152" t="s">
        <v>1</v>
      </c>
      <c r="F602" s="153" t="s">
        <v>152</v>
      </c>
      <c r="H602" s="154">
        <v>2</v>
      </c>
      <c r="I602" s="155"/>
      <c r="L602" s="151"/>
      <c r="M602" s="156"/>
      <c r="T602" s="157"/>
      <c r="AT602" s="152" t="s">
        <v>154</v>
      </c>
      <c r="AU602" s="152" t="s">
        <v>152</v>
      </c>
      <c r="AV602" s="13" t="s">
        <v>152</v>
      </c>
      <c r="AW602" s="13" t="s">
        <v>34</v>
      </c>
      <c r="AX602" s="13" t="s">
        <v>78</v>
      </c>
      <c r="AY602" s="152" t="s">
        <v>144</v>
      </c>
    </row>
    <row r="603" spans="2:51" s="14" customFormat="1" ht="10.2">
      <c r="B603" s="158"/>
      <c r="D603" s="145" t="s">
        <v>154</v>
      </c>
      <c r="E603" s="159" t="s">
        <v>1</v>
      </c>
      <c r="F603" s="160" t="s">
        <v>158</v>
      </c>
      <c r="H603" s="161">
        <v>2</v>
      </c>
      <c r="I603" s="162"/>
      <c r="L603" s="158"/>
      <c r="M603" s="163"/>
      <c r="T603" s="164"/>
      <c r="AT603" s="159" t="s">
        <v>154</v>
      </c>
      <c r="AU603" s="159" t="s">
        <v>152</v>
      </c>
      <c r="AV603" s="14" t="s">
        <v>151</v>
      </c>
      <c r="AW603" s="14" t="s">
        <v>34</v>
      </c>
      <c r="AX603" s="14" t="s">
        <v>86</v>
      </c>
      <c r="AY603" s="159" t="s">
        <v>144</v>
      </c>
    </row>
    <row r="604" spans="2:65" s="1" customFormat="1" ht="37.8" customHeight="1">
      <c r="B604" s="31"/>
      <c r="C604" s="168" t="s">
        <v>756</v>
      </c>
      <c r="D604" s="168" t="s">
        <v>275</v>
      </c>
      <c r="E604" s="169" t="s">
        <v>757</v>
      </c>
      <c r="F604" s="170" t="s">
        <v>758</v>
      </c>
      <c r="G604" s="171" t="s">
        <v>404</v>
      </c>
      <c r="H604" s="172">
        <v>2</v>
      </c>
      <c r="I604" s="173"/>
      <c r="J604" s="174">
        <f>ROUND(I604*H604,2)</f>
        <v>0</v>
      </c>
      <c r="K604" s="170" t="s">
        <v>271</v>
      </c>
      <c r="L604" s="175"/>
      <c r="M604" s="176" t="s">
        <v>1</v>
      </c>
      <c r="N604" s="177" t="s">
        <v>44</v>
      </c>
      <c r="P604" s="140">
        <f>O604*H604</f>
        <v>0</v>
      </c>
      <c r="Q604" s="140">
        <v>0</v>
      </c>
      <c r="R604" s="140">
        <f>Q604*H604</f>
        <v>0</v>
      </c>
      <c r="S604" s="140">
        <v>0</v>
      </c>
      <c r="T604" s="141">
        <f>S604*H604</f>
        <v>0</v>
      </c>
      <c r="AR604" s="142" t="s">
        <v>355</v>
      </c>
      <c r="AT604" s="142" t="s">
        <v>275</v>
      </c>
      <c r="AU604" s="142" t="s">
        <v>152</v>
      </c>
      <c r="AY604" s="16" t="s">
        <v>144</v>
      </c>
      <c r="BE604" s="143">
        <f>IF(N604="základní",J604,0)</f>
        <v>0</v>
      </c>
      <c r="BF604" s="143">
        <f>IF(N604="snížená",J604,0)</f>
        <v>0</v>
      </c>
      <c r="BG604" s="143">
        <f>IF(N604="zákl. přenesená",J604,0)</f>
        <v>0</v>
      </c>
      <c r="BH604" s="143">
        <f>IF(N604="sníž. přenesená",J604,0)</f>
        <v>0</v>
      </c>
      <c r="BI604" s="143">
        <f>IF(N604="nulová",J604,0)</f>
        <v>0</v>
      </c>
      <c r="BJ604" s="16" t="s">
        <v>152</v>
      </c>
      <c r="BK604" s="143">
        <f>ROUND(I604*H604,2)</f>
        <v>0</v>
      </c>
      <c r="BL604" s="16" t="s">
        <v>240</v>
      </c>
      <c r="BM604" s="142" t="s">
        <v>759</v>
      </c>
    </row>
    <row r="605" spans="2:65" s="1" customFormat="1" ht="16.5" customHeight="1">
      <c r="B605" s="31"/>
      <c r="C605" s="131" t="s">
        <v>760</v>
      </c>
      <c r="D605" s="131" t="s">
        <v>146</v>
      </c>
      <c r="E605" s="132" t="s">
        <v>761</v>
      </c>
      <c r="F605" s="133" t="s">
        <v>762</v>
      </c>
      <c r="G605" s="134" t="s">
        <v>404</v>
      </c>
      <c r="H605" s="135">
        <v>1</v>
      </c>
      <c r="I605" s="136"/>
      <c r="J605" s="137">
        <f>ROUND(I605*H605,2)</f>
        <v>0</v>
      </c>
      <c r="K605" s="133" t="s">
        <v>150</v>
      </c>
      <c r="L605" s="31"/>
      <c r="M605" s="138" t="s">
        <v>1</v>
      </c>
      <c r="N605" s="139" t="s">
        <v>44</v>
      </c>
      <c r="P605" s="140">
        <f>O605*H605</f>
        <v>0</v>
      </c>
      <c r="Q605" s="140">
        <v>0</v>
      </c>
      <c r="R605" s="140">
        <f>Q605*H605</f>
        <v>0</v>
      </c>
      <c r="S605" s="140">
        <v>0.003</v>
      </c>
      <c r="T605" s="141">
        <f>S605*H605</f>
        <v>0.003</v>
      </c>
      <c r="AR605" s="142" t="s">
        <v>240</v>
      </c>
      <c r="AT605" s="142" t="s">
        <v>146</v>
      </c>
      <c r="AU605" s="142" t="s">
        <v>152</v>
      </c>
      <c r="AY605" s="16" t="s">
        <v>144</v>
      </c>
      <c r="BE605" s="143">
        <f>IF(N605="základní",J605,0)</f>
        <v>0</v>
      </c>
      <c r="BF605" s="143">
        <f>IF(N605="snížená",J605,0)</f>
        <v>0</v>
      </c>
      <c r="BG605" s="143">
        <f>IF(N605="zákl. přenesená",J605,0)</f>
        <v>0</v>
      </c>
      <c r="BH605" s="143">
        <f>IF(N605="sníž. přenesená",J605,0)</f>
        <v>0</v>
      </c>
      <c r="BI605" s="143">
        <f>IF(N605="nulová",J605,0)</f>
        <v>0</v>
      </c>
      <c r="BJ605" s="16" t="s">
        <v>152</v>
      </c>
      <c r="BK605" s="143">
        <f>ROUND(I605*H605,2)</f>
        <v>0</v>
      </c>
      <c r="BL605" s="16" t="s">
        <v>240</v>
      </c>
      <c r="BM605" s="142" t="s">
        <v>763</v>
      </c>
    </row>
    <row r="606" spans="2:51" s="12" customFormat="1" ht="10.2">
      <c r="B606" s="144"/>
      <c r="D606" s="145" t="s">
        <v>154</v>
      </c>
      <c r="E606" s="146" t="s">
        <v>1</v>
      </c>
      <c r="F606" s="147" t="s">
        <v>755</v>
      </c>
      <c r="H606" s="146" t="s">
        <v>1</v>
      </c>
      <c r="I606" s="148"/>
      <c r="L606" s="144"/>
      <c r="M606" s="149"/>
      <c r="T606" s="150"/>
      <c r="AT606" s="146" t="s">
        <v>154</v>
      </c>
      <c r="AU606" s="146" t="s">
        <v>152</v>
      </c>
      <c r="AV606" s="12" t="s">
        <v>86</v>
      </c>
      <c r="AW606" s="12" t="s">
        <v>34</v>
      </c>
      <c r="AX606" s="12" t="s">
        <v>78</v>
      </c>
      <c r="AY606" s="146" t="s">
        <v>144</v>
      </c>
    </row>
    <row r="607" spans="2:51" s="13" customFormat="1" ht="10.2">
      <c r="B607" s="151"/>
      <c r="D607" s="145" t="s">
        <v>154</v>
      </c>
      <c r="E607" s="152" t="s">
        <v>1</v>
      </c>
      <c r="F607" s="153" t="s">
        <v>86</v>
      </c>
      <c r="H607" s="154">
        <v>1</v>
      </c>
      <c r="I607" s="155"/>
      <c r="L607" s="151"/>
      <c r="M607" s="156"/>
      <c r="T607" s="157"/>
      <c r="AT607" s="152" t="s">
        <v>154</v>
      </c>
      <c r="AU607" s="152" t="s">
        <v>152</v>
      </c>
      <c r="AV607" s="13" t="s">
        <v>152</v>
      </c>
      <c r="AW607" s="13" t="s">
        <v>34</v>
      </c>
      <c r="AX607" s="13" t="s">
        <v>78</v>
      </c>
      <c r="AY607" s="152" t="s">
        <v>144</v>
      </c>
    </row>
    <row r="608" spans="2:51" s="14" customFormat="1" ht="10.2">
      <c r="B608" s="158"/>
      <c r="D608" s="145" t="s">
        <v>154</v>
      </c>
      <c r="E608" s="159" t="s">
        <v>1</v>
      </c>
      <c r="F608" s="160" t="s">
        <v>158</v>
      </c>
      <c r="H608" s="161">
        <v>1</v>
      </c>
      <c r="I608" s="162"/>
      <c r="L608" s="158"/>
      <c r="M608" s="163"/>
      <c r="T608" s="164"/>
      <c r="AT608" s="159" t="s">
        <v>154</v>
      </c>
      <c r="AU608" s="159" t="s">
        <v>152</v>
      </c>
      <c r="AV608" s="14" t="s">
        <v>151</v>
      </c>
      <c r="AW608" s="14" t="s">
        <v>34</v>
      </c>
      <c r="AX608" s="14" t="s">
        <v>86</v>
      </c>
      <c r="AY608" s="159" t="s">
        <v>144</v>
      </c>
    </row>
    <row r="609" spans="2:63" s="11" customFormat="1" ht="22.8" customHeight="1">
      <c r="B609" s="119"/>
      <c r="D609" s="120" t="s">
        <v>77</v>
      </c>
      <c r="E609" s="129" t="s">
        <v>764</v>
      </c>
      <c r="F609" s="129" t="s">
        <v>765</v>
      </c>
      <c r="I609" s="122"/>
      <c r="J609" s="130">
        <f>BK609</f>
        <v>0</v>
      </c>
      <c r="L609" s="119"/>
      <c r="M609" s="124"/>
      <c r="P609" s="125">
        <f>SUM(P610:P644)</f>
        <v>0</v>
      </c>
      <c r="R609" s="125">
        <f>SUM(R610:R644)</f>
        <v>0.85808359</v>
      </c>
      <c r="T609" s="126">
        <f>SUM(T610:T644)</f>
        <v>1.5786252699999999</v>
      </c>
      <c r="AR609" s="120" t="s">
        <v>152</v>
      </c>
      <c r="AT609" s="127" t="s">
        <v>77</v>
      </c>
      <c r="AU609" s="127" t="s">
        <v>86</v>
      </c>
      <c r="AY609" s="120" t="s">
        <v>144</v>
      </c>
      <c r="BK609" s="128">
        <f>SUM(BK610:BK644)</f>
        <v>0</v>
      </c>
    </row>
    <row r="610" spans="2:65" s="1" customFormat="1" ht="24.15" customHeight="1">
      <c r="B610" s="31"/>
      <c r="C610" s="131" t="s">
        <v>766</v>
      </c>
      <c r="D610" s="131" t="s">
        <v>146</v>
      </c>
      <c r="E610" s="132" t="s">
        <v>767</v>
      </c>
      <c r="F610" s="133" t="s">
        <v>768</v>
      </c>
      <c r="G610" s="134" t="s">
        <v>206</v>
      </c>
      <c r="H610" s="135">
        <v>14.875</v>
      </c>
      <c r="I610" s="136"/>
      <c r="J610" s="137">
        <f>ROUND(I610*H610,2)</f>
        <v>0</v>
      </c>
      <c r="K610" s="133" t="s">
        <v>150</v>
      </c>
      <c r="L610" s="31"/>
      <c r="M610" s="138" t="s">
        <v>1</v>
      </c>
      <c r="N610" s="139" t="s">
        <v>44</v>
      </c>
      <c r="P610" s="140">
        <f>O610*H610</f>
        <v>0</v>
      </c>
      <c r="Q610" s="140">
        <v>0</v>
      </c>
      <c r="R610" s="140">
        <f>Q610*H610</f>
        <v>0</v>
      </c>
      <c r="S610" s="140">
        <v>0.01174</v>
      </c>
      <c r="T610" s="141">
        <f>S610*H610</f>
        <v>0.1746325</v>
      </c>
      <c r="AR610" s="142" t="s">
        <v>240</v>
      </c>
      <c r="AT610" s="142" t="s">
        <v>146</v>
      </c>
      <c r="AU610" s="142" t="s">
        <v>152</v>
      </c>
      <c r="AY610" s="16" t="s">
        <v>144</v>
      </c>
      <c r="BE610" s="143">
        <f>IF(N610="základní",J610,0)</f>
        <v>0</v>
      </c>
      <c r="BF610" s="143">
        <f>IF(N610="snížená",J610,0)</f>
        <v>0</v>
      </c>
      <c r="BG610" s="143">
        <f>IF(N610="zákl. přenesená",J610,0)</f>
        <v>0</v>
      </c>
      <c r="BH610" s="143">
        <f>IF(N610="sníž. přenesená",J610,0)</f>
        <v>0</v>
      </c>
      <c r="BI610" s="143">
        <f>IF(N610="nulová",J610,0)</f>
        <v>0</v>
      </c>
      <c r="BJ610" s="16" t="s">
        <v>152</v>
      </c>
      <c r="BK610" s="143">
        <f>ROUND(I610*H610,2)</f>
        <v>0</v>
      </c>
      <c r="BL610" s="16" t="s">
        <v>240</v>
      </c>
      <c r="BM610" s="142" t="s">
        <v>769</v>
      </c>
    </row>
    <row r="611" spans="2:51" s="12" customFormat="1" ht="10.2">
      <c r="B611" s="144"/>
      <c r="D611" s="145" t="s">
        <v>154</v>
      </c>
      <c r="E611" s="146" t="s">
        <v>1</v>
      </c>
      <c r="F611" s="147" t="s">
        <v>215</v>
      </c>
      <c r="H611" s="146" t="s">
        <v>1</v>
      </c>
      <c r="I611" s="148"/>
      <c r="L611" s="144"/>
      <c r="M611" s="149"/>
      <c r="T611" s="150"/>
      <c r="AT611" s="146" t="s">
        <v>154</v>
      </c>
      <c r="AU611" s="146" t="s">
        <v>152</v>
      </c>
      <c r="AV611" s="12" t="s">
        <v>86</v>
      </c>
      <c r="AW611" s="12" t="s">
        <v>34</v>
      </c>
      <c r="AX611" s="12" t="s">
        <v>78</v>
      </c>
      <c r="AY611" s="146" t="s">
        <v>144</v>
      </c>
    </row>
    <row r="612" spans="2:51" s="13" customFormat="1" ht="10.2">
      <c r="B612" s="151"/>
      <c r="D612" s="145" t="s">
        <v>154</v>
      </c>
      <c r="E612" s="152" t="s">
        <v>1</v>
      </c>
      <c r="F612" s="153" t="s">
        <v>770</v>
      </c>
      <c r="H612" s="154">
        <v>12.985</v>
      </c>
      <c r="I612" s="155"/>
      <c r="L612" s="151"/>
      <c r="M612" s="156"/>
      <c r="T612" s="157"/>
      <c r="AT612" s="152" t="s">
        <v>154</v>
      </c>
      <c r="AU612" s="152" t="s">
        <v>152</v>
      </c>
      <c r="AV612" s="13" t="s">
        <v>152</v>
      </c>
      <c r="AW612" s="13" t="s">
        <v>34</v>
      </c>
      <c r="AX612" s="13" t="s">
        <v>78</v>
      </c>
      <c r="AY612" s="152" t="s">
        <v>144</v>
      </c>
    </row>
    <row r="613" spans="2:51" s="12" customFormat="1" ht="10.2">
      <c r="B613" s="144"/>
      <c r="D613" s="145" t="s">
        <v>154</v>
      </c>
      <c r="E613" s="146" t="s">
        <v>1</v>
      </c>
      <c r="F613" s="147" t="s">
        <v>297</v>
      </c>
      <c r="H613" s="146" t="s">
        <v>1</v>
      </c>
      <c r="I613" s="148"/>
      <c r="L613" s="144"/>
      <c r="M613" s="149"/>
      <c r="T613" s="150"/>
      <c r="AT613" s="146" t="s">
        <v>154</v>
      </c>
      <c r="AU613" s="146" t="s">
        <v>152</v>
      </c>
      <c r="AV613" s="12" t="s">
        <v>86</v>
      </c>
      <c r="AW613" s="12" t="s">
        <v>34</v>
      </c>
      <c r="AX613" s="12" t="s">
        <v>78</v>
      </c>
      <c r="AY613" s="146" t="s">
        <v>144</v>
      </c>
    </row>
    <row r="614" spans="2:51" s="13" customFormat="1" ht="10.2">
      <c r="B614" s="151"/>
      <c r="D614" s="145" t="s">
        <v>154</v>
      </c>
      <c r="E614" s="152" t="s">
        <v>1</v>
      </c>
      <c r="F614" s="153" t="s">
        <v>771</v>
      </c>
      <c r="H614" s="154">
        <v>1.89</v>
      </c>
      <c r="I614" s="155"/>
      <c r="L614" s="151"/>
      <c r="M614" s="156"/>
      <c r="T614" s="157"/>
      <c r="AT614" s="152" t="s">
        <v>154</v>
      </c>
      <c r="AU614" s="152" t="s">
        <v>152</v>
      </c>
      <c r="AV614" s="13" t="s">
        <v>152</v>
      </c>
      <c r="AW614" s="13" t="s">
        <v>34</v>
      </c>
      <c r="AX614" s="13" t="s">
        <v>78</v>
      </c>
      <c r="AY614" s="152" t="s">
        <v>144</v>
      </c>
    </row>
    <row r="615" spans="2:51" s="14" customFormat="1" ht="10.2">
      <c r="B615" s="158"/>
      <c r="D615" s="145" t="s">
        <v>154</v>
      </c>
      <c r="E615" s="159" t="s">
        <v>1</v>
      </c>
      <c r="F615" s="160" t="s">
        <v>158</v>
      </c>
      <c r="H615" s="161">
        <v>14.875</v>
      </c>
      <c r="I615" s="162"/>
      <c r="L615" s="158"/>
      <c r="M615" s="163"/>
      <c r="T615" s="164"/>
      <c r="AT615" s="159" t="s">
        <v>154</v>
      </c>
      <c r="AU615" s="159" t="s">
        <v>152</v>
      </c>
      <c r="AV615" s="14" t="s">
        <v>151</v>
      </c>
      <c r="AW615" s="14" t="s">
        <v>34</v>
      </c>
      <c r="AX615" s="14" t="s">
        <v>86</v>
      </c>
      <c r="AY615" s="159" t="s">
        <v>144</v>
      </c>
    </row>
    <row r="616" spans="2:65" s="1" customFormat="1" ht="24.15" customHeight="1">
      <c r="B616" s="31"/>
      <c r="C616" s="131" t="s">
        <v>772</v>
      </c>
      <c r="D616" s="131" t="s">
        <v>146</v>
      </c>
      <c r="E616" s="132" t="s">
        <v>773</v>
      </c>
      <c r="F616" s="133" t="s">
        <v>774</v>
      </c>
      <c r="G616" s="134" t="s">
        <v>206</v>
      </c>
      <c r="H616" s="135">
        <v>14.875</v>
      </c>
      <c r="I616" s="136"/>
      <c r="J616" s="137">
        <f>ROUND(I616*H616,2)</f>
        <v>0</v>
      </c>
      <c r="K616" s="133" t="s">
        <v>150</v>
      </c>
      <c r="L616" s="31"/>
      <c r="M616" s="138" t="s">
        <v>1</v>
      </c>
      <c r="N616" s="139" t="s">
        <v>44</v>
      </c>
      <c r="P616" s="140">
        <f>O616*H616</f>
        <v>0</v>
      </c>
      <c r="Q616" s="140">
        <v>0.000584</v>
      </c>
      <c r="R616" s="140">
        <f>Q616*H616</f>
        <v>0.008687</v>
      </c>
      <c r="S616" s="140">
        <v>0</v>
      </c>
      <c r="T616" s="141">
        <f>S616*H616</f>
        <v>0</v>
      </c>
      <c r="AR616" s="142" t="s">
        <v>240</v>
      </c>
      <c r="AT616" s="142" t="s">
        <v>146</v>
      </c>
      <c r="AU616" s="142" t="s">
        <v>152</v>
      </c>
      <c r="AY616" s="16" t="s">
        <v>144</v>
      </c>
      <c r="BE616" s="143">
        <f>IF(N616="základní",J616,0)</f>
        <v>0</v>
      </c>
      <c r="BF616" s="143">
        <f>IF(N616="snížená",J616,0)</f>
        <v>0</v>
      </c>
      <c r="BG616" s="143">
        <f>IF(N616="zákl. přenesená",J616,0)</f>
        <v>0</v>
      </c>
      <c r="BH616" s="143">
        <f>IF(N616="sníž. přenesená",J616,0)</f>
        <v>0</v>
      </c>
      <c r="BI616" s="143">
        <f>IF(N616="nulová",J616,0)</f>
        <v>0</v>
      </c>
      <c r="BJ616" s="16" t="s">
        <v>152</v>
      </c>
      <c r="BK616" s="143">
        <f>ROUND(I616*H616,2)</f>
        <v>0</v>
      </c>
      <c r="BL616" s="16" t="s">
        <v>240</v>
      </c>
      <c r="BM616" s="142" t="s">
        <v>775</v>
      </c>
    </row>
    <row r="617" spans="2:51" s="12" customFormat="1" ht="10.2">
      <c r="B617" s="144"/>
      <c r="D617" s="145" t="s">
        <v>154</v>
      </c>
      <c r="E617" s="146" t="s">
        <v>1</v>
      </c>
      <c r="F617" s="147" t="s">
        <v>215</v>
      </c>
      <c r="H617" s="146" t="s">
        <v>1</v>
      </c>
      <c r="I617" s="148"/>
      <c r="L617" s="144"/>
      <c r="M617" s="149"/>
      <c r="T617" s="150"/>
      <c r="AT617" s="146" t="s">
        <v>154</v>
      </c>
      <c r="AU617" s="146" t="s">
        <v>152</v>
      </c>
      <c r="AV617" s="12" t="s">
        <v>86</v>
      </c>
      <c r="AW617" s="12" t="s">
        <v>34</v>
      </c>
      <c r="AX617" s="12" t="s">
        <v>78</v>
      </c>
      <c r="AY617" s="146" t="s">
        <v>144</v>
      </c>
    </row>
    <row r="618" spans="2:51" s="13" customFormat="1" ht="10.2">
      <c r="B618" s="151"/>
      <c r="D618" s="145" t="s">
        <v>154</v>
      </c>
      <c r="E618" s="152" t="s">
        <v>1</v>
      </c>
      <c r="F618" s="153" t="s">
        <v>770</v>
      </c>
      <c r="H618" s="154">
        <v>12.985</v>
      </c>
      <c r="I618" s="155"/>
      <c r="L618" s="151"/>
      <c r="M618" s="156"/>
      <c r="T618" s="157"/>
      <c r="AT618" s="152" t="s">
        <v>154</v>
      </c>
      <c r="AU618" s="152" t="s">
        <v>152</v>
      </c>
      <c r="AV618" s="13" t="s">
        <v>152</v>
      </c>
      <c r="AW618" s="13" t="s">
        <v>34</v>
      </c>
      <c r="AX618" s="13" t="s">
        <v>78</v>
      </c>
      <c r="AY618" s="152" t="s">
        <v>144</v>
      </c>
    </row>
    <row r="619" spans="2:51" s="12" customFormat="1" ht="10.2">
      <c r="B619" s="144"/>
      <c r="D619" s="145" t="s">
        <v>154</v>
      </c>
      <c r="E619" s="146" t="s">
        <v>1</v>
      </c>
      <c r="F619" s="147" t="s">
        <v>297</v>
      </c>
      <c r="H619" s="146" t="s">
        <v>1</v>
      </c>
      <c r="I619" s="148"/>
      <c r="L619" s="144"/>
      <c r="M619" s="149"/>
      <c r="T619" s="150"/>
      <c r="AT619" s="146" t="s">
        <v>154</v>
      </c>
      <c r="AU619" s="146" t="s">
        <v>152</v>
      </c>
      <c r="AV619" s="12" t="s">
        <v>86</v>
      </c>
      <c r="AW619" s="12" t="s">
        <v>34</v>
      </c>
      <c r="AX619" s="12" t="s">
        <v>78</v>
      </c>
      <c r="AY619" s="146" t="s">
        <v>144</v>
      </c>
    </row>
    <row r="620" spans="2:51" s="13" customFormat="1" ht="10.2">
      <c r="B620" s="151"/>
      <c r="D620" s="145" t="s">
        <v>154</v>
      </c>
      <c r="E620" s="152" t="s">
        <v>1</v>
      </c>
      <c r="F620" s="153" t="s">
        <v>771</v>
      </c>
      <c r="H620" s="154">
        <v>1.89</v>
      </c>
      <c r="I620" s="155"/>
      <c r="L620" s="151"/>
      <c r="M620" s="156"/>
      <c r="T620" s="157"/>
      <c r="AT620" s="152" t="s">
        <v>154</v>
      </c>
      <c r="AU620" s="152" t="s">
        <v>152</v>
      </c>
      <c r="AV620" s="13" t="s">
        <v>152</v>
      </c>
      <c r="AW620" s="13" t="s">
        <v>34</v>
      </c>
      <c r="AX620" s="13" t="s">
        <v>78</v>
      </c>
      <c r="AY620" s="152" t="s">
        <v>144</v>
      </c>
    </row>
    <row r="621" spans="2:51" s="14" customFormat="1" ht="10.2">
      <c r="B621" s="158"/>
      <c r="D621" s="145" t="s">
        <v>154</v>
      </c>
      <c r="E621" s="159" t="s">
        <v>1</v>
      </c>
      <c r="F621" s="160" t="s">
        <v>158</v>
      </c>
      <c r="H621" s="161">
        <v>14.875</v>
      </c>
      <c r="I621" s="162"/>
      <c r="L621" s="158"/>
      <c r="M621" s="163"/>
      <c r="T621" s="164"/>
      <c r="AT621" s="159" t="s">
        <v>154</v>
      </c>
      <c r="AU621" s="159" t="s">
        <v>152</v>
      </c>
      <c r="AV621" s="14" t="s">
        <v>151</v>
      </c>
      <c r="AW621" s="14" t="s">
        <v>34</v>
      </c>
      <c r="AX621" s="14" t="s">
        <v>86</v>
      </c>
      <c r="AY621" s="159" t="s">
        <v>144</v>
      </c>
    </row>
    <row r="622" spans="2:65" s="1" customFormat="1" ht="24.15" customHeight="1">
      <c r="B622" s="31"/>
      <c r="C622" s="168" t="s">
        <v>776</v>
      </c>
      <c r="D622" s="168" t="s">
        <v>275</v>
      </c>
      <c r="E622" s="169" t="s">
        <v>777</v>
      </c>
      <c r="F622" s="170" t="s">
        <v>778</v>
      </c>
      <c r="G622" s="171" t="s">
        <v>404</v>
      </c>
      <c r="H622" s="172">
        <v>27.325</v>
      </c>
      <c r="I622" s="173"/>
      <c r="J622" s="174">
        <f>ROUND(I622*H622,2)</f>
        <v>0</v>
      </c>
      <c r="K622" s="170" t="s">
        <v>271</v>
      </c>
      <c r="L622" s="175"/>
      <c r="M622" s="176" t="s">
        <v>1</v>
      </c>
      <c r="N622" s="177" t="s">
        <v>44</v>
      </c>
      <c r="P622" s="140">
        <f>O622*H622</f>
        <v>0</v>
      </c>
      <c r="Q622" s="140">
        <v>0.005</v>
      </c>
      <c r="R622" s="140">
        <f>Q622*H622</f>
        <v>0.136625</v>
      </c>
      <c r="S622" s="140">
        <v>0</v>
      </c>
      <c r="T622" s="141">
        <f>S622*H622</f>
        <v>0</v>
      </c>
      <c r="AR622" s="142" t="s">
        <v>355</v>
      </c>
      <c r="AT622" s="142" t="s">
        <v>275</v>
      </c>
      <c r="AU622" s="142" t="s">
        <v>152</v>
      </c>
      <c r="AY622" s="16" t="s">
        <v>144</v>
      </c>
      <c r="BE622" s="143">
        <f>IF(N622="základní",J622,0)</f>
        <v>0</v>
      </c>
      <c r="BF622" s="143">
        <f>IF(N622="snížená",J622,0)</f>
        <v>0</v>
      </c>
      <c r="BG622" s="143">
        <f>IF(N622="zákl. přenesená",J622,0)</f>
        <v>0</v>
      </c>
      <c r="BH622" s="143">
        <f>IF(N622="sníž. přenesená",J622,0)</f>
        <v>0</v>
      </c>
      <c r="BI622" s="143">
        <f>IF(N622="nulová",J622,0)</f>
        <v>0</v>
      </c>
      <c r="BJ622" s="16" t="s">
        <v>152</v>
      </c>
      <c r="BK622" s="143">
        <f>ROUND(I622*H622,2)</f>
        <v>0</v>
      </c>
      <c r="BL622" s="16" t="s">
        <v>240</v>
      </c>
      <c r="BM622" s="142" t="s">
        <v>779</v>
      </c>
    </row>
    <row r="623" spans="2:51" s="13" customFormat="1" ht="10.2">
      <c r="B623" s="151"/>
      <c r="D623" s="145" t="s">
        <v>154</v>
      </c>
      <c r="E623" s="152" t="s">
        <v>1</v>
      </c>
      <c r="F623" s="153" t="s">
        <v>780</v>
      </c>
      <c r="H623" s="154">
        <v>27.325</v>
      </c>
      <c r="I623" s="155"/>
      <c r="L623" s="151"/>
      <c r="M623" s="156"/>
      <c r="T623" s="157"/>
      <c r="AT623" s="152" t="s">
        <v>154</v>
      </c>
      <c r="AU623" s="152" t="s">
        <v>152</v>
      </c>
      <c r="AV623" s="13" t="s">
        <v>152</v>
      </c>
      <c r="AW623" s="13" t="s">
        <v>34</v>
      </c>
      <c r="AX623" s="13" t="s">
        <v>86</v>
      </c>
      <c r="AY623" s="152" t="s">
        <v>144</v>
      </c>
    </row>
    <row r="624" spans="2:65" s="1" customFormat="1" ht="24.15" customHeight="1">
      <c r="B624" s="31"/>
      <c r="C624" s="131" t="s">
        <v>781</v>
      </c>
      <c r="D624" s="131" t="s">
        <v>146</v>
      </c>
      <c r="E624" s="132" t="s">
        <v>782</v>
      </c>
      <c r="F624" s="133" t="s">
        <v>783</v>
      </c>
      <c r="G624" s="134" t="s">
        <v>149</v>
      </c>
      <c r="H624" s="135">
        <v>16.881</v>
      </c>
      <c r="I624" s="136"/>
      <c r="J624" s="137">
        <f>ROUND(I624*H624,2)</f>
        <v>0</v>
      </c>
      <c r="K624" s="133" t="s">
        <v>150</v>
      </c>
      <c r="L624" s="31"/>
      <c r="M624" s="138" t="s">
        <v>1</v>
      </c>
      <c r="N624" s="139" t="s">
        <v>44</v>
      </c>
      <c r="P624" s="140">
        <f>O624*H624</f>
        <v>0</v>
      </c>
      <c r="Q624" s="140">
        <v>0</v>
      </c>
      <c r="R624" s="140">
        <f>Q624*H624</f>
        <v>0</v>
      </c>
      <c r="S624" s="140">
        <v>0.08317</v>
      </c>
      <c r="T624" s="141">
        <f>S624*H624</f>
        <v>1.40399277</v>
      </c>
      <c r="AR624" s="142" t="s">
        <v>240</v>
      </c>
      <c r="AT624" s="142" t="s">
        <v>146</v>
      </c>
      <c r="AU624" s="142" t="s">
        <v>152</v>
      </c>
      <c r="AY624" s="16" t="s">
        <v>144</v>
      </c>
      <c r="BE624" s="143">
        <f>IF(N624="základní",J624,0)</f>
        <v>0</v>
      </c>
      <c r="BF624" s="143">
        <f>IF(N624="snížená",J624,0)</f>
        <v>0</v>
      </c>
      <c r="BG624" s="143">
        <f>IF(N624="zákl. přenesená",J624,0)</f>
        <v>0</v>
      </c>
      <c r="BH624" s="143">
        <f>IF(N624="sníž. přenesená",J624,0)</f>
        <v>0</v>
      </c>
      <c r="BI624" s="143">
        <f>IF(N624="nulová",J624,0)</f>
        <v>0</v>
      </c>
      <c r="BJ624" s="16" t="s">
        <v>152</v>
      </c>
      <c r="BK624" s="143">
        <f>ROUND(I624*H624,2)</f>
        <v>0</v>
      </c>
      <c r="BL624" s="16" t="s">
        <v>240</v>
      </c>
      <c r="BM624" s="142" t="s">
        <v>784</v>
      </c>
    </row>
    <row r="625" spans="2:51" s="12" customFormat="1" ht="10.2">
      <c r="B625" s="144"/>
      <c r="D625" s="145" t="s">
        <v>154</v>
      </c>
      <c r="E625" s="146" t="s">
        <v>1</v>
      </c>
      <c r="F625" s="147" t="s">
        <v>215</v>
      </c>
      <c r="H625" s="146" t="s">
        <v>1</v>
      </c>
      <c r="I625" s="148"/>
      <c r="L625" s="144"/>
      <c r="M625" s="149"/>
      <c r="T625" s="150"/>
      <c r="AT625" s="146" t="s">
        <v>154</v>
      </c>
      <c r="AU625" s="146" t="s">
        <v>152</v>
      </c>
      <c r="AV625" s="12" t="s">
        <v>86</v>
      </c>
      <c r="AW625" s="12" t="s">
        <v>34</v>
      </c>
      <c r="AX625" s="12" t="s">
        <v>78</v>
      </c>
      <c r="AY625" s="146" t="s">
        <v>144</v>
      </c>
    </row>
    <row r="626" spans="2:51" s="13" customFormat="1" ht="10.2">
      <c r="B626" s="151"/>
      <c r="D626" s="145" t="s">
        <v>154</v>
      </c>
      <c r="E626" s="152" t="s">
        <v>1</v>
      </c>
      <c r="F626" s="153" t="s">
        <v>400</v>
      </c>
      <c r="H626" s="154">
        <v>16.881</v>
      </c>
      <c r="I626" s="155"/>
      <c r="L626" s="151"/>
      <c r="M626" s="156"/>
      <c r="T626" s="157"/>
      <c r="AT626" s="152" t="s">
        <v>154</v>
      </c>
      <c r="AU626" s="152" t="s">
        <v>152</v>
      </c>
      <c r="AV626" s="13" t="s">
        <v>152</v>
      </c>
      <c r="AW626" s="13" t="s">
        <v>34</v>
      </c>
      <c r="AX626" s="13" t="s">
        <v>78</v>
      </c>
      <c r="AY626" s="152" t="s">
        <v>144</v>
      </c>
    </row>
    <row r="627" spans="2:51" s="14" customFormat="1" ht="10.2">
      <c r="B627" s="158"/>
      <c r="D627" s="145" t="s">
        <v>154</v>
      </c>
      <c r="E627" s="159" t="s">
        <v>1</v>
      </c>
      <c r="F627" s="160" t="s">
        <v>158</v>
      </c>
      <c r="H627" s="161">
        <v>16.881</v>
      </c>
      <c r="I627" s="162"/>
      <c r="L627" s="158"/>
      <c r="M627" s="163"/>
      <c r="T627" s="164"/>
      <c r="AT627" s="159" t="s">
        <v>154</v>
      </c>
      <c r="AU627" s="159" t="s">
        <v>152</v>
      </c>
      <c r="AV627" s="14" t="s">
        <v>151</v>
      </c>
      <c r="AW627" s="14" t="s">
        <v>34</v>
      </c>
      <c r="AX627" s="14" t="s">
        <v>86</v>
      </c>
      <c r="AY627" s="159" t="s">
        <v>144</v>
      </c>
    </row>
    <row r="628" spans="2:65" s="1" customFormat="1" ht="37.8" customHeight="1">
      <c r="B628" s="31"/>
      <c r="C628" s="131" t="s">
        <v>785</v>
      </c>
      <c r="D628" s="131" t="s">
        <v>146</v>
      </c>
      <c r="E628" s="132" t="s">
        <v>786</v>
      </c>
      <c r="F628" s="133" t="s">
        <v>787</v>
      </c>
      <c r="G628" s="134" t="s">
        <v>149</v>
      </c>
      <c r="H628" s="135">
        <v>16.881</v>
      </c>
      <c r="I628" s="136"/>
      <c r="J628" s="137">
        <f>ROUND(I628*H628,2)</f>
        <v>0</v>
      </c>
      <c r="K628" s="133" t="s">
        <v>410</v>
      </c>
      <c r="L628" s="31"/>
      <c r="M628" s="138" t="s">
        <v>1</v>
      </c>
      <c r="N628" s="139" t="s">
        <v>44</v>
      </c>
      <c r="P628" s="140">
        <f>O628*H628</f>
        <v>0</v>
      </c>
      <c r="Q628" s="140">
        <v>0.00689</v>
      </c>
      <c r="R628" s="140">
        <f>Q628*H628</f>
        <v>0.11631009</v>
      </c>
      <c r="S628" s="140">
        <v>0</v>
      </c>
      <c r="T628" s="141">
        <f>S628*H628</f>
        <v>0</v>
      </c>
      <c r="AR628" s="142" t="s">
        <v>240</v>
      </c>
      <c r="AT628" s="142" t="s">
        <v>146</v>
      </c>
      <c r="AU628" s="142" t="s">
        <v>152</v>
      </c>
      <c r="AY628" s="16" t="s">
        <v>144</v>
      </c>
      <c r="BE628" s="143">
        <f>IF(N628="základní",J628,0)</f>
        <v>0</v>
      </c>
      <c r="BF628" s="143">
        <f>IF(N628="snížená",J628,0)</f>
        <v>0</v>
      </c>
      <c r="BG628" s="143">
        <f>IF(N628="zákl. přenesená",J628,0)</f>
        <v>0</v>
      </c>
      <c r="BH628" s="143">
        <f>IF(N628="sníž. přenesená",J628,0)</f>
        <v>0</v>
      </c>
      <c r="BI628" s="143">
        <f>IF(N628="nulová",J628,0)</f>
        <v>0</v>
      </c>
      <c r="BJ628" s="16" t="s">
        <v>152</v>
      </c>
      <c r="BK628" s="143">
        <f>ROUND(I628*H628,2)</f>
        <v>0</v>
      </c>
      <c r="BL628" s="16" t="s">
        <v>240</v>
      </c>
      <c r="BM628" s="142" t="s">
        <v>788</v>
      </c>
    </row>
    <row r="629" spans="2:51" s="12" customFormat="1" ht="10.2">
      <c r="B629" s="144"/>
      <c r="D629" s="145" t="s">
        <v>154</v>
      </c>
      <c r="E629" s="146" t="s">
        <v>1</v>
      </c>
      <c r="F629" s="147" t="s">
        <v>215</v>
      </c>
      <c r="H629" s="146" t="s">
        <v>1</v>
      </c>
      <c r="I629" s="148"/>
      <c r="L629" s="144"/>
      <c r="M629" s="149"/>
      <c r="T629" s="150"/>
      <c r="AT629" s="146" t="s">
        <v>154</v>
      </c>
      <c r="AU629" s="146" t="s">
        <v>152</v>
      </c>
      <c r="AV629" s="12" t="s">
        <v>86</v>
      </c>
      <c r="AW629" s="12" t="s">
        <v>34</v>
      </c>
      <c r="AX629" s="12" t="s">
        <v>78</v>
      </c>
      <c r="AY629" s="146" t="s">
        <v>144</v>
      </c>
    </row>
    <row r="630" spans="2:51" s="13" customFormat="1" ht="10.2">
      <c r="B630" s="151"/>
      <c r="D630" s="145" t="s">
        <v>154</v>
      </c>
      <c r="E630" s="152" t="s">
        <v>1</v>
      </c>
      <c r="F630" s="153" t="s">
        <v>400</v>
      </c>
      <c r="H630" s="154">
        <v>16.881</v>
      </c>
      <c r="I630" s="155"/>
      <c r="L630" s="151"/>
      <c r="M630" s="156"/>
      <c r="T630" s="157"/>
      <c r="AT630" s="152" t="s">
        <v>154</v>
      </c>
      <c r="AU630" s="152" t="s">
        <v>152</v>
      </c>
      <c r="AV630" s="13" t="s">
        <v>152</v>
      </c>
      <c r="AW630" s="13" t="s">
        <v>34</v>
      </c>
      <c r="AX630" s="13" t="s">
        <v>78</v>
      </c>
      <c r="AY630" s="152" t="s">
        <v>144</v>
      </c>
    </row>
    <row r="631" spans="2:51" s="14" customFormat="1" ht="10.2">
      <c r="B631" s="158"/>
      <c r="D631" s="145" t="s">
        <v>154</v>
      </c>
      <c r="E631" s="159" t="s">
        <v>1</v>
      </c>
      <c r="F631" s="160" t="s">
        <v>158</v>
      </c>
      <c r="H631" s="161">
        <v>16.881</v>
      </c>
      <c r="I631" s="162"/>
      <c r="L631" s="158"/>
      <c r="M631" s="163"/>
      <c r="T631" s="164"/>
      <c r="AT631" s="159" t="s">
        <v>154</v>
      </c>
      <c r="AU631" s="159" t="s">
        <v>152</v>
      </c>
      <c r="AV631" s="14" t="s">
        <v>151</v>
      </c>
      <c r="AW631" s="14" t="s">
        <v>34</v>
      </c>
      <c r="AX631" s="14" t="s">
        <v>86</v>
      </c>
      <c r="AY631" s="159" t="s">
        <v>144</v>
      </c>
    </row>
    <row r="632" spans="2:65" s="1" customFormat="1" ht="24.15" customHeight="1">
      <c r="B632" s="31"/>
      <c r="C632" s="168" t="s">
        <v>789</v>
      </c>
      <c r="D632" s="168" t="s">
        <v>275</v>
      </c>
      <c r="E632" s="169" t="s">
        <v>790</v>
      </c>
      <c r="F632" s="170" t="s">
        <v>778</v>
      </c>
      <c r="G632" s="171" t="s">
        <v>149</v>
      </c>
      <c r="H632" s="172">
        <v>18.569</v>
      </c>
      <c r="I632" s="173"/>
      <c r="J632" s="174">
        <f>ROUND(I632*H632,2)</f>
        <v>0</v>
      </c>
      <c r="K632" s="170" t="s">
        <v>271</v>
      </c>
      <c r="L632" s="175"/>
      <c r="M632" s="176" t="s">
        <v>1</v>
      </c>
      <c r="N632" s="177" t="s">
        <v>44</v>
      </c>
      <c r="P632" s="140">
        <f>O632*H632</f>
        <v>0</v>
      </c>
      <c r="Q632" s="140">
        <v>0.03</v>
      </c>
      <c r="R632" s="140">
        <f>Q632*H632</f>
        <v>0.55707</v>
      </c>
      <c r="S632" s="140">
        <v>0</v>
      </c>
      <c r="T632" s="141">
        <f>S632*H632</f>
        <v>0</v>
      </c>
      <c r="AR632" s="142" t="s">
        <v>355</v>
      </c>
      <c r="AT632" s="142" t="s">
        <v>275</v>
      </c>
      <c r="AU632" s="142" t="s">
        <v>152</v>
      </c>
      <c r="AY632" s="16" t="s">
        <v>144</v>
      </c>
      <c r="BE632" s="143">
        <f>IF(N632="základní",J632,0)</f>
        <v>0</v>
      </c>
      <c r="BF632" s="143">
        <f>IF(N632="snížená",J632,0)</f>
        <v>0</v>
      </c>
      <c r="BG632" s="143">
        <f>IF(N632="zákl. přenesená",J632,0)</f>
        <v>0</v>
      </c>
      <c r="BH632" s="143">
        <f>IF(N632="sníž. přenesená",J632,0)</f>
        <v>0</v>
      </c>
      <c r="BI632" s="143">
        <f>IF(N632="nulová",J632,0)</f>
        <v>0</v>
      </c>
      <c r="BJ632" s="16" t="s">
        <v>152</v>
      </c>
      <c r="BK632" s="143">
        <f>ROUND(I632*H632,2)</f>
        <v>0</v>
      </c>
      <c r="BL632" s="16" t="s">
        <v>240</v>
      </c>
      <c r="BM632" s="142" t="s">
        <v>791</v>
      </c>
    </row>
    <row r="633" spans="2:51" s="13" customFormat="1" ht="10.2">
      <c r="B633" s="151"/>
      <c r="D633" s="145" t="s">
        <v>154</v>
      </c>
      <c r="E633" s="152" t="s">
        <v>1</v>
      </c>
      <c r="F633" s="153" t="s">
        <v>673</v>
      </c>
      <c r="H633" s="154">
        <v>18.569</v>
      </c>
      <c r="I633" s="155"/>
      <c r="L633" s="151"/>
      <c r="M633" s="156"/>
      <c r="T633" s="157"/>
      <c r="AT633" s="152" t="s">
        <v>154</v>
      </c>
      <c r="AU633" s="152" t="s">
        <v>152</v>
      </c>
      <c r="AV633" s="13" t="s">
        <v>152</v>
      </c>
      <c r="AW633" s="13" t="s">
        <v>34</v>
      </c>
      <c r="AX633" s="13" t="s">
        <v>86</v>
      </c>
      <c r="AY633" s="152" t="s">
        <v>144</v>
      </c>
    </row>
    <row r="634" spans="2:65" s="1" customFormat="1" ht="24.15" customHeight="1">
      <c r="B634" s="31"/>
      <c r="C634" s="131" t="s">
        <v>792</v>
      </c>
      <c r="D634" s="131" t="s">
        <v>146</v>
      </c>
      <c r="E634" s="132" t="s">
        <v>793</v>
      </c>
      <c r="F634" s="133" t="s">
        <v>794</v>
      </c>
      <c r="G634" s="134" t="s">
        <v>149</v>
      </c>
      <c r="H634" s="135">
        <v>16.881</v>
      </c>
      <c r="I634" s="136"/>
      <c r="J634" s="137">
        <f>ROUND(I634*H634,2)</f>
        <v>0</v>
      </c>
      <c r="K634" s="133" t="s">
        <v>150</v>
      </c>
      <c r="L634" s="31"/>
      <c r="M634" s="138" t="s">
        <v>1</v>
      </c>
      <c r="N634" s="139" t="s">
        <v>44</v>
      </c>
      <c r="P634" s="140">
        <f>O634*H634</f>
        <v>0</v>
      </c>
      <c r="Q634" s="140">
        <v>0.0015</v>
      </c>
      <c r="R634" s="140">
        <f>Q634*H634</f>
        <v>0.0253215</v>
      </c>
      <c r="S634" s="140">
        <v>0</v>
      </c>
      <c r="T634" s="141">
        <f>S634*H634</f>
        <v>0</v>
      </c>
      <c r="AR634" s="142" t="s">
        <v>240</v>
      </c>
      <c r="AT634" s="142" t="s">
        <v>146</v>
      </c>
      <c r="AU634" s="142" t="s">
        <v>152</v>
      </c>
      <c r="AY634" s="16" t="s">
        <v>144</v>
      </c>
      <c r="BE634" s="143">
        <f>IF(N634="základní",J634,0)</f>
        <v>0</v>
      </c>
      <c r="BF634" s="143">
        <f>IF(N634="snížená",J634,0)</f>
        <v>0</v>
      </c>
      <c r="BG634" s="143">
        <f>IF(N634="zákl. přenesená",J634,0)</f>
        <v>0</v>
      </c>
      <c r="BH634" s="143">
        <f>IF(N634="sníž. přenesená",J634,0)</f>
        <v>0</v>
      </c>
      <c r="BI634" s="143">
        <f>IF(N634="nulová",J634,0)</f>
        <v>0</v>
      </c>
      <c r="BJ634" s="16" t="s">
        <v>152</v>
      </c>
      <c r="BK634" s="143">
        <f>ROUND(I634*H634,2)</f>
        <v>0</v>
      </c>
      <c r="BL634" s="16" t="s">
        <v>240</v>
      </c>
      <c r="BM634" s="142" t="s">
        <v>795</v>
      </c>
    </row>
    <row r="635" spans="2:51" s="12" customFormat="1" ht="10.2">
      <c r="B635" s="144"/>
      <c r="D635" s="145" t="s">
        <v>154</v>
      </c>
      <c r="E635" s="146" t="s">
        <v>1</v>
      </c>
      <c r="F635" s="147" t="s">
        <v>215</v>
      </c>
      <c r="H635" s="146" t="s">
        <v>1</v>
      </c>
      <c r="I635" s="148"/>
      <c r="L635" s="144"/>
      <c r="M635" s="149"/>
      <c r="T635" s="150"/>
      <c r="AT635" s="146" t="s">
        <v>154</v>
      </c>
      <c r="AU635" s="146" t="s">
        <v>152</v>
      </c>
      <c r="AV635" s="12" t="s">
        <v>86</v>
      </c>
      <c r="AW635" s="12" t="s">
        <v>34</v>
      </c>
      <c r="AX635" s="12" t="s">
        <v>78</v>
      </c>
      <c r="AY635" s="146" t="s">
        <v>144</v>
      </c>
    </row>
    <row r="636" spans="2:51" s="13" customFormat="1" ht="10.2">
      <c r="B636" s="151"/>
      <c r="D636" s="145" t="s">
        <v>154</v>
      </c>
      <c r="E636" s="152" t="s">
        <v>1</v>
      </c>
      <c r="F636" s="153" t="s">
        <v>400</v>
      </c>
      <c r="H636" s="154">
        <v>16.881</v>
      </c>
      <c r="I636" s="155"/>
      <c r="L636" s="151"/>
      <c r="M636" s="156"/>
      <c r="T636" s="157"/>
      <c r="AT636" s="152" t="s">
        <v>154</v>
      </c>
      <c r="AU636" s="152" t="s">
        <v>152</v>
      </c>
      <c r="AV636" s="13" t="s">
        <v>152</v>
      </c>
      <c r="AW636" s="13" t="s">
        <v>34</v>
      </c>
      <c r="AX636" s="13" t="s">
        <v>78</v>
      </c>
      <c r="AY636" s="152" t="s">
        <v>144</v>
      </c>
    </row>
    <row r="637" spans="2:51" s="14" customFormat="1" ht="10.2">
      <c r="B637" s="158"/>
      <c r="D637" s="145" t="s">
        <v>154</v>
      </c>
      <c r="E637" s="159" t="s">
        <v>1</v>
      </c>
      <c r="F637" s="160" t="s">
        <v>158</v>
      </c>
      <c r="H637" s="161">
        <v>16.881</v>
      </c>
      <c r="I637" s="162"/>
      <c r="L637" s="158"/>
      <c r="M637" s="163"/>
      <c r="T637" s="164"/>
      <c r="AT637" s="159" t="s">
        <v>154</v>
      </c>
      <c r="AU637" s="159" t="s">
        <v>152</v>
      </c>
      <c r="AV637" s="14" t="s">
        <v>151</v>
      </c>
      <c r="AW637" s="14" t="s">
        <v>34</v>
      </c>
      <c r="AX637" s="14" t="s">
        <v>86</v>
      </c>
      <c r="AY637" s="159" t="s">
        <v>144</v>
      </c>
    </row>
    <row r="638" spans="2:65" s="1" customFormat="1" ht="55.5" customHeight="1">
      <c r="B638" s="31"/>
      <c r="C638" s="131" t="s">
        <v>796</v>
      </c>
      <c r="D638" s="131" t="s">
        <v>146</v>
      </c>
      <c r="E638" s="132" t="s">
        <v>797</v>
      </c>
      <c r="F638" s="133" t="s">
        <v>798</v>
      </c>
      <c r="G638" s="134" t="s">
        <v>206</v>
      </c>
      <c r="H638" s="135">
        <v>10.5</v>
      </c>
      <c r="I638" s="136"/>
      <c r="J638" s="137">
        <f>ROUND(I638*H638,2)</f>
        <v>0</v>
      </c>
      <c r="K638" s="133" t="s">
        <v>271</v>
      </c>
      <c r="L638" s="31"/>
      <c r="M638" s="138" t="s">
        <v>1</v>
      </c>
      <c r="N638" s="139" t="s">
        <v>44</v>
      </c>
      <c r="P638" s="140">
        <f>O638*H638</f>
        <v>0</v>
      </c>
      <c r="Q638" s="140">
        <v>0.00134</v>
      </c>
      <c r="R638" s="140">
        <f>Q638*H638</f>
        <v>0.014070000000000001</v>
      </c>
      <c r="S638" s="140">
        <v>0</v>
      </c>
      <c r="T638" s="141">
        <f>S638*H638</f>
        <v>0</v>
      </c>
      <c r="AR638" s="142" t="s">
        <v>240</v>
      </c>
      <c r="AT638" s="142" t="s">
        <v>146</v>
      </c>
      <c r="AU638" s="142" t="s">
        <v>152</v>
      </c>
      <c r="AY638" s="16" t="s">
        <v>144</v>
      </c>
      <c r="BE638" s="143">
        <f>IF(N638="základní",J638,0)</f>
        <v>0</v>
      </c>
      <c r="BF638" s="143">
        <f>IF(N638="snížená",J638,0)</f>
        <v>0</v>
      </c>
      <c r="BG638" s="143">
        <f>IF(N638="zákl. přenesená",J638,0)</f>
        <v>0</v>
      </c>
      <c r="BH638" s="143">
        <f>IF(N638="sníž. přenesená",J638,0)</f>
        <v>0</v>
      </c>
      <c r="BI638" s="143">
        <f>IF(N638="nulová",J638,0)</f>
        <v>0</v>
      </c>
      <c r="BJ638" s="16" t="s">
        <v>152</v>
      </c>
      <c r="BK638" s="143">
        <f>ROUND(I638*H638,2)</f>
        <v>0</v>
      </c>
      <c r="BL638" s="16" t="s">
        <v>240</v>
      </c>
      <c r="BM638" s="142" t="s">
        <v>799</v>
      </c>
    </row>
    <row r="639" spans="2:51" s="12" customFormat="1" ht="10.2">
      <c r="B639" s="144"/>
      <c r="D639" s="145" t="s">
        <v>154</v>
      </c>
      <c r="E639" s="146" t="s">
        <v>1</v>
      </c>
      <c r="F639" s="147" t="s">
        <v>215</v>
      </c>
      <c r="H639" s="146" t="s">
        <v>1</v>
      </c>
      <c r="I639" s="148"/>
      <c r="L639" s="144"/>
      <c r="M639" s="149"/>
      <c r="T639" s="150"/>
      <c r="AT639" s="146" t="s">
        <v>154</v>
      </c>
      <c r="AU639" s="146" t="s">
        <v>152</v>
      </c>
      <c r="AV639" s="12" t="s">
        <v>86</v>
      </c>
      <c r="AW639" s="12" t="s">
        <v>34</v>
      </c>
      <c r="AX639" s="12" t="s">
        <v>78</v>
      </c>
      <c r="AY639" s="146" t="s">
        <v>144</v>
      </c>
    </row>
    <row r="640" spans="2:51" s="13" customFormat="1" ht="10.2">
      <c r="B640" s="151"/>
      <c r="D640" s="145" t="s">
        <v>154</v>
      </c>
      <c r="E640" s="152" t="s">
        <v>1</v>
      </c>
      <c r="F640" s="153" t="s">
        <v>800</v>
      </c>
      <c r="H640" s="154">
        <v>10.5</v>
      </c>
      <c r="I640" s="155"/>
      <c r="L640" s="151"/>
      <c r="M640" s="156"/>
      <c r="T640" s="157"/>
      <c r="AT640" s="152" t="s">
        <v>154</v>
      </c>
      <c r="AU640" s="152" t="s">
        <v>152</v>
      </c>
      <c r="AV640" s="13" t="s">
        <v>152</v>
      </c>
      <c r="AW640" s="13" t="s">
        <v>34</v>
      </c>
      <c r="AX640" s="13" t="s">
        <v>78</v>
      </c>
      <c r="AY640" s="152" t="s">
        <v>144</v>
      </c>
    </row>
    <row r="641" spans="2:51" s="14" customFormat="1" ht="10.2">
      <c r="B641" s="158"/>
      <c r="D641" s="145" t="s">
        <v>154</v>
      </c>
      <c r="E641" s="159" t="s">
        <v>1</v>
      </c>
      <c r="F641" s="160" t="s">
        <v>158</v>
      </c>
      <c r="H641" s="161">
        <v>10.5</v>
      </c>
      <c r="I641" s="162"/>
      <c r="L641" s="158"/>
      <c r="M641" s="163"/>
      <c r="T641" s="164"/>
      <c r="AT641" s="159" t="s">
        <v>154</v>
      </c>
      <c r="AU641" s="159" t="s">
        <v>152</v>
      </c>
      <c r="AV641" s="14" t="s">
        <v>151</v>
      </c>
      <c r="AW641" s="14" t="s">
        <v>34</v>
      </c>
      <c r="AX641" s="14" t="s">
        <v>86</v>
      </c>
      <c r="AY641" s="159" t="s">
        <v>144</v>
      </c>
    </row>
    <row r="642" spans="2:65" s="1" customFormat="1" ht="44.25" customHeight="1">
      <c r="B642" s="31"/>
      <c r="C642" s="131" t="s">
        <v>801</v>
      </c>
      <c r="D642" s="131" t="s">
        <v>146</v>
      </c>
      <c r="E642" s="132" t="s">
        <v>802</v>
      </c>
      <c r="F642" s="133" t="s">
        <v>803</v>
      </c>
      <c r="G642" s="134" t="s">
        <v>404</v>
      </c>
      <c r="H642" s="135">
        <v>3</v>
      </c>
      <c r="I642" s="136"/>
      <c r="J642" s="137">
        <f>ROUND(I642*H642,2)</f>
        <v>0</v>
      </c>
      <c r="K642" s="133" t="s">
        <v>271</v>
      </c>
      <c r="L642" s="31"/>
      <c r="M642" s="138" t="s">
        <v>1</v>
      </c>
      <c r="N642" s="139" t="s">
        <v>44</v>
      </c>
      <c r="P642" s="140">
        <f>O642*H642</f>
        <v>0</v>
      </c>
      <c r="Q642" s="140">
        <v>0</v>
      </c>
      <c r="R642" s="140">
        <f>Q642*H642</f>
        <v>0</v>
      </c>
      <c r="S642" s="140">
        <v>0</v>
      </c>
      <c r="T642" s="141">
        <f>S642*H642</f>
        <v>0</v>
      </c>
      <c r="AR642" s="142" t="s">
        <v>240</v>
      </c>
      <c r="AT642" s="142" t="s">
        <v>146</v>
      </c>
      <c r="AU642" s="142" t="s">
        <v>152</v>
      </c>
      <c r="AY642" s="16" t="s">
        <v>144</v>
      </c>
      <c r="BE642" s="143">
        <f>IF(N642="základní",J642,0)</f>
        <v>0</v>
      </c>
      <c r="BF642" s="143">
        <f>IF(N642="snížená",J642,0)</f>
        <v>0</v>
      </c>
      <c r="BG642" s="143">
        <f>IF(N642="zákl. přenesená",J642,0)</f>
        <v>0</v>
      </c>
      <c r="BH642" s="143">
        <f>IF(N642="sníž. přenesená",J642,0)</f>
        <v>0</v>
      </c>
      <c r="BI642" s="143">
        <f>IF(N642="nulová",J642,0)</f>
        <v>0</v>
      </c>
      <c r="BJ642" s="16" t="s">
        <v>152</v>
      </c>
      <c r="BK642" s="143">
        <f>ROUND(I642*H642,2)</f>
        <v>0</v>
      </c>
      <c r="BL642" s="16" t="s">
        <v>240</v>
      </c>
      <c r="BM642" s="142" t="s">
        <v>804</v>
      </c>
    </row>
    <row r="643" spans="2:65" s="1" customFormat="1" ht="24.15" customHeight="1">
      <c r="B643" s="31"/>
      <c r="C643" s="131" t="s">
        <v>805</v>
      </c>
      <c r="D643" s="131" t="s">
        <v>146</v>
      </c>
      <c r="E643" s="132" t="s">
        <v>806</v>
      </c>
      <c r="F643" s="133" t="s">
        <v>807</v>
      </c>
      <c r="G643" s="134" t="s">
        <v>179</v>
      </c>
      <c r="H643" s="135">
        <v>0.858</v>
      </c>
      <c r="I643" s="136"/>
      <c r="J643" s="137">
        <f>ROUND(I643*H643,2)</f>
        <v>0</v>
      </c>
      <c r="K643" s="133" t="s">
        <v>150</v>
      </c>
      <c r="L643" s="31"/>
      <c r="M643" s="138" t="s">
        <v>1</v>
      </c>
      <c r="N643" s="139" t="s">
        <v>44</v>
      </c>
      <c r="P643" s="140">
        <f>O643*H643</f>
        <v>0</v>
      </c>
      <c r="Q643" s="140">
        <v>0</v>
      </c>
      <c r="R643" s="140">
        <f>Q643*H643</f>
        <v>0</v>
      </c>
      <c r="S643" s="140">
        <v>0</v>
      </c>
      <c r="T643" s="141">
        <f>S643*H643</f>
        <v>0</v>
      </c>
      <c r="AR643" s="142" t="s">
        <v>240</v>
      </c>
      <c r="AT643" s="142" t="s">
        <v>146</v>
      </c>
      <c r="AU643" s="142" t="s">
        <v>152</v>
      </c>
      <c r="AY643" s="16" t="s">
        <v>144</v>
      </c>
      <c r="BE643" s="143">
        <f>IF(N643="základní",J643,0)</f>
        <v>0</v>
      </c>
      <c r="BF643" s="143">
        <f>IF(N643="snížená",J643,0)</f>
        <v>0</v>
      </c>
      <c r="BG643" s="143">
        <f>IF(N643="zákl. přenesená",J643,0)</f>
        <v>0</v>
      </c>
      <c r="BH643" s="143">
        <f>IF(N643="sníž. přenesená",J643,0)</f>
        <v>0</v>
      </c>
      <c r="BI643" s="143">
        <f>IF(N643="nulová",J643,0)</f>
        <v>0</v>
      </c>
      <c r="BJ643" s="16" t="s">
        <v>152</v>
      </c>
      <c r="BK643" s="143">
        <f>ROUND(I643*H643,2)</f>
        <v>0</v>
      </c>
      <c r="BL643" s="16" t="s">
        <v>240</v>
      </c>
      <c r="BM643" s="142" t="s">
        <v>808</v>
      </c>
    </row>
    <row r="644" spans="2:65" s="1" customFormat="1" ht="24.15" customHeight="1">
      <c r="B644" s="31"/>
      <c r="C644" s="131" t="s">
        <v>809</v>
      </c>
      <c r="D644" s="131" t="s">
        <v>146</v>
      </c>
      <c r="E644" s="132" t="s">
        <v>810</v>
      </c>
      <c r="F644" s="133" t="s">
        <v>811</v>
      </c>
      <c r="G644" s="134" t="s">
        <v>179</v>
      </c>
      <c r="H644" s="135">
        <v>0.858</v>
      </c>
      <c r="I644" s="136"/>
      <c r="J644" s="137">
        <f>ROUND(I644*H644,2)</f>
        <v>0</v>
      </c>
      <c r="K644" s="133" t="s">
        <v>150</v>
      </c>
      <c r="L644" s="31"/>
      <c r="M644" s="138" t="s">
        <v>1</v>
      </c>
      <c r="N644" s="139" t="s">
        <v>44</v>
      </c>
      <c r="P644" s="140">
        <f>O644*H644</f>
        <v>0</v>
      </c>
      <c r="Q644" s="140">
        <v>0</v>
      </c>
      <c r="R644" s="140">
        <f>Q644*H644</f>
        <v>0</v>
      </c>
      <c r="S644" s="140">
        <v>0</v>
      </c>
      <c r="T644" s="141">
        <f>S644*H644</f>
        <v>0</v>
      </c>
      <c r="AR644" s="142" t="s">
        <v>240</v>
      </c>
      <c r="AT644" s="142" t="s">
        <v>146</v>
      </c>
      <c r="AU644" s="142" t="s">
        <v>152</v>
      </c>
      <c r="AY644" s="16" t="s">
        <v>144</v>
      </c>
      <c r="BE644" s="143">
        <f>IF(N644="základní",J644,0)</f>
        <v>0</v>
      </c>
      <c r="BF644" s="143">
        <f>IF(N644="snížená",J644,0)</f>
        <v>0</v>
      </c>
      <c r="BG644" s="143">
        <f>IF(N644="zákl. přenesená",J644,0)</f>
        <v>0</v>
      </c>
      <c r="BH644" s="143">
        <f>IF(N644="sníž. přenesená",J644,0)</f>
        <v>0</v>
      </c>
      <c r="BI644" s="143">
        <f>IF(N644="nulová",J644,0)</f>
        <v>0</v>
      </c>
      <c r="BJ644" s="16" t="s">
        <v>152</v>
      </c>
      <c r="BK644" s="143">
        <f>ROUND(I644*H644,2)</f>
        <v>0</v>
      </c>
      <c r="BL644" s="16" t="s">
        <v>240</v>
      </c>
      <c r="BM644" s="142" t="s">
        <v>812</v>
      </c>
    </row>
    <row r="645" spans="2:63" s="11" customFormat="1" ht="22.8" customHeight="1">
      <c r="B645" s="119"/>
      <c r="D645" s="120" t="s">
        <v>77</v>
      </c>
      <c r="E645" s="129" t="s">
        <v>813</v>
      </c>
      <c r="F645" s="129" t="s">
        <v>814</v>
      </c>
      <c r="I645" s="122"/>
      <c r="J645" s="130">
        <f>BK645</f>
        <v>0</v>
      </c>
      <c r="L645" s="119"/>
      <c r="M645" s="124"/>
      <c r="P645" s="125">
        <f>SUM(P646:P661)</f>
        <v>0</v>
      </c>
      <c r="R645" s="125">
        <f>SUM(R646:R661)</f>
        <v>1.5824219999999998</v>
      </c>
      <c r="T645" s="126">
        <f>SUM(T646:T661)</f>
        <v>0.278748</v>
      </c>
      <c r="AR645" s="120" t="s">
        <v>152</v>
      </c>
      <c r="AT645" s="127" t="s">
        <v>77</v>
      </c>
      <c r="AU645" s="127" t="s">
        <v>86</v>
      </c>
      <c r="AY645" s="120" t="s">
        <v>144</v>
      </c>
      <c r="BK645" s="128">
        <f>SUM(BK646:BK661)</f>
        <v>0</v>
      </c>
    </row>
    <row r="646" spans="2:65" s="1" customFormat="1" ht="24.15" customHeight="1">
      <c r="B646" s="31"/>
      <c r="C646" s="131" t="s">
        <v>815</v>
      </c>
      <c r="D646" s="131" t="s">
        <v>146</v>
      </c>
      <c r="E646" s="132" t="s">
        <v>816</v>
      </c>
      <c r="F646" s="133" t="s">
        <v>817</v>
      </c>
      <c r="G646" s="134" t="s">
        <v>206</v>
      </c>
      <c r="H646" s="135">
        <v>15.486</v>
      </c>
      <c r="I646" s="136"/>
      <c r="J646" s="137">
        <f>ROUND(I646*H646,2)</f>
        <v>0</v>
      </c>
      <c r="K646" s="133" t="s">
        <v>150</v>
      </c>
      <c r="L646" s="31"/>
      <c r="M646" s="138" t="s">
        <v>1</v>
      </c>
      <c r="N646" s="139" t="s">
        <v>44</v>
      </c>
      <c r="P646" s="140">
        <f>O646*H646</f>
        <v>0</v>
      </c>
      <c r="Q646" s="140">
        <v>0</v>
      </c>
      <c r="R646" s="140">
        <f>Q646*H646</f>
        <v>0</v>
      </c>
      <c r="S646" s="140">
        <v>0.018</v>
      </c>
      <c r="T646" s="141">
        <f>S646*H646</f>
        <v>0.278748</v>
      </c>
      <c r="AR646" s="142" t="s">
        <v>240</v>
      </c>
      <c r="AT646" s="142" t="s">
        <v>146</v>
      </c>
      <c r="AU646" s="142" t="s">
        <v>152</v>
      </c>
      <c r="AY646" s="16" t="s">
        <v>144</v>
      </c>
      <c r="BE646" s="143">
        <f>IF(N646="základní",J646,0)</f>
        <v>0</v>
      </c>
      <c r="BF646" s="143">
        <f>IF(N646="snížená",J646,0)</f>
        <v>0</v>
      </c>
      <c r="BG646" s="143">
        <f>IF(N646="zákl. přenesená",J646,0)</f>
        <v>0</v>
      </c>
      <c r="BH646" s="143">
        <f>IF(N646="sníž. přenesená",J646,0)</f>
        <v>0</v>
      </c>
      <c r="BI646" s="143">
        <f>IF(N646="nulová",J646,0)</f>
        <v>0</v>
      </c>
      <c r="BJ646" s="16" t="s">
        <v>152</v>
      </c>
      <c r="BK646" s="143">
        <f>ROUND(I646*H646,2)</f>
        <v>0</v>
      </c>
      <c r="BL646" s="16" t="s">
        <v>240</v>
      </c>
      <c r="BM646" s="142" t="s">
        <v>818</v>
      </c>
    </row>
    <row r="647" spans="2:51" s="12" customFormat="1" ht="20.4">
      <c r="B647" s="144"/>
      <c r="D647" s="145" t="s">
        <v>154</v>
      </c>
      <c r="E647" s="146" t="s">
        <v>1</v>
      </c>
      <c r="F647" s="147" t="s">
        <v>819</v>
      </c>
      <c r="H647" s="146" t="s">
        <v>1</v>
      </c>
      <c r="I647" s="148"/>
      <c r="L647" s="144"/>
      <c r="M647" s="149"/>
      <c r="T647" s="150"/>
      <c r="AT647" s="146" t="s">
        <v>154</v>
      </c>
      <c r="AU647" s="146" t="s">
        <v>152</v>
      </c>
      <c r="AV647" s="12" t="s">
        <v>86</v>
      </c>
      <c r="AW647" s="12" t="s">
        <v>34</v>
      </c>
      <c r="AX647" s="12" t="s">
        <v>78</v>
      </c>
      <c r="AY647" s="146" t="s">
        <v>144</v>
      </c>
    </row>
    <row r="648" spans="2:51" s="13" customFormat="1" ht="10.2">
      <c r="B648" s="151"/>
      <c r="D648" s="145" t="s">
        <v>154</v>
      </c>
      <c r="E648" s="152" t="s">
        <v>1</v>
      </c>
      <c r="F648" s="153" t="s">
        <v>820</v>
      </c>
      <c r="H648" s="154">
        <v>15.486</v>
      </c>
      <c r="I648" s="155"/>
      <c r="L648" s="151"/>
      <c r="M648" s="156"/>
      <c r="T648" s="157"/>
      <c r="AT648" s="152" t="s">
        <v>154</v>
      </c>
      <c r="AU648" s="152" t="s">
        <v>152</v>
      </c>
      <c r="AV648" s="13" t="s">
        <v>152</v>
      </c>
      <c r="AW648" s="13" t="s">
        <v>34</v>
      </c>
      <c r="AX648" s="13" t="s">
        <v>78</v>
      </c>
      <c r="AY648" s="152" t="s">
        <v>144</v>
      </c>
    </row>
    <row r="649" spans="2:51" s="14" customFormat="1" ht="10.2">
      <c r="B649" s="158"/>
      <c r="D649" s="145" t="s">
        <v>154</v>
      </c>
      <c r="E649" s="159" t="s">
        <v>1</v>
      </c>
      <c r="F649" s="160" t="s">
        <v>158</v>
      </c>
      <c r="H649" s="161">
        <v>15.486</v>
      </c>
      <c r="I649" s="162"/>
      <c r="L649" s="158"/>
      <c r="M649" s="163"/>
      <c r="T649" s="164"/>
      <c r="AT649" s="159" t="s">
        <v>154</v>
      </c>
      <c r="AU649" s="159" t="s">
        <v>152</v>
      </c>
      <c r="AV649" s="14" t="s">
        <v>151</v>
      </c>
      <c r="AW649" s="14" t="s">
        <v>34</v>
      </c>
      <c r="AX649" s="14" t="s">
        <v>86</v>
      </c>
      <c r="AY649" s="159" t="s">
        <v>144</v>
      </c>
    </row>
    <row r="650" spans="2:65" s="1" customFormat="1" ht="21.75" customHeight="1">
      <c r="B650" s="31"/>
      <c r="C650" s="131" t="s">
        <v>821</v>
      </c>
      <c r="D650" s="131" t="s">
        <v>146</v>
      </c>
      <c r="E650" s="132" t="s">
        <v>822</v>
      </c>
      <c r="F650" s="133" t="s">
        <v>823</v>
      </c>
      <c r="G650" s="134" t="s">
        <v>149</v>
      </c>
      <c r="H650" s="135">
        <v>5.935</v>
      </c>
      <c r="I650" s="136"/>
      <c r="J650" s="137">
        <f>ROUND(I650*H650,2)</f>
        <v>0</v>
      </c>
      <c r="K650" s="133" t="s">
        <v>271</v>
      </c>
      <c r="L650" s="31"/>
      <c r="M650" s="138" t="s">
        <v>1</v>
      </c>
      <c r="N650" s="139" t="s">
        <v>44</v>
      </c>
      <c r="P650" s="140">
        <f>O650*H650</f>
        <v>0</v>
      </c>
      <c r="Q650" s="140">
        <v>0.042</v>
      </c>
      <c r="R650" s="140">
        <f>Q650*H650</f>
        <v>0.24927</v>
      </c>
      <c r="S650" s="140">
        <v>0</v>
      </c>
      <c r="T650" s="141">
        <f>S650*H650</f>
        <v>0</v>
      </c>
      <c r="AR650" s="142" t="s">
        <v>240</v>
      </c>
      <c r="AT650" s="142" t="s">
        <v>146</v>
      </c>
      <c r="AU650" s="142" t="s">
        <v>152</v>
      </c>
      <c r="AY650" s="16" t="s">
        <v>144</v>
      </c>
      <c r="BE650" s="143">
        <f>IF(N650="základní",J650,0)</f>
        <v>0</v>
      </c>
      <c r="BF650" s="143">
        <f>IF(N650="snížená",J650,0)</f>
        <v>0</v>
      </c>
      <c r="BG650" s="143">
        <f>IF(N650="zákl. přenesená",J650,0)</f>
        <v>0</v>
      </c>
      <c r="BH650" s="143">
        <f>IF(N650="sníž. přenesená",J650,0)</f>
        <v>0</v>
      </c>
      <c r="BI650" s="143">
        <f>IF(N650="nulová",J650,0)</f>
        <v>0</v>
      </c>
      <c r="BJ650" s="16" t="s">
        <v>152</v>
      </c>
      <c r="BK650" s="143">
        <f>ROUND(I650*H650,2)</f>
        <v>0</v>
      </c>
      <c r="BL650" s="16" t="s">
        <v>240</v>
      </c>
      <c r="BM650" s="142" t="s">
        <v>824</v>
      </c>
    </row>
    <row r="651" spans="2:47" s="1" customFormat="1" ht="19.2">
      <c r="B651" s="31"/>
      <c r="D651" s="145" t="s">
        <v>222</v>
      </c>
      <c r="F651" s="165" t="s">
        <v>825</v>
      </c>
      <c r="I651" s="166"/>
      <c r="L651" s="31"/>
      <c r="M651" s="167"/>
      <c r="T651" s="55"/>
      <c r="AT651" s="16" t="s">
        <v>222</v>
      </c>
      <c r="AU651" s="16" t="s">
        <v>152</v>
      </c>
    </row>
    <row r="652" spans="2:51" s="12" customFormat="1" ht="20.4">
      <c r="B652" s="144"/>
      <c r="D652" s="145" t="s">
        <v>154</v>
      </c>
      <c r="E652" s="146" t="s">
        <v>1</v>
      </c>
      <c r="F652" s="147" t="s">
        <v>826</v>
      </c>
      <c r="H652" s="146" t="s">
        <v>1</v>
      </c>
      <c r="I652" s="148"/>
      <c r="L652" s="144"/>
      <c r="M652" s="149"/>
      <c r="T652" s="150"/>
      <c r="AT652" s="146" t="s">
        <v>154</v>
      </c>
      <c r="AU652" s="146" t="s">
        <v>152</v>
      </c>
      <c r="AV652" s="12" t="s">
        <v>86</v>
      </c>
      <c r="AW652" s="12" t="s">
        <v>34</v>
      </c>
      <c r="AX652" s="12" t="s">
        <v>78</v>
      </c>
      <c r="AY652" s="146" t="s">
        <v>144</v>
      </c>
    </row>
    <row r="653" spans="2:51" s="13" customFormat="1" ht="10.2">
      <c r="B653" s="151"/>
      <c r="D653" s="145" t="s">
        <v>154</v>
      </c>
      <c r="E653" s="152" t="s">
        <v>1</v>
      </c>
      <c r="F653" s="153" t="s">
        <v>827</v>
      </c>
      <c r="H653" s="154">
        <v>2.16</v>
      </c>
      <c r="I653" s="155"/>
      <c r="L653" s="151"/>
      <c r="M653" s="156"/>
      <c r="T653" s="157"/>
      <c r="AT653" s="152" t="s">
        <v>154</v>
      </c>
      <c r="AU653" s="152" t="s">
        <v>152</v>
      </c>
      <c r="AV653" s="13" t="s">
        <v>152</v>
      </c>
      <c r="AW653" s="13" t="s">
        <v>34</v>
      </c>
      <c r="AX653" s="13" t="s">
        <v>78</v>
      </c>
      <c r="AY653" s="152" t="s">
        <v>144</v>
      </c>
    </row>
    <row r="654" spans="2:51" s="13" customFormat="1" ht="10.2">
      <c r="B654" s="151"/>
      <c r="D654" s="145" t="s">
        <v>154</v>
      </c>
      <c r="E654" s="152" t="s">
        <v>1</v>
      </c>
      <c r="F654" s="153" t="s">
        <v>828</v>
      </c>
      <c r="H654" s="154">
        <v>1.72</v>
      </c>
      <c r="I654" s="155"/>
      <c r="L654" s="151"/>
      <c r="M654" s="156"/>
      <c r="T654" s="157"/>
      <c r="AT654" s="152" t="s">
        <v>154</v>
      </c>
      <c r="AU654" s="152" t="s">
        <v>152</v>
      </c>
      <c r="AV654" s="13" t="s">
        <v>152</v>
      </c>
      <c r="AW654" s="13" t="s">
        <v>34</v>
      </c>
      <c r="AX654" s="13" t="s">
        <v>78</v>
      </c>
      <c r="AY654" s="152" t="s">
        <v>144</v>
      </c>
    </row>
    <row r="655" spans="2:51" s="13" customFormat="1" ht="10.2">
      <c r="B655" s="151"/>
      <c r="D655" s="145" t="s">
        <v>154</v>
      </c>
      <c r="E655" s="152" t="s">
        <v>1</v>
      </c>
      <c r="F655" s="153" t="s">
        <v>829</v>
      </c>
      <c r="H655" s="154">
        <v>1.075</v>
      </c>
      <c r="I655" s="155"/>
      <c r="L655" s="151"/>
      <c r="M655" s="156"/>
      <c r="T655" s="157"/>
      <c r="AT655" s="152" t="s">
        <v>154</v>
      </c>
      <c r="AU655" s="152" t="s">
        <v>152</v>
      </c>
      <c r="AV655" s="13" t="s">
        <v>152</v>
      </c>
      <c r="AW655" s="13" t="s">
        <v>34</v>
      </c>
      <c r="AX655" s="13" t="s">
        <v>78</v>
      </c>
      <c r="AY655" s="152" t="s">
        <v>144</v>
      </c>
    </row>
    <row r="656" spans="2:51" s="13" customFormat="1" ht="10.2">
      <c r="B656" s="151"/>
      <c r="D656" s="145" t="s">
        <v>154</v>
      </c>
      <c r="E656" s="152" t="s">
        <v>1</v>
      </c>
      <c r="F656" s="153" t="s">
        <v>830</v>
      </c>
      <c r="H656" s="154">
        <v>0.98</v>
      </c>
      <c r="I656" s="155"/>
      <c r="L656" s="151"/>
      <c r="M656" s="156"/>
      <c r="T656" s="157"/>
      <c r="AT656" s="152" t="s">
        <v>154</v>
      </c>
      <c r="AU656" s="152" t="s">
        <v>152</v>
      </c>
      <c r="AV656" s="13" t="s">
        <v>152</v>
      </c>
      <c r="AW656" s="13" t="s">
        <v>34</v>
      </c>
      <c r="AX656" s="13" t="s">
        <v>78</v>
      </c>
      <c r="AY656" s="152" t="s">
        <v>144</v>
      </c>
    </row>
    <row r="657" spans="2:51" s="14" customFormat="1" ht="10.2">
      <c r="B657" s="158"/>
      <c r="D657" s="145" t="s">
        <v>154</v>
      </c>
      <c r="E657" s="159" t="s">
        <v>1</v>
      </c>
      <c r="F657" s="160" t="s">
        <v>158</v>
      </c>
      <c r="H657" s="161">
        <v>5.9350000000000005</v>
      </c>
      <c r="I657" s="162"/>
      <c r="L657" s="158"/>
      <c r="M657" s="163"/>
      <c r="T657" s="164"/>
      <c r="AT657" s="159" t="s">
        <v>154</v>
      </c>
      <c r="AU657" s="159" t="s">
        <v>152</v>
      </c>
      <c r="AV657" s="14" t="s">
        <v>151</v>
      </c>
      <c r="AW657" s="14" t="s">
        <v>34</v>
      </c>
      <c r="AX657" s="14" t="s">
        <v>86</v>
      </c>
      <c r="AY657" s="159" t="s">
        <v>144</v>
      </c>
    </row>
    <row r="658" spans="2:65" s="1" customFormat="1" ht="16.5" customHeight="1">
      <c r="B658" s="31"/>
      <c r="C658" s="168" t="s">
        <v>831</v>
      </c>
      <c r="D658" s="168" t="s">
        <v>275</v>
      </c>
      <c r="E658" s="169" t="s">
        <v>832</v>
      </c>
      <c r="F658" s="170" t="s">
        <v>833</v>
      </c>
      <c r="G658" s="171" t="s">
        <v>149</v>
      </c>
      <c r="H658" s="172">
        <v>6.172</v>
      </c>
      <c r="I658" s="173"/>
      <c r="J658" s="174">
        <f>ROUND(I658*H658,2)</f>
        <v>0</v>
      </c>
      <c r="K658" s="170" t="s">
        <v>271</v>
      </c>
      <c r="L658" s="175"/>
      <c r="M658" s="176" t="s">
        <v>1</v>
      </c>
      <c r="N658" s="177" t="s">
        <v>44</v>
      </c>
      <c r="P658" s="140">
        <f>O658*H658</f>
        <v>0</v>
      </c>
      <c r="Q658" s="140">
        <v>0.216</v>
      </c>
      <c r="R658" s="140">
        <f>Q658*H658</f>
        <v>1.333152</v>
      </c>
      <c r="S658" s="140">
        <v>0</v>
      </c>
      <c r="T658" s="141">
        <f>S658*H658</f>
        <v>0</v>
      </c>
      <c r="AR658" s="142" t="s">
        <v>355</v>
      </c>
      <c r="AT658" s="142" t="s">
        <v>275</v>
      </c>
      <c r="AU658" s="142" t="s">
        <v>152</v>
      </c>
      <c r="AY658" s="16" t="s">
        <v>144</v>
      </c>
      <c r="BE658" s="143">
        <f>IF(N658="základní",J658,0)</f>
        <v>0</v>
      </c>
      <c r="BF658" s="143">
        <f>IF(N658="snížená",J658,0)</f>
        <v>0</v>
      </c>
      <c r="BG658" s="143">
        <f>IF(N658="zákl. přenesená",J658,0)</f>
        <v>0</v>
      </c>
      <c r="BH658" s="143">
        <f>IF(N658="sníž. přenesená",J658,0)</f>
        <v>0</v>
      </c>
      <c r="BI658" s="143">
        <f>IF(N658="nulová",J658,0)</f>
        <v>0</v>
      </c>
      <c r="BJ658" s="16" t="s">
        <v>152</v>
      </c>
      <c r="BK658" s="143">
        <f>ROUND(I658*H658,2)</f>
        <v>0</v>
      </c>
      <c r="BL658" s="16" t="s">
        <v>240</v>
      </c>
      <c r="BM658" s="142" t="s">
        <v>834</v>
      </c>
    </row>
    <row r="659" spans="2:47" s="1" customFormat="1" ht="19.2">
      <c r="B659" s="31"/>
      <c r="D659" s="145" t="s">
        <v>222</v>
      </c>
      <c r="F659" s="165" t="s">
        <v>825</v>
      </c>
      <c r="I659" s="166"/>
      <c r="L659" s="31"/>
      <c r="M659" s="167"/>
      <c r="T659" s="55"/>
      <c r="AT659" s="16" t="s">
        <v>222</v>
      </c>
      <c r="AU659" s="16" t="s">
        <v>152</v>
      </c>
    </row>
    <row r="660" spans="2:51" s="13" customFormat="1" ht="10.2">
      <c r="B660" s="151"/>
      <c r="D660" s="145" t="s">
        <v>154</v>
      </c>
      <c r="E660" s="152" t="s">
        <v>1</v>
      </c>
      <c r="F660" s="153" t="s">
        <v>835</v>
      </c>
      <c r="H660" s="154">
        <v>6.172</v>
      </c>
      <c r="I660" s="155"/>
      <c r="L660" s="151"/>
      <c r="M660" s="156"/>
      <c r="T660" s="157"/>
      <c r="AT660" s="152" t="s">
        <v>154</v>
      </c>
      <c r="AU660" s="152" t="s">
        <v>152</v>
      </c>
      <c r="AV660" s="13" t="s">
        <v>152</v>
      </c>
      <c r="AW660" s="13" t="s">
        <v>34</v>
      </c>
      <c r="AX660" s="13" t="s">
        <v>86</v>
      </c>
      <c r="AY660" s="152" t="s">
        <v>144</v>
      </c>
    </row>
    <row r="661" spans="2:65" s="1" customFormat="1" ht="24.15" customHeight="1">
      <c r="B661" s="31"/>
      <c r="C661" s="131" t="s">
        <v>836</v>
      </c>
      <c r="D661" s="131" t="s">
        <v>146</v>
      </c>
      <c r="E661" s="132" t="s">
        <v>837</v>
      </c>
      <c r="F661" s="133" t="s">
        <v>838</v>
      </c>
      <c r="G661" s="134" t="s">
        <v>179</v>
      </c>
      <c r="H661" s="135">
        <v>3.769</v>
      </c>
      <c r="I661" s="136"/>
      <c r="J661" s="137">
        <f>ROUND(I661*H661,2)</f>
        <v>0</v>
      </c>
      <c r="K661" s="133" t="s">
        <v>150</v>
      </c>
      <c r="L661" s="31"/>
      <c r="M661" s="138" t="s">
        <v>1</v>
      </c>
      <c r="N661" s="139" t="s">
        <v>44</v>
      </c>
      <c r="P661" s="140">
        <f>O661*H661</f>
        <v>0</v>
      </c>
      <c r="Q661" s="140">
        <v>0</v>
      </c>
      <c r="R661" s="140">
        <f>Q661*H661</f>
        <v>0</v>
      </c>
      <c r="S661" s="140">
        <v>0</v>
      </c>
      <c r="T661" s="141">
        <f>S661*H661</f>
        <v>0</v>
      </c>
      <c r="AR661" s="142" t="s">
        <v>240</v>
      </c>
      <c r="AT661" s="142" t="s">
        <v>146</v>
      </c>
      <c r="AU661" s="142" t="s">
        <v>152</v>
      </c>
      <c r="AY661" s="16" t="s">
        <v>144</v>
      </c>
      <c r="BE661" s="143">
        <f>IF(N661="základní",J661,0)</f>
        <v>0</v>
      </c>
      <c r="BF661" s="143">
        <f>IF(N661="snížená",J661,0)</f>
        <v>0</v>
      </c>
      <c r="BG661" s="143">
        <f>IF(N661="zákl. přenesená",J661,0)</f>
        <v>0</v>
      </c>
      <c r="BH661" s="143">
        <f>IF(N661="sníž. přenesená",J661,0)</f>
        <v>0</v>
      </c>
      <c r="BI661" s="143">
        <f>IF(N661="nulová",J661,0)</f>
        <v>0</v>
      </c>
      <c r="BJ661" s="16" t="s">
        <v>152</v>
      </c>
      <c r="BK661" s="143">
        <f>ROUND(I661*H661,2)</f>
        <v>0</v>
      </c>
      <c r="BL661" s="16" t="s">
        <v>240</v>
      </c>
      <c r="BM661" s="142" t="s">
        <v>839</v>
      </c>
    </row>
    <row r="662" spans="2:63" s="11" customFormat="1" ht="22.8" customHeight="1">
      <c r="B662" s="119"/>
      <c r="D662" s="120" t="s">
        <v>77</v>
      </c>
      <c r="E662" s="129" t="s">
        <v>840</v>
      </c>
      <c r="F662" s="129" t="s">
        <v>841</v>
      </c>
      <c r="I662" s="122"/>
      <c r="J662" s="130">
        <f>BK662</f>
        <v>0</v>
      </c>
      <c r="L662" s="119"/>
      <c r="M662" s="124"/>
      <c r="P662" s="125">
        <f>SUM(P663:P682)</f>
        <v>0</v>
      </c>
      <c r="R662" s="125">
        <f>SUM(R663:R682)</f>
        <v>3.585255900000001</v>
      </c>
      <c r="T662" s="126">
        <f>SUM(T663:T682)</f>
        <v>0</v>
      </c>
      <c r="AR662" s="120" t="s">
        <v>152</v>
      </c>
      <c r="AT662" s="127" t="s">
        <v>77</v>
      </c>
      <c r="AU662" s="127" t="s">
        <v>86</v>
      </c>
      <c r="AY662" s="120" t="s">
        <v>144</v>
      </c>
      <c r="BK662" s="128">
        <f>SUM(BK663:BK682)</f>
        <v>0</v>
      </c>
    </row>
    <row r="663" spans="2:65" s="1" customFormat="1" ht="37.8" customHeight="1">
      <c r="B663" s="31"/>
      <c r="C663" s="131" t="s">
        <v>842</v>
      </c>
      <c r="D663" s="131" t="s">
        <v>146</v>
      </c>
      <c r="E663" s="132" t="s">
        <v>843</v>
      </c>
      <c r="F663" s="133" t="s">
        <v>844</v>
      </c>
      <c r="G663" s="134" t="s">
        <v>149</v>
      </c>
      <c r="H663" s="135">
        <v>18.317</v>
      </c>
      <c r="I663" s="136"/>
      <c r="J663" s="137">
        <f>ROUND(I663*H663,2)</f>
        <v>0</v>
      </c>
      <c r="K663" s="133" t="s">
        <v>271</v>
      </c>
      <c r="L663" s="31"/>
      <c r="M663" s="138" t="s">
        <v>1</v>
      </c>
      <c r="N663" s="139" t="s">
        <v>44</v>
      </c>
      <c r="P663" s="140">
        <f>O663*H663</f>
        <v>0</v>
      </c>
      <c r="Q663" s="140">
        <v>0.0357</v>
      </c>
      <c r="R663" s="140">
        <f>Q663*H663</f>
        <v>0.6539169</v>
      </c>
      <c r="S663" s="140">
        <v>0</v>
      </c>
      <c r="T663" s="141">
        <f>S663*H663</f>
        <v>0</v>
      </c>
      <c r="AR663" s="142" t="s">
        <v>240</v>
      </c>
      <c r="AT663" s="142" t="s">
        <v>146</v>
      </c>
      <c r="AU663" s="142" t="s">
        <v>152</v>
      </c>
      <c r="AY663" s="16" t="s">
        <v>144</v>
      </c>
      <c r="BE663" s="143">
        <f>IF(N663="základní",J663,0)</f>
        <v>0</v>
      </c>
      <c r="BF663" s="143">
        <f>IF(N663="snížená",J663,0)</f>
        <v>0</v>
      </c>
      <c r="BG663" s="143">
        <f>IF(N663="zákl. přenesená",J663,0)</f>
        <v>0</v>
      </c>
      <c r="BH663" s="143">
        <f>IF(N663="sníž. přenesená",J663,0)</f>
        <v>0</v>
      </c>
      <c r="BI663" s="143">
        <f>IF(N663="nulová",J663,0)</f>
        <v>0</v>
      </c>
      <c r="BJ663" s="16" t="s">
        <v>152</v>
      </c>
      <c r="BK663" s="143">
        <f>ROUND(I663*H663,2)</f>
        <v>0</v>
      </c>
      <c r="BL663" s="16" t="s">
        <v>240</v>
      </c>
      <c r="BM663" s="142" t="s">
        <v>845</v>
      </c>
    </row>
    <row r="664" spans="2:51" s="12" customFormat="1" ht="10.2">
      <c r="B664" s="144"/>
      <c r="D664" s="145" t="s">
        <v>154</v>
      </c>
      <c r="E664" s="146" t="s">
        <v>1</v>
      </c>
      <c r="F664" s="147" t="s">
        <v>260</v>
      </c>
      <c r="H664" s="146" t="s">
        <v>1</v>
      </c>
      <c r="I664" s="148"/>
      <c r="L664" s="144"/>
      <c r="M664" s="149"/>
      <c r="T664" s="150"/>
      <c r="AT664" s="146" t="s">
        <v>154</v>
      </c>
      <c r="AU664" s="146" t="s">
        <v>152</v>
      </c>
      <c r="AV664" s="12" t="s">
        <v>86</v>
      </c>
      <c r="AW664" s="12" t="s">
        <v>34</v>
      </c>
      <c r="AX664" s="12" t="s">
        <v>78</v>
      </c>
      <c r="AY664" s="146" t="s">
        <v>144</v>
      </c>
    </row>
    <row r="665" spans="2:51" s="13" customFormat="1" ht="10.2">
      <c r="B665" s="151"/>
      <c r="D665" s="145" t="s">
        <v>154</v>
      </c>
      <c r="E665" s="152" t="s">
        <v>1</v>
      </c>
      <c r="F665" s="153" t="s">
        <v>261</v>
      </c>
      <c r="H665" s="154">
        <v>18.984</v>
      </c>
      <c r="I665" s="155"/>
      <c r="L665" s="151"/>
      <c r="M665" s="156"/>
      <c r="T665" s="157"/>
      <c r="AT665" s="152" t="s">
        <v>154</v>
      </c>
      <c r="AU665" s="152" t="s">
        <v>152</v>
      </c>
      <c r="AV665" s="13" t="s">
        <v>152</v>
      </c>
      <c r="AW665" s="13" t="s">
        <v>34</v>
      </c>
      <c r="AX665" s="13" t="s">
        <v>78</v>
      </c>
      <c r="AY665" s="152" t="s">
        <v>144</v>
      </c>
    </row>
    <row r="666" spans="2:51" s="12" customFormat="1" ht="10.2">
      <c r="B666" s="144"/>
      <c r="D666" s="145" t="s">
        <v>154</v>
      </c>
      <c r="E666" s="146" t="s">
        <v>1</v>
      </c>
      <c r="F666" s="147" t="s">
        <v>297</v>
      </c>
      <c r="H666" s="146" t="s">
        <v>1</v>
      </c>
      <c r="I666" s="148"/>
      <c r="L666" s="144"/>
      <c r="M666" s="149"/>
      <c r="T666" s="150"/>
      <c r="AT666" s="146" t="s">
        <v>154</v>
      </c>
      <c r="AU666" s="146" t="s">
        <v>152</v>
      </c>
      <c r="AV666" s="12" t="s">
        <v>86</v>
      </c>
      <c r="AW666" s="12" t="s">
        <v>34</v>
      </c>
      <c r="AX666" s="12" t="s">
        <v>78</v>
      </c>
      <c r="AY666" s="146" t="s">
        <v>144</v>
      </c>
    </row>
    <row r="667" spans="2:51" s="12" customFormat="1" ht="10.2">
      <c r="B667" s="144"/>
      <c r="D667" s="145" t="s">
        <v>154</v>
      </c>
      <c r="E667" s="146" t="s">
        <v>1</v>
      </c>
      <c r="F667" s="147" t="s">
        <v>298</v>
      </c>
      <c r="H667" s="146" t="s">
        <v>1</v>
      </c>
      <c r="I667" s="148"/>
      <c r="L667" s="144"/>
      <c r="M667" s="149"/>
      <c r="T667" s="150"/>
      <c r="AT667" s="146" t="s">
        <v>154</v>
      </c>
      <c r="AU667" s="146" t="s">
        <v>152</v>
      </c>
      <c r="AV667" s="12" t="s">
        <v>86</v>
      </c>
      <c r="AW667" s="12" t="s">
        <v>34</v>
      </c>
      <c r="AX667" s="12" t="s">
        <v>78</v>
      </c>
      <c r="AY667" s="146" t="s">
        <v>144</v>
      </c>
    </row>
    <row r="668" spans="2:51" s="13" customFormat="1" ht="30.6">
      <c r="B668" s="151"/>
      <c r="D668" s="145" t="s">
        <v>154</v>
      </c>
      <c r="E668" s="152" t="s">
        <v>1</v>
      </c>
      <c r="F668" s="153" t="s">
        <v>846</v>
      </c>
      <c r="H668" s="154">
        <v>8.619</v>
      </c>
      <c r="I668" s="155"/>
      <c r="L668" s="151"/>
      <c r="M668" s="156"/>
      <c r="T668" s="157"/>
      <c r="AT668" s="152" t="s">
        <v>154</v>
      </c>
      <c r="AU668" s="152" t="s">
        <v>152</v>
      </c>
      <c r="AV668" s="13" t="s">
        <v>152</v>
      </c>
      <c r="AW668" s="13" t="s">
        <v>34</v>
      </c>
      <c r="AX668" s="13" t="s">
        <v>78</v>
      </c>
      <c r="AY668" s="152" t="s">
        <v>144</v>
      </c>
    </row>
    <row r="669" spans="2:51" s="12" customFormat="1" ht="10.2">
      <c r="B669" s="144"/>
      <c r="D669" s="145" t="s">
        <v>154</v>
      </c>
      <c r="E669" s="146" t="s">
        <v>1</v>
      </c>
      <c r="F669" s="147" t="s">
        <v>262</v>
      </c>
      <c r="H669" s="146" t="s">
        <v>1</v>
      </c>
      <c r="I669" s="148"/>
      <c r="L669" s="144"/>
      <c r="M669" s="149"/>
      <c r="T669" s="150"/>
      <c r="AT669" s="146" t="s">
        <v>154</v>
      </c>
      <c r="AU669" s="146" t="s">
        <v>152</v>
      </c>
      <c r="AV669" s="12" t="s">
        <v>86</v>
      </c>
      <c r="AW669" s="12" t="s">
        <v>34</v>
      </c>
      <c r="AX669" s="12" t="s">
        <v>78</v>
      </c>
      <c r="AY669" s="146" t="s">
        <v>144</v>
      </c>
    </row>
    <row r="670" spans="2:51" s="13" customFormat="1" ht="30.6">
      <c r="B670" s="151"/>
      <c r="D670" s="145" t="s">
        <v>154</v>
      </c>
      <c r="E670" s="152" t="s">
        <v>1</v>
      </c>
      <c r="F670" s="153" t="s">
        <v>263</v>
      </c>
      <c r="H670" s="154">
        <v>-9.286</v>
      </c>
      <c r="I670" s="155"/>
      <c r="L670" s="151"/>
      <c r="M670" s="156"/>
      <c r="T670" s="157"/>
      <c r="AT670" s="152" t="s">
        <v>154</v>
      </c>
      <c r="AU670" s="152" t="s">
        <v>152</v>
      </c>
      <c r="AV670" s="13" t="s">
        <v>152</v>
      </c>
      <c r="AW670" s="13" t="s">
        <v>34</v>
      </c>
      <c r="AX670" s="13" t="s">
        <v>78</v>
      </c>
      <c r="AY670" s="152" t="s">
        <v>144</v>
      </c>
    </row>
    <row r="671" spans="2:51" s="14" customFormat="1" ht="10.2">
      <c r="B671" s="158"/>
      <c r="D671" s="145" t="s">
        <v>154</v>
      </c>
      <c r="E671" s="159" t="s">
        <v>1</v>
      </c>
      <c r="F671" s="160" t="s">
        <v>158</v>
      </c>
      <c r="H671" s="161">
        <v>18.317</v>
      </c>
      <c r="I671" s="162"/>
      <c r="L671" s="158"/>
      <c r="M671" s="163"/>
      <c r="T671" s="164"/>
      <c r="AT671" s="159" t="s">
        <v>154</v>
      </c>
      <c r="AU671" s="159" t="s">
        <v>152</v>
      </c>
      <c r="AV671" s="14" t="s">
        <v>151</v>
      </c>
      <c r="AW671" s="14" t="s">
        <v>34</v>
      </c>
      <c r="AX671" s="14" t="s">
        <v>86</v>
      </c>
      <c r="AY671" s="159" t="s">
        <v>144</v>
      </c>
    </row>
    <row r="672" spans="2:65" s="1" customFormat="1" ht="16.5" customHeight="1">
      <c r="B672" s="31"/>
      <c r="C672" s="168" t="s">
        <v>847</v>
      </c>
      <c r="D672" s="168" t="s">
        <v>275</v>
      </c>
      <c r="E672" s="169" t="s">
        <v>848</v>
      </c>
      <c r="F672" s="170" t="s">
        <v>849</v>
      </c>
      <c r="G672" s="171" t="s">
        <v>149</v>
      </c>
      <c r="H672" s="172">
        <v>20.149</v>
      </c>
      <c r="I672" s="173"/>
      <c r="J672" s="174">
        <f>ROUND(I672*H672,2)</f>
        <v>0</v>
      </c>
      <c r="K672" s="170" t="s">
        <v>271</v>
      </c>
      <c r="L672" s="175"/>
      <c r="M672" s="176" t="s">
        <v>1</v>
      </c>
      <c r="N672" s="177" t="s">
        <v>44</v>
      </c>
      <c r="P672" s="140">
        <f>O672*H672</f>
        <v>0</v>
      </c>
      <c r="Q672" s="140">
        <v>0.07</v>
      </c>
      <c r="R672" s="140">
        <f>Q672*H672</f>
        <v>1.4104300000000003</v>
      </c>
      <c r="S672" s="140">
        <v>0</v>
      </c>
      <c r="T672" s="141">
        <f>S672*H672</f>
        <v>0</v>
      </c>
      <c r="AR672" s="142" t="s">
        <v>355</v>
      </c>
      <c r="AT672" s="142" t="s">
        <v>275</v>
      </c>
      <c r="AU672" s="142" t="s">
        <v>152</v>
      </c>
      <c r="AY672" s="16" t="s">
        <v>144</v>
      </c>
      <c r="BE672" s="143">
        <f>IF(N672="základní",J672,0)</f>
        <v>0</v>
      </c>
      <c r="BF672" s="143">
        <f>IF(N672="snížená",J672,0)</f>
        <v>0</v>
      </c>
      <c r="BG672" s="143">
        <f>IF(N672="zákl. přenesená",J672,0)</f>
        <v>0</v>
      </c>
      <c r="BH672" s="143">
        <f>IF(N672="sníž. přenesená",J672,0)</f>
        <v>0</v>
      </c>
      <c r="BI672" s="143">
        <f>IF(N672="nulová",J672,0)</f>
        <v>0</v>
      </c>
      <c r="BJ672" s="16" t="s">
        <v>152</v>
      </c>
      <c r="BK672" s="143">
        <f>ROUND(I672*H672,2)</f>
        <v>0</v>
      </c>
      <c r="BL672" s="16" t="s">
        <v>240</v>
      </c>
      <c r="BM672" s="142" t="s">
        <v>850</v>
      </c>
    </row>
    <row r="673" spans="2:51" s="13" customFormat="1" ht="10.2">
      <c r="B673" s="151"/>
      <c r="D673" s="145" t="s">
        <v>154</v>
      </c>
      <c r="E673" s="152" t="s">
        <v>1</v>
      </c>
      <c r="F673" s="153" t="s">
        <v>851</v>
      </c>
      <c r="H673" s="154">
        <v>20.149</v>
      </c>
      <c r="I673" s="155"/>
      <c r="L673" s="151"/>
      <c r="M673" s="156"/>
      <c r="T673" s="157"/>
      <c r="AT673" s="152" t="s">
        <v>154</v>
      </c>
      <c r="AU673" s="152" t="s">
        <v>152</v>
      </c>
      <c r="AV673" s="13" t="s">
        <v>152</v>
      </c>
      <c r="AW673" s="13" t="s">
        <v>34</v>
      </c>
      <c r="AX673" s="13" t="s">
        <v>86</v>
      </c>
      <c r="AY673" s="152" t="s">
        <v>144</v>
      </c>
    </row>
    <row r="674" spans="2:65" s="1" customFormat="1" ht="44.25" customHeight="1">
      <c r="B674" s="31"/>
      <c r="C674" s="131" t="s">
        <v>852</v>
      </c>
      <c r="D674" s="131" t="s">
        <v>146</v>
      </c>
      <c r="E674" s="132" t="s">
        <v>853</v>
      </c>
      <c r="F674" s="133" t="s">
        <v>854</v>
      </c>
      <c r="G674" s="134" t="s">
        <v>206</v>
      </c>
      <c r="H674" s="135">
        <v>12.889</v>
      </c>
      <c r="I674" s="136"/>
      <c r="J674" s="137">
        <f>ROUND(I674*H674,2)</f>
        <v>0</v>
      </c>
      <c r="K674" s="133" t="s">
        <v>271</v>
      </c>
      <c r="L674" s="31"/>
      <c r="M674" s="138" t="s">
        <v>1</v>
      </c>
      <c r="N674" s="139" t="s">
        <v>44</v>
      </c>
      <c r="P674" s="140">
        <f>O674*H674</f>
        <v>0</v>
      </c>
      <c r="Q674" s="140">
        <v>0.041</v>
      </c>
      <c r="R674" s="140">
        <f>Q674*H674</f>
        <v>0.528449</v>
      </c>
      <c r="S674" s="140">
        <v>0</v>
      </c>
      <c r="T674" s="141">
        <f>S674*H674</f>
        <v>0</v>
      </c>
      <c r="AR674" s="142" t="s">
        <v>240</v>
      </c>
      <c r="AT674" s="142" t="s">
        <v>146</v>
      </c>
      <c r="AU674" s="142" t="s">
        <v>152</v>
      </c>
      <c r="AY674" s="16" t="s">
        <v>144</v>
      </c>
      <c r="BE674" s="143">
        <f>IF(N674="základní",J674,0)</f>
        <v>0</v>
      </c>
      <c r="BF674" s="143">
        <f>IF(N674="snížená",J674,0)</f>
        <v>0</v>
      </c>
      <c r="BG674" s="143">
        <f>IF(N674="zákl. přenesená",J674,0)</f>
        <v>0</v>
      </c>
      <c r="BH674" s="143">
        <f>IF(N674="sníž. přenesená",J674,0)</f>
        <v>0</v>
      </c>
      <c r="BI674" s="143">
        <f>IF(N674="nulová",J674,0)</f>
        <v>0</v>
      </c>
      <c r="BJ674" s="16" t="s">
        <v>152</v>
      </c>
      <c r="BK674" s="143">
        <f>ROUND(I674*H674,2)</f>
        <v>0</v>
      </c>
      <c r="BL674" s="16" t="s">
        <v>240</v>
      </c>
      <c r="BM674" s="142" t="s">
        <v>855</v>
      </c>
    </row>
    <row r="675" spans="2:51" s="12" customFormat="1" ht="10.2">
      <c r="B675" s="144"/>
      <c r="D675" s="145" t="s">
        <v>154</v>
      </c>
      <c r="E675" s="146" t="s">
        <v>1</v>
      </c>
      <c r="F675" s="147" t="s">
        <v>260</v>
      </c>
      <c r="H675" s="146" t="s">
        <v>1</v>
      </c>
      <c r="I675" s="148"/>
      <c r="L675" s="144"/>
      <c r="M675" s="149"/>
      <c r="T675" s="150"/>
      <c r="AT675" s="146" t="s">
        <v>154</v>
      </c>
      <c r="AU675" s="146" t="s">
        <v>152</v>
      </c>
      <c r="AV675" s="12" t="s">
        <v>86</v>
      </c>
      <c r="AW675" s="12" t="s">
        <v>34</v>
      </c>
      <c r="AX675" s="12" t="s">
        <v>78</v>
      </c>
      <c r="AY675" s="146" t="s">
        <v>144</v>
      </c>
    </row>
    <row r="676" spans="2:51" s="13" customFormat="1" ht="10.2">
      <c r="B676" s="151"/>
      <c r="D676" s="145" t="s">
        <v>154</v>
      </c>
      <c r="E676" s="152" t="s">
        <v>1</v>
      </c>
      <c r="F676" s="153" t="s">
        <v>209</v>
      </c>
      <c r="H676" s="154">
        <v>28.125</v>
      </c>
      <c r="I676" s="155"/>
      <c r="L676" s="151"/>
      <c r="M676" s="156"/>
      <c r="T676" s="157"/>
      <c r="AT676" s="152" t="s">
        <v>154</v>
      </c>
      <c r="AU676" s="152" t="s">
        <v>152</v>
      </c>
      <c r="AV676" s="13" t="s">
        <v>152</v>
      </c>
      <c r="AW676" s="13" t="s">
        <v>34</v>
      </c>
      <c r="AX676" s="13" t="s">
        <v>78</v>
      </c>
      <c r="AY676" s="152" t="s">
        <v>144</v>
      </c>
    </row>
    <row r="677" spans="2:51" s="12" customFormat="1" ht="10.2">
      <c r="B677" s="144"/>
      <c r="D677" s="145" t="s">
        <v>154</v>
      </c>
      <c r="E677" s="146" t="s">
        <v>1</v>
      </c>
      <c r="F677" s="147" t="s">
        <v>262</v>
      </c>
      <c r="H677" s="146" t="s">
        <v>1</v>
      </c>
      <c r="I677" s="148"/>
      <c r="L677" s="144"/>
      <c r="M677" s="149"/>
      <c r="T677" s="150"/>
      <c r="AT677" s="146" t="s">
        <v>154</v>
      </c>
      <c r="AU677" s="146" t="s">
        <v>152</v>
      </c>
      <c r="AV677" s="12" t="s">
        <v>86</v>
      </c>
      <c r="AW677" s="12" t="s">
        <v>34</v>
      </c>
      <c r="AX677" s="12" t="s">
        <v>78</v>
      </c>
      <c r="AY677" s="146" t="s">
        <v>144</v>
      </c>
    </row>
    <row r="678" spans="2:51" s="13" customFormat="1" ht="10.2">
      <c r="B678" s="151"/>
      <c r="D678" s="145" t="s">
        <v>154</v>
      </c>
      <c r="E678" s="152" t="s">
        <v>1</v>
      </c>
      <c r="F678" s="153" t="s">
        <v>856</v>
      </c>
      <c r="H678" s="154">
        <v>-15.236</v>
      </c>
      <c r="I678" s="155"/>
      <c r="L678" s="151"/>
      <c r="M678" s="156"/>
      <c r="T678" s="157"/>
      <c r="AT678" s="152" t="s">
        <v>154</v>
      </c>
      <c r="AU678" s="152" t="s">
        <v>152</v>
      </c>
      <c r="AV678" s="13" t="s">
        <v>152</v>
      </c>
      <c r="AW678" s="13" t="s">
        <v>34</v>
      </c>
      <c r="AX678" s="13" t="s">
        <v>78</v>
      </c>
      <c r="AY678" s="152" t="s">
        <v>144</v>
      </c>
    </row>
    <row r="679" spans="2:51" s="14" customFormat="1" ht="10.2">
      <c r="B679" s="158"/>
      <c r="D679" s="145" t="s">
        <v>154</v>
      </c>
      <c r="E679" s="159" t="s">
        <v>1</v>
      </c>
      <c r="F679" s="160" t="s">
        <v>158</v>
      </c>
      <c r="H679" s="161">
        <v>12.889</v>
      </c>
      <c r="I679" s="162"/>
      <c r="L679" s="158"/>
      <c r="M679" s="163"/>
      <c r="T679" s="164"/>
      <c r="AT679" s="159" t="s">
        <v>154</v>
      </c>
      <c r="AU679" s="159" t="s">
        <v>152</v>
      </c>
      <c r="AV679" s="14" t="s">
        <v>151</v>
      </c>
      <c r="AW679" s="14" t="s">
        <v>34</v>
      </c>
      <c r="AX679" s="14" t="s">
        <v>86</v>
      </c>
      <c r="AY679" s="159" t="s">
        <v>144</v>
      </c>
    </row>
    <row r="680" spans="2:65" s="1" customFormat="1" ht="16.5" customHeight="1">
      <c r="B680" s="31"/>
      <c r="C680" s="168" t="s">
        <v>857</v>
      </c>
      <c r="D680" s="168" t="s">
        <v>275</v>
      </c>
      <c r="E680" s="169" t="s">
        <v>858</v>
      </c>
      <c r="F680" s="170" t="s">
        <v>859</v>
      </c>
      <c r="G680" s="171" t="s">
        <v>206</v>
      </c>
      <c r="H680" s="172">
        <v>14.178</v>
      </c>
      <c r="I680" s="173"/>
      <c r="J680" s="174">
        <f>ROUND(I680*H680,2)</f>
        <v>0</v>
      </c>
      <c r="K680" s="170" t="s">
        <v>271</v>
      </c>
      <c r="L680" s="175"/>
      <c r="M680" s="176" t="s">
        <v>1</v>
      </c>
      <c r="N680" s="177" t="s">
        <v>44</v>
      </c>
      <c r="P680" s="140">
        <f>O680*H680</f>
        <v>0</v>
      </c>
      <c r="Q680" s="140">
        <v>0.07</v>
      </c>
      <c r="R680" s="140">
        <f>Q680*H680</f>
        <v>0.9924600000000001</v>
      </c>
      <c r="S680" s="140">
        <v>0</v>
      </c>
      <c r="T680" s="141">
        <f>S680*H680</f>
        <v>0</v>
      </c>
      <c r="AR680" s="142" t="s">
        <v>355</v>
      </c>
      <c r="AT680" s="142" t="s">
        <v>275</v>
      </c>
      <c r="AU680" s="142" t="s">
        <v>152</v>
      </c>
      <c r="AY680" s="16" t="s">
        <v>144</v>
      </c>
      <c r="BE680" s="143">
        <f>IF(N680="základní",J680,0)</f>
        <v>0</v>
      </c>
      <c r="BF680" s="143">
        <f>IF(N680="snížená",J680,0)</f>
        <v>0</v>
      </c>
      <c r="BG680" s="143">
        <f>IF(N680="zákl. přenesená",J680,0)</f>
        <v>0</v>
      </c>
      <c r="BH680" s="143">
        <f>IF(N680="sníž. přenesená",J680,0)</f>
        <v>0</v>
      </c>
      <c r="BI680" s="143">
        <f>IF(N680="nulová",J680,0)</f>
        <v>0</v>
      </c>
      <c r="BJ680" s="16" t="s">
        <v>152</v>
      </c>
      <c r="BK680" s="143">
        <f>ROUND(I680*H680,2)</f>
        <v>0</v>
      </c>
      <c r="BL680" s="16" t="s">
        <v>240</v>
      </c>
      <c r="BM680" s="142" t="s">
        <v>860</v>
      </c>
    </row>
    <row r="681" spans="2:51" s="13" customFormat="1" ht="10.2">
      <c r="B681" s="151"/>
      <c r="D681" s="145" t="s">
        <v>154</v>
      </c>
      <c r="E681" s="152" t="s">
        <v>1</v>
      </c>
      <c r="F681" s="153" t="s">
        <v>861</v>
      </c>
      <c r="H681" s="154">
        <v>14.178</v>
      </c>
      <c r="I681" s="155"/>
      <c r="L681" s="151"/>
      <c r="M681" s="156"/>
      <c r="T681" s="157"/>
      <c r="AT681" s="152" t="s">
        <v>154</v>
      </c>
      <c r="AU681" s="152" t="s">
        <v>152</v>
      </c>
      <c r="AV681" s="13" t="s">
        <v>152</v>
      </c>
      <c r="AW681" s="13" t="s">
        <v>34</v>
      </c>
      <c r="AX681" s="13" t="s">
        <v>86</v>
      </c>
      <c r="AY681" s="152" t="s">
        <v>144</v>
      </c>
    </row>
    <row r="682" spans="2:65" s="1" customFormat="1" ht="24.15" customHeight="1">
      <c r="B682" s="31"/>
      <c r="C682" s="131" t="s">
        <v>862</v>
      </c>
      <c r="D682" s="131" t="s">
        <v>146</v>
      </c>
      <c r="E682" s="132" t="s">
        <v>863</v>
      </c>
      <c r="F682" s="133" t="s">
        <v>864</v>
      </c>
      <c r="G682" s="134" t="s">
        <v>179</v>
      </c>
      <c r="H682" s="135">
        <v>3.585</v>
      </c>
      <c r="I682" s="136"/>
      <c r="J682" s="137">
        <f>ROUND(I682*H682,2)</f>
        <v>0</v>
      </c>
      <c r="K682" s="133" t="s">
        <v>150</v>
      </c>
      <c r="L682" s="31"/>
      <c r="M682" s="138" t="s">
        <v>1</v>
      </c>
      <c r="N682" s="139" t="s">
        <v>44</v>
      </c>
      <c r="P682" s="140">
        <f>O682*H682</f>
        <v>0</v>
      </c>
      <c r="Q682" s="140">
        <v>0</v>
      </c>
      <c r="R682" s="140">
        <f>Q682*H682</f>
        <v>0</v>
      </c>
      <c r="S682" s="140">
        <v>0</v>
      </c>
      <c r="T682" s="141">
        <f>S682*H682</f>
        <v>0</v>
      </c>
      <c r="AR682" s="142" t="s">
        <v>240</v>
      </c>
      <c r="AT682" s="142" t="s">
        <v>146</v>
      </c>
      <c r="AU682" s="142" t="s">
        <v>152</v>
      </c>
      <c r="AY682" s="16" t="s">
        <v>144</v>
      </c>
      <c r="BE682" s="143">
        <f>IF(N682="základní",J682,0)</f>
        <v>0</v>
      </c>
      <c r="BF682" s="143">
        <f>IF(N682="snížená",J682,0)</f>
        <v>0</v>
      </c>
      <c r="BG682" s="143">
        <f>IF(N682="zákl. přenesená",J682,0)</f>
        <v>0</v>
      </c>
      <c r="BH682" s="143">
        <f>IF(N682="sníž. přenesená",J682,0)</f>
        <v>0</v>
      </c>
      <c r="BI682" s="143">
        <f>IF(N682="nulová",J682,0)</f>
        <v>0</v>
      </c>
      <c r="BJ682" s="16" t="s">
        <v>152</v>
      </c>
      <c r="BK682" s="143">
        <f>ROUND(I682*H682,2)</f>
        <v>0</v>
      </c>
      <c r="BL682" s="16" t="s">
        <v>240</v>
      </c>
      <c r="BM682" s="142" t="s">
        <v>865</v>
      </c>
    </row>
    <row r="683" spans="2:63" s="11" customFormat="1" ht="22.8" customHeight="1">
      <c r="B683" s="119"/>
      <c r="D683" s="120" t="s">
        <v>77</v>
      </c>
      <c r="E683" s="129" t="s">
        <v>866</v>
      </c>
      <c r="F683" s="129" t="s">
        <v>867</v>
      </c>
      <c r="I683" s="122"/>
      <c r="J683" s="130">
        <f>BK683</f>
        <v>0</v>
      </c>
      <c r="L683" s="119"/>
      <c r="M683" s="124"/>
      <c r="P683" s="125">
        <f>SUM(P684:P776)</f>
        <v>0</v>
      </c>
      <c r="R683" s="125">
        <f>SUM(R684:R776)</f>
        <v>50.99150793095</v>
      </c>
      <c r="T683" s="126">
        <f>SUM(T684:T776)</f>
        <v>0</v>
      </c>
      <c r="AR683" s="120" t="s">
        <v>152</v>
      </c>
      <c r="AT683" s="127" t="s">
        <v>77</v>
      </c>
      <c r="AU683" s="127" t="s">
        <v>86</v>
      </c>
      <c r="AY683" s="120" t="s">
        <v>144</v>
      </c>
      <c r="BK683" s="128">
        <f>SUM(BK684:BK776)</f>
        <v>0</v>
      </c>
    </row>
    <row r="684" spans="2:65" s="1" customFormat="1" ht="16.5" customHeight="1">
      <c r="B684" s="31"/>
      <c r="C684" s="131" t="s">
        <v>868</v>
      </c>
      <c r="D684" s="131" t="s">
        <v>146</v>
      </c>
      <c r="E684" s="132" t="s">
        <v>869</v>
      </c>
      <c r="F684" s="133" t="s">
        <v>870</v>
      </c>
      <c r="G684" s="134" t="s">
        <v>149</v>
      </c>
      <c r="H684" s="135">
        <v>1</v>
      </c>
      <c r="I684" s="136"/>
      <c r="J684" s="137">
        <f>ROUND(I684*H684,2)</f>
        <v>0</v>
      </c>
      <c r="K684" s="133" t="s">
        <v>150</v>
      </c>
      <c r="L684" s="31"/>
      <c r="M684" s="138" t="s">
        <v>1</v>
      </c>
      <c r="N684" s="139" t="s">
        <v>44</v>
      </c>
      <c r="P684" s="140">
        <f>O684*H684</f>
        <v>0</v>
      </c>
      <c r="Q684" s="140">
        <v>6.7E-05</v>
      </c>
      <c r="R684" s="140">
        <f>Q684*H684</f>
        <v>6.7E-05</v>
      </c>
      <c r="S684" s="140">
        <v>0</v>
      </c>
      <c r="T684" s="141">
        <f>S684*H684</f>
        <v>0</v>
      </c>
      <c r="AR684" s="142" t="s">
        <v>240</v>
      </c>
      <c r="AT684" s="142" t="s">
        <v>146</v>
      </c>
      <c r="AU684" s="142" t="s">
        <v>152</v>
      </c>
      <c r="AY684" s="16" t="s">
        <v>144</v>
      </c>
      <c r="BE684" s="143">
        <f>IF(N684="základní",J684,0)</f>
        <v>0</v>
      </c>
      <c r="BF684" s="143">
        <f>IF(N684="snížená",J684,0)</f>
        <v>0</v>
      </c>
      <c r="BG684" s="143">
        <f>IF(N684="zákl. přenesená",J684,0)</f>
        <v>0</v>
      </c>
      <c r="BH684" s="143">
        <f>IF(N684="sníž. přenesená",J684,0)</f>
        <v>0</v>
      </c>
      <c r="BI684" s="143">
        <f>IF(N684="nulová",J684,0)</f>
        <v>0</v>
      </c>
      <c r="BJ684" s="16" t="s">
        <v>152</v>
      </c>
      <c r="BK684" s="143">
        <f>ROUND(I684*H684,2)</f>
        <v>0</v>
      </c>
      <c r="BL684" s="16" t="s">
        <v>240</v>
      </c>
      <c r="BM684" s="142" t="s">
        <v>871</v>
      </c>
    </row>
    <row r="685" spans="2:65" s="1" customFormat="1" ht="24.15" customHeight="1">
      <c r="B685" s="31"/>
      <c r="C685" s="131" t="s">
        <v>872</v>
      </c>
      <c r="D685" s="131" t="s">
        <v>146</v>
      </c>
      <c r="E685" s="132" t="s">
        <v>873</v>
      </c>
      <c r="F685" s="133" t="s">
        <v>874</v>
      </c>
      <c r="G685" s="134" t="s">
        <v>149</v>
      </c>
      <c r="H685" s="135">
        <v>1</v>
      </c>
      <c r="I685" s="136"/>
      <c r="J685" s="137">
        <f>ROUND(I685*H685,2)</f>
        <v>0</v>
      </c>
      <c r="K685" s="133" t="s">
        <v>150</v>
      </c>
      <c r="L685" s="31"/>
      <c r="M685" s="138" t="s">
        <v>1</v>
      </c>
      <c r="N685" s="139" t="s">
        <v>44</v>
      </c>
      <c r="P685" s="140">
        <f>O685*H685</f>
        <v>0</v>
      </c>
      <c r="Q685" s="140">
        <v>6.7E-05</v>
      </c>
      <c r="R685" s="140">
        <f>Q685*H685</f>
        <v>6.7E-05</v>
      </c>
      <c r="S685" s="140">
        <v>0</v>
      </c>
      <c r="T685" s="141">
        <f>S685*H685</f>
        <v>0</v>
      </c>
      <c r="AR685" s="142" t="s">
        <v>240</v>
      </c>
      <c r="AT685" s="142" t="s">
        <v>146</v>
      </c>
      <c r="AU685" s="142" t="s">
        <v>152</v>
      </c>
      <c r="AY685" s="16" t="s">
        <v>144</v>
      </c>
      <c r="BE685" s="143">
        <f>IF(N685="základní",J685,0)</f>
        <v>0</v>
      </c>
      <c r="BF685" s="143">
        <f>IF(N685="snížená",J685,0)</f>
        <v>0</v>
      </c>
      <c r="BG685" s="143">
        <f>IF(N685="zákl. přenesená",J685,0)</f>
        <v>0</v>
      </c>
      <c r="BH685" s="143">
        <f>IF(N685="sníž. přenesená",J685,0)</f>
        <v>0</v>
      </c>
      <c r="BI685" s="143">
        <f>IF(N685="nulová",J685,0)</f>
        <v>0</v>
      </c>
      <c r="BJ685" s="16" t="s">
        <v>152</v>
      </c>
      <c r="BK685" s="143">
        <f>ROUND(I685*H685,2)</f>
        <v>0</v>
      </c>
      <c r="BL685" s="16" t="s">
        <v>240</v>
      </c>
      <c r="BM685" s="142" t="s">
        <v>875</v>
      </c>
    </row>
    <row r="686" spans="2:65" s="1" customFormat="1" ht="16.5" customHeight="1">
      <c r="B686" s="31"/>
      <c r="C686" s="131" t="s">
        <v>876</v>
      </c>
      <c r="D686" s="131" t="s">
        <v>146</v>
      </c>
      <c r="E686" s="132" t="s">
        <v>877</v>
      </c>
      <c r="F686" s="133" t="s">
        <v>878</v>
      </c>
      <c r="G686" s="134" t="s">
        <v>149</v>
      </c>
      <c r="H686" s="135">
        <v>1</v>
      </c>
      <c r="I686" s="136"/>
      <c r="J686" s="137">
        <f>ROUND(I686*H686,2)</f>
        <v>0</v>
      </c>
      <c r="K686" s="133" t="s">
        <v>150</v>
      </c>
      <c r="L686" s="31"/>
      <c r="M686" s="138" t="s">
        <v>1</v>
      </c>
      <c r="N686" s="139" t="s">
        <v>44</v>
      </c>
      <c r="P686" s="140">
        <f>O686*H686</f>
        <v>0</v>
      </c>
      <c r="Q686" s="140">
        <v>0</v>
      </c>
      <c r="R686" s="140">
        <f>Q686*H686</f>
        <v>0</v>
      </c>
      <c r="S686" s="140">
        <v>0</v>
      </c>
      <c r="T686" s="141">
        <f>S686*H686</f>
        <v>0</v>
      </c>
      <c r="AR686" s="142" t="s">
        <v>240</v>
      </c>
      <c r="AT686" s="142" t="s">
        <v>146</v>
      </c>
      <c r="AU686" s="142" t="s">
        <v>152</v>
      </c>
      <c r="AY686" s="16" t="s">
        <v>144</v>
      </c>
      <c r="BE686" s="143">
        <f>IF(N686="základní",J686,0)</f>
        <v>0</v>
      </c>
      <c r="BF686" s="143">
        <f>IF(N686="snížená",J686,0)</f>
        <v>0</v>
      </c>
      <c r="BG686" s="143">
        <f>IF(N686="zákl. přenesená",J686,0)</f>
        <v>0</v>
      </c>
      <c r="BH686" s="143">
        <f>IF(N686="sníž. přenesená",J686,0)</f>
        <v>0</v>
      </c>
      <c r="BI686" s="143">
        <f>IF(N686="nulová",J686,0)</f>
        <v>0</v>
      </c>
      <c r="BJ686" s="16" t="s">
        <v>152</v>
      </c>
      <c r="BK686" s="143">
        <f>ROUND(I686*H686,2)</f>
        <v>0</v>
      </c>
      <c r="BL686" s="16" t="s">
        <v>240</v>
      </c>
      <c r="BM686" s="142" t="s">
        <v>879</v>
      </c>
    </row>
    <row r="687" spans="2:51" s="12" customFormat="1" ht="10.2">
      <c r="B687" s="144"/>
      <c r="D687" s="145" t="s">
        <v>154</v>
      </c>
      <c r="E687" s="146" t="s">
        <v>1</v>
      </c>
      <c r="F687" s="147" t="s">
        <v>880</v>
      </c>
      <c r="H687" s="146" t="s">
        <v>1</v>
      </c>
      <c r="I687" s="148"/>
      <c r="L687" s="144"/>
      <c r="M687" s="149"/>
      <c r="T687" s="150"/>
      <c r="AT687" s="146" t="s">
        <v>154</v>
      </c>
      <c r="AU687" s="146" t="s">
        <v>152</v>
      </c>
      <c r="AV687" s="12" t="s">
        <v>86</v>
      </c>
      <c r="AW687" s="12" t="s">
        <v>34</v>
      </c>
      <c r="AX687" s="12" t="s">
        <v>78</v>
      </c>
      <c r="AY687" s="146" t="s">
        <v>144</v>
      </c>
    </row>
    <row r="688" spans="2:51" s="13" customFormat="1" ht="10.2">
      <c r="B688" s="151"/>
      <c r="D688" s="145" t="s">
        <v>154</v>
      </c>
      <c r="E688" s="152" t="s">
        <v>1</v>
      </c>
      <c r="F688" s="153" t="s">
        <v>881</v>
      </c>
      <c r="H688" s="154">
        <v>1</v>
      </c>
      <c r="I688" s="155"/>
      <c r="L688" s="151"/>
      <c r="M688" s="156"/>
      <c r="T688" s="157"/>
      <c r="AT688" s="152" t="s">
        <v>154</v>
      </c>
      <c r="AU688" s="152" t="s">
        <v>152</v>
      </c>
      <c r="AV688" s="13" t="s">
        <v>152</v>
      </c>
      <c r="AW688" s="13" t="s">
        <v>34</v>
      </c>
      <c r="AX688" s="13" t="s">
        <v>78</v>
      </c>
      <c r="AY688" s="152" t="s">
        <v>144</v>
      </c>
    </row>
    <row r="689" spans="2:51" s="14" customFormat="1" ht="10.2">
      <c r="B689" s="158"/>
      <c r="D689" s="145" t="s">
        <v>154</v>
      </c>
      <c r="E689" s="159" t="s">
        <v>1</v>
      </c>
      <c r="F689" s="160" t="s">
        <v>158</v>
      </c>
      <c r="H689" s="161">
        <v>1</v>
      </c>
      <c r="I689" s="162"/>
      <c r="L689" s="158"/>
      <c r="M689" s="163"/>
      <c r="T689" s="164"/>
      <c r="AT689" s="159" t="s">
        <v>154</v>
      </c>
      <c r="AU689" s="159" t="s">
        <v>152</v>
      </c>
      <c r="AV689" s="14" t="s">
        <v>151</v>
      </c>
      <c r="AW689" s="14" t="s">
        <v>34</v>
      </c>
      <c r="AX689" s="14" t="s">
        <v>86</v>
      </c>
      <c r="AY689" s="159" t="s">
        <v>144</v>
      </c>
    </row>
    <row r="690" spans="2:65" s="1" customFormat="1" ht="24.15" customHeight="1">
      <c r="B690" s="31"/>
      <c r="C690" s="131" t="s">
        <v>882</v>
      </c>
      <c r="D690" s="131" t="s">
        <v>146</v>
      </c>
      <c r="E690" s="132" t="s">
        <v>883</v>
      </c>
      <c r="F690" s="133" t="s">
        <v>884</v>
      </c>
      <c r="G690" s="134" t="s">
        <v>149</v>
      </c>
      <c r="H690" s="135">
        <v>1</v>
      </c>
      <c r="I690" s="136"/>
      <c r="J690" s="137">
        <f>ROUND(I690*H690,2)</f>
        <v>0</v>
      </c>
      <c r="K690" s="133" t="s">
        <v>150</v>
      </c>
      <c r="L690" s="31"/>
      <c r="M690" s="138" t="s">
        <v>1</v>
      </c>
      <c r="N690" s="139" t="s">
        <v>44</v>
      </c>
      <c r="P690" s="140">
        <f>O690*H690</f>
        <v>0</v>
      </c>
      <c r="Q690" s="140">
        <v>0.00013455</v>
      </c>
      <c r="R690" s="140">
        <f>Q690*H690</f>
        <v>0.00013455</v>
      </c>
      <c r="S690" s="140">
        <v>0</v>
      </c>
      <c r="T690" s="141">
        <f>S690*H690</f>
        <v>0</v>
      </c>
      <c r="AR690" s="142" t="s">
        <v>240</v>
      </c>
      <c r="AT690" s="142" t="s">
        <v>146</v>
      </c>
      <c r="AU690" s="142" t="s">
        <v>152</v>
      </c>
      <c r="AY690" s="16" t="s">
        <v>144</v>
      </c>
      <c r="BE690" s="143">
        <f>IF(N690="základní",J690,0)</f>
        <v>0</v>
      </c>
      <c r="BF690" s="143">
        <f>IF(N690="snížená",J690,0)</f>
        <v>0</v>
      </c>
      <c r="BG690" s="143">
        <f>IF(N690="zákl. přenesená",J690,0)</f>
        <v>0</v>
      </c>
      <c r="BH690" s="143">
        <f>IF(N690="sníž. přenesená",J690,0)</f>
        <v>0</v>
      </c>
      <c r="BI690" s="143">
        <f>IF(N690="nulová",J690,0)</f>
        <v>0</v>
      </c>
      <c r="BJ690" s="16" t="s">
        <v>152</v>
      </c>
      <c r="BK690" s="143">
        <f>ROUND(I690*H690,2)</f>
        <v>0</v>
      </c>
      <c r="BL690" s="16" t="s">
        <v>240</v>
      </c>
      <c r="BM690" s="142" t="s">
        <v>885</v>
      </c>
    </row>
    <row r="691" spans="2:47" s="1" customFormat="1" ht="67.2">
      <c r="B691" s="31"/>
      <c r="D691" s="145" t="s">
        <v>222</v>
      </c>
      <c r="F691" s="165" t="s">
        <v>886</v>
      </c>
      <c r="I691" s="166"/>
      <c r="L691" s="31"/>
      <c r="M691" s="167"/>
      <c r="T691" s="55"/>
      <c r="AT691" s="16" t="s">
        <v>222</v>
      </c>
      <c r="AU691" s="16" t="s">
        <v>152</v>
      </c>
    </row>
    <row r="692" spans="2:65" s="1" customFormat="1" ht="24.15" customHeight="1">
      <c r="B692" s="31"/>
      <c r="C692" s="131" t="s">
        <v>887</v>
      </c>
      <c r="D692" s="131" t="s">
        <v>146</v>
      </c>
      <c r="E692" s="132" t="s">
        <v>888</v>
      </c>
      <c r="F692" s="133" t="s">
        <v>889</v>
      </c>
      <c r="G692" s="134" t="s">
        <v>149</v>
      </c>
      <c r="H692" s="135">
        <v>1</v>
      </c>
      <c r="I692" s="136"/>
      <c r="J692" s="137">
        <f>ROUND(I692*H692,2)</f>
        <v>0</v>
      </c>
      <c r="K692" s="133" t="s">
        <v>150</v>
      </c>
      <c r="L692" s="31"/>
      <c r="M692" s="138" t="s">
        <v>1</v>
      </c>
      <c r="N692" s="139" t="s">
        <v>44</v>
      </c>
      <c r="P692" s="140">
        <f>O692*H692</f>
        <v>0</v>
      </c>
      <c r="Q692" s="140">
        <v>8.588E-05</v>
      </c>
      <c r="R692" s="140">
        <f>Q692*H692</f>
        <v>8.588E-05</v>
      </c>
      <c r="S692" s="140">
        <v>0</v>
      </c>
      <c r="T692" s="141">
        <f>S692*H692</f>
        <v>0</v>
      </c>
      <c r="AR692" s="142" t="s">
        <v>240</v>
      </c>
      <c r="AT692" s="142" t="s">
        <v>146</v>
      </c>
      <c r="AU692" s="142" t="s">
        <v>152</v>
      </c>
      <c r="AY692" s="16" t="s">
        <v>144</v>
      </c>
      <c r="BE692" s="143">
        <f>IF(N692="základní",J692,0)</f>
        <v>0</v>
      </c>
      <c r="BF692" s="143">
        <f>IF(N692="snížená",J692,0)</f>
        <v>0</v>
      </c>
      <c r="BG692" s="143">
        <f>IF(N692="zákl. přenesená",J692,0)</f>
        <v>0</v>
      </c>
      <c r="BH692" s="143">
        <f>IF(N692="sníž. přenesená",J692,0)</f>
        <v>0</v>
      </c>
      <c r="BI692" s="143">
        <f>IF(N692="nulová",J692,0)</f>
        <v>0</v>
      </c>
      <c r="BJ692" s="16" t="s">
        <v>152</v>
      </c>
      <c r="BK692" s="143">
        <f>ROUND(I692*H692,2)</f>
        <v>0</v>
      </c>
      <c r="BL692" s="16" t="s">
        <v>240</v>
      </c>
      <c r="BM692" s="142" t="s">
        <v>890</v>
      </c>
    </row>
    <row r="693" spans="2:47" s="1" customFormat="1" ht="57.6">
      <c r="B693" s="31"/>
      <c r="D693" s="145" t="s">
        <v>222</v>
      </c>
      <c r="F693" s="165" t="s">
        <v>891</v>
      </c>
      <c r="I693" s="166"/>
      <c r="L693" s="31"/>
      <c r="M693" s="167"/>
      <c r="T693" s="55"/>
      <c r="AT693" s="16" t="s">
        <v>222</v>
      </c>
      <c r="AU693" s="16" t="s">
        <v>152</v>
      </c>
    </row>
    <row r="694" spans="2:65" s="1" customFormat="1" ht="24.15" customHeight="1">
      <c r="B694" s="31"/>
      <c r="C694" s="131" t="s">
        <v>892</v>
      </c>
      <c r="D694" s="131" t="s">
        <v>146</v>
      </c>
      <c r="E694" s="132" t="s">
        <v>893</v>
      </c>
      <c r="F694" s="133" t="s">
        <v>894</v>
      </c>
      <c r="G694" s="134" t="s">
        <v>149</v>
      </c>
      <c r="H694" s="135">
        <v>566.87</v>
      </c>
      <c r="I694" s="136"/>
      <c r="J694" s="137">
        <f>ROUND(I694*H694,2)</f>
        <v>0</v>
      </c>
      <c r="K694" s="133" t="s">
        <v>150</v>
      </c>
      <c r="L694" s="31"/>
      <c r="M694" s="138" t="s">
        <v>1</v>
      </c>
      <c r="N694" s="139" t="s">
        <v>44</v>
      </c>
      <c r="P694" s="140">
        <f>O694*H694</f>
        <v>0</v>
      </c>
      <c r="Q694" s="140">
        <v>0.00048</v>
      </c>
      <c r="R694" s="140">
        <f>Q694*H694</f>
        <v>0.2720976</v>
      </c>
      <c r="S694" s="140">
        <v>0</v>
      </c>
      <c r="T694" s="141">
        <f>S694*H694</f>
        <v>0</v>
      </c>
      <c r="AR694" s="142" t="s">
        <v>240</v>
      </c>
      <c r="AT694" s="142" t="s">
        <v>146</v>
      </c>
      <c r="AU694" s="142" t="s">
        <v>152</v>
      </c>
      <c r="AY694" s="16" t="s">
        <v>144</v>
      </c>
      <c r="BE694" s="143">
        <f>IF(N694="základní",J694,0)</f>
        <v>0</v>
      </c>
      <c r="BF694" s="143">
        <f>IF(N694="snížená",J694,0)</f>
        <v>0</v>
      </c>
      <c r="BG694" s="143">
        <f>IF(N694="zákl. přenesená",J694,0)</f>
        <v>0</v>
      </c>
      <c r="BH694" s="143">
        <f>IF(N694="sníž. přenesená",J694,0)</f>
        <v>0</v>
      </c>
      <c r="BI694" s="143">
        <f>IF(N694="nulová",J694,0)</f>
        <v>0</v>
      </c>
      <c r="BJ694" s="16" t="s">
        <v>152</v>
      </c>
      <c r="BK694" s="143">
        <f>ROUND(I694*H694,2)</f>
        <v>0</v>
      </c>
      <c r="BL694" s="16" t="s">
        <v>240</v>
      </c>
      <c r="BM694" s="142" t="s">
        <v>895</v>
      </c>
    </row>
    <row r="695" spans="2:47" s="1" customFormat="1" ht="86.4">
      <c r="B695" s="31"/>
      <c r="D695" s="145" t="s">
        <v>222</v>
      </c>
      <c r="F695" s="165" t="s">
        <v>896</v>
      </c>
      <c r="I695" s="166"/>
      <c r="L695" s="31"/>
      <c r="M695" s="167"/>
      <c r="T695" s="55"/>
      <c r="AT695" s="16" t="s">
        <v>222</v>
      </c>
      <c r="AU695" s="16" t="s">
        <v>152</v>
      </c>
    </row>
    <row r="696" spans="2:65" s="1" customFormat="1" ht="16.5" customHeight="1">
      <c r="B696" s="31"/>
      <c r="C696" s="131" t="s">
        <v>897</v>
      </c>
      <c r="D696" s="131" t="s">
        <v>146</v>
      </c>
      <c r="E696" s="132" t="s">
        <v>898</v>
      </c>
      <c r="F696" s="133" t="s">
        <v>899</v>
      </c>
      <c r="G696" s="134" t="s">
        <v>149</v>
      </c>
      <c r="H696" s="135">
        <v>566.87</v>
      </c>
      <c r="I696" s="136"/>
      <c r="J696" s="137">
        <f>ROUND(I696*H696,2)</f>
        <v>0</v>
      </c>
      <c r="K696" s="133" t="s">
        <v>150</v>
      </c>
      <c r="L696" s="31"/>
      <c r="M696" s="138" t="s">
        <v>1</v>
      </c>
      <c r="N696" s="139" t="s">
        <v>44</v>
      </c>
      <c r="P696" s="140">
        <f>O696*H696</f>
        <v>0</v>
      </c>
      <c r="Q696" s="140">
        <v>0</v>
      </c>
      <c r="R696" s="140">
        <f>Q696*H696</f>
        <v>0</v>
      </c>
      <c r="S696" s="140">
        <v>0</v>
      </c>
      <c r="T696" s="141">
        <f>S696*H696</f>
        <v>0</v>
      </c>
      <c r="AR696" s="142" t="s">
        <v>240</v>
      </c>
      <c r="AT696" s="142" t="s">
        <v>146</v>
      </c>
      <c r="AU696" s="142" t="s">
        <v>152</v>
      </c>
      <c r="AY696" s="16" t="s">
        <v>144</v>
      </c>
      <c r="BE696" s="143">
        <f>IF(N696="základní",J696,0)</f>
        <v>0</v>
      </c>
      <c r="BF696" s="143">
        <f>IF(N696="snížená",J696,0)</f>
        <v>0</v>
      </c>
      <c r="BG696" s="143">
        <f>IF(N696="zákl. přenesená",J696,0)</f>
        <v>0</v>
      </c>
      <c r="BH696" s="143">
        <f>IF(N696="sníž. přenesená",J696,0)</f>
        <v>0</v>
      </c>
      <c r="BI696" s="143">
        <f>IF(N696="nulová",J696,0)</f>
        <v>0</v>
      </c>
      <c r="BJ696" s="16" t="s">
        <v>152</v>
      </c>
      <c r="BK696" s="143">
        <f>ROUND(I696*H696,2)</f>
        <v>0</v>
      </c>
      <c r="BL696" s="16" t="s">
        <v>240</v>
      </c>
      <c r="BM696" s="142" t="s">
        <v>900</v>
      </c>
    </row>
    <row r="697" spans="2:47" s="1" customFormat="1" ht="153.6">
      <c r="B697" s="31"/>
      <c r="D697" s="145" t="s">
        <v>222</v>
      </c>
      <c r="F697" s="165" t="s">
        <v>901</v>
      </c>
      <c r="I697" s="166"/>
      <c r="L697" s="31"/>
      <c r="M697" s="167"/>
      <c r="T697" s="55"/>
      <c r="AT697" s="16" t="s">
        <v>222</v>
      </c>
      <c r="AU697" s="16" t="s">
        <v>152</v>
      </c>
    </row>
    <row r="698" spans="2:51" s="12" customFormat="1" ht="10.2">
      <c r="B698" s="144"/>
      <c r="D698" s="145" t="s">
        <v>154</v>
      </c>
      <c r="E698" s="146" t="s">
        <v>1</v>
      </c>
      <c r="F698" s="147" t="s">
        <v>292</v>
      </c>
      <c r="H698" s="146" t="s">
        <v>1</v>
      </c>
      <c r="I698" s="148"/>
      <c r="L698" s="144"/>
      <c r="M698" s="149"/>
      <c r="T698" s="150"/>
      <c r="AT698" s="146" t="s">
        <v>154</v>
      </c>
      <c r="AU698" s="146" t="s">
        <v>152</v>
      </c>
      <c r="AV698" s="12" t="s">
        <v>86</v>
      </c>
      <c r="AW698" s="12" t="s">
        <v>34</v>
      </c>
      <c r="AX698" s="12" t="s">
        <v>78</v>
      </c>
      <c r="AY698" s="146" t="s">
        <v>144</v>
      </c>
    </row>
    <row r="699" spans="2:51" s="13" customFormat="1" ht="10.2">
      <c r="B699" s="151"/>
      <c r="D699" s="145" t="s">
        <v>154</v>
      </c>
      <c r="E699" s="152" t="s">
        <v>1</v>
      </c>
      <c r="F699" s="153" t="s">
        <v>293</v>
      </c>
      <c r="H699" s="154">
        <v>632.813</v>
      </c>
      <c r="I699" s="155"/>
      <c r="L699" s="151"/>
      <c r="M699" s="156"/>
      <c r="T699" s="157"/>
      <c r="AT699" s="152" t="s">
        <v>154</v>
      </c>
      <c r="AU699" s="152" t="s">
        <v>152</v>
      </c>
      <c r="AV699" s="13" t="s">
        <v>152</v>
      </c>
      <c r="AW699" s="13" t="s">
        <v>34</v>
      </c>
      <c r="AX699" s="13" t="s">
        <v>78</v>
      </c>
      <c r="AY699" s="152" t="s">
        <v>144</v>
      </c>
    </row>
    <row r="700" spans="2:51" s="12" customFormat="1" ht="10.2">
      <c r="B700" s="144"/>
      <c r="D700" s="145" t="s">
        <v>154</v>
      </c>
      <c r="E700" s="146" t="s">
        <v>1</v>
      </c>
      <c r="F700" s="147" t="s">
        <v>294</v>
      </c>
      <c r="H700" s="146" t="s">
        <v>1</v>
      </c>
      <c r="I700" s="148"/>
      <c r="L700" s="144"/>
      <c r="M700" s="149"/>
      <c r="T700" s="150"/>
      <c r="AT700" s="146" t="s">
        <v>154</v>
      </c>
      <c r="AU700" s="146" t="s">
        <v>152</v>
      </c>
      <c r="AV700" s="12" t="s">
        <v>86</v>
      </c>
      <c r="AW700" s="12" t="s">
        <v>34</v>
      </c>
      <c r="AX700" s="12" t="s">
        <v>78</v>
      </c>
      <c r="AY700" s="146" t="s">
        <v>144</v>
      </c>
    </row>
    <row r="701" spans="2:51" s="13" customFormat="1" ht="10.2">
      <c r="B701" s="151"/>
      <c r="D701" s="145" t="s">
        <v>154</v>
      </c>
      <c r="E701" s="152" t="s">
        <v>1</v>
      </c>
      <c r="F701" s="153" t="s">
        <v>295</v>
      </c>
      <c r="H701" s="154">
        <v>19.227</v>
      </c>
      <c r="I701" s="155"/>
      <c r="L701" s="151"/>
      <c r="M701" s="156"/>
      <c r="T701" s="157"/>
      <c r="AT701" s="152" t="s">
        <v>154</v>
      </c>
      <c r="AU701" s="152" t="s">
        <v>152</v>
      </c>
      <c r="AV701" s="13" t="s">
        <v>152</v>
      </c>
      <c r="AW701" s="13" t="s">
        <v>34</v>
      </c>
      <c r="AX701" s="13" t="s">
        <v>78</v>
      </c>
      <c r="AY701" s="152" t="s">
        <v>144</v>
      </c>
    </row>
    <row r="702" spans="2:51" s="13" customFormat="1" ht="10.2">
      <c r="B702" s="151"/>
      <c r="D702" s="145" t="s">
        <v>154</v>
      </c>
      <c r="E702" s="152" t="s">
        <v>1</v>
      </c>
      <c r="F702" s="153" t="s">
        <v>296</v>
      </c>
      <c r="H702" s="154">
        <v>21.633</v>
      </c>
      <c r="I702" s="155"/>
      <c r="L702" s="151"/>
      <c r="M702" s="156"/>
      <c r="T702" s="157"/>
      <c r="AT702" s="152" t="s">
        <v>154</v>
      </c>
      <c r="AU702" s="152" t="s">
        <v>152</v>
      </c>
      <c r="AV702" s="13" t="s">
        <v>152</v>
      </c>
      <c r="AW702" s="13" t="s">
        <v>34</v>
      </c>
      <c r="AX702" s="13" t="s">
        <v>78</v>
      </c>
      <c r="AY702" s="152" t="s">
        <v>144</v>
      </c>
    </row>
    <row r="703" spans="2:51" s="12" customFormat="1" ht="10.2">
      <c r="B703" s="144"/>
      <c r="D703" s="145" t="s">
        <v>154</v>
      </c>
      <c r="E703" s="146" t="s">
        <v>1</v>
      </c>
      <c r="F703" s="147" t="s">
        <v>297</v>
      </c>
      <c r="H703" s="146" t="s">
        <v>1</v>
      </c>
      <c r="I703" s="148"/>
      <c r="L703" s="144"/>
      <c r="M703" s="149"/>
      <c r="T703" s="150"/>
      <c r="AT703" s="146" t="s">
        <v>154</v>
      </c>
      <c r="AU703" s="146" t="s">
        <v>152</v>
      </c>
      <c r="AV703" s="12" t="s">
        <v>86</v>
      </c>
      <c r="AW703" s="12" t="s">
        <v>34</v>
      </c>
      <c r="AX703" s="12" t="s">
        <v>78</v>
      </c>
      <c r="AY703" s="146" t="s">
        <v>144</v>
      </c>
    </row>
    <row r="704" spans="2:51" s="12" customFormat="1" ht="10.2">
      <c r="B704" s="144"/>
      <c r="D704" s="145" t="s">
        <v>154</v>
      </c>
      <c r="E704" s="146" t="s">
        <v>1</v>
      </c>
      <c r="F704" s="147" t="s">
        <v>298</v>
      </c>
      <c r="H704" s="146" t="s">
        <v>1</v>
      </c>
      <c r="I704" s="148"/>
      <c r="L704" s="144"/>
      <c r="M704" s="149"/>
      <c r="T704" s="150"/>
      <c r="AT704" s="146" t="s">
        <v>154</v>
      </c>
      <c r="AU704" s="146" t="s">
        <v>152</v>
      </c>
      <c r="AV704" s="12" t="s">
        <v>86</v>
      </c>
      <c r="AW704" s="12" t="s">
        <v>34</v>
      </c>
      <c r="AX704" s="12" t="s">
        <v>78</v>
      </c>
      <c r="AY704" s="146" t="s">
        <v>144</v>
      </c>
    </row>
    <row r="705" spans="2:51" s="13" customFormat="1" ht="30.6">
      <c r="B705" s="151"/>
      <c r="D705" s="145" t="s">
        <v>154</v>
      </c>
      <c r="E705" s="152" t="s">
        <v>1</v>
      </c>
      <c r="F705" s="153" t="s">
        <v>299</v>
      </c>
      <c r="H705" s="154">
        <v>20.826</v>
      </c>
      <c r="I705" s="155"/>
      <c r="L705" s="151"/>
      <c r="M705" s="156"/>
      <c r="T705" s="157"/>
      <c r="AT705" s="152" t="s">
        <v>154</v>
      </c>
      <c r="AU705" s="152" t="s">
        <v>152</v>
      </c>
      <c r="AV705" s="13" t="s">
        <v>152</v>
      </c>
      <c r="AW705" s="13" t="s">
        <v>34</v>
      </c>
      <c r="AX705" s="13" t="s">
        <v>78</v>
      </c>
      <c r="AY705" s="152" t="s">
        <v>144</v>
      </c>
    </row>
    <row r="706" spans="2:51" s="12" customFormat="1" ht="10.2">
      <c r="B706" s="144"/>
      <c r="D706" s="145" t="s">
        <v>154</v>
      </c>
      <c r="E706" s="146" t="s">
        <v>1</v>
      </c>
      <c r="F706" s="147" t="s">
        <v>300</v>
      </c>
      <c r="H706" s="146" t="s">
        <v>1</v>
      </c>
      <c r="I706" s="148"/>
      <c r="L706" s="144"/>
      <c r="M706" s="149"/>
      <c r="T706" s="150"/>
      <c r="AT706" s="146" t="s">
        <v>154</v>
      </c>
      <c r="AU706" s="146" t="s">
        <v>152</v>
      </c>
      <c r="AV706" s="12" t="s">
        <v>86</v>
      </c>
      <c r="AW706" s="12" t="s">
        <v>34</v>
      </c>
      <c r="AX706" s="12" t="s">
        <v>78</v>
      </c>
      <c r="AY706" s="146" t="s">
        <v>144</v>
      </c>
    </row>
    <row r="707" spans="2:51" s="13" customFormat="1" ht="30.6">
      <c r="B707" s="151"/>
      <c r="D707" s="145" t="s">
        <v>154</v>
      </c>
      <c r="E707" s="152" t="s">
        <v>1</v>
      </c>
      <c r="F707" s="153" t="s">
        <v>301</v>
      </c>
      <c r="H707" s="154">
        <v>17.089</v>
      </c>
      <c r="I707" s="155"/>
      <c r="L707" s="151"/>
      <c r="M707" s="156"/>
      <c r="T707" s="157"/>
      <c r="AT707" s="152" t="s">
        <v>154</v>
      </c>
      <c r="AU707" s="152" t="s">
        <v>152</v>
      </c>
      <c r="AV707" s="13" t="s">
        <v>152</v>
      </c>
      <c r="AW707" s="13" t="s">
        <v>34</v>
      </c>
      <c r="AX707" s="13" t="s">
        <v>78</v>
      </c>
      <c r="AY707" s="152" t="s">
        <v>144</v>
      </c>
    </row>
    <row r="708" spans="2:51" s="12" customFormat="1" ht="10.2">
      <c r="B708" s="144"/>
      <c r="D708" s="145" t="s">
        <v>154</v>
      </c>
      <c r="E708" s="146" t="s">
        <v>1</v>
      </c>
      <c r="F708" s="147" t="s">
        <v>302</v>
      </c>
      <c r="H708" s="146" t="s">
        <v>1</v>
      </c>
      <c r="I708" s="148"/>
      <c r="L708" s="144"/>
      <c r="M708" s="149"/>
      <c r="T708" s="150"/>
      <c r="AT708" s="146" t="s">
        <v>154</v>
      </c>
      <c r="AU708" s="146" t="s">
        <v>152</v>
      </c>
      <c r="AV708" s="12" t="s">
        <v>86</v>
      </c>
      <c r="AW708" s="12" t="s">
        <v>34</v>
      </c>
      <c r="AX708" s="12" t="s">
        <v>78</v>
      </c>
      <c r="AY708" s="146" t="s">
        <v>144</v>
      </c>
    </row>
    <row r="709" spans="2:51" s="13" customFormat="1" ht="30.6">
      <c r="B709" s="151"/>
      <c r="D709" s="145" t="s">
        <v>154</v>
      </c>
      <c r="E709" s="152" t="s">
        <v>1</v>
      </c>
      <c r="F709" s="153" t="s">
        <v>303</v>
      </c>
      <c r="H709" s="154">
        <v>18.118</v>
      </c>
      <c r="I709" s="155"/>
      <c r="L709" s="151"/>
      <c r="M709" s="156"/>
      <c r="T709" s="157"/>
      <c r="AT709" s="152" t="s">
        <v>154</v>
      </c>
      <c r="AU709" s="152" t="s">
        <v>152</v>
      </c>
      <c r="AV709" s="13" t="s">
        <v>152</v>
      </c>
      <c r="AW709" s="13" t="s">
        <v>34</v>
      </c>
      <c r="AX709" s="13" t="s">
        <v>78</v>
      </c>
      <c r="AY709" s="152" t="s">
        <v>144</v>
      </c>
    </row>
    <row r="710" spans="2:51" s="12" customFormat="1" ht="10.2">
      <c r="B710" s="144"/>
      <c r="D710" s="145" t="s">
        <v>154</v>
      </c>
      <c r="E710" s="146" t="s">
        <v>1</v>
      </c>
      <c r="F710" s="147" t="s">
        <v>304</v>
      </c>
      <c r="H710" s="146" t="s">
        <v>1</v>
      </c>
      <c r="I710" s="148"/>
      <c r="L710" s="144"/>
      <c r="M710" s="149"/>
      <c r="T710" s="150"/>
      <c r="AT710" s="146" t="s">
        <v>154</v>
      </c>
      <c r="AU710" s="146" t="s">
        <v>152</v>
      </c>
      <c r="AV710" s="12" t="s">
        <v>86</v>
      </c>
      <c r="AW710" s="12" t="s">
        <v>34</v>
      </c>
      <c r="AX710" s="12" t="s">
        <v>78</v>
      </c>
      <c r="AY710" s="146" t="s">
        <v>144</v>
      </c>
    </row>
    <row r="711" spans="2:51" s="13" customFormat="1" ht="30.6">
      <c r="B711" s="151"/>
      <c r="D711" s="145" t="s">
        <v>154</v>
      </c>
      <c r="E711" s="152" t="s">
        <v>1</v>
      </c>
      <c r="F711" s="153" t="s">
        <v>305</v>
      </c>
      <c r="H711" s="154">
        <v>18.971</v>
      </c>
      <c r="I711" s="155"/>
      <c r="L711" s="151"/>
      <c r="M711" s="156"/>
      <c r="T711" s="157"/>
      <c r="AT711" s="152" t="s">
        <v>154</v>
      </c>
      <c r="AU711" s="152" t="s">
        <v>152</v>
      </c>
      <c r="AV711" s="13" t="s">
        <v>152</v>
      </c>
      <c r="AW711" s="13" t="s">
        <v>34</v>
      </c>
      <c r="AX711" s="13" t="s">
        <v>78</v>
      </c>
      <c r="AY711" s="152" t="s">
        <v>144</v>
      </c>
    </row>
    <row r="712" spans="2:51" s="12" customFormat="1" ht="10.2">
      <c r="B712" s="144"/>
      <c r="D712" s="145" t="s">
        <v>154</v>
      </c>
      <c r="E712" s="146" t="s">
        <v>1</v>
      </c>
      <c r="F712" s="147" t="s">
        <v>306</v>
      </c>
      <c r="H712" s="146" t="s">
        <v>1</v>
      </c>
      <c r="I712" s="148"/>
      <c r="L712" s="144"/>
      <c r="M712" s="149"/>
      <c r="T712" s="150"/>
      <c r="AT712" s="146" t="s">
        <v>154</v>
      </c>
      <c r="AU712" s="146" t="s">
        <v>152</v>
      </c>
      <c r="AV712" s="12" t="s">
        <v>86</v>
      </c>
      <c r="AW712" s="12" t="s">
        <v>34</v>
      </c>
      <c r="AX712" s="12" t="s">
        <v>78</v>
      </c>
      <c r="AY712" s="146" t="s">
        <v>144</v>
      </c>
    </row>
    <row r="713" spans="2:51" s="13" customFormat="1" ht="20.4">
      <c r="B713" s="151"/>
      <c r="D713" s="145" t="s">
        <v>154</v>
      </c>
      <c r="E713" s="152" t="s">
        <v>1</v>
      </c>
      <c r="F713" s="153" t="s">
        <v>307</v>
      </c>
      <c r="H713" s="154">
        <v>16.884</v>
      </c>
      <c r="I713" s="155"/>
      <c r="L713" s="151"/>
      <c r="M713" s="156"/>
      <c r="T713" s="157"/>
      <c r="AT713" s="152" t="s">
        <v>154</v>
      </c>
      <c r="AU713" s="152" t="s">
        <v>152</v>
      </c>
      <c r="AV713" s="13" t="s">
        <v>152</v>
      </c>
      <c r="AW713" s="13" t="s">
        <v>34</v>
      </c>
      <c r="AX713" s="13" t="s">
        <v>78</v>
      </c>
      <c r="AY713" s="152" t="s">
        <v>144</v>
      </c>
    </row>
    <row r="714" spans="2:51" s="12" customFormat="1" ht="10.2">
      <c r="B714" s="144"/>
      <c r="D714" s="145" t="s">
        <v>154</v>
      </c>
      <c r="E714" s="146" t="s">
        <v>1</v>
      </c>
      <c r="F714" s="147" t="s">
        <v>294</v>
      </c>
      <c r="H714" s="146" t="s">
        <v>1</v>
      </c>
      <c r="I714" s="148"/>
      <c r="L714" s="144"/>
      <c r="M714" s="149"/>
      <c r="T714" s="150"/>
      <c r="AT714" s="146" t="s">
        <v>154</v>
      </c>
      <c r="AU714" s="146" t="s">
        <v>152</v>
      </c>
      <c r="AV714" s="12" t="s">
        <v>86</v>
      </c>
      <c r="AW714" s="12" t="s">
        <v>34</v>
      </c>
      <c r="AX714" s="12" t="s">
        <v>78</v>
      </c>
      <c r="AY714" s="146" t="s">
        <v>144</v>
      </c>
    </row>
    <row r="715" spans="2:51" s="13" customFormat="1" ht="10.2">
      <c r="B715" s="151"/>
      <c r="D715" s="145" t="s">
        <v>154</v>
      </c>
      <c r="E715" s="152" t="s">
        <v>1</v>
      </c>
      <c r="F715" s="153" t="s">
        <v>308</v>
      </c>
      <c r="H715" s="154">
        <v>6.549</v>
      </c>
      <c r="I715" s="155"/>
      <c r="L715" s="151"/>
      <c r="M715" s="156"/>
      <c r="T715" s="157"/>
      <c r="AT715" s="152" t="s">
        <v>154</v>
      </c>
      <c r="AU715" s="152" t="s">
        <v>152</v>
      </c>
      <c r="AV715" s="13" t="s">
        <v>152</v>
      </c>
      <c r="AW715" s="13" t="s">
        <v>34</v>
      </c>
      <c r="AX715" s="13" t="s">
        <v>78</v>
      </c>
      <c r="AY715" s="152" t="s">
        <v>144</v>
      </c>
    </row>
    <row r="716" spans="2:51" s="12" customFormat="1" ht="10.2">
      <c r="B716" s="144"/>
      <c r="D716" s="145" t="s">
        <v>154</v>
      </c>
      <c r="E716" s="146" t="s">
        <v>1</v>
      </c>
      <c r="F716" s="147" t="s">
        <v>262</v>
      </c>
      <c r="H716" s="146" t="s">
        <v>1</v>
      </c>
      <c r="I716" s="148"/>
      <c r="L716" s="144"/>
      <c r="M716" s="149"/>
      <c r="T716" s="150"/>
      <c r="AT716" s="146" t="s">
        <v>154</v>
      </c>
      <c r="AU716" s="146" t="s">
        <v>152</v>
      </c>
      <c r="AV716" s="12" t="s">
        <v>86</v>
      </c>
      <c r="AW716" s="12" t="s">
        <v>34</v>
      </c>
      <c r="AX716" s="12" t="s">
        <v>78</v>
      </c>
      <c r="AY716" s="146" t="s">
        <v>144</v>
      </c>
    </row>
    <row r="717" spans="2:51" s="12" customFormat="1" ht="10.2">
      <c r="B717" s="144"/>
      <c r="D717" s="145" t="s">
        <v>154</v>
      </c>
      <c r="E717" s="146" t="s">
        <v>1</v>
      </c>
      <c r="F717" s="147" t="s">
        <v>298</v>
      </c>
      <c r="H717" s="146" t="s">
        <v>1</v>
      </c>
      <c r="I717" s="148"/>
      <c r="L717" s="144"/>
      <c r="M717" s="149"/>
      <c r="T717" s="150"/>
      <c r="AT717" s="146" t="s">
        <v>154</v>
      </c>
      <c r="AU717" s="146" t="s">
        <v>152</v>
      </c>
      <c r="AV717" s="12" t="s">
        <v>86</v>
      </c>
      <c r="AW717" s="12" t="s">
        <v>34</v>
      </c>
      <c r="AX717" s="12" t="s">
        <v>78</v>
      </c>
      <c r="AY717" s="146" t="s">
        <v>144</v>
      </c>
    </row>
    <row r="718" spans="2:51" s="13" customFormat="1" ht="30.6">
      <c r="B718" s="151"/>
      <c r="D718" s="145" t="s">
        <v>154</v>
      </c>
      <c r="E718" s="152" t="s">
        <v>1</v>
      </c>
      <c r="F718" s="153" t="s">
        <v>309</v>
      </c>
      <c r="H718" s="154">
        <v>-44.435</v>
      </c>
      <c r="I718" s="155"/>
      <c r="L718" s="151"/>
      <c r="M718" s="156"/>
      <c r="T718" s="157"/>
      <c r="AT718" s="152" t="s">
        <v>154</v>
      </c>
      <c r="AU718" s="152" t="s">
        <v>152</v>
      </c>
      <c r="AV718" s="13" t="s">
        <v>152</v>
      </c>
      <c r="AW718" s="13" t="s">
        <v>34</v>
      </c>
      <c r="AX718" s="13" t="s">
        <v>78</v>
      </c>
      <c r="AY718" s="152" t="s">
        <v>144</v>
      </c>
    </row>
    <row r="719" spans="2:51" s="12" customFormat="1" ht="10.2">
      <c r="B719" s="144"/>
      <c r="D719" s="145" t="s">
        <v>154</v>
      </c>
      <c r="E719" s="146" t="s">
        <v>1</v>
      </c>
      <c r="F719" s="147" t="s">
        <v>300</v>
      </c>
      <c r="H719" s="146" t="s">
        <v>1</v>
      </c>
      <c r="I719" s="148"/>
      <c r="L719" s="144"/>
      <c r="M719" s="149"/>
      <c r="T719" s="150"/>
      <c r="AT719" s="146" t="s">
        <v>154</v>
      </c>
      <c r="AU719" s="146" t="s">
        <v>152</v>
      </c>
      <c r="AV719" s="12" t="s">
        <v>86</v>
      </c>
      <c r="AW719" s="12" t="s">
        <v>34</v>
      </c>
      <c r="AX719" s="12" t="s">
        <v>78</v>
      </c>
      <c r="AY719" s="146" t="s">
        <v>144</v>
      </c>
    </row>
    <row r="720" spans="2:51" s="13" customFormat="1" ht="30.6">
      <c r="B720" s="151"/>
      <c r="D720" s="145" t="s">
        <v>154</v>
      </c>
      <c r="E720" s="152" t="s">
        <v>1</v>
      </c>
      <c r="F720" s="153" t="s">
        <v>310</v>
      </c>
      <c r="H720" s="154">
        <v>-34.979</v>
      </c>
      <c r="I720" s="155"/>
      <c r="L720" s="151"/>
      <c r="M720" s="156"/>
      <c r="T720" s="157"/>
      <c r="AT720" s="152" t="s">
        <v>154</v>
      </c>
      <c r="AU720" s="152" t="s">
        <v>152</v>
      </c>
      <c r="AV720" s="13" t="s">
        <v>152</v>
      </c>
      <c r="AW720" s="13" t="s">
        <v>34</v>
      </c>
      <c r="AX720" s="13" t="s">
        <v>78</v>
      </c>
      <c r="AY720" s="152" t="s">
        <v>144</v>
      </c>
    </row>
    <row r="721" spans="2:51" s="12" customFormat="1" ht="10.2">
      <c r="B721" s="144"/>
      <c r="D721" s="145" t="s">
        <v>154</v>
      </c>
      <c r="E721" s="146" t="s">
        <v>1</v>
      </c>
      <c r="F721" s="147" t="s">
        <v>302</v>
      </c>
      <c r="H721" s="146" t="s">
        <v>1</v>
      </c>
      <c r="I721" s="148"/>
      <c r="L721" s="144"/>
      <c r="M721" s="149"/>
      <c r="T721" s="150"/>
      <c r="AT721" s="146" t="s">
        <v>154</v>
      </c>
      <c r="AU721" s="146" t="s">
        <v>152</v>
      </c>
      <c r="AV721" s="12" t="s">
        <v>86</v>
      </c>
      <c r="AW721" s="12" t="s">
        <v>34</v>
      </c>
      <c r="AX721" s="12" t="s">
        <v>78</v>
      </c>
      <c r="AY721" s="146" t="s">
        <v>144</v>
      </c>
    </row>
    <row r="722" spans="2:51" s="13" customFormat="1" ht="30.6">
      <c r="B722" s="151"/>
      <c r="D722" s="145" t="s">
        <v>154</v>
      </c>
      <c r="E722" s="152" t="s">
        <v>1</v>
      </c>
      <c r="F722" s="153" t="s">
        <v>311</v>
      </c>
      <c r="H722" s="154">
        <v>-37.877</v>
      </c>
      <c r="I722" s="155"/>
      <c r="L722" s="151"/>
      <c r="M722" s="156"/>
      <c r="T722" s="157"/>
      <c r="AT722" s="152" t="s">
        <v>154</v>
      </c>
      <c r="AU722" s="152" t="s">
        <v>152</v>
      </c>
      <c r="AV722" s="13" t="s">
        <v>152</v>
      </c>
      <c r="AW722" s="13" t="s">
        <v>34</v>
      </c>
      <c r="AX722" s="13" t="s">
        <v>78</v>
      </c>
      <c r="AY722" s="152" t="s">
        <v>144</v>
      </c>
    </row>
    <row r="723" spans="2:51" s="12" customFormat="1" ht="10.2">
      <c r="B723" s="144"/>
      <c r="D723" s="145" t="s">
        <v>154</v>
      </c>
      <c r="E723" s="146" t="s">
        <v>1</v>
      </c>
      <c r="F723" s="147" t="s">
        <v>304</v>
      </c>
      <c r="H723" s="146" t="s">
        <v>1</v>
      </c>
      <c r="I723" s="148"/>
      <c r="L723" s="144"/>
      <c r="M723" s="149"/>
      <c r="T723" s="150"/>
      <c r="AT723" s="146" t="s">
        <v>154</v>
      </c>
      <c r="AU723" s="146" t="s">
        <v>152</v>
      </c>
      <c r="AV723" s="12" t="s">
        <v>86</v>
      </c>
      <c r="AW723" s="12" t="s">
        <v>34</v>
      </c>
      <c r="AX723" s="12" t="s">
        <v>78</v>
      </c>
      <c r="AY723" s="146" t="s">
        <v>144</v>
      </c>
    </row>
    <row r="724" spans="2:51" s="13" customFormat="1" ht="30.6">
      <c r="B724" s="151"/>
      <c r="D724" s="145" t="s">
        <v>154</v>
      </c>
      <c r="E724" s="152" t="s">
        <v>1</v>
      </c>
      <c r="F724" s="153" t="s">
        <v>312</v>
      </c>
      <c r="H724" s="154">
        <v>-40.713</v>
      </c>
      <c r="I724" s="155"/>
      <c r="L724" s="151"/>
      <c r="M724" s="156"/>
      <c r="T724" s="157"/>
      <c r="AT724" s="152" t="s">
        <v>154</v>
      </c>
      <c r="AU724" s="152" t="s">
        <v>152</v>
      </c>
      <c r="AV724" s="13" t="s">
        <v>152</v>
      </c>
      <c r="AW724" s="13" t="s">
        <v>34</v>
      </c>
      <c r="AX724" s="13" t="s">
        <v>78</v>
      </c>
      <c r="AY724" s="152" t="s">
        <v>144</v>
      </c>
    </row>
    <row r="725" spans="2:51" s="12" customFormat="1" ht="10.2">
      <c r="B725" s="144"/>
      <c r="D725" s="145" t="s">
        <v>154</v>
      </c>
      <c r="E725" s="146" t="s">
        <v>1</v>
      </c>
      <c r="F725" s="147" t="s">
        <v>306</v>
      </c>
      <c r="H725" s="146" t="s">
        <v>1</v>
      </c>
      <c r="I725" s="148"/>
      <c r="L725" s="144"/>
      <c r="M725" s="149"/>
      <c r="T725" s="150"/>
      <c r="AT725" s="146" t="s">
        <v>154</v>
      </c>
      <c r="AU725" s="146" t="s">
        <v>152</v>
      </c>
      <c r="AV725" s="12" t="s">
        <v>86</v>
      </c>
      <c r="AW725" s="12" t="s">
        <v>34</v>
      </c>
      <c r="AX725" s="12" t="s">
        <v>78</v>
      </c>
      <c r="AY725" s="146" t="s">
        <v>144</v>
      </c>
    </row>
    <row r="726" spans="2:51" s="13" customFormat="1" ht="30.6">
      <c r="B726" s="151"/>
      <c r="D726" s="145" t="s">
        <v>154</v>
      </c>
      <c r="E726" s="152" t="s">
        <v>1</v>
      </c>
      <c r="F726" s="153" t="s">
        <v>313</v>
      </c>
      <c r="H726" s="154">
        <v>-33.692</v>
      </c>
      <c r="I726" s="155"/>
      <c r="L726" s="151"/>
      <c r="M726" s="156"/>
      <c r="T726" s="157"/>
      <c r="AT726" s="152" t="s">
        <v>154</v>
      </c>
      <c r="AU726" s="152" t="s">
        <v>152</v>
      </c>
      <c r="AV726" s="13" t="s">
        <v>152</v>
      </c>
      <c r="AW726" s="13" t="s">
        <v>34</v>
      </c>
      <c r="AX726" s="13" t="s">
        <v>78</v>
      </c>
      <c r="AY726" s="152" t="s">
        <v>144</v>
      </c>
    </row>
    <row r="727" spans="2:51" s="12" customFormat="1" ht="10.2">
      <c r="B727" s="144"/>
      <c r="D727" s="145" t="s">
        <v>154</v>
      </c>
      <c r="E727" s="146" t="s">
        <v>1</v>
      </c>
      <c r="F727" s="147" t="s">
        <v>294</v>
      </c>
      <c r="H727" s="146" t="s">
        <v>1</v>
      </c>
      <c r="I727" s="148"/>
      <c r="L727" s="144"/>
      <c r="M727" s="149"/>
      <c r="T727" s="150"/>
      <c r="AT727" s="146" t="s">
        <v>154</v>
      </c>
      <c r="AU727" s="146" t="s">
        <v>152</v>
      </c>
      <c r="AV727" s="12" t="s">
        <v>86</v>
      </c>
      <c r="AW727" s="12" t="s">
        <v>34</v>
      </c>
      <c r="AX727" s="12" t="s">
        <v>78</v>
      </c>
      <c r="AY727" s="146" t="s">
        <v>144</v>
      </c>
    </row>
    <row r="728" spans="2:51" s="13" customFormat="1" ht="10.2">
      <c r="B728" s="151"/>
      <c r="D728" s="145" t="s">
        <v>154</v>
      </c>
      <c r="E728" s="152" t="s">
        <v>1</v>
      </c>
      <c r="F728" s="153" t="s">
        <v>314</v>
      </c>
      <c r="H728" s="154">
        <v>-13.544</v>
      </c>
      <c r="I728" s="155"/>
      <c r="L728" s="151"/>
      <c r="M728" s="156"/>
      <c r="T728" s="157"/>
      <c r="AT728" s="152" t="s">
        <v>154</v>
      </c>
      <c r="AU728" s="152" t="s">
        <v>152</v>
      </c>
      <c r="AV728" s="13" t="s">
        <v>152</v>
      </c>
      <c r="AW728" s="13" t="s">
        <v>34</v>
      </c>
      <c r="AX728" s="13" t="s">
        <v>78</v>
      </c>
      <c r="AY728" s="152" t="s">
        <v>144</v>
      </c>
    </row>
    <row r="729" spans="2:51" s="14" customFormat="1" ht="10.2">
      <c r="B729" s="158"/>
      <c r="D729" s="145" t="s">
        <v>154</v>
      </c>
      <c r="E729" s="159" t="s">
        <v>1</v>
      </c>
      <c r="F729" s="160" t="s">
        <v>158</v>
      </c>
      <c r="H729" s="161">
        <v>566.87</v>
      </c>
      <c r="I729" s="162"/>
      <c r="L729" s="158"/>
      <c r="M729" s="163"/>
      <c r="T729" s="164"/>
      <c r="AT729" s="159" t="s">
        <v>154</v>
      </c>
      <c r="AU729" s="159" t="s">
        <v>152</v>
      </c>
      <c r="AV729" s="14" t="s">
        <v>151</v>
      </c>
      <c r="AW729" s="14" t="s">
        <v>34</v>
      </c>
      <c r="AX729" s="14" t="s">
        <v>86</v>
      </c>
      <c r="AY729" s="159" t="s">
        <v>144</v>
      </c>
    </row>
    <row r="730" spans="2:65" s="1" customFormat="1" ht="16.5" customHeight="1">
      <c r="B730" s="31"/>
      <c r="C730" s="131" t="s">
        <v>902</v>
      </c>
      <c r="D730" s="131" t="s">
        <v>146</v>
      </c>
      <c r="E730" s="132" t="s">
        <v>903</v>
      </c>
      <c r="F730" s="133" t="s">
        <v>904</v>
      </c>
      <c r="G730" s="134" t="s">
        <v>149</v>
      </c>
      <c r="H730" s="135">
        <v>566.87</v>
      </c>
      <c r="I730" s="136"/>
      <c r="J730" s="137">
        <f>ROUND(I730*H730,2)</f>
        <v>0</v>
      </c>
      <c r="K730" s="133" t="s">
        <v>150</v>
      </c>
      <c r="L730" s="31"/>
      <c r="M730" s="138" t="s">
        <v>1</v>
      </c>
      <c r="N730" s="139" t="s">
        <v>44</v>
      </c>
      <c r="P730" s="140">
        <f>O730*H730</f>
        <v>0</v>
      </c>
      <c r="Q730" s="140">
        <v>0.063</v>
      </c>
      <c r="R730" s="140">
        <f>Q730*H730</f>
        <v>35.71281</v>
      </c>
      <c r="S730" s="140">
        <v>0</v>
      </c>
      <c r="T730" s="141">
        <f>S730*H730</f>
        <v>0</v>
      </c>
      <c r="AR730" s="142" t="s">
        <v>240</v>
      </c>
      <c r="AT730" s="142" t="s">
        <v>146</v>
      </c>
      <c r="AU730" s="142" t="s">
        <v>152</v>
      </c>
      <c r="AY730" s="16" t="s">
        <v>144</v>
      </c>
      <c r="BE730" s="143">
        <f>IF(N730="základní",J730,0)</f>
        <v>0</v>
      </c>
      <c r="BF730" s="143">
        <f>IF(N730="snížená",J730,0)</f>
        <v>0</v>
      </c>
      <c r="BG730" s="143">
        <f>IF(N730="zákl. přenesená",J730,0)</f>
        <v>0</v>
      </c>
      <c r="BH730" s="143">
        <f>IF(N730="sníž. přenesená",J730,0)</f>
        <v>0</v>
      </c>
      <c r="BI730" s="143">
        <f>IF(N730="nulová",J730,0)</f>
        <v>0</v>
      </c>
      <c r="BJ730" s="16" t="s">
        <v>152</v>
      </c>
      <c r="BK730" s="143">
        <f>ROUND(I730*H730,2)</f>
        <v>0</v>
      </c>
      <c r="BL730" s="16" t="s">
        <v>240</v>
      </c>
      <c r="BM730" s="142" t="s">
        <v>905</v>
      </c>
    </row>
    <row r="731" spans="2:47" s="1" customFormat="1" ht="86.4">
      <c r="B731" s="31"/>
      <c r="D731" s="145" t="s">
        <v>222</v>
      </c>
      <c r="F731" s="165" t="s">
        <v>906</v>
      </c>
      <c r="I731" s="166"/>
      <c r="L731" s="31"/>
      <c r="M731" s="167"/>
      <c r="T731" s="55"/>
      <c r="AT731" s="16" t="s">
        <v>222</v>
      </c>
      <c r="AU731" s="16" t="s">
        <v>152</v>
      </c>
    </row>
    <row r="732" spans="2:65" s="1" customFormat="1" ht="24.15" customHeight="1">
      <c r="B732" s="31"/>
      <c r="C732" s="131" t="s">
        <v>907</v>
      </c>
      <c r="D732" s="131" t="s">
        <v>146</v>
      </c>
      <c r="E732" s="132" t="s">
        <v>908</v>
      </c>
      <c r="F732" s="133" t="s">
        <v>909</v>
      </c>
      <c r="G732" s="134" t="s">
        <v>149</v>
      </c>
      <c r="H732" s="135">
        <v>566.87</v>
      </c>
      <c r="I732" s="136"/>
      <c r="J732" s="137">
        <f>ROUND(I732*H732,2)</f>
        <v>0</v>
      </c>
      <c r="K732" s="133" t="s">
        <v>150</v>
      </c>
      <c r="L732" s="31"/>
      <c r="M732" s="138" t="s">
        <v>1</v>
      </c>
      <c r="N732" s="139" t="s">
        <v>44</v>
      </c>
      <c r="P732" s="140">
        <f>O732*H732</f>
        <v>0</v>
      </c>
      <c r="Q732" s="140">
        <v>0.024</v>
      </c>
      <c r="R732" s="140">
        <f>Q732*H732</f>
        <v>13.60488</v>
      </c>
      <c r="S732" s="140">
        <v>0</v>
      </c>
      <c r="T732" s="141">
        <f>S732*H732</f>
        <v>0</v>
      </c>
      <c r="AR732" s="142" t="s">
        <v>240</v>
      </c>
      <c r="AT732" s="142" t="s">
        <v>146</v>
      </c>
      <c r="AU732" s="142" t="s">
        <v>152</v>
      </c>
      <c r="AY732" s="16" t="s">
        <v>144</v>
      </c>
      <c r="BE732" s="143">
        <f>IF(N732="základní",J732,0)</f>
        <v>0</v>
      </c>
      <c r="BF732" s="143">
        <f>IF(N732="snížená",J732,0)</f>
        <v>0</v>
      </c>
      <c r="BG732" s="143">
        <f>IF(N732="zákl. přenesená",J732,0)</f>
        <v>0</v>
      </c>
      <c r="BH732" s="143">
        <f>IF(N732="sníž. přenesená",J732,0)</f>
        <v>0</v>
      </c>
      <c r="BI732" s="143">
        <f>IF(N732="nulová",J732,0)</f>
        <v>0</v>
      </c>
      <c r="BJ732" s="16" t="s">
        <v>152</v>
      </c>
      <c r="BK732" s="143">
        <f>ROUND(I732*H732,2)</f>
        <v>0</v>
      </c>
      <c r="BL732" s="16" t="s">
        <v>240</v>
      </c>
      <c r="BM732" s="142" t="s">
        <v>910</v>
      </c>
    </row>
    <row r="733" spans="2:47" s="1" customFormat="1" ht="28.8">
      <c r="B733" s="31"/>
      <c r="D733" s="145" t="s">
        <v>222</v>
      </c>
      <c r="F733" s="165" t="s">
        <v>911</v>
      </c>
      <c r="I733" s="166"/>
      <c r="L733" s="31"/>
      <c r="M733" s="167"/>
      <c r="T733" s="55"/>
      <c r="AT733" s="16" t="s">
        <v>222</v>
      </c>
      <c r="AU733" s="16" t="s">
        <v>152</v>
      </c>
    </row>
    <row r="734" spans="2:65" s="1" customFormat="1" ht="21.75" customHeight="1">
      <c r="B734" s="31"/>
      <c r="C734" s="131" t="s">
        <v>912</v>
      </c>
      <c r="D734" s="131" t="s">
        <v>146</v>
      </c>
      <c r="E734" s="132" t="s">
        <v>913</v>
      </c>
      <c r="F734" s="133" t="s">
        <v>914</v>
      </c>
      <c r="G734" s="134" t="s">
        <v>149</v>
      </c>
      <c r="H734" s="135">
        <v>566.87</v>
      </c>
      <c r="I734" s="136"/>
      <c r="J734" s="137">
        <f>ROUND(I734*H734,2)</f>
        <v>0</v>
      </c>
      <c r="K734" s="133" t="s">
        <v>150</v>
      </c>
      <c r="L734" s="31"/>
      <c r="M734" s="138" t="s">
        <v>1</v>
      </c>
      <c r="N734" s="139" t="s">
        <v>44</v>
      </c>
      <c r="P734" s="140">
        <f>O734*H734</f>
        <v>0</v>
      </c>
      <c r="Q734" s="140">
        <v>0.000149625</v>
      </c>
      <c r="R734" s="140">
        <f>Q734*H734</f>
        <v>0.08481792375</v>
      </c>
      <c r="S734" s="140">
        <v>0</v>
      </c>
      <c r="T734" s="141">
        <f>S734*H734</f>
        <v>0</v>
      </c>
      <c r="AR734" s="142" t="s">
        <v>240</v>
      </c>
      <c r="AT734" s="142" t="s">
        <v>146</v>
      </c>
      <c r="AU734" s="142" t="s">
        <v>152</v>
      </c>
      <c r="AY734" s="16" t="s">
        <v>144</v>
      </c>
      <c r="BE734" s="143">
        <f>IF(N734="základní",J734,0)</f>
        <v>0</v>
      </c>
      <c r="BF734" s="143">
        <f>IF(N734="snížená",J734,0)</f>
        <v>0</v>
      </c>
      <c r="BG734" s="143">
        <f>IF(N734="zákl. přenesená",J734,0)</f>
        <v>0</v>
      </c>
      <c r="BH734" s="143">
        <f>IF(N734="sníž. přenesená",J734,0)</f>
        <v>0</v>
      </c>
      <c r="BI734" s="143">
        <f>IF(N734="nulová",J734,0)</f>
        <v>0</v>
      </c>
      <c r="BJ734" s="16" t="s">
        <v>152</v>
      </c>
      <c r="BK734" s="143">
        <f>ROUND(I734*H734,2)</f>
        <v>0</v>
      </c>
      <c r="BL734" s="16" t="s">
        <v>240</v>
      </c>
      <c r="BM734" s="142" t="s">
        <v>915</v>
      </c>
    </row>
    <row r="735" spans="2:47" s="1" customFormat="1" ht="28.8">
      <c r="B735" s="31"/>
      <c r="D735" s="145" t="s">
        <v>222</v>
      </c>
      <c r="F735" s="165" t="s">
        <v>916</v>
      </c>
      <c r="I735" s="166"/>
      <c r="L735" s="31"/>
      <c r="M735" s="167"/>
      <c r="T735" s="55"/>
      <c r="AT735" s="16" t="s">
        <v>222</v>
      </c>
      <c r="AU735" s="16" t="s">
        <v>152</v>
      </c>
    </row>
    <row r="736" spans="2:65" s="1" customFormat="1" ht="16.5" customHeight="1">
      <c r="B736" s="31"/>
      <c r="C736" s="131" t="s">
        <v>917</v>
      </c>
      <c r="D736" s="131" t="s">
        <v>146</v>
      </c>
      <c r="E736" s="132" t="s">
        <v>918</v>
      </c>
      <c r="F736" s="133" t="s">
        <v>919</v>
      </c>
      <c r="G736" s="134" t="s">
        <v>149</v>
      </c>
      <c r="H736" s="135">
        <v>566.87</v>
      </c>
      <c r="I736" s="136"/>
      <c r="J736" s="137">
        <f>ROUND(I736*H736,2)</f>
        <v>0</v>
      </c>
      <c r="K736" s="133" t="s">
        <v>150</v>
      </c>
      <c r="L736" s="31"/>
      <c r="M736" s="138" t="s">
        <v>1</v>
      </c>
      <c r="N736" s="139" t="s">
        <v>44</v>
      </c>
      <c r="P736" s="140">
        <f>O736*H736</f>
        <v>0</v>
      </c>
      <c r="Q736" s="140">
        <v>0.00098</v>
      </c>
      <c r="R736" s="140">
        <f>Q736*H736</f>
        <v>0.5555325999999999</v>
      </c>
      <c r="S736" s="140">
        <v>0</v>
      </c>
      <c r="T736" s="141">
        <f>S736*H736</f>
        <v>0</v>
      </c>
      <c r="AR736" s="142" t="s">
        <v>240</v>
      </c>
      <c r="AT736" s="142" t="s">
        <v>146</v>
      </c>
      <c r="AU736" s="142" t="s">
        <v>152</v>
      </c>
      <c r="AY736" s="16" t="s">
        <v>144</v>
      </c>
      <c r="BE736" s="143">
        <f>IF(N736="základní",J736,0)</f>
        <v>0</v>
      </c>
      <c r="BF736" s="143">
        <f>IF(N736="snížená",J736,0)</f>
        <v>0</v>
      </c>
      <c r="BG736" s="143">
        <f>IF(N736="zákl. přenesená",J736,0)</f>
        <v>0</v>
      </c>
      <c r="BH736" s="143">
        <f>IF(N736="sníž. přenesená",J736,0)</f>
        <v>0</v>
      </c>
      <c r="BI736" s="143">
        <f>IF(N736="nulová",J736,0)</f>
        <v>0</v>
      </c>
      <c r="BJ736" s="16" t="s">
        <v>152</v>
      </c>
      <c r="BK736" s="143">
        <f>ROUND(I736*H736,2)</f>
        <v>0</v>
      </c>
      <c r="BL736" s="16" t="s">
        <v>240</v>
      </c>
      <c r="BM736" s="142" t="s">
        <v>920</v>
      </c>
    </row>
    <row r="737" spans="2:47" s="1" customFormat="1" ht="124.8">
      <c r="B737" s="31"/>
      <c r="D737" s="145" t="s">
        <v>222</v>
      </c>
      <c r="F737" s="165" t="s">
        <v>921</v>
      </c>
      <c r="I737" s="166"/>
      <c r="L737" s="31"/>
      <c r="M737" s="167"/>
      <c r="T737" s="55"/>
      <c r="AT737" s="16" t="s">
        <v>222</v>
      </c>
      <c r="AU737" s="16" t="s">
        <v>152</v>
      </c>
    </row>
    <row r="738" spans="2:65" s="1" customFormat="1" ht="24.15" customHeight="1">
      <c r="B738" s="31"/>
      <c r="C738" s="131" t="s">
        <v>922</v>
      </c>
      <c r="D738" s="131" t="s">
        <v>146</v>
      </c>
      <c r="E738" s="132" t="s">
        <v>923</v>
      </c>
      <c r="F738" s="133" t="s">
        <v>924</v>
      </c>
      <c r="G738" s="134" t="s">
        <v>149</v>
      </c>
      <c r="H738" s="135">
        <v>566.87</v>
      </c>
      <c r="I738" s="136"/>
      <c r="J738" s="137">
        <f>ROUND(I738*H738,2)</f>
        <v>0</v>
      </c>
      <c r="K738" s="133" t="s">
        <v>150</v>
      </c>
      <c r="L738" s="31"/>
      <c r="M738" s="138" t="s">
        <v>1</v>
      </c>
      <c r="N738" s="139" t="s">
        <v>44</v>
      </c>
      <c r="P738" s="140">
        <f>O738*H738</f>
        <v>0</v>
      </c>
      <c r="Q738" s="140">
        <v>0.000285</v>
      </c>
      <c r="R738" s="140">
        <f>Q738*H738</f>
        <v>0.16155795</v>
      </c>
      <c r="S738" s="140">
        <v>0</v>
      </c>
      <c r="T738" s="141">
        <f>S738*H738</f>
        <v>0</v>
      </c>
      <c r="AR738" s="142" t="s">
        <v>240</v>
      </c>
      <c r="AT738" s="142" t="s">
        <v>146</v>
      </c>
      <c r="AU738" s="142" t="s">
        <v>152</v>
      </c>
      <c r="AY738" s="16" t="s">
        <v>144</v>
      </c>
      <c r="BE738" s="143">
        <f>IF(N738="základní",J738,0)</f>
        <v>0</v>
      </c>
      <c r="BF738" s="143">
        <f>IF(N738="snížená",J738,0)</f>
        <v>0</v>
      </c>
      <c r="BG738" s="143">
        <f>IF(N738="zákl. přenesená",J738,0)</f>
        <v>0</v>
      </c>
      <c r="BH738" s="143">
        <f>IF(N738="sníž. přenesená",J738,0)</f>
        <v>0</v>
      </c>
      <c r="BI738" s="143">
        <f>IF(N738="nulová",J738,0)</f>
        <v>0</v>
      </c>
      <c r="BJ738" s="16" t="s">
        <v>152</v>
      </c>
      <c r="BK738" s="143">
        <f>ROUND(I738*H738,2)</f>
        <v>0</v>
      </c>
      <c r="BL738" s="16" t="s">
        <v>240</v>
      </c>
      <c r="BM738" s="142" t="s">
        <v>925</v>
      </c>
    </row>
    <row r="739" spans="2:47" s="1" customFormat="1" ht="153.6">
      <c r="B739" s="31"/>
      <c r="D739" s="145" t="s">
        <v>222</v>
      </c>
      <c r="F739" s="165" t="s">
        <v>926</v>
      </c>
      <c r="I739" s="166"/>
      <c r="L739" s="31"/>
      <c r="M739" s="167"/>
      <c r="T739" s="55"/>
      <c r="AT739" s="16" t="s">
        <v>222</v>
      </c>
      <c r="AU739" s="16" t="s">
        <v>152</v>
      </c>
    </row>
    <row r="740" spans="2:65" s="1" customFormat="1" ht="24.15" customHeight="1">
      <c r="B740" s="31"/>
      <c r="C740" s="131" t="s">
        <v>927</v>
      </c>
      <c r="D740" s="131" t="s">
        <v>146</v>
      </c>
      <c r="E740" s="132" t="s">
        <v>928</v>
      </c>
      <c r="F740" s="133" t="s">
        <v>929</v>
      </c>
      <c r="G740" s="134" t="s">
        <v>149</v>
      </c>
      <c r="H740" s="135">
        <v>569.664</v>
      </c>
      <c r="I740" s="136"/>
      <c r="J740" s="137">
        <f>ROUND(I740*H740,2)</f>
        <v>0</v>
      </c>
      <c r="K740" s="133" t="s">
        <v>150</v>
      </c>
      <c r="L740" s="31"/>
      <c r="M740" s="138" t="s">
        <v>1</v>
      </c>
      <c r="N740" s="139" t="s">
        <v>44</v>
      </c>
      <c r="P740" s="140">
        <f>O740*H740</f>
        <v>0</v>
      </c>
      <c r="Q740" s="140">
        <v>0.00103488</v>
      </c>
      <c r="R740" s="140">
        <f>Q740*H740</f>
        <v>0.58953388032</v>
      </c>
      <c r="S740" s="140">
        <v>0</v>
      </c>
      <c r="T740" s="141">
        <f>S740*H740</f>
        <v>0</v>
      </c>
      <c r="AR740" s="142" t="s">
        <v>240</v>
      </c>
      <c r="AT740" s="142" t="s">
        <v>146</v>
      </c>
      <c r="AU740" s="142" t="s">
        <v>152</v>
      </c>
      <c r="AY740" s="16" t="s">
        <v>144</v>
      </c>
      <c r="BE740" s="143">
        <f>IF(N740="základní",J740,0)</f>
        <v>0</v>
      </c>
      <c r="BF740" s="143">
        <f>IF(N740="snížená",J740,0)</f>
        <v>0</v>
      </c>
      <c r="BG740" s="143">
        <f>IF(N740="zákl. přenesená",J740,0)</f>
        <v>0</v>
      </c>
      <c r="BH740" s="143">
        <f>IF(N740="sníž. přenesená",J740,0)</f>
        <v>0</v>
      </c>
      <c r="BI740" s="143">
        <f>IF(N740="nulová",J740,0)</f>
        <v>0</v>
      </c>
      <c r="BJ740" s="16" t="s">
        <v>152</v>
      </c>
      <c r="BK740" s="143">
        <f>ROUND(I740*H740,2)</f>
        <v>0</v>
      </c>
      <c r="BL740" s="16" t="s">
        <v>240</v>
      </c>
      <c r="BM740" s="142" t="s">
        <v>930</v>
      </c>
    </row>
    <row r="741" spans="2:47" s="1" customFormat="1" ht="86.4">
      <c r="B741" s="31"/>
      <c r="D741" s="145" t="s">
        <v>222</v>
      </c>
      <c r="F741" s="165" t="s">
        <v>931</v>
      </c>
      <c r="I741" s="166"/>
      <c r="L741" s="31"/>
      <c r="M741" s="167"/>
      <c r="T741" s="55"/>
      <c r="AT741" s="16" t="s">
        <v>222</v>
      </c>
      <c r="AU741" s="16" t="s">
        <v>152</v>
      </c>
    </row>
    <row r="742" spans="2:51" s="12" customFormat="1" ht="10.2">
      <c r="B742" s="144"/>
      <c r="D742" s="145" t="s">
        <v>154</v>
      </c>
      <c r="E742" s="146" t="s">
        <v>1</v>
      </c>
      <c r="F742" s="147" t="s">
        <v>292</v>
      </c>
      <c r="H742" s="146" t="s">
        <v>1</v>
      </c>
      <c r="I742" s="148"/>
      <c r="L742" s="144"/>
      <c r="M742" s="149"/>
      <c r="T742" s="150"/>
      <c r="AT742" s="146" t="s">
        <v>154</v>
      </c>
      <c r="AU742" s="146" t="s">
        <v>152</v>
      </c>
      <c r="AV742" s="12" t="s">
        <v>86</v>
      </c>
      <c r="AW742" s="12" t="s">
        <v>34</v>
      </c>
      <c r="AX742" s="12" t="s">
        <v>78</v>
      </c>
      <c r="AY742" s="146" t="s">
        <v>144</v>
      </c>
    </row>
    <row r="743" spans="2:51" s="13" customFormat="1" ht="10.2">
      <c r="B743" s="151"/>
      <c r="D743" s="145" t="s">
        <v>154</v>
      </c>
      <c r="E743" s="152" t="s">
        <v>1</v>
      </c>
      <c r="F743" s="153" t="s">
        <v>293</v>
      </c>
      <c r="H743" s="154">
        <v>632.813</v>
      </c>
      <c r="I743" s="155"/>
      <c r="L743" s="151"/>
      <c r="M743" s="156"/>
      <c r="T743" s="157"/>
      <c r="AT743" s="152" t="s">
        <v>154</v>
      </c>
      <c r="AU743" s="152" t="s">
        <v>152</v>
      </c>
      <c r="AV743" s="13" t="s">
        <v>152</v>
      </c>
      <c r="AW743" s="13" t="s">
        <v>34</v>
      </c>
      <c r="AX743" s="13" t="s">
        <v>78</v>
      </c>
      <c r="AY743" s="152" t="s">
        <v>144</v>
      </c>
    </row>
    <row r="744" spans="2:51" s="12" customFormat="1" ht="10.2">
      <c r="B744" s="144"/>
      <c r="D744" s="145" t="s">
        <v>154</v>
      </c>
      <c r="E744" s="146" t="s">
        <v>1</v>
      </c>
      <c r="F744" s="147" t="s">
        <v>294</v>
      </c>
      <c r="H744" s="146" t="s">
        <v>1</v>
      </c>
      <c r="I744" s="148"/>
      <c r="L744" s="144"/>
      <c r="M744" s="149"/>
      <c r="T744" s="150"/>
      <c r="AT744" s="146" t="s">
        <v>154</v>
      </c>
      <c r="AU744" s="146" t="s">
        <v>152</v>
      </c>
      <c r="AV744" s="12" t="s">
        <v>86</v>
      </c>
      <c r="AW744" s="12" t="s">
        <v>34</v>
      </c>
      <c r="AX744" s="12" t="s">
        <v>78</v>
      </c>
      <c r="AY744" s="146" t="s">
        <v>144</v>
      </c>
    </row>
    <row r="745" spans="2:51" s="13" customFormat="1" ht="10.2">
      <c r="B745" s="151"/>
      <c r="D745" s="145" t="s">
        <v>154</v>
      </c>
      <c r="E745" s="152" t="s">
        <v>1</v>
      </c>
      <c r="F745" s="153" t="s">
        <v>295</v>
      </c>
      <c r="H745" s="154">
        <v>19.227</v>
      </c>
      <c r="I745" s="155"/>
      <c r="L745" s="151"/>
      <c r="M745" s="156"/>
      <c r="T745" s="157"/>
      <c r="AT745" s="152" t="s">
        <v>154</v>
      </c>
      <c r="AU745" s="152" t="s">
        <v>152</v>
      </c>
      <c r="AV745" s="13" t="s">
        <v>152</v>
      </c>
      <c r="AW745" s="13" t="s">
        <v>34</v>
      </c>
      <c r="AX745" s="13" t="s">
        <v>78</v>
      </c>
      <c r="AY745" s="152" t="s">
        <v>144</v>
      </c>
    </row>
    <row r="746" spans="2:51" s="13" customFormat="1" ht="10.2">
      <c r="B746" s="151"/>
      <c r="D746" s="145" t="s">
        <v>154</v>
      </c>
      <c r="E746" s="152" t="s">
        <v>1</v>
      </c>
      <c r="F746" s="153" t="s">
        <v>296</v>
      </c>
      <c r="H746" s="154">
        <v>21.633</v>
      </c>
      <c r="I746" s="155"/>
      <c r="L746" s="151"/>
      <c r="M746" s="156"/>
      <c r="T746" s="157"/>
      <c r="AT746" s="152" t="s">
        <v>154</v>
      </c>
      <c r="AU746" s="152" t="s">
        <v>152</v>
      </c>
      <c r="AV746" s="13" t="s">
        <v>152</v>
      </c>
      <c r="AW746" s="13" t="s">
        <v>34</v>
      </c>
      <c r="AX746" s="13" t="s">
        <v>78</v>
      </c>
      <c r="AY746" s="152" t="s">
        <v>144</v>
      </c>
    </row>
    <row r="747" spans="2:51" s="12" customFormat="1" ht="10.2">
      <c r="B747" s="144"/>
      <c r="D747" s="145" t="s">
        <v>154</v>
      </c>
      <c r="E747" s="146" t="s">
        <v>1</v>
      </c>
      <c r="F747" s="147" t="s">
        <v>297</v>
      </c>
      <c r="H747" s="146" t="s">
        <v>1</v>
      </c>
      <c r="I747" s="148"/>
      <c r="L747" s="144"/>
      <c r="M747" s="149"/>
      <c r="T747" s="150"/>
      <c r="AT747" s="146" t="s">
        <v>154</v>
      </c>
      <c r="AU747" s="146" t="s">
        <v>152</v>
      </c>
      <c r="AV747" s="12" t="s">
        <v>86</v>
      </c>
      <c r="AW747" s="12" t="s">
        <v>34</v>
      </c>
      <c r="AX747" s="12" t="s">
        <v>78</v>
      </c>
      <c r="AY747" s="146" t="s">
        <v>144</v>
      </c>
    </row>
    <row r="748" spans="2:51" s="12" customFormat="1" ht="10.2">
      <c r="B748" s="144"/>
      <c r="D748" s="145" t="s">
        <v>154</v>
      </c>
      <c r="E748" s="146" t="s">
        <v>1</v>
      </c>
      <c r="F748" s="147" t="s">
        <v>298</v>
      </c>
      <c r="H748" s="146" t="s">
        <v>1</v>
      </c>
      <c r="I748" s="148"/>
      <c r="L748" s="144"/>
      <c r="M748" s="149"/>
      <c r="T748" s="150"/>
      <c r="AT748" s="146" t="s">
        <v>154</v>
      </c>
      <c r="AU748" s="146" t="s">
        <v>152</v>
      </c>
      <c r="AV748" s="12" t="s">
        <v>86</v>
      </c>
      <c r="AW748" s="12" t="s">
        <v>34</v>
      </c>
      <c r="AX748" s="12" t="s">
        <v>78</v>
      </c>
      <c r="AY748" s="146" t="s">
        <v>144</v>
      </c>
    </row>
    <row r="749" spans="2:51" s="13" customFormat="1" ht="30.6">
      <c r="B749" s="151"/>
      <c r="D749" s="145" t="s">
        <v>154</v>
      </c>
      <c r="E749" s="152" t="s">
        <v>1</v>
      </c>
      <c r="F749" s="153" t="s">
        <v>299</v>
      </c>
      <c r="H749" s="154">
        <v>20.826</v>
      </c>
      <c r="I749" s="155"/>
      <c r="L749" s="151"/>
      <c r="M749" s="156"/>
      <c r="T749" s="157"/>
      <c r="AT749" s="152" t="s">
        <v>154</v>
      </c>
      <c r="AU749" s="152" t="s">
        <v>152</v>
      </c>
      <c r="AV749" s="13" t="s">
        <v>152</v>
      </c>
      <c r="AW749" s="13" t="s">
        <v>34</v>
      </c>
      <c r="AX749" s="13" t="s">
        <v>78</v>
      </c>
      <c r="AY749" s="152" t="s">
        <v>144</v>
      </c>
    </row>
    <row r="750" spans="2:51" s="12" customFormat="1" ht="10.2">
      <c r="B750" s="144"/>
      <c r="D750" s="145" t="s">
        <v>154</v>
      </c>
      <c r="E750" s="146" t="s">
        <v>1</v>
      </c>
      <c r="F750" s="147" t="s">
        <v>300</v>
      </c>
      <c r="H750" s="146" t="s">
        <v>1</v>
      </c>
      <c r="I750" s="148"/>
      <c r="L750" s="144"/>
      <c r="M750" s="149"/>
      <c r="T750" s="150"/>
      <c r="AT750" s="146" t="s">
        <v>154</v>
      </c>
      <c r="AU750" s="146" t="s">
        <v>152</v>
      </c>
      <c r="AV750" s="12" t="s">
        <v>86</v>
      </c>
      <c r="AW750" s="12" t="s">
        <v>34</v>
      </c>
      <c r="AX750" s="12" t="s">
        <v>78</v>
      </c>
      <c r="AY750" s="146" t="s">
        <v>144</v>
      </c>
    </row>
    <row r="751" spans="2:51" s="13" customFormat="1" ht="30.6">
      <c r="B751" s="151"/>
      <c r="D751" s="145" t="s">
        <v>154</v>
      </c>
      <c r="E751" s="152" t="s">
        <v>1</v>
      </c>
      <c r="F751" s="153" t="s">
        <v>301</v>
      </c>
      <c r="H751" s="154">
        <v>17.089</v>
      </c>
      <c r="I751" s="155"/>
      <c r="L751" s="151"/>
      <c r="M751" s="156"/>
      <c r="T751" s="157"/>
      <c r="AT751" s="152" t="s">
        <v>154</v>
      </c>
      <c r="AU751" s="152" t="s">
        <v>152</v>
      </c>
      <c r="AV751" s="13" t="s">
        <v>152</v>
      </c>
      <c r="AW751" s="13" t="s">
        <v>34</v>
      </c>
      <c r="AX751" s="13" t="s">
        <v>78</v>
      </c>
      <c r="AY751" s="152" t="s">
        <v>144</v>
      </c>
    </row>
    <row r="752" spans="2:51" s="12" customFormat="1" ht="10.2">
      <c r="B752" s="144"/>
      <c r="D752" s="145" t="s">
        <v>154</v>
      </c>
      <c r="E752" s="146" t="s">
        <v>1</v>
      </c>
      <c r="F752" s="147" t="s">
        <v>302</v>
      </c>
      <c r="H752" s="146" t="s">
        <v>1</v>
      </c>
      <c r="I752" s="148"/>
      <c r="L752" s="144"/>
      <c r="M752" s="149"/>
      <c r="T752" s="150"/>
      <c r="AT752" s="146" t="s">
        <v>154</v>
      </c>
      <c r="AU752" s="146" t="s">
        <v>152</v>
      </c>
      <c r="AV752" s="12" t="s">
        <v>86</v>
      </c>
      <c r="AW752" s="12" t="s">
        <v>34</v>
      </c>
      <c r="AX752" s="12" t="s">
        <v>78</v>
      </c>
      <c r="AY752" s="146" t="s">
        <v>144</v>
      </c>
    </row>
    <row r="753" spans="2:51" s="13" customFormat="1" ht="30.6">
      <c r="B753" s="151"/>
      <c r="D753" s="145" t="s">
        <v>154</v>
      </c>
      <c r="E753" s="152" t="s">
        <v>1</v>
      </c>
      <c r="F753" s="153" t="s">
        <v>303</v>
      </c>
      <c r="H753" s="154">
        <v>18.118</v>
      </c>
      <c r="I753" s="155"/>
      <c r="L753" s="151"/>
      <c r="M753" s="156"/>
      <c r="T753" s="157"/>
      <c r="AT753" s="152" t="s">
        <v>154</v>
      </c>
      <c r="AU753" s="152" t="s">
        <v>152</v>
      </c>
      <c r="AV753" s="13" t="s">
        <v>152</v>
      </c>
      <c r="AW753" s="13" t="s">
        <v>34</v>
      </c>
      <c r="AX753" s="13" t="s">
        <v>78</v>
      </c>
      <c r="AY753" s="152" t="s">
        <v>144</v>
      </c>
    </row>
    <row r="754" spans="2:51" s="12" customFormat="1" ht="10.2">
      <c r="B754" s="144"/>
      <c r="D754" s="145" t="s">
        <v>154</v>
      </c>
      <c r="E754" s="146" t="s">
        <v>1</v>
      </c>
      <c r="F754" s="147" t="s">
        <v>304</v>
      </c>
      <c r="H754" s="146" t="s">
        <v>1</v>
      </c>
      <c r="I754" s="148"/>
      <c r="L754" s="144"/>
      <c r="M754" s="149"/>
      <c r="T754" s="150"/>
      <c r="AT754" s="146" t="s">
        <v>154</v>
      </c>
      <c r="AU754" s="146" t="s">
        <v>152</v>
      </c>
      <c r="AV754" s="12" t="s">
        <v>86</v>
      </c>
      <c r="AW754" s="12" t="s">
        <v>34</v>
      </c>
      <c r="AX754" s="12" t="s">
        <v>78</v>
      </c>
      <c r="AY754" s="146" t="s">
        <v>144</v>
      </c>
    </row>
    <row r="755" spans="2:51" s="13" customFormat="1" ht="30.6">
      <c r="B755" s="151"/>
      <c r="D755" s="145" t="s">
        <v>154</v>
      </c>
      <c r="E755" s="152" t="s">
        <v>1</v>
      </c>
      <c r="F755" s="153" t="s">
        <v>305</v>
      </c>
      <c r="H755" s="154">
        <v>18.971</v>
      </c>
      <c r="I755" s="155"/>
      <c r="L755" s="151"/>
      <c r="M755" s="156"/>
      <c r="T755" s="157"/>
      <c r="AT755" s="152" t="s">
        <v>154</v>
      </c>
      <c r="AU755" s="152" t="s">
        <v>152</v>
      </c>
      <c r="AV755" s="13" t="s">
        <v>152</v>
      </c>
      <c r="AW755" s="13" t="s">
        <v>34</v>
      </c>
      <c r="AX755" s="13" t="s">
        <v>78</v>
      </c>
      <c r="AY755" s="152" t="s">
        <v>144</v>
      </c>
    </row>
    <row r="756" spans="2:51" s="12" customFormat="1" ht="10.2">
      <c r="B756" s="144"/>
      <c r="D756" s="145" t="s">
        <v>154</v>
      </c>
      <c r="E756" s="146" t="s">
        <v>1</v>
      </c>
      <c r="F756" s="147" t="s">
        <v>306</v>
      </c>
      <c r="H756" s="146" t="s">
        <v>1</v>
      </c>
      <c r="I756" s="148"/>
      <c r="L756" s="144"/>
      <c r="M756" s="149"/>
      <c r="T756" s="150"/>
      <c r="AT756" s="146" t="s">
        <v>154</v>
      </c>
      <c r="AU756" s="146" t="s">
        <v>152</v>
      </c>
      <c r="AV756" s="12" t="s">
        <v>86</v>
      </c>
      <c r="AW756" s="12" t="s">
        <v>34</v>
      </c>
      <c r="AX756" s="12" t="s">
        <v>78</v>
      </c>
      <c r="AY756" s="146" t="s">
        <v>144</v>
      </c>
    </row>
    <row r="757" spans="2:51" s="13" customFormat="1" ht="20.4">
      <c r="B757" s="151"/>
      <c r="D757" s="145" t="s">
        <v>154</v>
      </c>
      <c r="E757" s="152" t="s">
        <v>1</v>
      </c>
      <c r="F757" s="153" t="s">
        <v>307</v>
      </c>
      <c r="H757" s="154">
        <v>16.884</v>
      </c>
      <c r="I757" s="155"/>
      <c r="L757" s="151"/>
      <c r="M757" s="156"/>
      <c r="T757" s="157"/>
      <c r="AT757" s="152" t="s">
        <v>154</v>
      </c>
      <c r="AU757" s="152" t="s">
        <v>152</v>
      </c>
      <c r="AV757" s="13" t="s">
        <v>152</v>
      </c>
      <c r="AW757" s="13" t="s">
        <v>34</v>
      </c>
      <c r="AX757" s="13" t="s">
        <v>78</v>
      </c>
      <c r="AY757" s="152" t="s">
        <v>144</v>
      </c>
    </row>
    <row r="758" spans="2:51" s="12" customFormat="1" ht="10.2">
      <c r="B758" s="144"/>
      <c r="D758" s="145" t="s">
        <v>154</v>
      </c>
      <c r="E758" s="146" t="s">
        <v>1</v>
      </c>
      <c r="F758" s="147" t="s">
        <v>294</v>
      </c>
      <c r="H758" s="146" t="s">
        <v>1</v>
      </c>
      <c r="I758" s="148"/>
      <c r="L758" s="144"/>
      <c r="M758" s="149"/>
      <c r="T758" s="150"/>
      <c r="AT758" s="146" t="s">
        <v>154</v>
      </c>
      <c r="AU758" s="146" t="s">
        <v>152</v>
      </c>
      <c r="AV758" s="12" t="s">
        <v>86</v>
      </c>
      <c r="AW758" s="12" t="s">
        <v>34</v>
      </c>
      <c r="AX758" s="12" t="s">
        <v>78</v>
      </c>
      <c r="AY758" s="146" t="s">
        <v>144</v>
      </c>
    </row>
    <row r="759" spans="2:51" s="13" customFormat="1" ht="10.2">
      <c r="B759" s="151"/>
      <c r="D759" s="145" t="s">
        <v>154</v>
      </c>
      <c r="E759" s="152" t="s">
        <v>1</v>
      </c>
      <c r="F759" s="153" t="s">
        <v>308</v>
      </c>
      <c r="H759" s="154">
        <v>6.549</v>
      </c>
      <c r="I759" s="155"/>
      <c r="L759" s="151"/>
      <c r="M759" s="156"/>
      <c r="T759" s="157"/>
      <c r="AT759" s="152" t="s">
        <v>154</v>
      </c>
      <c r="AU759" s="152" t="s">
        <v>152</v>
      </c>
      <c r="AV759" s="13" t="s">
        <v>152</v>
      </c>
      <c r="AW759" s="13" t="s">
        <v>34</v>
      </c>
      <c r="AX759" s="13" t="s">
        <v>78</v>
      </c>
      <c r="AY759" s="152" t="s">
        <v>144</v>
      </c>
    </row>
    <row r="760" spans="2:51" s="12" customFormat="1" ht="10.2">
      <c r="B760" s="144"/>
      <c r="D760" s="145" t="s">
        <v>154</v>
      </c>
      <c r="E760" s="146" t="s">
        <v>1</v>
      </c>
      <c r="F760" s="147" t="s">
        <v>262</v>
      </c>
      <c r="H760" s="146" t="s">
        <v>1</v>
      </c>
      <c r="I760" s="148"/>
      <c r="L760" s="144"/>
      <c r="M760" s="149"/>
      <c r="T760" s="150"/>
      <c r="AT760" s="146" t="s">
        <v>154</v>
      </c>
      <c r="AU760" s="146" t="s">
        <v>152</v>
      </c>
      <c r="AV760" s="12" t="s">
        <v>86</v>
      </c>
      <c r="AW760" s="12" t="s">
        <v>34</v>
      </c>
      <c r="AX760" s="12" t="s">
        <v>78</v>
      </c>
      <c r="AY760" s="146" t="s">
        <v>144</v>
      </c>
    </row>
    <row r="761" spans="2:51" s="12" customFormat="1" ht="10.2">
      <c r="B761" s="144"/>
      <c r="D761" s="145" t="s">
        <v>154</v>
      </c>
      <c r="E761" s="146" t="s">
        <v>1</v>
      </c>
      <c r="F761" s="147" t="s">
        <v>298</v>
      </c>
      <c r="H761" s="146" t="s">
        <v>1</v>
      </c>
      <c r="I761" s="148"/>
      <c r="L761" s="144"/>
      <c r="M761" s="149"/>
      <c r="T761" s="150"/>
      <c r="AT761" s="146" t="s">
        <v>154</v>
      </c>
      <c r="AU761" s="146" t="s">
        <v>152</v>
      </c>
      <c r="AV761" s="12" t="s">
        <v>86</v>
      </c>
      <c r="AW761" s="12" t="s">
        <v>34</v>
      </c>
      <c r="AX761" s="12" t="s">
        <v>78</v>
      </c>
      <c r="AY761" s="146" t="s">
        <v>144</v>
      </c>
    </row>
    <row r="762" spans="2:51" s="13" customFormat="1" ht="30.6">
      <c r="B762" s="151"/>
      <c r="D762" s="145" t="s">
        <v>154</v>
      </c>
      <c r="E762" s="152" t="s">
        <v>1</v>
      </c>
      <c r="F762" s="153" t="s">
        <v>309</v>
      </c>
      <c r="H762" s="154">
        <v>-44.435</v>
      </c>
      <c r="I762" s="155"/>
      <c r="L762" s="151"/>
      <c r="M762" s="156"/>
      <c r="T762" s="157"/>
      <c r="AT762" s="152" t="s">
        <v>154</v>
      </c>
      <c r="AU762" s="152" t="s">
        <v>152</v>
      </c>
      <c r="AV762" s="13" t="s">
        <v>152</v>
      </c>
      <c r="AW762" s="13" t="s">
        <v>34</v>
      </c>
      <c r="AX762" s="13" t="s">
        <v>78</v>
      </c>
      <c r="AY762" s="152" t="s">
        <v>144</v>
      </c>
    </row>
    <row r="763" spans="2:51" s="12" customFormat="1" ht="10.2">
      <c r="B763" s="144"/>
      <c r="D763" s="145" t="s">
        <v>154</v>
      </c>
      <c r="E763" s="146" t="s">
        <v>1</v>
      </c>
      <c r="F763" s="147" t="s">
        <v>300</v>
      </c>
      <c r="H763" s="146" t="s">
        <v>1</v>
      </c>
      <c r="I763" s="148"/>
      <c r="L763" s="144"/>
      <c r="M763" s="149"/>
      <c r="T763" s="150"/>
      <c r="AT763" s="146" t="s">
        <v>154</v>
      </c>
      <c r="AU763" s="146" t="s">
        <v>152</v>
      </c>
      <c r="AV763" s="12" t="s">
        <v>86</v>
      </c>
      <c r="AW763" s="12" t="s">
        <v>34</v>
      </c>
      <c r="AX763" s="12" t="s">
        <v>78</v>
      </c>
      <c r="AY763" s="146" t="s">
        <v>144</v>
      </c>
    </row>
    <row r="764" spans="2:51" s="13" customFormat="1" ht="30.6">
      <c r="B764" s="151"/>
      <c r="D764" s="145" t="s">
        <v>154</v>
      </c>
      <c r="E764" s="152" t="s">
        <v>1</v>
      </c>
      <c r="F764" s="153" t="s">
        <v>310</v>
      </c>
      <c r="H764" s="154">
        <v>-34.979</v>
      </c>
      <c r="I764" s="155"/>
      <c r="L764" s="151"/>
      <c r="M764" s="156"/>
      <c r="T764" s="157"/>
      <c r="AT764" s="152" t="s">
        <v>154</v>
      </c>
      <c r="AU764" s="152" t="s">
        <v>152</v>
      </c>
      <c r="AV764" s="13" t="s">
        <v>152</v>
      </c>
      <c r="AW764" s="13" t="s">
        <v>34</v>
      </c>
      <c r="AX764" s="13" t="s">
        <v>78</v>
      </c>
      <c r="AY764" s="152" t="s">
        <v>144</v>
      </c>
    </row>
    <row r="765" spans="2:51" s="12" customFormat="1" ht="10.2">
      <c r="B765" s="144"/>
      <c r="D765" s="145" t="s">
        <v>154</v>
      </c>
      <c r="E765" s="146" t="s">
        <v>1</v>
      </c>
      <c r="F765" s="147" t="s">
        <v>302</v>
      </c>
      <c r="H765" s="146" t="s">
        <v>1</v>
      </c>
      <c r="I765" s="148"/>
      <c r="L765" s="144"/>
      <c r="M765" s="149"/>
      <c r="T765" s="150"/>
      <c r="AT765" s="146" t="s">
        <v>154</v>
      </c>
      <c r="AU765" s="146" t="s">
        <v>152</v>
      </c>
      <c r="AV765" s="12" t="s">
        <v>86</v>
      </c>
      <c r="AW765" s="12" t="s">
        <v>34</v>
      </c>
      <c r="AX765" s="12" t="s">
        <v>78</v>
      </c>
      <c r="AY765" s="146" t="s">
        <v>144</v>
      </c>
    </row>
    <row r="766" spans="2:51" s="13" customFormat="1" ht="30.6">
      <c r="B766" s="151"/>
      <c r="D766" s="145" t="s">
        <v>154</v>
      </c>
      <c r="E766" s="152" t="s">
        <v>1</v>
      </c>
      <c r="F766" s="153" t="s">
        <v>311</v>
      </c>
      <c r="H766" s="154">
        <v>-37.877</v>
      </c>
      <c r="I766" s="155"/>
      <c r="L766" s="151"/>
      <c r="M766" s="156"/>
      <c r="T766" s="157"/>
      <c r="AT766" s="152" t="s">
        <v>154</v>
      </c>
      <c r="AU766" s="152" t="s">
        <v>152</v>
      </c>
      <c r="AV766" s="13" t="s">
        <v>152</v>
      </c>
      <c r="AW766" s="13" t="s">
        <v>34</v>
      </c>
      <c r="AX766" s="13" t="s">
        <v>78</v>
      </c>
      <c r="AY766" s="152" t="s">
        <v>144</v>
      </c>
    </row>
    <row r="767" spans="2:51" s="12" customFormat="1" ht="10.2">
      <c r="B767" s="144"/>
      <c r="D767" s="145" t="s">
        <v>154</v>
      </c>
      <c r="E767" s="146" t="s">
        <v>1</v>
      </c>
      <c r="F767" s="147" t="s">
        <v>304</v>
      </c>
      <c r="H767" s="146" t="s">
        <v>1</v>
      </c>
      <c r="I767" s="148"/>
      <c r="L767" s="144"/>
      <c r="M767" s="149"/>
      <c r="T767" s="150"/>
      <c r="AT767" s="146" t="s">
        <v>154</v>
      </c>
      <c r="AU767" s="146" t="s">
        <v>152</v>
      </c>
      <c r="AV767" s="12" t="s">
        <v>86</v>
      </c>
      <c r="AW767" s="12" t="s">
        <v>34</v>
      </c>
      <c r="AX767" s="12" t="s">
        <v>78</v>
      </c>
      <c r="AY767" s="146" t="s">
        <v>144</v>
      </c>
    </row>
    <row r="768" spans="2:51" s="13" customFormat="1" ht="30.6">
      <c r="B768" s="151"/>
      <c r="D768" s="145" t="s">
        <v>154</v>
      </c>
      <c r="E768" s="152" t="s">
        <v>1</v>
      </c>
      <c r="F768" s="153" t="s">
        <v>312</v>
      </c>
      <c r="H768" s="154">
        <v>-40.713</v>
      </c>
      <c r="I768" s="155"/>
      <c r="L768" s="151"/>
      <c r="M768" s="156"/>
      <c r="T768" s="157"/>
      <c r="AT768" s="152" t="s">
        <v>154</v>
      </c>
      <c r="AU768" s="152" t="s">
        <v>152</v>
      </c>
      <c r="AV768" s="13" t="s">
        <v>152</v>
      </c>
      <c r="AW768" s="13" t="s">
        <v>34</v>
      </c>
      <c r="AX768" s="13" t="s">
        <v>78</v>
      </c>
      <c r="AY768" s="152" t="s">
        <v>144</v>
      </c>
    </row>
    <row r="769" spans="2:51" s="12" customFormat="1" ht="10.2">
      <c r="B769" s="144"/>
      <c r="D769" s="145" t="s">
        <v>154</v>
      </c>
      <c r="E769" s="146" t="s">
        <v>1</v>
      </c>
      <c r="F769" s="147" t="s">
        <v>306</v>
      </c>
      <c r="H769" s="146" t="s">
        <v>1</v>
      </c>
      <c r="I769" s="148"/>
      <c r="L769" s="144"/>
      <c r="M769" s="149"/>
      <c r="T769" s="150"/>
      <c r="AT769" s="146" t="s">
        <v>154</v>
      </c>
      <c r="AU769" s="146" t="s">
        <v>152</v>
      </c>
      <c r="AV769" s="12" t="s">
        <v>86</v>
      </c>
      <c r="AW769" s="12" t="s">
        <v>34</v>
      </c>
      <c r="AX769" s="12" t="s">
        <v>78</v>
      </c>
      <c r="AY769" s="146" t="s">
        <v>144</v>
      </c>
    </row>
    <row r="770" spans="2:51" s="13" customFormat="1" ht="30.6">
      <c r="B770" s="151"/>
      <c r="D770" s="145" t="s">
        <v>154</v>
      </c>
      <c r="E770" s="152" t="s">
        <v>1</v>
      </c>
      <c r="F770" s="153" t="s">
        <v>313</v>
      </c>
      <c r="H770" s="154">
        <v>-33.692</v>
      </c>
      <c r="I770" s="155"/>
      <c r="L770" s="151"/>
      <c r="M770" s="156"/>
      <c r="T770" s="157"/>
      <c r="AT770" s="152" t="s">
        <v>154</v>
      </c>
      <c r="AU770" s="152" t="s">
        <v>152</v>
      </c>
      <c r="AV770" s="13" t="s">
        <v>152</v>
      </c>
      <c r="AW770" s="13" t="s">
        <v>34</v>
      </c>
      <c r="AX770" s="13" t="s">
        <v>78</v>
      </c>
      <c r="AY770" s="152" t="s">
        <v>144</v>
      </c>
    </row>
    <row r="771" spans="2:51" s="12" customFormat="1" ht="10.2">
      <c r="B771" s="144"/>
      <c r="D771" s="145" t="s">
        <v>154</v>
      </c>
      <c r="E771" s="146" t="s">
        <v>1</v>
      </c>
      <c r="F771" s="147" t="s">
        <v>294</v>
      </c>
      <c r="H771" s="146" t="s">
        <v>1</v>
      </c>
      <c r="I771" s="148"/>
      <c r="L771" s="144"/>
      <c r="M771" s="149"/>
      <c r="T771" s="150"/>
      <c r="AT771" s="146" t="s">
        <v>154</v>
      </c>
      <c r="AU771" s="146" t="s">
        <v>152</v>
      </c>
      <c r="AV771" s="12" t="s">
        <v>86</v>
      </c>
      <c r="AW771" s="12" t="s">
        <v>34</v>
      </c>
      <c r="AX771" s="12" t="s">
        <v>78</v>
      </c>
      <c r="AY771" s="146" t="s">
        <v>144</v>
      </c>
    </row>
    <row r="772" spans="2:51" s="13" customFormat="1" ht="10.2">
      <c r="B772" s="151"/>
      <c r="D772" s="145" t="s">
        <v>154</v>
      </c>
      <c r="E772" s="152" t="s">
        <v>1</v>
      </c>
      <c r="F772" s="153" t="s">
        <v>314</v>
      </c>
      <c r="H772" s="154">
        <v>-13.544</v>
      </c>
      <c r="I772" s="155"/>
      <c r="L772" s="151"/>
      <c r="M772" s="156"/>
      <c r="T772" s="157"/>
      <c r="AT772" s="152" t="s">
        <v>154</v>
      </c>
      <c r="AU772" s="152" t="s">
        <v>152</v>
      </c>
      <c r="AV772" s="13" t="s">
        <v>152</v>
      </c>
      <c r="AW772" s="13" t="s">
        <v>34</v>
      </c>
      <c r="AX772" s="13" t="s">
        <v>78</v>
      </c>
      <c r="AY772" s="152" t="s">
        <v>144</v>
      </c>
    </row>
    <row r="773" spans="2:51" s="12" customFormat="1" ht="10.2">
      <c r="B773" s="144"/>
      <c r="D773" s="145" t="s">
        <v>154</v>
      </c>
      <c r="E773" s="146" t="s">
        <v>1</v>
      </c>
      <c r="F773" s="147" t="s">
        <v>284</v>
      </c>
      <c r="H773" s="146" t="s">
        <v>1</v>
      </c>
      <c r="I773" s="148"/>
      <c r="L773" s="144"/>
      <c r="M773" s="149"/>
      <c r="T773" s="150"/>
      <c r="AT773" s="146" t="s">
        <v>154</v>
      </c>
      <c r="AU773" s="146" t="s">
        <v>152</v>
      </c>
      <c r="AV773" s="12" t="s">
        <v>86</v>
      </c>
      <c r="AW773" s="12" t="s">
        <v>34</v>
      </c>
      <c r="AX773" s="12" t="s">
        <v>78</v>
      </c>
      <c r="AY773" s="146" t="s">
        <v>144</v>
      </c>
    </row>
    <row r="774" spans="2:51" s="13" customFormat="1" ht="10.2">
      <c r="B774" s="151"/>
      <c r="D774" s="145" t="s">
        <v>154</v>
      </c>
      <c r="E774" s="152" t="s">
        <v>1</v>
      </c>
      <c r="F774" s="153" t="s">
        <v>285</v>
      </c>
      <c r="H774" s="154">
        <v>2.794</v>
      </c>
      <c r="I774" s="155"/>
      <c r="L774" s="151"/>
      <c r="M774" s="156"/>
      <c r="T774" s="157"/>
      <c r="AT774" s="152" t="s">
        <v>154</v>
      </c>
      <c r="AU774" s="152" t="s">
        <v>152</v>
      </c>
      <c r="AV774" s="13" t="s">
        <v>152</v>
      </c>
      <c r="AW774" s="13" t="s">
        <v>34</v>
      </c>
      <c r="AX774" s="13" t="s">
        <v>78</v>
      </c>
      <c r="AY774" s="152" t="s">
        <v>144</v>
      </c>
    </row>
    <row r="775" spans="2:51" s="14" customFormat="1" ht="10.2">
      <c r="B775" s="158"/>
      <c r="D775" s="145" t="s">
        <v>154</v>
      </c>
      <c r="E775" s="159" t="s">
        <v>1</v>
      </c>
      <c r="F775" s="160" t="s">
        <v>158</v>
      </c>
      <c r="H775" s="161">
        <v>569.664</v>
      </c>
      <c r="I775" s="162"/>
      <c r="L775" s="158"/>
      <c r="M775" s="163"/>
      <c r="T775" s="164"/>
      <c r="AT775" s="159" t="s">
        <v>154</v>
      </c>
      <c r="AU775" s="159" t="s">
        <v>152</v>
      </c>
      <c r="AV775" s="14" t="s">
        <v>151</v>
      </c>
      <c r="AW775" s="14" t="s">
        <v>34</v>
      </c>
      <c r="AX775" s="14" t="s">
        <v>86</v>
      </c>
      <c r="AY775" s="159" t="s">
        <v>144</v>
      </c>
    </row>
    <row r="776" spans="2:65" s="1" customFormat="1" ht="33" customHeight="1">
      <c r="B776" s="31"/>
      <c r="C776" s="131" t="s">
        <v>932</v>
      </c>
      <c r="D776" s="131" t="s">
        <v>146</v>
      </c>
      <c r="E776" s="132" t="s">
        <v>933</v>
      </c>
      <c r="F776" s="133" t="s">
        <v>934</v>
      </c>
      <c r="G776" s="134" t="s">
        <v>149</v>
      </c>
      <c r="H776" s="135">
        <v>569.664</v>
      </c>
      <c r="I776" s="136"/>
      <c r="J776" s="137">
        <f>ROUND(I776*H776,2)</f>
        <v>0</v>
      </c>
      <c r="K776" s="133" t="s">
        <v>150</v>
      </c>
      <c r="L776" s="31"/>
      <c r="M776" s="138" t="s">
        <v>1</v>
      </c>
      <c r="N776" s="139" t="s">
        <v>44</v>
      </c>
      <c r="P776" s="140">
        <f>O776*H776</f>
        <v>0</v>
      </c>
      <c r="Q776" s="140">
        <v>1.742E-05</v>
      </c>
      <c r="R776" s="140">
        <f>Q776*H776</f>
        <v>0.00992354688</v>
      </c>
      <c r="S776" s="140">
        <v>0</v>
      </c>
      <c r="T776" s="141">
        <f>S776*H776</f>
        <v>0</v>
      </c>
      <c r="AR776" s="142" t="s">
        <v>240</v>
      </c>
      <c r="AT776" s="142" t="s">
        <v>146</v>
      </c>
      <c r="AU776" s="142" t="s">
        <v>152</v>
      </c>
      <c r="AY776" s="16" t="s">
        <v>144</v>
      </c>
      <c r="BE776" s="143">
        <f>IF(N776="základní",J776,0)</f>
        <v>0</v>
      </c>
      <c r="BF776" s="143">
        <f>IF(N776="snížená",J776,0)</f>
        <v>0</v>
      </c>
      <c r="BG776" s="143">
        <f>IF(N776="zákl. přenesená",J776,0)</f>
        <v>0</v>
      </c>
      <c r="BH776" s="143">
        <f>IF(N776="sníž. přenesená",J776,0)</f>
        <v>0</v>
      </c>
      <c r="BI776" s="143">
        <f>IF(N776="nulová",J776,0)</f>
        <v>0</v>
      </c>
      <c r="BJ776" s="16" t="s">
        <v>152</v>
      </c>
      <c r="BK776" s="143">
        <f>ROUND(I776*H776,2)</f>
        <v>0</v>
      </c>
      <c r="BL776" s="16" t="s">
        <v>240</v>
      </c>
      <c r="BM776" s="142" t="s">
        <v>935</v>
      </c>
    </row>
    <row r="777" spans="2:63" s="11" customFormat="1" ht="22.8" customHeight="1">
      <c r="B777" s="119"/>
      <c r="D777" s="120" t="s">
        <v>77</v>
      </c>
      <c r="E777" s="129" t="s">
        <v>936</v>
      </c>
      <c r="F777" s="129" t="s">
        <v>937</v>
      </c>
      <c r="I777" s="122"/>
      <c r="J777" s="130">
        <f>BK777</f>
        <v>0</v>
      </c>
      <c r="L777" s="119"/>
      <c r="M777" s="124"/>
      <c r="P777" s="125">
        <f>SUM(P778:P808)</f>
        <v>0</v>
      </c>
      <c r="R777" s="125">
        <f>SUM(R778:R808)</f>
        <v>0</v>
      </c>
      <c r="T777" s="126">
        <f>SUM(T778:T808)</f>
        <v>0</v>
      </c>
      <c r="AR777" s="120" t="s">
        <v>86</v>
      </c>
      <c r="AT777" s="127" t="s">
        <v>77</v>
      </c>
      <c r="AU777" s="127" t="s">
        <v>86</v>
      </c>
      <c r="AY777" s="120" t="s">
        <v>144</v>
      </c>
      <c r="BK777" s="128">
        <f>SUM(BK778:BK808)</f>
        <v>0</v>
      </c>
    </row>
    <row r="778" spans="2:65" s="1" customFormat="1" ht="16.5" customHeight="1">
      <c r="B778" s="31"/>
      <c r="C778" s="131" t="s">
        <v>938</v>
      </c>
      <c r="D778" s="131" t="s">
        <v>146</v>
      </c>
      <c r="E778" s="132" t="s">
        <v>939</v>
      </c>
      <c r="F778" s="133" t="s">
        <v>940</v>
      </c>
      <c r="G778" s="134" t="s">
        <v>941</v>
      </c>
      <c r="H778" s="135">
        <v>21.9</v>
      </c>
      <c r="I778" s="136"/>
      <c r="J778" s="137">
        <f aca="true" t="shared" si="0" ref="J778:J808">ROUND(I778*H778,2)</f>
        <v>0</v>
      </c>
      <c r="K778" s="133" t="s">
        <v>271</v>
      </c>
      <c r="L778" s="31"/>
      <c r="M778" s="138" t="s">
        <v>1</v>
      </c>
      <c r="N778" s="139" t="s">
        <v>44</v>
      </c>
      <c r="P778" s="140">
        <f aca="true" t="shared" si="1" ref="P778:P808">O778*H778</f>
        <v>0</v>
      </c>
      <c r="Q778" s="140">
        <v>0</v>
      </c>
      <c r="R778" s="140">
        <f aca="true" t="shared" si="2" ref="R778:R808">Q778*H778</f>
        <v>0</v>
      </c>
      <c r="S778" s="140">
        <v>0</v>
      </c>
      <c r="T778" s="141">
        <f aca="true" t="shared" si="3" ref="T778:T808">S778*H778</f>
        <v>0</v>
      </c>
      <c r="AR778" s="142" t="s">
        <v>151</v>
      </c>
      <c r="AT778" s="142" t="s">
        <v>146</v>
      </c>
      <c r="AU778" s="142" t="s">
        <v>152</v>
      </c>
      <c r="AY778" s="16" t="s">
        <v>144</v>
      </c>
      <c r="BE778" s="143">
        <f aca="true" t="shared" si="4" ref="BE778:BE808">IF(N778="základní",J778,0)</f>
        <v>0</v>
      </c>
      <c r="BF778" s="143">
        <f aca="true" t="shared" si="5" ref="BF778:BF808">IF(N778="snížená",J778,0)</f>
        <v>0</v>
      </c>
      <c r="BG778" s="143">
        <f aca="true" t="shared" si="6" ref="BG778:BG808">IF(N778="zákl. přenesená",J778,0)</f>
        <v>0</v>
      </c>
      <c r="BH778" s="143">
        <f aca="true" t="shared" si="7" ref="BH778:BH808">IF(N778="sníž. přenesená",J778,0)</f>
        <v>0</v>
      </c>
      <c r="BI778" s="143">
        <f aca="true" t="shared" si="8" ref="BI778:BI808">IF(N778="nulová",J778,0)</f>
        <v>0</v>
      </c>
      <c r="BJ778" s="16" t="s">
        <v>152</v>
      </c>
      <c r="BK778" s="143">
        <f aca="true" t="shared" si="9" ref="BK778:BK808">ROUND(I778*H778,2)</f>
        <v>0</v>
      </c>
      <c r="BL778" s="16" t="s">
        <v>151</v>
      </c>
      <c r="BM778" s="142" t="s">
        <v>942</v>
      </c>
    </row>
    <row r="779" spans="2:65" s="1" customFormat="1" ht="16.5" customHeight="1">
      <c r="B779" s="31"/>
      <c r="C779" s="131" t="s">
        <v>943</v>
      </c>
      <c r="D779" s="131" t="s">
        <v>146</v>
      </c>
      <c r="E779" s="132" t="s">
        <v>944</v>
      </c>
      <c r="F779" s="133" t="s">
        <v>945</v>
      </c>
      <c r="G779" s="134" t="s">
        <v>946</v>
      </c>
      <c r="H779" s="135">
        <v>4</v>
      </c>
      <c r="I779" s="136"/>
      <c r="J779" s="137">
        <f t="shared" si="0"/>
        <v>0</v>
      </c>
      <c r="K779" s="133" t="s">
        <v>271</v>
      </c>
      <c r="L779" s="31"/>
      <c r="M779" s="138" t="s">
        <v>1</v>
      </c>
      <c r="N779" s="139" t="s">
        <v>44</v>
      </c>
      <c r="P779" s="140">
        <f t="shared" si="1"/>
        <v>0</v>
      </c>
      <c r="Q779" s="140">
        <v>0</v>
      </c>
      <c r="R779" s="140">
        <f t="shared" si="2"/>
        <v>0</v>
      </c>
      <c r="S779" s="140">
        <v>0</v>
      </c>
      <c r="T779" s="141">
        <f t="shared" si="3"/>
        <v>0</v>
      </c>
      <c r="AR779" s="142" t="s">
        <v>151</v>
      </c>
      <c r="AT779" s="142" t="s">
        <v>146</v>
      </c>
      <c r="AU779" s="142" t="s">
        <v>152</v>
      </c>
      <c r="AY779" s="16" t="s">
        <v>144</v>
      </c>
      <c r="BE779" s="143">
        <f t="shared" si="4"/>
        <v>0</v>
      </c>
      <c r="BF779" s="143">
        <f t="shared" si="5"/>
        <v>0</v>
      </c>
      <c r="BG779" s="143">
        <f t="shared" si="6"/>
        <v>0</v>
      </c>
      <c r="BH779" s="143">
        <f t="shared" si="7"/>
        <v>0</v>
      </c>
      <c r="BI779" s="143">
        <f t="shared" si="8"/>
        <v>0</v>
      </c>
      <c r="BJ779" s="16" t="s">
        <v>152</v>
      </c>
      <c r="BK779" s="143">
        <f t="shared" si="9"/>
        <v>0</v>
      </c>
      <c r="BL779" s="16" t="s">
        <v>151</v>
      </c>
      <c r="BM779" s="142" t="s">
        <v>947</v>
      </c>
    </row>
    <row r="780" spans="2:65" s="1" customFormat="1" ht="16.5" customHeight="1">
      <c r="B780" s="31"/>
      <c r="C780" s="131" t="s">
        <v>948</v>
      </c>
      <c r="D780" s="131" t="s">
        <v>146</v>
      </c>
      <c r="E780" s="132" t="s">
        <v>949</v>
      </c>
      <c r="F780" s="133" t="s">
        <v>945</v>
      </c>
      <c r="G780" s="134" t="s">
        <v>946</v>
      </c>
      <c r="H780" s="135">
        <v>2</v>
      </c>
      <c r="I780" s="136"/>
      <c r="J780" s="137">
        <f t="shared" si="0"/>
        <v>0</v>
      </c>
      <c r="K780" s="133" t="s">
        <v>271</v>
      </c>
      <c r="L780" s="31"/>
      <c r="M780" s="138" t="s">
        <v>1</v>
      </c>
      <c r="N780" s="139" t="s">
        <v>44</v>
      </c>
      <c r="P780" s="140">
        <f t="shared" si="1"/>
        <v>0</v>
      </c>
      <c r="Q780" s="140">
        <v>0</v>
      </c>
      <c r="R780" s="140">
        <f t="shared" si="2"/>
        <v>0</v>
      </c>
      <c r="S780" s="140">
        <v>0</v>
      </c>
      <c r="T780" s="141">
        <f t="shared" si="3"/>
        <v>0</v>
      </c>
      <c r="AR780" s="142" t="s">
        <v>151</v>
      </c>
      <c r="AT780" s="142" t="s">
        <v>146</v>
      </c>
      <c r="AU780" s="142" t="s">
        <v>152</v>
      </c>
      <c r="AY780" s="16" t="s">
        <v>144</v>
      </c>
      <c r="BE780" s="143">
        <f t="shared" si="4"/>
        <v>0</v>
      </c>
      <c r="BF780" s="143">
        <f t="shared" si="5"/>
        <v>0</v>
      </c>
      <c r="BG780" s="143">
        <f t="shared" si="6"/>
        <v>0</v>
      </c>
      <c r="BH780" s="143">
        <f t="shared" si="7"/>
        <v>0</v>
      </c>
      <c r="BI780" s="143">
        <f t="shared" si="8"/>
        <v>0</v>
      </c>
      <c r="BJ780" s="16" t="s">
        <v>152</v>
      </c>
      <c r="BK780" s="143">
        <f t="shared" si="9"/>
        <v>0</v>
      </c>
      <c r="BL780" s="16" t="s">
        <v>151</v>
      </c>
      <c r="BM780" s="142" t="s">
        <v>950</v>
      </c>
    </row>
    <row r="781" spans="2:65" s="1" customFormat="1" ht="16.5" customHeight="1">
      <c r="B781" s="31"/>
      <c r="C781" s="131" t="s">
        <v>951</v>
      </c>
      <c r="D781" s="131" t="s">
        <v>146</v>
      </c>
      <c r="E781" s="132" t="s">
        <v>952</v>
      </c>
      <c r="F781" s="133" t="s">
        <v>953</v>
      </c>
      <c r="G781" s="134" t="s">
        <v>946</v>
      </c>
      <c r="H781" s="135">
        <v>2</v>
      </c>
      <c r="I781" s="136"/>
      <c r="J781" s="137">
        <f t="shared" si="0"/>
        <v>0</v>
      </c>
      <c r="K781" s="133" t="s">
        <v>271</v>
      </c>
      <c r="L781" s="31"/>
      <c r="M781" s="138" t="s">
        <v>1</v>
      </c>
      <c r="N781" s="139" t="s">
        <v>44</v>
      </c>
      <c r="P781" s="140">
        <f t="shared" si="1"/>
        <v>0</v>
      </c>
      <c r="Q781" s="140">
        <v>0</v>
      </c>
      <c r="R781" s="140">
        <f t="shared" si="2"/>
        <v>0</v>
      </c>
      <c r="S781" s="140">
        <v>0</v>
      </c>
      <c r="T781" s="141">
        <f t="shared" si="3"/>
        <v>0</v>
      </c>
      <c r="AR781" s="142" t="s">
        <v>151</v>
      </c>
      <c r="AT781" s="142" t="s">
        <v>146</v>
      </c>
      <c r="AU781" s="142" t="s">
        <v>152</v>
      </c>
      <c r="AY781" s="16" t="s">
        <v>144</v>
      </c>
      <c r="BE781" s="143">
        <f t="shared" si="4"/>
        <v>0</v>
      </c>
      <c r="BF781" s="143">
        <f t="shared" si="5"/>
        <v>0</v>
      </c>
      <c r="BG781" s="143">
        <f t="shared" si="6"/>
        <v>0</v>
      </c>
      <c r="BH781" s="143">
        <f t="shared" si="7"/>
        <v>0</v>
      </c>
      <c r="BI781" s="143">
        <f t="shared" si="8"/>
        <v>0</v>
      </c>
      <c r="BJ781" s="16" t="s">
        <v>152</v>
      </c>
      <c r="BK781" s="143">
        <f t="shared" si="9"/>
        <v>0</v>
      </c>
      <c r="BL781" s="16" t="s">
        <v>151</v>
      </c>
      <c r="BM781" s="142" t="s">
        <v>954</v>
      </c>
    </row>
    <row r="782" spans="2:65" s="1" customFormat="1" ht="16.5" customHeight="1">
      <c r="B782" s="31"/>
      <c r="C782" s="131" t="s">
        <v>955</v>
      </c>
      <c r="D782" s="131" t="s">
        <v>146</v>
      </c>
      <c r="E782" s="132" t="s">
        <v>956</v>
      </c>
      <c r="F782" s="133" t="s">
        <v>957</v>
      </c>
      <c r="G782" s="134" t="s">
        <v>946</v>
      </c>
      <c r="H782" s="135">
        <v>3</v>
      </c>
      <c r="I782" s="136"/>
      <c r="J782" s="137">
        <f t="shared" si="0"/>
        <v>0</v>
      </c>
      <c r="K782" s="133" t="s">
        <v>271</v>
      </c>
      <c r="L782" s="31"/>
      <c r="M782" s="138" t="s">
        <v>1</v>
      </c>
      <c r="N782" s="139" t="s">
        <v>44</v>
      </c>
      <c r="P782" s="140">
        <f t="shared" si="1"/>
        <v>0</v>
      </c>
      <c r="Q782" s="140">
        <v>0</v>
      </c>
      <c r="R782" s="140">
        <f t="shared" si="2"/>
        <v>0</v>
      </c>
      <c r="S782" s="140">
        <v>0</v>
      </c>
      <c r="T782" s="141">
        <f t="shared" si="3"/>
        <v>0</v>
      </c>
      <c r="AR782" s="142" t="s">
        <v>151</v>
      </c>
      <c r="AT782" s="142" t="s">
        <v>146</v>
      </c>
      <c r="AU782" s="142" t="s">
        <v>152</v>
      </c>
      <c r="AY782" s="16" t="s">
        <v>144</v>
      </c>
      <c r="BE782" s="143">
        <f t="shared" si="4"/>
        <v>0</v>
      </c>
      <c r="BF782" s="143">
        <f t="shared" si="5"/>
        <v>0</v>
      </c>
      <c r="BG782" s="143">
        <f t="shared" si="6"/>
        <v>0</v>
      </c>
      <c r="BH782" s="143">
        <f t="shared" si="7"/>
        <v>0</v>
      </c>
      <c r="BI782" s="143">
        <f t="shared" si="8"/>
        <v>0</v>
      </c>
      <c r="BJ782" s="16" t="s">
        <v>152</v>
      </c>
      <c r="BK782" s="143">
        <f t="shared" si="9"/>
        <v>0</v>
      </c>
      <c r="BL782" s="16" t="s">
        <v>151</v>
      </c>
      <c r="BM782" s="142" t="s">
        <v>958</v>
      </c>
    </row>
    <row r="783" spans="2:65" s="1" customFormat="1" ht="33" customHeight="1">
      <c r="B783" s="31"/>
      <c r="C783" s="131" t="s">
        <v>959</v>
      </c>
      <c r="D783" s="131" t="s">
        <v>146</v>
      </c>
      <c r="E783" s="132" t="s">
        <v>960</v>
      </c>
      <c r="F783" s="133" t="s">
        <v>961</v>
      </c>
      <c r="G783" s="134" t="s">
        <v>946</v>
      </c>
      <c r="H783" s="135">
        <v>4</v>
      </c>
      <c r="I783" s="136"/>
      <c r="J783" s="137">
        <f t="shared" si="0"/>
        <v>0</v>
      </c>
      <c r="K783" s="133" t="s">
        <v>271</v>
      </c>
      <c r="L783" s="31"/>
      <c r="M783" s="138" t="s">
        <v>1</v>
      </c>
      <c r="N783" s="139" t="s">
        <v>44</v>
      </c>
      <c r="P783" s="140">
        <f t="shared" si="1"/>
        <v>0</v>
      </c>
      <c r="Q783" s="140">
        <v>0</v>
      </c>
      <c r="R783" s="140">
        <f t="shared" si="2"/>
        <v>0</v>
      </c>
      <c r="S783" s="140">
        <v>0</v>
      </c>
      <c r="T783" s="141">
        <f t="shared" si="3"/>
        <v>0</v>
      </c>
      <c r="AR783" s="142" t="s">
        <v>151</v>
      </c>
      <c r="AT783" s="142" t="s">
        <v>146</v>
      </c>
      <c r="AU783" s="142" t="s">
        <v>152</v>
      </c>
      <c r="AY783" s="16" t="s">
        <v>144</v>
      </c>
      <c r="BE783" s="143">
        <f t="shared" si="4"/>
        <v>0</v>
      </c>
      <c r="BF783" s="143">
        <f t="shared" si="5"/>
        <v>0</v>
      </c>
      <c r="BG783" s="143">
        <f t="shared" si="6"/>
        <v>0</v>
      </c>
      <c r="BH783" s="143">
        <f t="shared" si="7"/>
        <v>0</v>
      </c>
      <c r="BI783" s="143">
        <f t="shared" si="8"/>
        <v>0</v>
      </c>
      <c r="BJ783" s="16" t="s">
        <v>152</v>
      </c>
      <c r="BK783" s="143">
        <f t="shared" si="9"/>
        <v>0</v>
      </c>
      <c r="BL783" s="16" t="s">
        <v>151</v>
      </c>
      <c r="BM783" s="142" t="s">
        <v>962</v>
      </c>
    </row>
    <row r="784" spans="2:65" s="1" customFormat="1" ht="33" customHeight="1">
      <c r="B784" s="31"/>
      <c r="C784" s="131" t="s">
        <v>963</v>
      </c>
      <c r="D784" s="131" t="s">
        <v>146</v>
      </c>
      <c r="E784" s="132" t="s">
        <v>964</v>
      </c>
      <c r="F784" s="133" t="s">
        <v>965</v>
      </c>
      <c r="G784" s="134" t="s">
        <v>946</v>
      </c>
      <c r="H784" s="135">
        <v>3</v>
      </c>
      <c r="I784" s="136"/>
      <c r="J784" s="137">
        <f t="shared" si="0"/>
        <v>0</v>
      </c>
      <c r="K784" s="133" t="s">
        <v>271</v>
      </c>
      <c r="L784" s="31"/>
      <c r="M784" s="138" t="s">
        <v>1</v>
      </c>
      <c r="N784" s="139" t="s">
        <v>44</v>
      </c>
      <c r="P784" s="140">
        <f t="shared" si="1"/>
        <v>0</v>
      </c>
      <c r="Q784" s="140">
        <v>0</v>
      </c>
      <c r="R784" s="140">
        <f t="shared" si="2"/>
        <v>0</v>
      </c>
      <c r="S784" s="140">
        <v>0</v>
      </c>
      <c r="T784" s="141">
        <f t="shared" si="3"/>
        <v>0</v>
      </c>
      <c r="AR784" s="142" t="s">
        <v>151</v>
      </c>
      <c r="AT784" s="142" t="s">
        <v>146</v>
      </c>
      <c r="AU784" s="142" t="s">
        <v>152</v>
      </c>
      <c r="AY784" s="16" t="s">
        <v>144</v>
      </c>
      <c r="BE784" s="143">
        <f t="shared" si="4"/>
        <v>0</v>
      </c>
      <c r="BF784" s="143">
        <f t="shared" si="5"/>
        <v>0</v>
      </c>
      <c r="BG784" s="143">
        <f t="shared" si="6"/>
        <v>0</v>
      </c>
      <c r="BH784" s="143">
        <f t="shared" si="7"/>
        <v>0</v>
      </c>
      <c r="BI784" s="143">
        <f t="shared" si="8"/>
        <v>0</v>
      </c>
      <c r="BJ784" s="16" t="s">
        <v>152</v>
      </c>
      <c r="BK784" s="143">
        <f t="shared" si="9"/>
        <v>0</v>
      </c>
      <c r="BL784" s="16" t="s">
        <v>151</v>
      </c>
      <c r="BM784" s="142" t="s">
        <v>966</v>
      </c>
    </row>
    <row r="785" spans="2:65" s="1" customFormat="1" ht="16.5" customHeight="1">
      <c r="B785" s="31"/>
      <c r="C785" s="131" t="s">
        <v>967</v>
      </c>
      <c r="D785" s="131" t="s">
        <v>146</v>
      </c>
      <c r="E785" s="132" t="s">
        <v>968</v>
      </c>
      <c r="F785" s="133" t="s">
        <v>969</v>
      </c>
      <c r="G785" s="134" t="s">
        <v>941</v>
      </c>
      <c r="H785" s="135">
        <v>23.43</v>
      </c>
      <c r="I785" s="136"/>
      <c r="J785" s="137">
        <f t="shared" si="0"/>
        <v>0</v>
      </c>
      <c r="K785" s="133" t="s">
        <v>271</v>
      </c>
      <c r="L785" s="31"/>
      <c r="M785" s="138" t="s">
        <v>1</v>
      </c>
      <c r="N785" s="139" t="s">
        <v>44</v>
      </c>
      <c r="P785" s="140">
        <f t="shared" si="1"/>
        <v>0</v>
      </c>
      <c r="Q785" s="140">
        <v>0</v>
      </c>
      <c r="R785" s="140">
        <f t="shared" si="2"/>
        <v>0</v>
      </c>
      <c r="S785" s="140">
        <v>0</v>
      </c>
      <c r="T785" s="141">
        <f t="shared" si="3"/>
        <v>0</v>
      </c>
      <c r="AR785" s="142" t="s">
        <v>151</v>
      </c>
      <c r="AT785" s="142" t="s">
        <v>146</v>
      </c>
      <c r="AU785" s="142" t="s">
        <v>152</v>
      </c>
      <c r="AY785" s="16" t="s">
        <v>144</v>
      </c>
      <c r="BE785" s="143">
        <f t="shared" si="4"/>
        <v>0</v>
      </c>
      <c r="BF785" s="143">
        <f t="shared" si="5"/>
        <v>0</v>
      </c>
      <c r="BG785" s="143">
        <f t="shared" si="6"/>
        <v>0</v>
      </c>
      <c r="BH785" s="143">
        <f t="shared" si="7"/>
        <v>0</v>
      </c>
      <c r="BI785" s="143">
        <f t="shared" si="8"/>
        <v>0</v>
      </c>
      <c r="BJ785" s="16" t="s">
        <v>152</v>
      </c>
      <c r="BK785" s="143">
        <f t="shared" si="9"/>
        <v>0</v>
      </c>
      <c r="BL785" s="16" t="s">
        <v>151</v>
      </c>
      <c r="BM785" s="142" t="s">
        <v>970</v>
      </c>
    </row>
    <row r="786" spans="2:65" s="1" customFormat="1" ht="16.5" customHeight="1">
      <c r="B786" s="31"/>
      <c r="C786" s="131" t="s">
        <v>971</v>
      </c>
      <c r="D786" s="131" t="s">
        <v>146</v>
      </c>
      <c r="E786" s="132" t="s">
        <v>972</v>
      </c>
      <c r="F786" s="133" t="s">
        <v>973</v>
      </c>
      <c r="G786" s="134" t="s">
        <v>946</v>
      </c>
      <c r="H786" s="135">
        <v>4</v>
      </c>
      <c r="I786" s="136"/>
      <c r="J786" s="137">
        <f t="shared" si="0"/>
        <v>0</v>
      </c>
      <c r="K786" s="133" t="s">
        <v>271</v>
      </c>
      <c r="L786" s="31"/>
      <c r="M786" s="138" t="s">
        <v>1</v>
      </c>
      <c r="N786" s="139" t="s">
        <v>44</v>
      </c>
      <c r="P786" s="140">
        <f t="shared" si="1"/>
        <v>0</v>
      </c>
      <c r="Q786" s="140">
        <v>0</v>
      </c>
      <c r="R786" s="140">
        <f t="shared" si="2"/>
        <v>0</v>
      </c>
      <c r="S786" s="140">
        <v>0</v>
      </c>
      <c r="T786" s="141">
        <f t="shared" si="3"/>
        <v>0</v>
      </c>
      <c r="AR786" s="142" t="s">
        <v>151</v>
      </c>
      <c r="AT786" s="142" t="s">
        <v>146</v>
      </c>
      <c r="AU786" s="142" t="s">
        <v>152</v>
      </c>
      <c r="AY786" s="16" t="s">
        <v>144</v>
      </c>
      <c r="BE786" s="143">
        <f t="shared" si="4"/>
        <v>0</v>
      </c>
      <c r="BF786" s="143">
        <f t="shared" si="5"/>
        <v>0</v>
      </c>
      <c r="BG786" s="143">
        <f t="shared" si="6"/>
        <v>0</v>
      </c>
      <c r="BH786" s="143">
        <f t="shared" si="7"/>
        <v>0</v>
      </c>
      <c r="BI786" s="143">
        <f t="shared" si="8"/>
        <v>0</v>
      </c>
      <c r="BJ786" s="16" t="s">
        <v>152</v>
      </c>
      <c r="BK786" s="143">
        <f t="shared" si="9"/>
        <v>0</v>
      </c>
      <c r="BL786" s="16" t="s">
        <v>151</v>
      </c>
      <c r="BM786" s="142" t="s">
        <v>974</v>
      </c>
    </row>
    <row r="787" spans="2:65" s="1" customFormat="1" ht="16.5" customHeight="1">
      <c r="B787" s="31"/>
      <c r="C787" s="131" t="s">
        <v>975</v>
      </c>
      <c r="D787" s="131" t="s">
        <v>146</v>
      </c>
      <c r="E787" s="132" t="s">
        <v>976</v>
      </c>
      <c r="F787" s="133" t="s">
        <v>977</v>
      </c>
      <c r="G787" s="134" t="s">
        <v>946</v>
      </c>
      <c r="H787" s="135">
        <v>6</v>
      </c>
      <c r="I787" s="136"/>
      <c r="J787" s="137">
        <f t="shared" si="0"/>
        <v>0</v>
      </c>
      <c r="K787" s="133" t="s">
        <v>271</v>
      </c>
      <c r="L787" s="31"/>
      <c r="M787" s="138" t="s">
        <v>1</v>
      </c>
      <c r="N787" s="139" t="s">
        <v>44</v>
      </c>
      <c r="P787" s="140">
        <f t="shared" si="1"/>
        <v>0</v>
      </c>
      <c r="Q787" s="140">
        <v>0</v>
      </c>
      <c r="R787" s="140">
        <f t="shared" si="2"/>
        <v>0</v>
      </c>
      <c r="S787" s="140">
        <v>0</v>
      </c>
      <c r="T787" s="141">
        <f t="shared" si="3"/>
        <v>0</v>
      </c>
      <c r="AR787" s="142" t="s">
        <v>151</v>
      </c>
      <c r="AT787" s="142" t="s">
        <v>146</v>
      </c>
      <c r="AU787" s="142" t="s">
        <v>152</v>
      </c>
      <c r="AY787" s="16" t="s">
        <v>144</v>
      </c>
      <c r="BE787" s="143">
        <f t="shared" si="4"/>
        <v>0</v>
      </c>
      <c r="BF787" s="143">
        <f t="shared" si="5"/>
        <v>0</v>
      </c>
      <c r="BG787" s="143">
        <f t="shared" si="6"/>
        <v>0</v>
      </c>
      <c r="BH787" s="143">
        <f t="shared" si="7"/>
        <v>0</v>
      </c>
      <c r="BI787" s="143">
        <f t="shared" si="8"/>
        <v>0</v>
      </c>
      <c r="BJ787" s="16" t="s">
        <v>152</v>
      </c>
      <c r="BK787" s="143">
        <f t="shared" si="9"/>
        <v>0</v>
      </c>
      <c r="BL787" s="16" t="s">
        <v>151</v>
      </c>
      <c r="BM787" s="142" t="s">
        <v>978</v>
      </c>
    </row>
    <row r="788" spans="2:65" s="1" customFormat="1" ht="16.5" customHeight="1">
      <c r="B788" s="31"/>
      <c r="C788" s="131" t="s">
        <v>979</v>
      </c>
      <c r="D788" s="131" t="s">
        <v>146</v>
      </c>
      <c r="E788" s="132" t="s">
        <v>980</v>
      </c>
      <c r="F788" s="133" t="s">
        <v>981</v>
      </c>
      <c r="G788" s="134" t="s">
        <v>946</v>
      </c>
      <c r="H788" s="135">
        <v>6</v>
      </c>
      <c r="I788" s="136"/>
      <c r="J788" s="137">
        <f t="shared" si="0"/>
        <v>0</v>
      </c>
      <c r="K788" s="133" t="s">
        <v>271</v>
      </c>
      <c r="L788" s="31"/>
      <c r="M788" s="138" t="s">
        <v>1</v>
      </c>
      <c r="N788" s="139" t="s">
        <v>44</v>
      </c>
      <c r="P788" s="140">
        <f t="shared" si="1"/>
        <v>0</v>
      </c>
      <c r="Q788" s="140">
        <v>0</v>
      </c>
      <c r="R788" s="140">
        <f t="shared" si="2"/>
        <v>0</v>
      </c>
      <c r="S788" s="140">
        <v>0</v>
      </c>
      <c r="T788" s="141">
        <f t="shared" si="3"/>
        <v>0</v>
      </c>
      <c r="AR788" s="142" t="s">
        <v>151</v>
      </c>
      <c r="AT788" s="142" t="s">
        <v>146</v>
      </c>
      <c r="AU788" s="142" t="s">
        <v>152</v>
      </c>
      <c r="AY788" s="16" t="s">
        <v>144</v>
      </c>
      <c r="BE788" s="143">
        <f t="shared" si="4"/>
        <v>0</v>
      </c>
      <c r="BF788" s="143">
        <f t="shared" si="5"/>
        <v>0</v>
      </c>
      <c r="BG788" s="143">
        <f t="shared" si="6"/>
        <v>0</v>
      </c>
      <c r="BH788" s="143">
        <f t="shared" si="7"/>
        <v>0</v>
      </c>
      <c r="BI788" s="143">
        <f t="shared" si="8"/>
        <v>0</v>
      </c>
      <c r="BJ788" s="16" t="s">
        <v>152</v>
      </c>
      <c r="BK788" s="143">
        <f t="shared" si="9"/>
        <v>0</v>
      </c>
      <c r="BL788" s="16" t="s">
        <v>151</v>
      </c>
      <c r="BM788" s="142" t="s">
        <v>982</v>
      </c>
    </row>
    <row r="789" spans="2:65" s="1" customFormat="1" ht="24.15" customHeight="1">
      <c r="B789" s="31"/>
      <c r="C789" s="131" t="s">
        <v>983</v>
      </c>
      <c r="D789" s="131" t="s">
        <v>146</v>
      </c>
      <c r="E789" s="132" t="s">
        <v>984</v>
      </c>
      <c r="F789" s="133" t="s">
        <v>985</v>
      </c>
      <c r="G789" s="134" t="s">
        <v>946</v>
      </c>
      <c r="H789" s="135">
        <v>3</v>
      </c>
      <c r="I789" s="136"/>
      <c r="J789" s="137">
        <f t="shared" si="0"/>
        <v>0</v>
      </c>
      <c r="K789" s="133" t="s">
        <v>271</v>
      </c>
      <c r="L789" s="31"/>
      <c r="M789" s="138" t="s">
        <v>1</v>
      </c>
      <c r="N789" s="139" t="s">
        <v>44</v>
      </c>
      <c r="P789" s="140">
        <f t="shared" si="1"/>
        <v>0</v>
      </c>
      <c r="Q789" s="140">
        <v>0</v>
      </c>
      <c r="R789" s="140">
        <f t="shared" si="2"/>
        <v>0</v>
      </c>
      <c r="S789" s="140">
        <v>0</v>
      </c>
      <c r="T789" s="141">
        <f t="shared" si="3"/>
        <v>0</v>
      </c>
      <c r="AR789" s="142" t="s">
        <v>151</v>
      </c>
      <c r="AT789" s="142" t="s">
        <v>146</v>
      </c>
      <c r="AU789" s="142" t="s">
        <v>152</v>
      </c>
      <c r="AY789" s="16" t="s">
        <v>144</v>
      </c>
      <c r="BE789" s="143">
        <f t="shared" si="4"/>
        <v>0</v>
      </c>
      <c r="BF789" s="143">
        <f t="shared" si="5"/>
        <v>0</v>
      </c>
      <c r="BG789" s="143">
        <f t="shared" si="6"/>
        <v>0</v>
      </c>
      <c r="BH789" s="143">
        <f t="shared" si="7"/>
        <v>0</v>
      </c>
      <c r="BI789" s="143">
        <f t="shared" si="8"/>
        <v>0</v>
      </c>
      <c r="BJ789" s="16" t="s">
        <v>152</v>
      </c>
      <c r="BK789" s="143">
        <f t="shared" si="9"/>
        <v>0</v>
      </c>
      <c r="BL789" s="16" t="s">
        <v>151</v>
      </c>
      <c r="BM789" s="142" t="s">
        <v>986</v>
      </c>
    </row>
    <row r="790" spans="2:65" s="1" customFormat="1" ht="16.5" customHeight="1">
      <c r="B790" s="31"/>
      <c r="C790" s="131" t="s">
        <v>987</v>
      </c>
      <c r="D790" s="131" t="s">
        <v>146</v>
      </c>
      <c r="E790" s="132" t="s">
        <v>988</v>
      </c>
      <c r="F790" s="133" t="s">
        <v>989</v>
      </c>
      <c r="G790" s="134" t="s">
        <v>946</v>
      </c>
      <c r="H790" s="135">
        <v>4</v>
      </c>
      <c r="I790" s="136"/>
      <c r="J790" s="137">
        <f t="shared" si="0"/>
        <v>0</v>
      </c>
      <c r="K790" s="133" t="s">
        <v>271</v>
      </c>
      <c r="L790" s="31"/>
      <c r="M790" s="138" t="s">
        <v>1</v>
      </c>
      <c r="N790" s="139" t="s">
        <v>44</v>
      </c>
      <c r="P790" s="140">
        <f t="shared" si="1"/>
        <v>0</v>
      </c>
      <c r="Q790" s="140">
        <v>0</v>
      </c>
      <c r="R790" s="140">
        <f t="shared" si="2"/>
        <v>0</v>
      </c>
      <c r="S790" s="140">
        <v>0</v>
      </c>
      <c r="T790" s="141">
        <f t="shared" si="3"/>
        <v>0</v>
      </c>
      <c r="AR790" s="142" t="s">
        <v>151</v>
      </c>
      <c r="AT790" s="142" t="s">
        <v>146</v>
      </c>
      <c r="AU790" s="142" t="s">
        <v>152</v>
      </c>
      <c r="AY790" s="16" t="s">
        <v>144</v>
      </c>
      <c r="BE790" s="143">
        <f t="shared" si="4"/>
        <v>0</v>
      </c>
      <c r="BF790" s="143">
        <f t="shared" si="5"/>
        <v>0</v>
      </c>
      <c r="BG790" s="143">
        <f t="shared" si="6"/>
        <v>0</v>
      </c>
      <c r="BH790" s="143">
        <f t="shared" si="7"/>
        <v>0</v>
      </c>
      <c r="BI790" s="143">
        <f t="shared" si="8"/>
        <v>0</v>
      </c>
      <c r="BJ790" s="16" t="s">
        <v>152</v>
      </c>
      <c r="BK790" s="143">
        <f t="shared" si="9"/>
        <v>0</v>
      </c>
      <c r="BL790" s="16" t="s">
        <v>151</v>
      </c>
      <c r="BM790" s="142" t="s">
        <v>990</v>
      </c>
    </row>
    <row r="791" spans="2:65" s="1" customFormat="1" ht="16.5" customHeight="1">
      <c r="B791" s="31"/>
      <c r="C791" s="131" t="s">
        <v>991</v>
      </c>
      <c r="D791" s="131" t="s">
        <v>146</v>
      </c>
      <c r="E791" s="132" t="s">
        <v>992</v>
      </c>
      <c r="F791" s="133" t="s">
        <v>993</v>
      </c>
      <c r="G791" s="134" t="s">
        <v>946</v>
      </c>
      <c r="H791" s="135">
        <v>2</v>
      </c>
      <c r="I791" s="136"/>
      <c r="J791" s="137">
        <f t="shared" si="0"/>
        <v>0</v>
      </c>
      <c r="K791" s="133" t="s">
        <v>271</v>
      </c>
      <c r="L791" s="31"/>
      <c r="M791" s="138" t="s">
        <v>1</v>
      </c>
      <c r="N791" s="139" t="s">
        <v>44</v>
      </c>
      <c r="P791" s="140">
        <f t="shared" si="1"/>
        <v>0</v>
      </c>
      <c r="Q791" s="140">
        <v>0</v>
      </c>
      <c r="R791" s="140">
        <f t="shared" si="2"/>
        <v>0</v>
      </c>
      <c r="S791" s="140">
        <v>0</v>
      </c>
      <c r="T791" s="141">
        <f t="shared" si="3"/>
        <v>0</v>
      </c>
      <c r="AR791" s="142" t="s">
        <v>151</v>
      </c>
      <c r="AT791" s="142" t="s">
        <v>146</v>
      </c>
      <c r="AU791" s="142" t="s">
        <v>152</v>
      </c>
      <c r="AY791" s="16" t="s">
        <v>144</v>
      </c>
      <c r="BE791" s="143">
        <f t="shared" si="4"/>
        <v>0</v>
      </c>
      <c r="BF791" s="143">
        <f t="shared" si="5"/>
        <v>0</v>
      </c>
      <c r="BG791" s="143">
        <f t="shared" si="6"/>
        <v>0</v>
      </c>
      <c r="BH791" s="143">
        <f t="shared" si="7"/>
        <v>0</v>
      </c>
      <c r="BI791" s="143">
        <f t="shared" si="8"/>
        <v>0</v>
      </c>
      <c r="BJ791" s="16" t="s">
        <v>152</v>
      </c>
      <c r="BK791" s="143">
        <f t="shared" si="9"/>
        <v>0</v>
      </c>
      <c r="BL791" s="16" t="s">
        <v>151</v>
      </c>
      <c r="BM791" s="142" t="s">
        <v>994</v>
      </c>
    </row>
    <row r="792" spans="2:65" s="1" customFormat="1" ht="16.5" customHeight="1">
      <c r="B792" s="31"/>
      <c r="C792" s="131" t="s">
        <v>995</v>
      </c>
      <c r="D792" s="131" t="s">
        <v>146</v>
      </c>
      <c r="E792" s="132" t="s">
        <v>996</v>
      </c>
      <c r="F792" s="133" t="s">
        <v>993</v>
      </c>
      <c r="G792" s="134" t="s">
        <v>946</v>
      </c>
      <c r="H792" s="135">
        <v>3</v>
      </c>
      <c r="I792" s="136"/>
      <c r="J792" s="137">
        <f t="shared" si="0"/>
        <v>0</v>
      </c>
      <c r="K792" s="133" t="s">
        <v>271</v>
      </c>
      <c r="L792" s="31"/>
      <c r="M792" s="138" t="s">
        <v>1</v>
      </c>
      <c r="N792" s="139" t="s">
        <v>44</v>
      </c>
      <c r="P792" s="140">
        <f t="shared" si="1"/>
        <v>0</v>
      </c>
      <c r="Q792" s="140">
        <v>0</v>
      </c>
      <c r="R792" s="140">
        <f t="shared" si="2"/>
        <v>0</v>
      </c>
      <c r="S792" s="140">
        <v>0</v>
      </c>
      <c r="T792" s="141">
        <f t="shared" si="3"/>
        <v>0</v>
      </c>
      <c r="AR792" s="142" t="s">
        <v>151</v>
      </c>
      <c r="AT792" s="142" t="s">
        <v>146</v>
      </c>
      <c r="AU792" s="142" t="s">
        <v>152</v>
      </c>
      <c r="AY792" s="16" t="s">
        <v>144</v>
      </c>
      <c r="BE792" s="143">
        <f t="shared" si="4"/>
        <v>0</v>
      </c>
      <c r="BF792" s="143">
        <f t="shared" si="5"/>
        <v>0</v>
      </c>
      <c r="BG792" s="143">
        <f t="shared" si="6"/>
        <v>0</v>
      </c>
      <c r="BH792" s="143">
        <f t="shared" si="7"/>
        <v>0</v>
      </c>
      <c r="BI792" s="143">
        <f t="shared" si="8"/>
        <v>0</v>
      </c>
      <c r="BJ792" s="16" t="s">
        <v>152</v>
      </c>
      <c r="BK792" s="143">
        <f t="shared" si="9"/>
        <v>0</v>
      </c>
      <c r="BL792" s="16" t="s">
        <v>151</v>
      </c>
      <c r="BM792" s="142" t="s">
        <v>997</v>
      </c>
    </row>
    <row r="793" spans="2:65" s="1" customFormat="1" ht="16.5" customHeight="1">
      <c r="B793" s="31"/>
      <c r="C793" s="131" t="s">
        <v>998</v>
      </c>
      <c r="D793" s="131" t="s">
        <v>146</v>
      </c>
      <c r="E793" s="132" t="s">
        <v>999</v>
      </c>
      <c r="F793" s="133" t="s">
        <v>1000</v>
      </c>
      <c r="G793" s="134" t="s">
        <v>946</v>
      </c>
      <c r="H793" s="135">
        <v>4</v>
      </c>
      <c r="I793" s="136"/>
      <c r="J793" s="137">
        <f t="shared" si="0"/>
        <v>0</v>
      </c>
      <c r="K793" s="133" t="s">
        <v>271</v>
      </c>
      <c r="L793" s="31"/>
      <c r="M793" s="138" t="s">
        <v>1</v>
      </c>
      <c r="N793" s="139" t="s">
        <v>44</v>
      </c>
      <c r="P793" s="140">
        <f t="shared" si="1"/>
        <v>0</v>
      </c>
      <c r="Q793" s="140">
        <v>0</v>
      </c>
      <c r="R793" s="140">
        <f t="shared" si="2"/>
        <v>0</v>
      </c>
      <c r="S793" s="140">
        <v>0</v>
      </c>
      <c r="T793" s="141">
        <f t="shared" si="3"/>
        <v>0</v>
      </c>
      <c r="AR793" s="142" t="s">
        <v>151</v>
      </c>
      <c r="AT793" s="142" t="s">
        <v>146</v>
      </c>
      <c r="AU793" s="142" t="s">
        <v>152</v>
      </c>
      <c r="AY793" s="16" t="s">
        <v>144</v>
      </c>
      <c r="BE793" s="143">
        <f t="shared" si="4"/>
        <v>0</v>
      </c>
      <c r="BF793" s="143">
        <f t="shared" si="5"/>
        <v>0</v>
      </c>
      <c r="BG793" s="143">
        <f t="shared" si="6"/>
        <v>0</v>
      </c>
      <c r="BH793" s="143">
        <f t="shared" si="7"/>
        <v>0</v>
      </c>
      <c r="BI793" s="143">
        <f t="shared" si="8"/>
        <v>0</v>
      </c>
      <c r="BJ793" s="16" t="s">
        <v>152</v>
      </c>
      <c r="BK793" s="143">
        <f t="shared" si="9"/>
        <v>0</v>
      </c>
      <c r="BL793" s="16" t="s">
        <v>151</v>
      </c>
      <c r="BM793" s="142" t="s">
        <v>1001</v>
      </c>
    </row>
    <row r="794" spans="2:65" s="1" customFormat="1" ht="16.5" customHeight="1">
      <c r="B794" s="31"/>
      <c r="C794" s="131" t="s">
        <v>1002</v>
      </c>
      <c r="D794" s="131" t="s">
        <v>146</v>
      </c>
      <c r="E794" s="132" t="s">
        <v>1003</v>
      </c>
      <c r="F794" s="133" t="s">
        <v>1004</v>
      </c>
      <c r="G794" s="134" t="s">
        <v>946</v>
      </c>
      <c r="H794" s="135">
        <v>3</v>
      </c>
      <c r="I794" s="136"/>
      <c r="J794" s="137">
        <f t="shared" si="0"/>
        <v>0</v>
      </c>
      <c r="K794" s="133" t="s">
        <v>271</v>
      </c>
      <c r="L794" s="31"/>
      <c r="M794" s="138" t="s">
        <v>1</v>
      </c>
      <c r="N794" s="139" t="s">
        <v>44</v>
      </c>
      <c r="P794" s="140">
        <f t="shared" si="1"/>
        <v>0</v>
      </c>
      <c r="Q794" s="140">
        <v>0</v>
      </c>
      <c r="R794" s="140">
        <f t="shared" si="2"/>
        <v>0</v>
      </c>
      <c r="S794" s="140">
        <v>0</v>
      </c>
      <c r="T794" s="141">
        <f t="shared" si="3"/>
        <v>0</v>
      </c>
      <c r="AR794" s="142" t="s">
        <v>151</v>
      </c>
      <c r="AT794" s="142" t="s">
        <v>146</v>
      </c>
      <c r="AU794" s="142" t="s">
        <v>152</v>
      </c>
      <c r="AY794" s="16" t="s">
        <v>144</v>
      </c>
      <c r="BE794" s="143">
        <f t="shared" si="4"/>
        <v>0</v>
      </c>
      <c r="BF794" s="143">
        <f t="shared" si="5"/>
        <v>0</v>
      </c>
      <c r="BG794" s="143">
        <f t="shared" si="6"/>
        <v>0</v>
      </c>
      <c r="BH794" s="143">
        <f t="shared" si="7"/>
        <v>0</v>
      </c>
      <c r="BI794" s="143">
        <f t="shared" si="8"/>
        <v>0</v>
      </c>
      <c r="BJ794" s="16" t="s">
        <v>152</v>
      </c>
      <c r="BK794" s="143">
        <f t="shared" si="9"/>
        <v>0</v>
      </c>
      <c r="BL794" s="16" t="s">
        <v>151</v>
      </c>
      <c r="BM794" s="142" t="s">
        <v>1005</v>
      </c>
    </row>
    <row r="795" spans="2:65" s="1" customFormat="1" ht="16.5" customHeight="1">
      <c r="B795" s="31"/>
      <c r="C795" s="131" t="s">
        <v>1006</v>
      </c>
      <c r="D795" s="131" t="s">
        <v>146</v>
      </c>
      <c r="E795" s="132" t="s">
        <v>1007</v>
      </c>
      <c r="F795" s="133" t="s">
        <v>1004</v>
      </c>
      <c r="G795" s="134" t="s">
        <v>946</v>
      </c>
      <c r="H795" s="135">
        <v>2</v>
      </c>
      <c r="I795" s="136"/>
      <c r="J795" s="137">
        <f t="shared" si="0"/>
        <v>0</v>
      </c>
      <c r="K795" s="133" t="s">
        <v>271</v>
      </c>
      <c r="L795" s="31"/>
      <c r="M795" s="138" t="s">
        <v>1</v>
      </c>
      <c r="N795" s="139" t="s">
        <v>44</v>
      </c>
      <c r="P795" s="140">
        <f t="shared" si="1"/>
        <v>0</v>
      </c>
      <c r="Q795" s="140">
        <v>0</v>
      </c>
      <c r="R795" s="140">
        <f t="shared" si="2"/>
        <v>0</v>
      </c>
      <c r="S795" s="140">
        <v>0</v>
      </c>
      <c r="T795" s="141">
        <f t="shared" si="3"/>
        <v>0</v>
      </c>
      <c r="AR795" s="142" t="s">
        <v>151</v>
      </c>
      <c r="AT795" s="142" t="s">
        <v>146</v>
      </c>
      <c r="AU795" s="142" t="s">
        <v>152</v>
      </c>
      <c r="AY795" s="16" t="s">
        <v>144</v>
      </c>
      <c r="BE795" s="143">
        <f t="shared" si="4"/>
        <v>0</v>
      </c>
      <c r="BF795" s="143">
        <f t="shared" si="5"/>
        <v>0</v>
      </c>
      <c r="BG795" s="143">
        <f t="shared" si="6"/>
        <v>0</v>
      </c>
      <c r="BH795" s="143">
        <f t="shared" si="7"/>
        <v>0</v>
      </c>
      <c r="BI795" s="143">
        <f t="shared" si="8"/>
        <v>0</v>
      </c>
      <c r="BJ795" s="16" t="s">
        <v>152</v>
      </c>
      <c r="BK795" s="143">
        <f t="shared" si="9"/>
        <v>0</v>
      </c>
      <c r="BL795" s="16" t="s">
        <v>151</v>
      </c>
      <c r="BM795" s="142" t="s">
        <v>1008</v>
      </c>
    </row>
    <row r="796" spans="2:65" s="1" customFormat="1" ht="16.5" customHeight="1">
      <c r="B796" s="31"/>
      <c r="C796" s="131" t="s">
        <v>1009</v>
      </c>
      <c r="D796" s="131" t="s">
        <v>146</v>
      </c>
      <c r="E796" s="132" t="s">
        <v>1010</v>
      </c>
      <c r="F796" s="133" t="s">
        <v>1011</v>
      </c>
      <c r="G796" s="134" t="s">
        <v>946</v>
      </c>
      <c r="H796" s="135">
        <v>4</v>
      </c>
      <c r="I796" s="136"/>
      <c r="J796" s="137">
        <f t="shared" si="0"/>
        <v>0</v>
      </c>
      <c r="K796" s="133" t="s">
        <v>271</v>
      </c>
      <c r="L796" s="31"/>
      <c r="M796" s="138" t="s">
        <v>1</v>
      </c>
      <c r="N796" s="139" t="s">
        <v>44</v>
      </c>
      <c r="P796" s="140">
        <f t="shared" si="1"/>
        <v>0</v>
      </c>
      <c r="Q796" s="140">
        <v>0</v>
      </c>
      <c r="R796" s="140">
        <f t="shared" si="2"/>
        <v>0</v>
      </c>
      <c r="S796" s="140">
        <v>0</v>
      </c>
      <c r="T796" s="141">
        <f t="shared" si="3"/>
        <v>0</v>
      </c>
      <c r="AR796" s="142" t="s">
        <v>151</v>
      </c>
      <c r="AT796" s="142" t="s">
        <v>146</v>
      </c>
      <c r="AU796" s="142" t="s">
        <v>152</v>
      </c>
      <c r="AY796" s="16" t="s">
        <v>144</v>
      </c>
      <c r="BE796" s="143">
        <f t="shared" si="4"/>
        <v>0</v>
      </c>
      <c r="BF796" s="143">
        <f t="shared" si="5"/>
        <v>0</v>
      </c>
      <c r="BG796" s="143">
        <f t="shared" si="6"/>
        <v>0</v>
      </c>
      <c r="BH796" s="143">
        <f t="shared" si="7"/>
        <v>0</v>
      </c>
      <c r="BI796" s="143">
        <f t="shared" si="8"/>
        <v>0</v>
      </c>
      <c r="BJ796" s="16" t="s">
        <v>152</v>
      </c>
      <c r="BK796" s="143">
        <f t="shared" si="9"/>
        <v>0</v>
      </c>
      <c r="BL796" s="16" t="s">
        <v>151</v>
      </c>
      <c r="BM796" s="142" t="s">
        <v>1012</v>
      </c>
    </row>
    <row r="797" spans="2:65" s="1" customFormat="1" ht="16.5" customHeight="1">
      <c r="B797" s="31"/>
      <c r="C797" s="131" t="s">
        <v>1013</v>
      </c>
      <c r="D797" s="131" t="s">
        <v>146</v>
      </c>
      <c r="E797" s="132" t="s">
        <v>1014</v>
      </c>
      <c r="F797" s="133" t="s">
        <v>1011</v>
      </c>
      <c r="G797" s="134" t="s">
        <v>946</v>
      </c>
      <c r="H797" s="135">
        <v>2</v>
      </c>
      <c r="I797" s="136"/>
      <c r="J797" s="137">
        <f t="shared" si="0"/>
        <v>0</v>
      </c>
      <c r="K797" s="133" t="s">
        <v>271</v>
      </c>
      <c r="L797" s="31"/>
      <c r="M797" s="138" t="s">
        <v>1</v>
      </c>
      <c r="N797" s="139" t="s">
        <v>44</v>
      </c>
      <c r="P797" s="140">
        <f t="shared" si="1"/>
        <v>0</v>
      </c>
      <c r="Q797" s="140">
        <v>0</v>
      </c>
      <c r="R797" s="140">
        <f t="shared" si="2"/>
        <v>0</v>
      </c>
      <c r="S797" s="140">
        <v>0</v>
      </c>
      <c r="T797" s="141">
        <f t="shared" si="3"/>
        <v>0</v>
      </c>
      <c r="AR797" s="142" t="s">
        <v>151</v>
      </c>
      <c r="AT797" s="142" t="s">
        <v>146</v>
      </c>
      <c r="AU797" s="142" t="s">
        <v>152</v>
      </c>
      <c r="AY797" s="16" t="s">
        <v>144</v>
      </c>
      <c r="BE797" s="143">
        <f t="shared" si="4"/>
        <v>0</v>
      </c>
      <c r="BF797" s="143">
        <f t="shared" si="5"/>
        <v>0</v>
      </c>
      <c r="BG797" s="143">
        <f t="shared" si="6"/>
        <v>0</v>
      </c>
      <c r="BH797" s="143">
        <f t="shared" si="7"/>
        <v>0</v>
      </c>
      <c r="BI797" s="143">
        <f t="shared" si="8"/>
        <v>0</v>
      </c>
      <c r="BJ797" s="16" t="s">
        <v>152</v>
      </c>
      <c r="BK797" s="143">
        <f t="shared" si="9"/>
        <v>0</v>
      </c>
      <c r="BL797" s="16" t="s">
        <v>151</v>
      </c>
      <c r="BM797" s="142" t="s">
        <v>1015</v>
      </c>
    </row>
    <row r="798" spans="2:65" s="1" customFormat="1" ht="16.5" customHeight="1">
      <c r="B798" s="31"/>
      <c r="C798" s="131" t="s">
        <v>1016</v>
      </c>
      <c r="D798" s="131" t="s">
        <v>146</v>
      </c>
      <c r="E798" s="132" t="s">
        <v>1017</v>
      </c>
      <c r="F798" s="133" t="s">
        <v>1011</v>
      </c>
      <c r="G798" s="134" t="s">
        <v>946</v>
      </c>
      <c r="H798" s="135">
        <v>3</v>
      </c>
      <c r="I798" s="136"/>
      <c r="J798" s="137">
        <f t="shared" si="0"/>
        <v>0</v>
      </c>
      <c r="K798" s="133" t="s">
        <v>271</v>
      </c>
      <c r="L798" s="31"/>
      <c r="M798" s="138" t="s">
        <v>1</v>
      </c>
      <c r="N798" s="139" t="s">
        <v>44</v>
      </c>
      <c r="P798" s="140">
        <f t="shared" si="1"/>
        <v>0</v>
      </c>
      <c r="Q798" s="140">
        <v>0</v>
      </c>
      <c r="R798" s="140">
        <f t="shared" si="2"/>
        <v>0</v>
      </c>
      <c r="S798" s="140">
        <v>0</v>
      </c>
      <c r="T798" s="141">
        <f t="shared" si="3"/>
        <v>0</v>
      </c>
      <c r="AR798" s="142" t="s">
        <v>151</v>
      </c>
      <c r="AT798" s="142" t="s">
        <v>146</v>
      </c>
      <c r="AU798" s="142" t="s">
        <v>152</v>
      </c>
      <c r="AY798" s="16" t="s">
        <v>144</v>
      </c>
      <c r="BE798" s="143">
        <f t="shared" si="4"/>
        <v>0</v>
      </c>
      <c r="BF798" s="143">
        <f t="shared" si="5"/>
        <v>0</v>
      </c>
      <c r="BG798" s="143">
        <f t="shared" si="6"/>
        <v>0</v>
      </c>
      <c r="BH798" s="143">
        <f t="shared" si="7"/>
        <v>0</v>
      </c>
      <c r="BI798" s="143">
        <f t="shared" si="8"/>
        <v>0</v>
      </c>
      <c r="BJ798" s="16" t="s">
        <v>152</v>
      </c>
      <c r="BK798" s="143">
        <f t="shared" si="9"/>
        <v>0</v>
      </c>
      <c r="BL798" s="16" t="s">
        <v>151</v>
      </c>
      <c r="BM798" s="142" t="s">
        <v>1018</v>
      </c>
    </row>
    <row r="799" spans="2:65" s="1" customFormat="1" ht="16.5" customHeight="1">
      <c r="B799" s="31"/>
      <c r="C799" s="131" t="s">
        <v>1019</v>
      </c>
      <c r="D799" s="131" t="s">
        <v>146</v>
      </c>
      <c r="E799" s="132" t="s">
        <v>1020</v>
      </c>
      <c r="F799" s="133" t="s">
        <v>1021</v>
      </c>
      <c r="G799" s="134" t="s">
        <v>946</v>
      </c>
      <c r="H799" s="135">
        <v>3</v>
      </c>
      <c r="I799" s="136"/>
      <c r="J799" s="137">
        <f t="shared" si="0"/>
        <v>0</v>
      </c>
      <c r="K799" s="133" t="s">
        <v>271</v>
      </c>
      <c r="L799" s="31"/>
      <c r="M799" s="138" t="s">
        <v>1</v>
      </c>
      <c r="N799" s="139" t="s">
        <v>44</v>
      </c>
      <c r="P799" s="140">
        <f t="shared" si="1"/>
        <v>0</v>
      </c>
      <c r="Q799" s="140">
        <v>0</v>
      </c>
      <c r="R799" s="140">
        <f t="shared" si="2"/>
        <v>0</v>
      </c>
      <c r="S799" s="140">
        <v>0</v>
      </c>
      <c r="T799" s="141">
        <f t="shared" si="3"/>
        <v>0</v>
      </c>
      <c r="AR799" s="142" t="s">
        <v>151</v>
      </c>
      <c r="AT799" s="142" t="s">
        <v>146</v>
      </c>
      <c r="AU799" s="142" t="s">
        <v>152</v>
      </c>
      <c r="AY799" s="16" t="s">
        <v>144</v>
      </c>
      <c r="BE799" s="143">
        <f t="shared" si="4"/>
        <v>0</v>
      </c>
      <c r="BF799" s="143">
        <f t="shared" si="5"/>
        <v>0</v>
      </c>
      <c r="BG799" s="143">
        <f t="shared" si="6"/>
        <v>0</v>
      </c>
      <c r="BH799" s="143">
        <f t="shared" si="7"/>
        <v>0</v>
      </c>
      <c r="BI799" s="143">
        <f t="shared" si="8"/>
        <v>0</v>
      </c>
      <c r="BJ799" s="16" t="s">
        <v>152</v>
      </c>
      <c r="BK799" s="143">
        <f t="shared" si="9"/>
        <v>0</v>
      </c>
      <c r="BL799" s="16" t="s">
        <v>151</v>
      </c>
      <c r="BM799" s="142" t="s">
        <v>1022</v>
      </c>
    </row>
    <row r="800" spans="2:65" s="1" customFormat="1" ht="16.5" customHeight="1">
      <c r="B800" s="31"/>
      <c r="C800" s="131" t="s">
        <v>1023</v>
      </c>
      <c r="D800" s="131" t="s">
        <v>146</v>
      </c>
      <c r="E800" s="132" t="s">
        <v>1024</v>
      </c>
      <c r="F800" s="133" t="s">
        <v>1021</v>
      </c>
      <c r="G800" s="134" t="s">
        <v>946</v>
      </c>
      <c r="H800" s="135">
        <v>6</v>
      </c>
      <c r="I800" s="136"/>
      <c r="J800" s="137">
        <f t="shared" si="0"/>
        <v>0</v>
      </c>
      <c r="K800" s="133" t="s">
        <v>271</v>
      </c>
      <c r="L800" s="31"/>
      <c r="M800" s="138" t="s">
        <v>1</v>
      </c>
      <c r="N800" s="139" t="s">
        <v>44</v>
      </c>
      <c r="P800" s="140">
        <f t="shared" si="1"/>
        <v>0</v>
      </c>
      <c r="Q800" s="140">
        <v>0</v>
      </c>
      <c r="R800" s="140">
        <f t="shared" si="2"/>
        <v>0</v>
      </c>
      <c r="S800" s="140">
        <v>0</v>
      </c>
      <c r="T800" s="141">
        <f t="shared" si="3"/>
        <v>0</v>
      </c>
      <c r="AR800" s="142" t="s">
        <v>151</v>
      </c>
      <c r="AT800" s="142" t="s">
        <v>146</v>
      </c>
      <c r="AU800" s="142" t="s">
        <v>152</v>
      </c>
      <c r="AY800" s="16" t="s">
        <v>144</v>
      </c>
      <c r="BE800" s="143">
        <f t="shared" si="4"/>
        <v>0</v>
      </c>
      <c r="BF800" s="143">
        <f t="shared" si="5"/>
        <v>0</v>
      </c>
      <c r="BG800" s="143">
        <f t="shared" si="6"/>
        <v>0</v>
      </c>
      <c r="BH800" s="143">
        <f t="shared" si="7"/>
        <v>0</v>
      </c>
      <c r="BI800" s="143">
        <f t="shared" si="8"/>
        <v>0</v>
      </c>
      <c r="BJ800" s="16" t="s">
        <v>152</v>
      </c>
      <c r="BK800" s="143">
        <f t="shared" si="9"/>
        <v>0</v>
      </c>
      <c r="BL800" s="16" t="s">
        <v>151</v>
      </c>
      <c r="BM800" s="142" t="s">
        <v>1025</v>
      </c>
    </row>
    <row r="801" spans="2:65" s="1" customFormat="1" ht="16.5" customHeight="1">
      <c r="B801" s="31"/>
      <c r="C801" s="131" t="s">
        <v>1026</v>
      </c>
      <c r="D801" s="131" t="s">
        <v>146</v>
      </c>
      <c r="E801" s="132" t="s">
        <v>1027</v>
      </c>
      <c r="F801" s="133" t="s">
        <v>1028</v>
      </c>
      <c r="G801" s="134" t="s">
        <v>946</v>
      </c>
      <c r="H801" s="135">
        <v>6</v>
      </c>
      <c r="I801" s="136"/>
      <c r="J801" s="137">
        <f t="shared" si="0"/>
        <v>0</v>
      </c>
      <c r="K801" s="133" t="s">
        <v>271</v>
      </c>
      <c r="L801" s="31"/>
      <c r="M801" s="138" t="s">
        <v>1</v>
      </c>
      <c r="N801" s="139" t="s">
        <v>44</v>
      </c>
      <c r="P801" s="140">
        <f t="shared" si="1"/>
        <v>0</v>
      </c>
      <c r="Q801" s="140">
        <v>0</v>
      </c>
      <c r="R801" s="140">
        <f t="shared" si="2"/>
        <v>0</v>
      </c>
      <c r="S801" s="140">
        <v>0</v>
      </c>
      <c r="T801" s="141">
        <f t="shared" si="3"/>
        <v>0</v>
      </c>
      <c r="AR801" s="142" t="s">
        <v>151</v>
      </c>
      <c r="AT801" s="142" t="s">
        <v>146</v>
      </c>
      <c r="AU801" s="142" t="s">
        <v>152</v>
      </c>
      <c r="AY801" s="16" t="s">
        <v>144</v>
      </c>
      <c r="BE801" s="143">
        <f t="shared" si="4"/>
        <v>0</v>
      </c>
      <c r="BF801" s="143">
        <f t="shared" si="5"/>
        <v>0</v>
      </c>
      <c r="BG801" s="143">
        <f t="shared" si="6"/>
        <v>0</v>
      </c>
      <c r="BH801" s="143">
        <f t="shared" si="7"/>
        <v>0</v>
      </c>
      <c r="BI801" s="143">
        <f t="shared" si="8"/>
        <v>0</v>
      </c>
      <c r="BJ801" s="16" t="s">
        <v>152</v>
      </c>
      <c r="BK801" s="143">
        <f t="shared" si="9"/>
        <v>0</v>
      </c>
      <c r="BL801" s="16" t="s">
        <v>151</v>
      </c>
      <c r="BM801" s="142" t="s">
        <v>1029</v>
      </c>
    </row>
    <row r="802" spans="2:65" s="1" customFormat="1" ht="16.5" customHeight="1">
      <c r="B802" s="31"/>
      <c r="C802" s="131" t="s">
        <v>1030</v>
      </c>
      <c r="D802" s="131" t="s">
        <v>146</v>
      </c>
      <c r="E802" s="132" t="s">
        <v>1031</v>
      </c>
      <c r="F802" s="133" t="s">
        <v>1028</v>
      </c>
      <c r="G802" s="134" t="s">
        <v>946</v>
      </c>
      <c r="H802" s="135">
        <v>3</v>
      </c>
      <c r="I802" s="136"/>
      <c r="J802" s="137">
        <f t="shared" si="0"/>
        <v>0</v>
      </c>
      <c r="K802" s="133" t="s">
        <v>271</v>
      </c>
      <c r="L802" s="31"/>
      <c r="M802" s="138" t="s">
        <v>1</v>
      </c>
      <c r="N802" s="139" t="s">
        <v>44</v>
      </c>
      <c r="P802" s="140">
        <f t="shared" si="1"/>
        <v>0</v>
      </c>
      <c r="Q802" s="140">
        <v>0</v>
      </c>
      <c r="R802" s="140">
        <f t="shared" si="2"/>
        <v>0</v>
      </c>
      <c r="S802" s="140">
        <v>0</v>
      </c>
      <c r="T802" s="141">
        <f t="shared" si="3"/>
        <v>0</v>
      </c>
      <c r="AR802" s="142" t="s">
        <v>151</v>
      </c>
      <c r="AT802" s="142" t="s">
        <v>146</v>
      </c>
      <c r="AU802" s="142" t="s">
        <v>152</v>
      </c>
      <c r="AY802" s="16" t="s">
        <v>144</v>
      </c>
      <c r="BE802" s="143">
        <f t="shared" si="4"/>
        <v>0</v>
      </c>
      <c r="BF802" s="143">
        <f t="shared" si="5"/>
        <v>0</v>
      </c>
      <c r="BG802" s="143">
        <f t="shared" si="6"/>
        <v>0</v>
      </c>
      <c r="BH802" s="143">
        <f t="shared" si="7"/>
        <v>0</v>
      </c>
      <c r="BI802" s="143">
        <f t="shared" si="8"/>
        <v>0</v>
      </c>
      <c r="BJ802" s="16" t="s">
        <v>152</v>
      </c>
      <c r="BK802" s="143">
        <f t="shared" si="9"/>
        <v>0</v>
      </c>
      <c r="BL802" s="16" t="s">
        <v>151</v>
      </c>
      <c r="BM802" s="142" t="s">
        <v>1032</v>
      </c>
    </row>
    <row r="803" spans="2:65" s="1" customFormat="1" ht="16.5" customHeight="1">
      <c r="B803" s="31"/>
      <c r="C803" s="131" t="s">
        <v>1033</v>
      </c>
      <c r="D803" s="131" t="s">
        <v>146</v>
      </c>
      <c r="E803" s="132" t="s">
        <v>1034</v>
      </c>
      <c r="F803" s="133" t="s">
        <v>1035</v>
      </c>
      <c r="G803" s="134" t="s">
        <v>946</v>
      </c>
      <c r="H803" s="135">
        <v>4</v>
      </c>
      <c r="I803" s="136"/>
      <c r="J803" s="137">
        <f t="shared" si="0"/>
        <v>0</v>
      </c>
      <c r="K803" s="133" t="s">
        <v>271</v>
      </c>
      <c r="L803" s="31"/>
      <c r="M803" s="138" t="s">
        <v>1</v>
      </c>
      <c r="N803" s="139" t="s">
        <v>44</v>
      </c>
      <c r="P803" s="140">
        <f t="shared" si="1"/>
        <v>0</v>
      </c>
      <c r="Q803" s="140">
        <v>0</v>
      </c>
      <c r="R803" s="140">
        <f t="shared" si="2"/>
        <v>0</v>
      </c>
      <c r="S803" s="140">
        <v>0</v>
      </c>
      <c r="T803" s="141">
        <f t="shared" si="3"/>
        <v>0</v>
      </c>
      <c r="AR803" s="142" t="s">
        <v>151</v>
      </c>
      <c r="AT803" s="142" t="s">
        <v>146</v>
      </c>
      <c r="AU803" s="142" t="s">
        <v>152</v>
      </c>
      <c r="AY803" s="16" t="s">
        <v>144</v>
      </c>
      <c r="BE803" s="143">
        <f t="shared" si="4"/>
        <v>0</v>
      </c>
      <c r="BF803" s="143">
        <f t="shared" si="5"/>
        <v>0</v>
      </c>
      <c r="BG803" s="143">
        <f t="shared" si="6"/>
        <v>0</v>
      </c>
      <c r="BH803" s="143">
        <f t="shared" si="7"/>
        <v>0</v>
      </c>
      <c r="BI803" s="143">
        <f t="shared" si="8"/>
        <v>0</v>
      </c>
      <c r="BJ803" s="16" t="s">
        <v>152</v>
      </c>
      <c r="BK803" s="143">
        <f t="shared" si="9"/>
        <v>0</v>
      </c>
      <c r="BL803" s="16" t="s">
        <v>151</v>
      </c>
      <c r="BM803" s="142" t="s">
        <v>1036</v>
      </c>
    </row>
    <row r="804" spans="2:65" s="1" customFormat="1" ht="16.5" customHeight="1">
      <c r="B804" s="31"/>
      <c r="C804" s="131" t="s">
        <v>1037</v>
      </c>
      <c r="D804" s="131" t="s">
        <v>146</v>
      </c>
      <c r="E804" s="132" t="s">
        <v>1038</v>
      </c>
      <c r="F804" s="133" t="s">
        <v>1039</v>
      </c>
      <c r="G804" s="134" t="s">
        <v>946</v>
      </c>
      <c r="H804" s="135">
        <v>5</v>
      </c>
      <c r="I804" s="136"/>
      <c r="J804" s="137">
        <f t="shared" si="0"/>
        <v>0</v>
      </c>
      <c r="K804" s="133" t="s">
        <v>271</v>
      </c>
      <c r="L804" s="31"/>
      <c r="M804" s="138" t="s">
        <v>1</v>
      </c>
      <c r="N804" s="139" t="s">
        <v>44</v>
      </c>
      <c r="P804" s="140">
        <f t="shared" si="1"/>
        <v>0</v>
      </c>
      <c r="Q804" s="140">
        <v>0</v>
      </c>
      <c r="R804" s="140">
        <f t="shared" si="2"/>
        <v>0</v>
      </c>
      <c r="S804" s="140">
        <v>0</v>
      </c>
      <c r="T804" s="141">
        <f t="shared" si="3"/>
        <v>0</v>
      </c>
      <c r="AR804" s="142" t="s">
        <v>151</v>
      </c>
      <c r="AT804" s="142" t="s">
        <v>146</v>
      </c>
      <c r="AU804" s="142" t="s">
        <v>152</v>
      </c>
      <c r="AY804" s="16" t="s">
        <v>144</v>
      </c>
      <c r="BE804" s="143">
        <f t="shared" si="4"/>
        <v>0</v>
      </c>
      <c r="BF804" s="143">
        <f t="shared" si="5"/>
        <v>0</v>
      </c>
      <c r="BG804" s="143">
        <f t="shared" si="6"/>
        <v>0</v>
      </c>
      <c r="BH804" s="143">
        <f t="shared" si="7"/>
        <v>0</v>
      </c>
      <c r="BI804" s="143">
        <f t="shared" si="8"/>
        <v>0</v>
      </c>
      <c r="BJ804" s="16" t="s">
        <v>152</v>
      </c>
      <c r="BK804" s="143">
        <f t="shared" si="9"/>
        <v>0</v>
      </c>
      <c r="BL804" s="16" t="s">
        <v>151</v>
      </c>
      <c r="BM804" s="142" t="s">
        <v>1040</v>
      </c>
    </row>
    <row r="805" spans="2:65" s="1" customFormat="1" ht="16.5" customHeight="1">
      <c r="B805" s="31"/>
      <c r="C805" s="131" t="s">
        <v>1041</v>
      </c>
      <c r="D805" s="131" t="s">
        <v>146</v>
      </c>
      <c r="E805" s="132" t="s">
        <v>1042</v>
      </c>
      <c r="F805" s="133" t="s">
        <v>1043</v>
      </c>
      <c r="G805" s="134" t="s">
        <v>946</v>
      </c>
      <c r="H805" s="135">
        <v>10</v>
      </c>
      <c r="I805" s="136"/>
      <c r="J805" s="137">
        <f t="shared" si="0"/>
        <v>0</v>
      </c>
      <c r="K805" s="133" t="s">
        <v>271</v>
      </c>
      <c r="L805" s="31"/>
      <c r="M805" s="138" t="s">
        <v>1</v>
      </c>
      <c r="N805" s="139" t="s">
        <v>44</v>
      </c>
      <c r="P805" s="140">
        <f t="shared" si="1"/>
        <v>0</v>
      </c>
      <c r="Q805" s="140">
        <v>0</v>
      </c>
      <c r="R805" s="140">
        <f t="shared" si="2"/>
        <v>0</v>
      </c>
      <c r="S805" s="140">
        <v>0</v>
      </c>
      <c r="T805" s="141">
        <f t="shared" si="3"/>
        <v>0</v>
      </c>
      <c r="AR805" s="142" t="s">
        <v>151</v>
      </c>
      <c r="AT805" s="142" t="s">
        <v>146</v>
      </c>
      <c r="AU805" s="142" t="s">
        <v>152</v>
      </c>
      <c r="AY805" s="16" t="s">
        <v>144</v>
      </c>
      <c r="BE805" s="143">
        <f t="shared" si="4"/>
        <v>0</v>
      </c>
      <c r="BF805" s="143">
        <f t="shared" si="5"/>
        <v>0</v>
      </c>
      <c r="BG805" s="143">
        <f t="shared" si="6"/>
        <v>0</v>
      </c>
      <c r="BH805" s="143">
        <f t="shared" si="7"/>
        <v>0</v>
      </c>
      <c r="BI805" s="143">
        <f t="shared" si="8"/>
        <v>0</v>
      </c>
      <c r="BJ805" s="16" t="s">
        <v>152</v>
      </c>
      <c r="BK805" s="143">
        <f t="shared" si="9"/>
        <v>0</v>
      </c>
      <c r="BL805" s="16" t="s">
        <v>151</v>
      </c>
      <c r="BM805" s="142" t="s">
        <v>1044</v>
      </c>
    </row>
    <row r="806" spans="2:65" s="1" customFormat="1" ht="16.5" customHeight="1">
      <c r="B806" s="31"/>
      <c r="C806" s="131" t="s">
        <v>1045</v>
      </c>
      <c r="D806" s="131" t="s">
        <v>146</v>
      </c>
      <c r="E806" s="132" t="s">
        <v>1046</v>
      </c>
      <c r="F806" s="133" t="s">
        <v>1047</v>
      </c>
      <c r="G806" s="134" t="s">
        <v>946</v>
      </c>
      <c r="H806" s="135">
        <v>1</v>
      </c>
      <c r="I806" s="136"/>
      <c r="J806" s="137">
        <f t="shared" si="0"/>
        <v>0</v>
      </c>
      <c r="K806" s="133" t="s">
        <v>271</v>
      </c>
      <c r="L806" s="31"/>
      <c r="M806" s="138" t="s">
        <v>1</v>
      </c>
      <c r="N806" s="139" t="s">
        <v>44</v>
      </c>
      <c r="P806" s="140">
        <f t="shared" si="1"/>
        <v>0</v>
      </c>
      <c r="Q806" s="140">
        <v>0</v>
      </c>
      <c r="R806" s="140">
        <f t="shared" si="2"/>
        <v>0</v>
      </c>
      <c r="S806" s="140">
        <v>0</v>
      </c>
      <c r="T806" s="141">
        <f t="shared" si="3"/>
        <v>0</v>
      </c>
      <c r="AR806" s="142" t="s">
        <v>151</v>
      </c>
      <c r="AT806" s="142" t="s">
        <v>146</v>
      </c>
      <c r="AU806" s="142" t="s">
        <v>152</v>
      </c>
      <c r="AY806" s="16" t="s">
        <v>144</v>
      </c>
      <c r="BE806" s="143">
        <f t="shared" si="4"/>
        <v>0</v>
      </c>
      <c r="BF806" s="143">
        <f t="shared" si="5"/>
        <v>0</v>
      </c>
      <c r="BG806" s="143">
        <f t="shared" si="6"/>
        <v>0</v>
      </c>
      <c r="BH806" s="143">
        <f t="shared" si="7"/>
        <v>0</v>
      </c>
      <c r="BI806" s="143">
        <f t="shared" si="8"/>
        <v>0</v>
      </c>
      <c r="BJ806" s="16" t="s">
        <v>152</v>
      </c>
      <c r="BK806" s="143">
        <f t="shared" si="9"/>
        <v>0</v>
      </c>
      <c r="BL806" s="16" t="s">
        <v>151</v>
      </c>
      <c r="BM806" s="142" t="s">
        <v>1048</v>
      </c>
    </row>
    <row r="807" spans="2:65" s="1" customFormat="1" ht="16.5" customHeight="1">
      <c r="B807" s="31"/>
      <c r="C807" s="131" t="s">
        <v>1049</v>
      </c>
      <c r="D807" s="131" t="s">
        <v>146</v>
      </c>
      <c r="E807" s="132" t="s">
        <v>1050</v>
      </c>
      <c r="F807" s="133" t="s">
        <v>1051</v>
      </c>
      <c r="G807" s="134" t="s">
        <v>946</v>
      </c>
      <c r="H807" s="135">
        <v>1</v>
      </c>
      <c r="I807" s="136"/>
      <c r="J807" s="137">
        <f t="shared" si="0"/>
        <v>0</v>
      </c>
      <c r="K807" s="133" t="s">
        <v>271</v>
      </c>
      <c r="L807" s="31"/>
      <c r="M807" s="138" t="s">
        <v>1</v>
      </c>
      <c r="N807" s="139" t="s">
        <v>44</v>
      </c>
      <c r="P807" s="140">
        <f t="shared" si="1"/>
        <v>0</v>
      </c>
      <c r="Q807" s="140">
        <v>0</v>
      </c>
      <c r="R807" s="140">
        <f t="shared" si="2"/>
        <v>0</v>
      </c>
      <c r="S807" s="140">
        <v>0</v>
      </c>
      <c r="T807" s="141">
        <f t="shared" si="3"/>
        <v>0</v>
      </c>
      <c r="AR807" s="142" t="s">
        <v>151</v>
      </c>
      <c r="AT807" s="142" t="s">
        <v>146</v>
      </c>
      <c r="AU807" s="142" t="s">
        <v>152</v>
      </c>
      <c r="AY807" s="16" t="s">
        <v>144</v>
      </c>
      <c r="BE807" s="143">
        <f t="shared" si="4"/>
        <v>0</v>
      </c>
      <c r="BF807" s="143">
        <f t="shared" si="5"/>
        <v>0</v>
      </c>
      <c r="BG807" s="143">
        <f t="shared" si="6"/>
        <v>0</v>
      </c>
      <c r="BH807" s="143">
        <f t="shared" si="7"/>
        <v>0</v>
      </c>
      <c r="BI807" s="143">
        <f t="shared" si="8"/>
        <v>0</v>
      </c>
      <c r="BJ807" s="16" t="s">
        <v>152</v>
      </c>
      <c r="BK807" s="143">
        <f t="shared" si="9"/>
        <v>0</v>
      </c>
      <c r="BL807" s="16" t="s">
        <v>151</v>
      </c>
      <c r="BM807" s="142" t="s">
        <v>1052</v>
      </c>
    </row>
    <row r="808" spans="2:65" s="1" customFormat="1" ht="16.5" customHeight="1">
      <c r="B808" s="31"/>
      <c r="C808" s="131" t="s">
        <v>1053</v>
      </c>
      <c r="D808" s="131" t="s">
        <v>146</v>
      </c>
      <c r="E808" s="132" t="s">
        <v>1054</v>
      </c>
      <c r="F808" s="133" t="s">
        <v>1055</v>
      </c>
      <c r="G808" s="134" t="s">
        <v>941</v>
      </c>
      <c r="H808" s="135">
        <v>10</v>
      </c>
      <c r="I808" s="136"/>
      <c r="J808" s="137">
        <f t="shared" si="0"/>
        <v>0</v>
      </c>
      <c r="K808" s="133" t="s">
        <v>271</v>
      </c>
      <c r="L808" s="31"/>
      <c r="M808" s="138" t="s">
        <v>1</v>
      </c>
      <c r="N808" s="139" t="s">
        <v>44</v>
      </c>
      <c r="P808" s="140">
        <f t="shared" si="1"/>
        <v>0</v>
      </c>
      <c r="Q808" s="140">
        <v>0</v>
      </c>
      <c r="R808" s="140">
        <f t="shared" si="2"/>
        <v>0</v>
      </c>
      <c r="S808" s="140">
        <v>0</v>
      </c>
      <c r="T808" s="141">
        <f t="shared" si="3"/>
        <v>0</v>
      </c>
      <c r="AR808" s="142" t="s">
        <v>151</v>
      </c>
      <c r="AT808" s="142" t="s">
        <v>146</v>
      </c>
      <c r="AU808" s="142" t="s">
        <v>152</v>
      </c>
      <c r="AY808" s="16" t="s">
        <v>144</v>
      </c>
      <c r="BE808" s="143">
        <f t="shared" si="4"/>
        <v>0</v>
      </c>
      <c r="BF808" s="143">
        <f t="shared" si="5"/>
        <v>0</v>
      </c>
      <c r="BG808" s="143">
        <f t="shared" si="6"/>
        <v>0</v>
      </c>
      <c r="BH808" s="143">
        <f t="shared" si="7"/>
        <v>0</v>
      </c>
      <c r="BI808" s="143">
        <f t="shared" si="8"/>
        <v>0</v>
      </c>
      <c r="BJ808" s="16" t="s">
        <v>152</v>
      </c>
      <c r="BK808" s="143">
        <f t="shared" si="9"/>
        <v>0</v>
      </c>
      <c r="BL808" s="16" t="s">
        <v>151</v>
      </c>
      <c r="BM808" s="142" t="s">
        <v>1056</v>
      </c>
    </row>
    <row r="809" spans="2:63" s="11" customFormat="1" ht="25.95" customHeight="1">
      <c r="B809" s="119"/>
      <c r="D809" s="120" t="s">
        <v>77</v>
      </c>
      <c r="E809" s="121" t="s">
        <v>275</v>
      </c>
      <c r="F809" s="121" t="s">
        <v>1057</v>
      </c>
      <c r="I809" s="122"/>
      <c r="J809" s="123">
        <f>BK809</f>
        <v>0</v>
      </c>
      <c r="L809" s="119"/>
      <c r="M809" s="124"/>
      <c r="P809" s="125">
        <f>P810+P820</f>
        <v>0</v>
      </c>
      <c r="R809" s="125">
        <f>R810+R820</f>
        <v>0</v>
      </c>
      <c r="T809" s="126">
        <f>T810+T820</f>
        <v>0</v>
      </c>
      <c r="AR809" s="120" t="s">
        <v>165</v>
      </c>
      <c r="AT809" s="127" t="s">
        <v>77</v>
      </c>
      <c r="AU809" s="127" t="s">
        <v>78</v>
      </c>
      <c r="AY809" s="120" t="s">
        <v>144</v>
      </c>
      <c r="BK809" s="128">
        <f>BK810+BK820</f>
        <v>0</v>
      </c>
    </row>
    <row r="810" spans="2:63" s="11" customFormat="1" ht="22.8" customHeight="1">
      <c r="B810" s="119"/>
      <c r="D810" s="120" t="s">
        <v>77</v>
      </c>
      <c r="E810" s="129" t="s">
        <v>1058</v>
      </c>
      <c r="F810" s="129" t="s">
        <v>1059</v>
      </c>
      <c r="I810" s="122"/>
      <c r="J810" s="130">
        <f>BK810</f>
        <v>0</v>
      </c>
      <c r="L810" s="119"/>
      <c r="M810" s="124"/>
      <c r="P810" s="125">
        <f>SUM(P811:P819)</f>
        <v>0</v>
      </c>
      <c r="R810" s="125">
        <f>SUM(R811:R819)</f>
        <v>0</v>
      </c>
      <c r="T810" s="126">
        <f>SUM(T811:T819)</f>
        <v>0</v>
      </c>
      <c r="AR810" s="120" t="s">
        <v>165</v>
      </c>
      <c r="AT810" s="127" t="s">
        <v>77</v>
      </c>
      <c r="AU810" s="127" t="s">
        <v>86</v>
      </c>
      <c r="AY810" s="120" t="s">
        <v>144</v>
      </c>
      <c r="BK810" s="128">
        <f>SUM(BK811:BK819)</f>
        <v>0</v>
      </c>
    </row>
    <row r="811" spans="2:65" s="1" customFormat="1" ht="16.5" customHeight="1">
      <c r="B811" s="31"/>
      <c r="C811" s="131" t="s">
        <v>1060</v>
      </c>
      <c r="D811" s="131" t="s">
        <v>146</v>
      </c>
      <c r="E811" s="132" t="s">
        <v>1061</v>
      </c>
      <c r="F811" s="133" t="s">
        <v>1062</v>
      </c>
      <c r="G811" s="134" t="s">
        <v>404</v>
      </c>
      <c r="H811" s="135">
        <v>2</v>
      </c>
      <c r="I811" s="136"/>
      <c r="J811" s="137">
        <f>ROUND(I811*H811,2)</f>
        <v>0</v>
      </c>
      <c r="K811" s="133" t="s">
        <v>150</v>
      </c>
      <c r="L811" s="31"/>
      <c r="M811" s="138" t="s">
        <v>1</v>
      </c>
      <c r="N811" s="139" t="s">
        <v>44</v>
      </c>
      <c r="P811" s="140">
        <f>O811*H811</f>
        <v>0</v>
      </c>
      <c r="Q811" s="140">
        <v>0</v>
      </c>
      <c r="R811" s="140">
        <f>Q811*H811</f>
        <v>0</v>
      </c>
      <c r="S811" s="140">
        <v>0</v>
      </c>
      <c r="T811" s="141">
        <f>S811*H811</f>
        <v>0</v>
      </c>
      <c r="AR811" s="142" t="s">
        <v>445</v>
      </c>
      <c r="AT811" s="142" t="s">
        <v>146</v>
      </c>
      <c r="AU811" s="142" t="s">
        <v>152</v>
      </c>
      <c r="AY811" s="16" t="s">
        <v>144</v>
      </c>
      <c r="BE811" s="143">
        <f>IF(N811="základní",J811,0)</f>
        <v>0</v>
      </c>
      <c r="BF811" s="143">
        <f>IF(N811="snížená",J811,0)</f>
        <v>0</v>
      </c>
      <c r="BG811" s="143">
        <f>IF(N811="zákl. přenesená",J811,0)</f>
        <v>0</v>
      </c>
      <c r="BH811" s="143">
        <f>IF(N811="sníž. přenesená",J811,0)</f>
        <v>0</v>
      </c>
      <c r="BI811" s="143">
        <f>IF(N811="nulová",J811,0)</f>
        <v>0</v>
      </c>
      <c r="BJ811" s="16" t="s">
        <v>152</v>
      </c>
      <c r="BK811" s="143">
        <f>ROUND(I811*H811,2)</f>
        <v>0</v>
      </c>
      <c r="BL811" s="16" t="s">
        <v>445</v>
      </c>
      <c r="BM811" s="142" t="s">
        <v>1063</v>
      </c>
    </row>
    <row r="812" spans="2:51" s="12" customFormat="1" ht="10.2">
      <c r="B812" s="144"/>
      <c r="D812" s="145" t="s">
        <v>154</v>
      </c>
      <c r="E812" s="146" t="s">
        <v>1</v>
      </c>
      <c r="F812" s="147" t="s">
        <v>1064</v>
      </c>
      <c r="H812" s="146" t="s">
        <v>1</v>
      </c>
      <c r="I812" s="148"/>
      <c r="L812" s="144"/>
      <c r="M812" s="149"/>
      <c r="T812" s="150"/>
      <c r="AT812" s="146" t="s">
        <v>154</v>
      </c>
      <c r="AU812" s="146" t="s">
        <v>152</v>
      </c>
      <c r="AV812" s="12" t="s">
        <v>86</v>
      </c>
      <c r="AW812" s="12" t="s">
        <v>34</v>
      </c>
      <c r="AX812" s="12" t="s">
        <v>78</v>
      </c>
      <c r="AY812" s="146" t="s">
        <v>144</v>
      </c>
    </row>
    <row r="813" spans="2:51" s="13" customFormat="1" ht="10.2">
      <c r="B813" s="151"/>
      <c r="D813" s="145" t="s">
        <v>154</v>
      </c>
      <c r="E813" s="152" t="s">
        <v>1</v>
      </c>
      <c r="F813" s="153" t="s">
        <v>152</v>
      </c>
      <c r="H813" s="154">
        <v>2</v>
      </c>
      <c r="I813" s="155"/>
      <c r="L813" s="151"/>
      <c r="M813" s="156"/>
      <c r="T813" s="157"/>
      <c r="AT813" s="152" t="s">
        <v>154</v>
      </c>
      <c r="AU813" s="152" t="s">
        <v>152</v>
      </c>
      <c r="AV813" s="13" t="s">
        <v>152</v>
      </c>
      <c r="AW813" s="13" t="s">
        <v>34</v>
      </c>
      <c r="AX813" s="13" t="s">
        <v>78</v>
      </c>
      <c r="AY813" s="152" t="s">
        <v>144</v>
      </c>
    </row>
    <row r="814" spans="2:51" s="14" customFormat="1" ht="10.2">
      <c r="B814" s="158"/>
      <c r="D814" s="145" t="s">
        <v>154</v>
      </c>
      <c r="E814" s="159" t="s">
        <v>1</v>
      </c>
      <c r="F814" s="160" t="s">
        <v>158</v>
      </c>
      <c r="H814" s="161">
        <v>2</v>
      </c>
      <c r="I814" s="162"/>
      <c r="L814" s="158"/>
      <c r="M814" s="163"/>
      <c r="T814" s="164"/>
      <c r="AT814" s="159" t="s">
        <v>154</v>
      </c>
      <c r="AU814" s="159" t="s">
        <v>152</v>
      </c>
      <c r="AV814" s="14" t="s">
        <v>151</v>
      </c>
      <c r="AW814" s="14" t="s">
        <v>34</v>
      </c>
      <c r="AX814" s="14" t="s">
        <v>86</v>
      </c>
      <c r="AY814" s="159" t="s">
        <v>144</v>
      </c>
    </row>
    <row r="815" spans="2:65" s="1" customFormat="1" ht="24.15" customHeight="1">
      <c r="B815" s="31"/>
      <c r="C815" s="168" t="s">
        <v>1065</v>
      </c>
      <c r="D815" s="168" t="s">
        <v>275</v>
      </c>
      <c r="E815" s="169" t="s">
        <v>1066</v>
      </c>
      <c r="F815" s="170" t="s">
        <v>1067</v>
      </c>
      <c r="G815" s="171" t="s">
        <v>404</v>
      </c>
      <c r="H815" s="172">
        <v>2</v>
      </c>
      <c r="I815" s="173"/>
      <c r="J815" s="174">
        <f>ROUND(I815*H815,2)</f>
        <v>0</v>
      </c>
      <c r="K815" s="170" t="s">
        <v>271</v>
      </c>
      <c r="L815" s="175"/>
      <c r="M815" s="176" t="s">
        <v>1</v>
      </c>
      <c r="N815" s="177" t="s">
        <v>44</v>
      </c>
      <c r="P815" s="140">
        <f>O815*H815</f>
        <v>0</v>
      </c>
      <c r="Q815" s="140">
        <v>0</v>
      </c>
      <c r="R815" s="140">
        <f>Q815*H815</f>
        <v>0</v>
      </c>
      <c r="S815" s="140">
        <v>0</v>
      </c>
      <c r="T815" s="141">
        <f>S815*H815</f>
        <v>0</v>
      </c>
      <c r="AR815" s="142" t="s">
        <v>876</v>
      </c>
      <c r="AT815" s="142" t="s">
        <v>275</v>
      </c>
      <c r="AU815" s="142" t="s">
        <v>152</v>
      </c>
      <c r="AY815" s="16" t="s">
        <v>144</v>
      </c>
      <c r="BE815" s="143">
        <f>IF(N815="základní",J815,0)</f>
        <v>0</v>
      </c>
      <c r="BF815" s="143">
        <f>IF(N815="snížená",J815,0)</f>
        <v>0</v>
      </c>
      <c r="BG815" s="143">
        <f>IF(N815="zákl. přenesená",J815,0)</f>
        <v>0</v>
      </c>
      <c r="BH815" s="143">
        <f>IF(N815="sníž. přenesená",J815,0)</f>
        <v>0</v>
      </c>
      <c r="BI815" s="143">
        <f>IF(N815="nulová",J815,0)</f>
        <v>0</v>
      </c>
      <c r="BJ815" s="16" t="s">
        <v>152</v>
      </c>
      <c r="BK815" s="143">
        <f>ROUND(I815*H815,2)</f>
        <v>0</v>
      </c>
      <c r="BL815" s="16" t="s">
        <v>876</v>
      </c>
      <c r="BM815" s="142" t="s">
        <v>1068</v>
      </c>
    </row>
    <row r="816" spans="2:65" s="1" customFormat="1" ht="16.5" customHeight="1">
      <c r="B816" s="31"/>
      <c r="C816" s="131" t="s">
        <v>1069</v>
      </c>
      <c r="D816" s="131" t="s">
        <v>146</v>
      </c>
      <c r="E816" s="132" t="s">
        <v>1070</v>
      </c>
      <c r="F816" s="133" t="s">
        <v>1071</v>
      </c>
      <c r="G816" s="134" t="s">
        <v>404</v>
      </c>
      <c r="H816" s="135">
        <v>2</v>
      </c>
      <c r="I816" s="136"/>
      <c r="J816" s="137">
        <f>ROUND(I816*H816,2)</f>
        <v>0</v>
      </c>
      <c r="K816" s="133" t="s">
        <v>150</v>
      </c>
      <c r="L816" s="31"/>
      <c r="M816" s="138" t="s">
        <v>1</v>
      </c>
      <c r="N816" s="139" t="s">
        <v>44</v>
      </c>
      <c r="P816" s="140">
        <f>O816*H816</f>
        <v>0</v>
      </c>
      <c r="Q816" s="140">
        <v>0</v>
      </c>
      <c r="R816" s="140">
        <f>Q816*H816</f>
        <v>0</v>
      </c>
      <c r="S816" s="140">
        <v>0</v>
      </c>
      <c r="T816" s="141">
        <f>S816*H816</f>
        <v>0</v>
      </c>
      <c r="AR816" s="142" t="s">
        <v>445</v>
      </c>
      <c r="AT816" s="142" t="s">
        <v>146</v>
      </c>
      <c r="AU816" s="142" t="s">
        <v>152</v>
      </c>
      <c r="AY816" s="16" t="s">
        <v>144</v>
      </c>
      <c r="BE816" s="143">
        <f>IF(N816="základní",J816,0)</f>
        <v>0</v>
      </c>
      <c r="BF816" s="143">
        <f>IF(N816="snížená",J816,0)</f>
        <v>0</v>
      </c>
      <c r="BG816" s="143">
        <f>IF(N816="zákl. přenesená",J816,0)</f>
        <v>0</v>
      </c>
      <c r="BH816" s="143">
        <f>IF(N816="sníž. přenesená",J816,0)</f>
        <v>0</v>
      </c>
      <c r="BI816" s="143">
        <f>IF(N816="nulová",J816,0)</f>
        <v>0</v>
      </c>
      <c r="BJ816" s="16" t="s">
        <v>152</v>
      </c>
      <c r="BK816" s="143">
        <f>ROUND(I816*H816,2)</f>
        <v>0</v>
      </c>
      <c r="BL816" s="16" t="s">
        <v>445</v>
      </c>
      <c r="BM816" s="142" t="s">
        <v>1072</v>
      </c>
    </row>
    <row r="817" spans="2:51" s="12" customFormat="1" ht="10.2">
      <c r="B817" s="144"/>
      <c r="D817" s="145" t="s">
        <v>154</v>
      </c>
      <c r="E817" s="146" t="s">
        <v>1</v>
      </c>
      <c r="F817" s="147" t="s">
        <v>1064</v>
      </c>
      <c r="H817" s="146" t="s">
        <v>1</v>
      </c>
      <c r="I817" s="148"/>
      <c r="L817" s="144"/>
      <c r="M817" s="149"/>
      <c r="T817" s="150"/>
      <c r="AT817" s="146" t="s">
        <v>154</v>
      </c>
      <c r="AU817" s="146" t="s">
        <v>152</v>
      </c>
      <c r="AV817" s="12" t="s">
        <v>86</v>
      </c>
      <c r="AW817" s="12" t="s">
        <v>34</v>
      </c>
      <c r="AX817" s="12" t="s">
        <v>78</v>
      </c>
      <c r="AY817" s="146" t="s">
        <v>144</v>
      </c>
    </row>
    <row r="818" spans="2:51" s="13" customFormat="1" ht="10.2">
      <c r="B818" s="151"/>
      <c r="D818" s="145" t="s">
        <v>154</v>
      </c>
      <c r="E818" s="152" t="s">
        <v>1</v>
      </c>
      <c r="F818" s="153" t="s">
        <v>152</v>
      </c>
      <c r="H818" s="154">
        <v>2</v>
      </c>
      <c r="I818" s="155"/>
      <c r="L818" s="151"/>
      <c r="M818" s="156"/>
      <c r="T818" s="157"/>
      <c r="AT818" s="152" t="s">
        <v>154</v>
      </c>
      <c r="AU818" s="152" t="s">
        <v>152</v>
      </c>
      <c r="AV818" s="13" t="s">
        <v>152</v>
      </c>
      <c r="AW818" s="13" t="s">
        <v>34</v>
      </c>
      <c r="AX818" s="13" t="s">
        <v>78</v>
      </c>
      <c r="AY818" s="152" t="s">
        <v>144</v>
      </c>
    </row>
    <row r="819" spans="2:51" s="14" customFormat="1" ht="10.2">
      <c r="B819" s="158"/>
      <c r="D819" s="145" t="s">
        <v>154</v>
      </c>
      <c r="E819" s="159" t="s">
        <v>1</v>
      </c>
      <c r="F819" s="160" t="s">
        <v>158</v>
      </c>
      <c r="H819" s="161">
        <v>2</v>
      </c>
      <c r="I819" s="162"/>
      <c r="L819" s="158"/>
      <c r="M819" s="163"/>
      <c r="T819" s="164"/>
      <c r="AT819" s="159" t="s">
        <v>154</v>
      </c>
      <c r="AU819" s="159" t="s">
        <v>152</v>
      </c>
      <c r="AV819" s="14" t="s">
        <v>151</v>
      </c>
      <c r="AW819" s="14" t="s">
        <v>34</v>
      </c>
      <c r="AX819" s="14" t="s">
        <v>86</v>
      </c>
      <c r="AY819" s="159" t="s">
        <v>144</v>
      </c>
    </row>
    <row r="820" spans="2:63" s="11" customFormat="1" ht="22.8" customHeight="1">
      <c r="B820" s="119"/>
      <c r="D820" s="120" t="s">
        <v>77</v>
      </c>
      <c r="E820" s="129" t="s">
        <v>1073</v>
      </c>
      <c r="F820" s="129" t="s">
        <v>1074</v>
      </c>
      <c r="I820" s="122"/>
      <c r="J820" s="130">
        <f>BK820</f>
        <v>0</v>
      </c>
      <c r="L820" s="119"/>
      <c r="M820" s="124"/>
      <c r="P820" s="125">
        <f>SUM(P821:P824)</f>
        <v>0</v>
      </c>
      <c r="R820" s="125">
        <f>SUM(R821:R824)</f>
        <v>0</v>
      </c>
      <c r="T820" s="126">
        <f>SUM(T821:T824)</f>
        <v>0</v>
      </c>
      <c r="AR820" s="120" t="s">
        <v>165</v>
      </c>
      <c r="AT820" s="127" t="s">
        <v>77</v>
      </c>
      <c r="AU820" s="127" t="s">
        <v>86</v>
      </c>
      <c r="AY820" s="120" t="s">
        <v>144</v>
      </c>
      <c r="BK820" s="128">
        <f>SUM(BK821:BK824)</f>
        <v>0</v>
      </c>
    </row>
    <row r="821" spans="2:65" s="1" customFormat="1" ht="44.25" customHeight="1">
      <c r="B821" s="31"/>
      <c r="C821" s="131" t="s">
        <v>1075</v>
      </c>
      <c r="D821" s="131" t="s">
        <v>146</v>
      </c>
      <c r="E821" s="132" t="s">
        <v>1076</v>
      </c>
      <c r="F821" s="133" t="s">
        <v>1077</v>
      </c>
      <c r="G821" s="134" t="s">
        <v>404</v>
      </c>
      <c r="H821" s="135">
        <v>1</v>
      </c>
      <c r="I821" s="136"/>
      <c r="J821" s="137">
        <f>ROUND(I821*H821,2)</f>
        <v>0</v>
      </c>
      <c r="K821" s="133" t="s">
        <v>271</v>
      </c>
      <c r="L821" s="31"/>
      <c r="M821" s="138" t="s">
        <v>1</v>
      </c>
      <c r="N821" s="139" t="s">
        <v>44</v>
      </c>
      <c r="P821" s="140">
        <f>O821*H821</f>
        <v>0</v>
      </c>
      <c r="Q821" s="140">
        <v>0</v>
      </c>
      <c r="R821" s="140">
        <f>Q821*H821</f>
        <v>0</v>
      </c>
      <c r="S821" s="140">
        <v>0</v>
      </c>
      <c r="T821" s="141">
        <f>S821*H821</f>
        <v>0</v>
      </c>
      <c r="AR821" s="142" t="s">
        <v>445</v>
      </c>
      <c r="AT821" s="142" t="s">
        <v>146</v>
      </c>
      <c r="AU821" s="142" t="s">
        <v>152</v>
      </c>
      <c r="AY821" s="16" t="s">
        <v>144</v>
      </c>
      <c r="BE821" s="143">
        <f>IF(N821="základní",J821,0)</f>
        <v>0</v>
      </c>
      <c r="BF821" s="143">
        <f>IF(N821="snížená",J821,0)</f>
        <v>0</v>
      </c>
      <c r="BG821" s="143">
        <f>IF(N821="zákl. přenesená",J821,0)</f>
        <v>0</v>
      </c>
      <c r="BH821" s="143">
        <f>IF(N821="sníž. přenesená",J821,0)</f>
        <v>0</v>
      </c>
      <c r="BI821" s="143">
        <f>IF(N821="nulová",J821,0)</f>
        <v>0</v>
      </c>
      <c r="BJ821" s="16" t="s">
        <v>152</v>
      </c>
      <c r="BK821" s="143">
        <f>ROUND(I821*H821,2)</f>
        <v>0</v>
      </c>
      <c r="BL821" s="16" t="s">
        <v>445</v>
      </c>
      <c r="BM821" s="142" t="s">
        <v>1078</v>
      </c>
    </row>
    <row r="822" spans="2:51" s="12" customFormat="1" ht="10.2">
      <c r="B822" s="144"/>
      <c r="D822" s="145" t="s">
        <v>154</v>
      </c>
      <c r="E822" s="146" t="s">
        <v>1</v>
      </c>
      <c r="F822" s="147" t="s">
        <v>1079</v>
      </c>
      <c r="H822" s="146" t="s">
        <v>1</v>
      </c>
      <c r="I822" s="148"/>
      <c r="L822" s="144"/>
      <c r="M822" s="149"/>
      <c r="T822" s="150"/>
      <c r="AT822" s="146" t="s">
        <v>154</v>
      </c>
      <c r="AU822" s="146" t="s">
        <v>152</v>
      </c>
      <c r="AV822" s="12" t="s">
        <v>86</v>
      </c>
      <c r="AW822" s="12" t="s">
        <v>34</v>
      </c>
      <c r="AX822" s="12" t="s">
        <v>78</v>
      </c>
      <c r="AY822" s="146" t="s">
        <v>144</v>
      </c>
    </row>
    <row r="823" spans="2:51" s="13" customFormat="1" ht="10.2">
      <c r="B823" s="151"/>
      <c r="D823" s="145" t="s">
        <v>154</v>
      </c>
      <c r="E823" s="152" t="s">
        <v>1</v>
      </c>
      <c r="F823" s="153" t="s">
        <v>86</v>
      </c>
      <c r="H823" s="154">
        <v>1</v>
      </c>
      <c r="I823" s="155"/>
      <c r="L823" s="151"/>
      <c r="M823" s="156"/>
      <c r="T823" s="157"/>
      <c r="AT823" s="152" t="s">
        <v>154</v>
      </c>
      <c r="AU823" s="152" t="s">
        <v>152</v>
      </c>
      <c r="AV823" s="13" t="s">
        <v>152</v>
      </c>
      <c r="AW823" s="13" t="s">
        <v>34</v>
      </c>
      <c r="AX823" s="13" t="s">
        <v>78</v>
      </c>
      <c r="AY823" s="152" t="s">
        <v>144</v>
      </c>
    </row>
    <row r="824" spans="2:51" s="14" customFormat="1" ht="10.2">
      <c r="B824" s="158"/>
      <c r="D824" s="145" t="s">
        <v>154</v>
      </c>
      <c r="E824" s="159" t="s">
        <v>1</v>
      </c>
      <c r="F824" s="160" t="s">
        <v>158</v>
      </c>
      <c r="H824" s="161">
        <v>1</v>
      </c>
      <c r="I824" s="162"/>
      <c r="L824" s="158"/>
      <c r="M824" s="163"/>
      <c r="T824" s="164"/>
      <c r="AT824" s="159" t="s">
        <v>154</v>
      </c>
      <c r="AU824" s="159" t="s">
        <v>152</v>
      </c>
      <c r="AV824" s="14" t="s">
        <v>151</v>
      </c>
      <c r="AW824" s="14" t="s">
        <v>34</v>
      </c>
      <c r="AX824" s="14" t="s">
        <v>86</v>
      </c>
      <c r="AY824" s="159" t="s">
        <v>144</v>
      </c>
    </row>
    <row r="825" spans="2:63" s="11" customFormat="1" ht="25.95" customHeight="1">
      <c r="B825" s="119"/>
      <c r="D825" s="120" t="s">
        <v>77</v>
      </c>
      <c r="E825" s="121" t="s">
        <v>1080</v>
      </c>
      <c r="F825" s="121" t="s">
        <v>1081</v>
      </c>
      <c r="I825" s="122"/>
      <c r="J825" s="123">
        <f>BK825</f>
        <v>0</v>
      </c>
      <c r="L825" s="119"/>
      <c r="M825" s="124"/>
      <c r="P825" s="125">
        <f>SUM(P826:P833)</f>
        <v>0</v>
      </c>
      <c r="R825" s="125">
        <f>SUM(R826:R833)</f>
        <v>0</v>
      </c>
      <c r="T825" s="126">
        <f>SUM(T826:T833)</f>
        <v>0</v>
      </c>
      <c r="AR825" s="120" t="s">
        <v>151</v>
      </c>
      <c r="AT825" s="127" t="s">
        <v>77</v>
      </c>
      <c r="AU825" s="127" t="s">
        <v>78</v>
      </c>
      <c r="AY825" s="120" t="s">
        <v>144</v>
      </c>
      <c r="BK825" s="128">
        <f>SUM(BK826:BK833)</f>
        <v>0</v>
      </c>
    </row>
    <row r="826" spans="2:65" s="1" customFormat="1" ht="21.75" customHeight="1">
      <c r="B826" s="31"/>
      <c r="C826" s="131" t="s">
        <v>1082</v>
      </c>
      <c r="D826" s="131" t="s">
        <v>146</v>
      </c>
      <c r="E826" s="132" t="s">
        <v>1083</v>
      </c>
      <c r="F826" s="133" t="s">
        <v>1084</v>
      </c>
      <c r="G826" s="134" t="s">
        <v>253</v>
      </c>
      <c r="H826" s="135">
        <v>1</v>
      </c>
      <c r="I826" s="136"/>
      <c r="J826" s="137">
        <f>ROUND(I826*H826,2)</f>
        <v>0</v>
      </c>
      <c r="K826" s="133" t="s">
        <v>1</v>
      </c>
      <c r="L826" s="31"/>
      <c r="M826" s="138" t="s">
        <v>1</v>
      </c>
      <c r="N826" s="139" t="s">
        <v>44</v>
      </c>
      <c r="P826" s="140">
        <f>O826*H826</f>
        <v>0</v>
      </c>
      <c r="Q826" s="140">
        <v>0</v>
      </c>
      <c r="R826" s="140">
        <f>Q826*H826</f>
        <v>0</v>
      </c>
      <c r="S826" s="140">
        <v>0</v>
      </c>
      <c r="T826" s="141">
        <f>S826*H826</f>
        <v>0</v>
      </c>
      <c r="AR826" s="142" t="s">
        <v>1085</v>
      </c>
      <c r="AT826" s="142" t="s">
        <v>146</v>
      </c>
      <c r="AU826" s="142" t="s">
        <v>86</v>
      </c>
      <c r="AY826" s="16" t="s">
        <v>144</v>
      </c>
      <c r="BE826" s="143">
        <f>IF(N826="základní",J826,0)</f>
        <v>0</v>
      </c>
      <c r="BF826" s="143">
        <f>IF(N826="snížená",J826,0)</f>
        <v>0</v>
      </c>
      <c r="BG826" s="143">
        <f>IF(N826="zákl. přenesená",J826,0)</f>
        <v>0</v>
      </c>
      <c r="BH826" s="143">
        <f>IF(N826="sníž. přenesená",J826,0)</f>
        <v>0</v>
      </c>
      <c r="BI826" s="143">
        <f>IF(N826="nulová",J826,0)</f>
        <v>0</v>
      </c>
      <c r="BJ826" s="16" t="s">
        <v>152</v>
      </c>
      <c r="BK826" s="143">
        <f>ROUND(I826*H826,2)</f>
        <v>0</v>
      </c>
      <c r="BL826" s="16" t="s">
        <v>1085</v>
      </c>
      <c r="BM826" s="142" t="s">
        <v>1086</v>
      </c>
    </row>
    <row r="827" spans="2:47" s="1" customFormat="1" ht="67.2">
      <c r="B827" s="31"/>
      <c r="D827" s="145" t="s">
        <v>222</v>
      </c>
      <c r="F827" s="165" t="s">
        <v>1087</v>
      </c>
      <c r="I827" s="166"/>
      <c r="L827" s="31"/>
      <c r="M827" s="167"/>
      <c r="T827" s="55"/>
      <c r="AT827" s="16" t="s">
        <v>222</v>
      </c>
      <c r="AU827" s="16" t="s">
        <v>86</v>
      </c>
    </row>
    <row r="828" spans="2:51" s="12" customFormat="1" ht="30.6">
      <c r="B828" s="144"/>
      <c r="D828" s="145" t="s">
        <v>154</v>
      </c>
      <c r="E828" s="146" t="s">
        <v>1</v>
      </c>
      <c r="F828" s="147" t="s">
        <v>1088</v>
      </c>
      <c r="H828" s="146" t="s">
        <v>1</v>
      </c>
      <c r="I828" s="148"/>
      <c r="L828" s="144"/>
      <c r="M828" s="149"/>
      <c r="T828" s="150"/>
      <c r="AT828" s="146" t="s">
        <v>154</v>
      </c>
      <c r="AU828" s="146" t="s">
        <v>86</v>
      </c>
      <c r="AV828" s="12" t="s">
        <v>86</v>
      </c>
      <c r="AW828" s="12" t="s">
        <v>34</v>
      </c>
      <c r="AX828" s="12" t="s">
        <v>78</v>
      </c>
      <c r="AY828" s="146" t="s">
        <v>144</v>
      </c>
    </row>
    <row r="829" spans="2:51" s="12" customFormat="1" ht="20.4">
      <c r="B829" s="144"/>
      <c r="D829" s="145" t="s">
        <v>154</v>
      </c>
      <c r="E829" s="146" t="s">
        <v>1</v>
      </c>
      <c r="F829" s="147" t="s">
        <v>1089</v>
      </c>
      <c r="H829" s="146" t="s">
        <v>1</v>
      </c>
      <c r="I829" s="148"/>
      <c r="L829" s="144"/>
      <c r="M829" s="149"/>
      <c r="T829" s="150"/>
      <c r="AT829" s="146" t="s">
        <v>154</v>
      </c>
      <c r="AU829" s="146" t="s">
        <v>86</v>
      </c>
      <c r="AV829" s="12" t="s">
        <v>86</v>
      </c>
      <c r="AW829" s="12" t="s">
        <v>34</v>
      </c>
      <c r="AX829" s="12" t="s">
        <v>78</v>
      </c>
      <c r="AY829" s="146" t="s">
        <v>144</v>
      </c>
    </row>
    <row r="830" spans="2:51" s="12" customFormat="1" ht="10.2">
      <c r="B830" s="144"/>
      <c r="D830" s="145" t="s">
        <v>154</v>
      </c>
      <c r="E830" s="146" t="s">
        <v>1</v>
      </c>
      <c r="F830" s="147" t="s">
        <v>1090</v>
      </c>
      <c r="H830" s="146" t="s">
        <v>1</v>
      </c>
      <c r="I830" s="148"/>
      <c r="L830" s="144"/>
      <c r="M830" s="149"/>
      <c r="T830" s="150"/>
      <c r="AT830" s="146" t="s">
        <v>154</v>
      </c>
      <c r="AU830" s="146" t="s">
        <v>86</v>
      </c>
      <c r="AV830" s="12" t="s">
        <v>86</v>
      </c>
      <c r="AW830" s="12" t="s">
        <v>34</v>
      </c>
      <c r="AX830" s="12" t="s">
        <v>78</v>
      </c>
      <c r="AY830" s="146" t="s">
        <v>144</v>
      </c>
    </row>
    <row r="831" spans="2:51" s="12" customFormat="1" ht="10.2">
      <c r="B831" s="144"/>
      <c r="D831" s="145" t="s">
        <v>154</v>
      </c>
      <c r="E831" s="146" t="s">
        <v>1</v>
      </c>
      <c r="F831" s="147" t="s">
        <v>1091</v>
      </c>
      <c r="H831" s="146" t="s">
        <v>1</v>
      </c>
      <c r="I831" s="148"/>
      <c r="L831" s="144"/>
      <c r="M831" s="149"/>
      <c r="T831" s="150"/>
      <c r="AT831" s="146" t="s">
        <v>154</v>
      </c>
      <c r="AU831" s="146" t="s">
        <v>86</v>
      </c>
      <c r="AV831" s="12" t="s">
        <v>86</v>
      </c>
      <c r="AW831" s="12" t="s">
        <v>34</v>
      </c>
      <c r="AX831" s="12" t="s">
        <v>78</v>
      </c>
      <c r="AY831" s="146" t="s">
        <v>144</v>
      </c>
    </row>
    <row r="832" spans="2:51" s="13" customFormat="1" ht="10.2">
      <c r="B832" s="151"/>
      <c r="D832" s="145" t="s">
        <v>154</v>
      </c>
      <c r="E832" s="152" t="s">
        <v>1</v>
      </c>
      <c r="F832" s="153" t="s">
        <v>86</v>
      </c>
      <c r="H832" s="154">
        <v>1</v>
      </c>
      <c r="I832" s="155"/>
      <c r="L832" s="151"/>
      <c r="M832" s="156"/>
      <c r="T832" s="157"/>
      <c r="AT832" s="152" t="s">
        <v>154</v>
      </c>
      <c r="AU832" s="152" t="s">
        <v>86</v>
      </c>
      <c r="AV832" s="13" t="s">
        <v>152</v>
      </c>
      <c r="AW832" s="13" t="s">
        <v>34</v>
      </c>
      <c r="AX832" s="13" t="s">
        <v>78</v>
      </c>
      <c r="AY832" s="152" t="s">
        <v>144</v>
      </c>
    </row>
    <row r="833" spans="2:51" s="14" customFormat="1" ht="10.2">
      <c r="B833" s="158"/>
      <c r="D833" s="145" t="s">
        <v>154</v>
      </c>
      <c r="E833" s="159" t="s">
        <v>1</v>
      </c>
      <c r="F833" s="160" t="s">
        <v>158</v>
      </c>
      <c r="H833" s="161">
        <v>1</v>
      </c>
      <c r="I833" s="162"/>
      <c r="L833" s="158"/>
      <c r="M833" s="179"/>
      <c r="N833" s="180"/>
      <c r="O833" s="180"/>
      <c r="P833" s="180"/>
      <c r="Q833" s="180"/>
      <c r="R833" s="180"/>
      <c r="S833" s="180"/>
      <c r="T833" s="181"/>
      <c r="AT833" s="159" t="s">
        <v>154</v>
      </c>
      <c r="AU833" s="159" t="s">
        <v>86</v>
      </c>
      <c r="AV833" s="14" t="s">
        <v>151</v>
      </c>
      <c r="AW833" s="14" t="s">
        <v>34</v>
      </c>
      <c r="AX833" s="14" t="s">
        <v>86</v>
      </c>
      <c r="AY833" s="159" t="s">
        <v>144</v>
      </c>
    </row>
    <row r="834" spans="2:12" s="1" customFormat="1" ht="6.9" customHeight="1">
      <c r="B834" s="43"/>
      <c r="C834" s="44"/>
      <c r="D834" s="44"/>
      <c r="E834" s="44"/>
      <c r="F834" s="44"/>
      <c r="G834" s="44"/>
      <c r="H834" s="44"/>
      <c r="I834" s="44"/>
      <c r="J834" s="44"/>
      <c r="K834" s="44"/>
      <c r="L834" s="31"/>
    </row>
  </sheetData>
  <sheetProtection algorithmName="SHA-512" hashValue="k03F9QLwbvYp0IgusPektc3sakoiHJjMn0qM7AJu+If9sRq6rbtdrcM5ax+QXmkNQy20k8Rw7b72TJqQDlJXuw==" saltValue="MQ5Wpo1uVC7vqWRD9glLn90V3GfFAlhCBNI6yoxL8U+7JUdbLQbg7E7ks8RH0qBdBm9RylmwO+Mt1g8+AaeRgg==" spinCount="100000" sheet="1" objects="1" scenarios="1" formatColumns="0" formatRows="0" autoFilter="0"/>
  <autoFilter ref="C139:K833"/>
  <mergeCells count="9">
    <mergeCell ref="E87:H87"/>
    <mergeCell ref="E130:H130"/>
    <mergeCell ref="E132:H13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31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10"/>
      <c r="M2" s="210"/>
      <c r="N2" s="210"/>
      <c r="O2" s="210"/>
      <c r="P2" s="210"/>
      <c r="Q2" s="210"/>
      <c r="R2" s="210"/>
      <c r="S2" s="210"/>
      <c r="T2" s="210"/>
      <c r="U2" s="210"/>
      <c r="V2" s="210"/>
      <c r="AT2" s="16" t="s">
        <v>90</v>
      </c>
    </row>
    <row r="3" spans="2:46" ht="6.9" customHeight="1">
      <c r="B3" s="17"/>
      <c r="C3" s="18"/>
      <c r="D3" s="18"/>
      <c r="E3" s="18"/>
      <c r="F3" s="18"/>
      <c r="G3" s="18"/>
      <c r="H3" s="18"/>
      <c r="I3" s="18"/>
      <c r="J3" s="18"/>
      <c r="K3" s="18"/>
      <c r="L3" s="19"/>
      <c r="AT3" s="16" t="s">
        <v>86</v>
      </c>
    </row>
    <row r="4" spans="2:46" ht="24.9" customHeight="1">
      <c r="B4" s="19"/>
      <c r="D4" s="20" t="s">
        <v>97</v>
      </c>
      <c r="L4" s="19"/>
      <c r="M4" s="87" t="s">
        <v>10</v>
      </c>
      <c r="AT4" s="16" t="s">
        <v>4</v>
      </c>
    </row>
    <row r="5" spans="2:12" ht="6.9" customHeight="1">
      <c r="B5" s="19"/>
      <c r="L5" s="19"/>
    </row>
    <row r="6" spans="2:12" ht="12" customHeight="1">
      <c r="B6" s="19"/>
      <c r="D6" s="26" t="s">
        <v>16</v>
      </c>
      <c r="L6" s="19"/>
    </row>
    <row r="7" spans="2:12" ht="16.5" customHeight="1">
      <c r="B7" s="19"/>
      <c r="E7" s="225" t="str">
        <f>'Rekapitulace stavby'!K6</f>
        <v>Starobrněnská 7 – oprava uliční fasády a vstupní chodby</v>
      </c>
      <c r="F7" s="226"/>
      <c r="G7" s="226"/>
      <c r="H7" s="226"/>
      <c r="L7" s="19"/>
    </row>
    <row r="8" spans="2:12" s="1" customFormat="1" ht="12" customHeight="1">
      <c r="B8" s="31"/>
      <c r="D8" s="26" t="s">
        <v>98</v>
      </c>
      <c r="L8" s="31"/>
    </row>
    <row r="9" spans="2:12" s="1" customFormat="1" ht="16.5" customHeight="1">
      <c r="B9" s="31"/>
      <c r="E9" s="187" t="s">
        <v>1092</v>
      </c>
      <c r="F9" s="227"/>
      <c r="G9" s="227"/>
      <c r="H9" s="227"/>
      <c r="L9" s="31"/>
    </row>
    <row r="10" spans="2:12" s="1" customFormat="1" ht="10.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1" t="str">
        <f>'Rekapitulace stavby'!AN8</f>
        <v>20. 12. 2023</v>
      </c>
      <c r="L12" s="31"/>
    </row>
    <row r="13" spans="2:12" s="1" customFormat="1" ht="10.8" customHeight="1">
      <c r="B13" s="31"/>
      <c r="L13" s="31"/>
    </row>
    <row r="14" spans="2:12" s="1" customFormat="1" ht="12" customHeight="1">
      <c r="B14" s="31"/>
      <c r="D14" s="26" t="s">
        <v>24</v>
      </c>
      <c r="I14" s="26" t="s">
        <v>25</v>
      </c>
      <c r="J14" s="24" t="s">
        <v>26</v>
      </c>
      <c r="L14" s="31"/>
    </row>
    <row r="15" spans="2:12" s="1" customFormat="1" ht="18" customHeight="1">
      <c r="B15" s="31"/>
      <c r="E15" s="24" t="s">
        <v>27</v>
      </c>
      <c r="I15" s="26" t="s">
        <v>28</v>
      </c>
      <c r="J15" s="24" t="s">
        <v>1</v>
      </c>
      <c r="L15" s="31"/>
    </row>
    <row r="16" spans="2:12" s="1" customFormat="1" ht="6.9" customHeight="1">
      <c r="B16" s="31"/>
      <c r="L16" s="31"/>
    </row>
    <row r="17" spans="2:12" s="1" customFormat="1" ht="12" customHeight="1">
      <c r="B17" s="31"/>
      <c r="D17" s="26" t="s">
        <v>29</v>
      </c>
      <c r="I17" s="26" t="s">
        <v>25</v>
      </c>
      <c r="J17" s="27" t="str">
        <f>'Rekapitulace stavby'!AN13</f>
        <v>Vyplň údaj</v>
      </c>
      <c r="L17" s="31"/>
    </row>
    <row r="18" spans="2:12" s="1" customFormat="1" ht="18" customHeight="1">
      <c r="B18" s="31"/>
      <c r="E18" s="228" t="str">
        <f>'Rekapitulace stavby'!E14</f>
        <v>Vyplň údaj</v>
      </c>
      <c r="F18" s="209"/>
      <c r="G18" s="209"/>
      <c r="H18" s="209"/>
      <c r="I18" s="26" t="s">
        <v>28</v>
      </c>
      <c r="J18" s="27" t="str">
        <f>'Rekapitulace stavby'!AN14</f>
        <v>Vyplň údaj</v>
      </c>
      <c r="L18" s="31"/>
    </row>
    <row r="19" spans="2:12" s="1" customFormat="1" ht="6.9" customHeight="1">
      <c r="B19" s="31"/>
      <c r="L19" s="31"/>
    </row>
    <row r="20" spans="2:12" s="1" customFormat="1" ht="12" customHeight="1">
      <c r="B20" s="31"/>
      <c r="D20" s="26" t="s">
        <v>31</v>
      </c>
      <c r="I20" s="26" t="s">
        <v>25</v>
      </c>
      <c r="J20" s="24" t="s">
        <v>32</v>
      </c>
      <c r="L20" s="31"/>
    </row>
    <row r="21" spans="2:12" s="1" customFormat="1" ht="18" customHeight="1">
      <c r="B21" s="31"/>
      <c r="E21" s="24" t="s">
        <v>33</v>
      </c>
      <c r="I21" s="26" t="s">
        <v>28</v>
      </c>
      <c r="J21" s="24" t="s">
        <v>1</v>
      </c>
      <c r="L21" s="31"/>
    </row>
    <row r="22" spans="2:12" s="1" customFormat="1" ht="6.9" customHeight="1">
      <c r="B22" s="31"/>
      <c r="L22" s="31"/>
    </row>
    <row r="23" spans="2:12" s="1" customFormat="1" ht="12" customHeight="1">
      <c r="B23" s="31"/>
      <c r="D23" s="26" t="s">
        <v>35</v>
      </c>
      <c r="I23" s="26" t="s">
        <v>25</v>
      </c>
      <c r="J23" s="24" t="s">
        <v>1</v>
      </c>
      <c r="L23" s="31"/>
    </row>
    <row r="24" spans="2:12" s="1" customFormat="1" ht="18" customHeight="1">
      <c r="B24" s="31"/>
      <c r="E24" s="24" t="s">
        <v>36</v>
      </c>
      <c r="I24" s="26" t="s">
        <v>28</v>
      </c>
      <c r="J24" s="24" t="s">
        <v>1</v>
      </c>
      <c r="L24" s="31"/>
    </row>
    <row r="25" spans="2:12" s="1" customFormat="1" ht="6.9" customHeight="1">
      <c r="B25" s="31"/>
      <c r="L25" s="31"/>
    </row>
    <row r="26" spans="2:12" s="1" customFormat="1" ht="12" customHeight="1">
      <c r="B26" s="31"/>
      <c r="D26" s="26" t="s">
        <v>37</v>
      </c>
      <c r="L26" s="31"/>
    </row>
    <row r="27" spans="2:12" s="7" customFormat="1" ht="16.5" customHeight="1">
      <c r="B27" s="88"/>
      <c r="E27" s="214" t="s">
        <v>1</v>
      </c>
      <c r="F27" s="214"/>
      <c r="G27" s="214"/>
      <c r="H27" s="214"/>
      <c r="L27" s="88"/>
    </row>
    <row r="28" spans="2:12" s="1" customFormat="1" ht="6.9" customHeight="1">
      <c r="B28" s="31"/>
      <c r="L28" s="31"/>
    </row>
    <row r="29" spans="2:12" s="1" customFormat="1" ht="6.9" customHeight="1">
      <c r="B29" s="31"/>
      <c r="D29" s="52"/>
      <c r="E29" s="52"/>
      <c r="F29" s="52"/>
      <c r="G29" s="52"/>
      <c r="H29" s="52"/>
      <c r="I29" s="52"/>
      <c r="J29" s="52"/>
      <c r="K29" s="52"/>
      <c r="L29" s="31"/>
    </row>
    <row r="30" spans="2:12" s="1" customFormat="1" ht="25.35" customHeight="1">
      <c r="B30" s="31"/>
      <c r="D30" s="89" t="s">
        <v>38</v>
      </c>
      <c r="J30" s="65">
        <f>ROUND(J129,2)</f>
        <v>0</v>
      </c>
      <c r="L30" s="31"/>
    </row>
    <row r="31" spans="2:12" s="1" customFormat="1" ht="6.9" customHeight="1">
      <c r="B31" s="31"/>
      <c r="D31" s="52"/>
      <c r="E31" s="52"/>
      <c r="F31" s="52"/>
      <c r="G31" s="52"/>
      <c r="H31" s="52"/>
      <c r="I31" s="52"/>
      <c r="J31" s="52"/>
      <c r="K31" s="52"/>
      <c r="L31" s="31"/>
    </row>
    <row r="32" spans="2:12" s="1" customFormat="1" ht="14.4" customHeight="1">
      <c r="B32" s="31"/>
      <c r="F32" s="34" t="s">
        <v>40</v>
      </c>
      <c r="I32" s="34" t="s">
        <v>39</v>
      </c>
      <c r="J32" s="34" t="s">
        <v>41</v>
      </c>
      <c r="L32" s="31"/>
    </row>
    <row r="33" spans="2:12" s="1" customFormat="1" ht="14.4" customHeight="1">
      <c r="B33" s="31"/>
      <c r="D33" s="54" t="s">
        <v>42</v>
      </c>
      <c r="E33" s="26" t="s">
        <v>43</v>
      </c>
      <c r="F33" s="90">
        <f>ROUND((SUM(BE129:BE1316)),2)</f>
        <v>0</v>
      </c>
      <c r="I33" s="91">
        <v>0.21</v>
      </c>
      <c r="J33" s="90">
        <f>ROUND(((SUM(BE129:BE1316))*I33),2)</f>
        <v>0</v>
      </c>
      <c r="L33" s="31"/>
    </row>
    <row r="34" spans="2:12" s="1" customFormat="1" ht="14.4" customHeight="1">
      <c r="B34" s="31"/>
      <c r="E34" s="26" t="s">
        <v>44</v>
      </c>
      <c r="F34" s="90">
        <f>ROUND((SUM(BF129:BF1316)),2)</f>
        <v>0</v>
      </c>
      <c r="I34" s="91">
        <v>0.15</v>
      </c>
      <c r="J34" s="90">
        <f>ROUND(((SUM(BF129:BF1316))*I34),2)</f>
        <v>0</v>
      </c>
      <c r="L34" s="31"/>
    </row>
    <row r="35" spans="2:12" s="1" customFormat="1" ht="14.4" customHeight="1" hidden="1">
      <c r="B35" s="31"/>
      <c r="E35" s="26" t="s">
        <v>45</v>
      </c>
      <c r="F35" s="90">
        <f>ROUND((SUM(BG129:BG1316)),2)</f>
        <v>0</v>
      </c>
      <c r="I35" s="91">
        <v>0.21</v>
      </c>
      <c r="J35" s="90">
        <f>0</f>
        <v>0</v>
      </c>
      <c r="L35" s="31"/>
    </row>
    <row r="36" spans="2:12" s="1" customFormat="1" ht="14.4" customHeight="1" hidden="1">
      <c r="B36" s="31"/>
      <c r="E36" s="26" t="s">
        <v>46</v>
      </c>
      <c r="F36" s="90">
        <f>ROUND((SUM(BH129:BH1316)),2)</f>
        <v>0</v>
      </c>
      <c r="I36" s="91">
        <v>0.15</v>
      </c>
      <c r="J36" s="90">
        <f>0</f>
        <v>0</v>
      </c>
      <c r="L36" s="31"/>
    </row>
    <row r="37" spans="2:12" s="1" customFormat="1" ht="14.4" customHeight="1" hidden="1">
      <c r="B37" s="31"/>
      <c r="E37" s="26" t="s">
        <v>47</v>
      </c>
      <c r="F37" s="90">
        <f>ROUND((SUM(BI129:BI1316)),2)</f>
        <v>0</v>
      </c>
      <c r="I37" s="91">
        <v>0</v>
      </c>
      <c r="J37" s="90">
        <f>0</f>
        <v>0</v>
      </c>
      <c r="L37" s="31"/>
    </row>
    <row r="38" spans="2:12" s="1" customFormat="1" ht="6.9"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51</v>
      </c>
      <c r="E50" s="41"/>
      <c r="F50" s="41"/>
      <c r="G50" s="40" t="s">
        <v>52</v>
      </c>
      <c r="H50" s="41"/>
      <c r="I50" s="41"/>
      <c r="J50" s="41"/>
      <c r="K50" s="41"/>
      <c r="L50" s="31"/>
    </row>
    <row r="51" spans="2:12" ht="10.2">
      <c r="B51" s="19"/>
      <c r="L51" s="19"/>
    </row>
    <row r="52" spans="2:12" ht="10.2">
      <c r="B52" s="19"/>
      <c r="L52" s="19"/>
    </row>
    <row r="53" spans="2:12" ht="10.2">
      <c r="B53" s="19"/>
      <c r="L53" s="19"/>
    </row>
    <row r="54" spans="2:12" ht="10.2">
      <c r="B54" s="19"/>
      <c r="L54" s="19"/>
    </row>
    <row r="55" spans="2:12" ht="10.2">
      <c r="B55" s="19"/>
      <c r="L55" s="19"/>
    </row>
    <row r="56" spans="2:12" ht="10.2">
      <c r="B56" s="19"/>
      <c r="L56" s="19"/>
    </row>
    <row r="57" spans="2:12" ht="10.2">
      <c r="B57" s="19"/>
      <c r="L57" s="19"/>
    </row>
    <row r="58" spans="2:12" ht="10.2">
      <c r="B58" s="19"/>
      <c r="L58" s="19"/>
    </row>
    <row r="59" spans="2:12" ht="10.2">
      <c r="B59" s="19"/>
      <c r="L59" s="19"/>
    </row>
    <row r="60" spans="2:12" ht="10.2">
      <c r="B60" s="19"/>
      <c r="L60" s="19"/>
    </row>
    <row r="61" spans="2:12" s="1" customFormat="1" ht="13.2">
      <c r="B61" s="31"/>
      <c r="D61" s="42" t="s">
        <v>53</v>
      </c>
      <c r="E61" s="33"/>
      <c r="F61" s="98" t="s">
        <v>54</v>
      </c>
      <c r="G61" s="42" t="s">
        <v>53</v>
      </c>
      <c r="H61" s="33"/>
      <c r="I61" s="33"/>
      <c r="J61" s="99" t="s">
        <v>54</v>
      </c>
      <c r="K61" s="33"/>
      <c r="L61" s="31"/>
    </row>
    <row r="62" spans="2:12" ht="10.2">
      <c r="B62" s="19"/>
      <c r="L62" s="19"/>
    </row>
    <row r="63" spans="2:12" ht="10.2">
      <c r="B63" s="19"/>
      <c r="L63" s="19"/>
    </row>
    <row r="64" spans="2:12" ht="10.2">
      <c r="B64" s="19"/>
      <c r="L64" s="19"/>
    </row>
    <row r="65" spans="2:12" s="1" customFormat="1" ht="13.2">
      <c r="B65" s="31"/>
      <c r="D65" s="40" t="s">
        <v>55</v>
      </c>
      <c r="E65" s="41"/>
      <c r="F65" s="41"/>
      <c r="G65" s="40" t="s">
        <v>56</v>
      </c>
      <c r="H65" s="41"/>
      <c r="I65" s="41"/>
      <c r="J65" s="41"/>
      <c r="K65" s="41"/>
      <c r="L65" s="31"/>
    </row>
    <row r="66" spans="2:12" ht="10.2">
      <c r="B66" s="19"/>
      <c r="L66" s="19"/>
    </row>
    <row r="67" spans="2:12" ht="10.2">
      <c r="B67" s="19"/>
      <c r="L67" s="19"/>
    </row>
    <row r="68" spans="2:12" ht="10.2">
      <c r="B68" s="19"/>
      <c r="L68" s="19"/>
    </row>
    <row r="69" spans="2:12" ht="10.2">
      <c r="B69" s="19"/>
      <c r="L69" s="19"/>
    </row>
    <row r="70" spans="2:12" ht="10.2">
      <c r="B70" s="19"/>
      <c r="L70" s="19"/>
    </row>
    <row r="71" spans="2:12" ht="10.2">
      <c r="B71" s="19"/>
      <c r="L71" s="19"/>
    </row>
    <row r="72" spans="2:12" ht="10.2">
      <c r="B72" s="19"/>
      <c r="L72" s="19"/>
    </row>
    <row r="73" spans="2:12" ht="10.2">
      <c r="B73" s="19"/>
      <c r="L73" s="19"/>
    </row>
    <row r="74" spans="2:12" ht="10.2">
      <c r="B74" s="19"/>
      <c r="L74" s="19"/>
    </row>
    <row r="75" spans="2:12" ht="10.2">
      <c r="B75" s="19"/>
      <c r="L75" s="19"/>
    </row>
    <row r="76" spans="2:12" s="1" customFormat="1" ht="13.2">
      <c r="B76" s="31"/>
      <c r="D76" s="42" t="s">
        <v>53</v>
      </c>
      <c r="E76" s="33"/>
      <c r="F76" s="98" t="s">
        <v>54</v>
      </c>
      <c r="G76" s="42" t="s">
        <v>53</v>
      </c>
      <c r="H76" s="33"/>
      <c r="I76" s="33"/>
      <c r="J76" s="99" t="s">
        <v>54</v>
      </c>
      <c r="K76" s="33"/>
      <c r="L76" s="31"/>
    </row>
    <row r="77" spans="2:12" s="1" customFormat="1" ht="14.4" customHeight="1">
      <c r="B77" s="43"/>
      <c r="C77" s="44"/>
      <c r="D77" s="44"/>
      <c r="E77" s="44"/>
      <c r="F77" s="44"/>
      <c r="G77" s="44"/>
      <c r="H77" s="44"/>
      <c r="I77" s="44"/>
      <c r="J77" s="44"/>
      <c r="K77" s="44"/>
      <c r="L77" s="31"/>
    </row>
    <row r="81" spans="2:12" s="1" customFormat="1" ht="6.9" customHeight="1">
      <c r="B81" s="45"/>
      <c r="C81" s="46"/>
      <c r="D81" s="46"/>
      <c r="E81" s="46"/>
      <c r="F81" s="46"/>
      <c r="G81" s="46"/>
      <c r="H81" s="46"/>
      <c r="I81" s="46"/>
      <c r="J81" s="46"/>
      <c r="K81" s="46"/>
      <c r="L81" s="31"/>
    </row>
    <row r="82" spans="2:12" s="1" customFormat="1" ht="24.9" customHeight="1">
      <c r="B82" s="31"/>
      <c r="C82" s="20" t="s">
        <v>100</v>
      </c>
      <c r="L82" s="31"/>
    </row>
    <row r="83" spans="2:12" s="1" customFormat="1" ht="6.9" customHeight="1">
      <c r="B83" s="31"/>
      <c r="L83" s="31"/>
    </row>
    <row r="84" spans="2:12" s="1" customFormat="1" ht="12" customHeight="1">
      <c r="B84" s="31"/>
      <c r="C84" s="26" t="s">
        <v>16</v>
      </c>
      <c r="L84" s="31"/>
    </row>
    <row r="85" spans="2:12" s="1" customFormat="1" ht="16.5" customHeight="1">
      <c r="B85" s="31"/>
      <c r="E85" s="225" t="str">
        <f>E7</f>
        <v>Starobrněnská 7 – oprava uliční fasády a vstupní chodby</v>
      </c>
      <c r="F85" s="226"/>
      <c r="G85" s="226"/>
      <c r="H85" s="226"/>
      <c r="L85" s="31"/>
    </row>
    <row r="86" spans="2:12" s="1" customFormat="1" ht="12" customHeight="1">
      <c r="B86" s="31"/>
      <c r="C86" s="26" t="s">
        <v>98</v>
      </c>
      <c r="L86" s="31"/>
    </row>
    <row r="87" spans="2:12" s="1" customFormat="1" ht="16.5" customHeight="1">
      <c r="B87" s="31"/>
      <c r="E87" s="187" t="str">
        <f>E9</f>
        <v>02 - oprava vnitřních prostor</v>
      </c>
      <c r="F87" s="227"/>
      <c r="G87" s="227"/>
      <c r="H87" s="227"/>
      <c r="L87" s="31"/>
    </row>
    <row r="88" spans="2:12" s="1" customFormat="1" ht="6.9" customHeight="1">
      <c r="B88" s="31"/>
      <c r="L88" s="31"/>
    </row>
    <row r="89" spans="2:12" s="1" customFormat="1" ht="12" customHeight="1">
      <c r="B89" s="31"/>
      <c r="C89" s="26" t="s">
        <v>20</v>
      </c>
      <c r="F89" s="24" t="str">
        <f>F12</f>
        <v xml:space="preserve">č. p. 289/7; Brno-město [411582]; bytový dům </v>
      </c>
      <c r="I89" s="26" t="s">
        <v>22</v>
      </c>
      <c r="J89" s="51" t="str">
        <f>IF(J12="","",J12)</f>
        <v>20. 12. 2023</v>
      </c>
      <c r="L89" s="31"/>
    </row>
    <row r="90" spans="2:12" s="1" customFormat="1" ht="6.9" customHeight="1">
      <c r="B90" s="31"/>
      <c r="L90" s="31"/>
    </row>
    <row r="91" spans="2:12" s="1" customFormat="1" ht="40.05" customHeight="1">
      <c r="B91" s="31"/>
      <c r="C91" s="26" t="s">
        <v>24</v>
      </c>
      <c r="F91" s="24" t="str">
        <f>E15</f>
        <v>Statutární město Brno, Dominikánské náměstí 196/1</v>
      </c>
      <c r="I91" s="26" t="s">
        <v>31</v>
      </c>
      <c r="J91" s="29" t="str">
        <f>E21</f>
        <v>ARTHEON s.r.o., Kroftova 2619/45, 616 00 Brno</v>
      </c>
      <c r="L91" s="31"/>
    </row>
    <row r="92" spans="2:12" s="1" customFormat="1" ht="15.15" customHeight="1">
      <c r="B92" s="31"/>
      <c r="C92" s="26" t="s">
        <v>29</v>
      </c>
      <c r="F92" s="24" t="str">
        <f>IF(E18="","",E18)</f>
        <v>Vyplň údaj</v>
      </c>
      <c r="I92" s="26" t="s">
        <v>35</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8" customHeight="1">
      <c r="B96" s="31"/>
      <c r="C96" s="102" t="s">
        <v>103</v>
      </c>
      <c r="J96" s="65">
        <f>J129</f>
        <v>0</v>
      </c>
      <c r="L96" s="31"/>
      <c r="AU96" s="16" t="s">
        <v>104</v>
      </c>
    </row>
    <row r="97" spans="2:12" s="8" customFormat="1" ht="24.9" customHeight="1">
      <c r="B97" s="103"/>
      <c r="D97" s="104" t="s">
        <v>105</v>
      </c>
      <c r="E97" s="105"/>
      <c r="F97" s="105"/>
      <c r="G97" s="105"/>
      <c r="H97" s="105"/>
      <c r="I97" s="105"/>
      <c r="J97" s="106">
        <f>J130</f>
        <v>0</v>
      </c>
      <c r="L97" s="103"/>
    </row>
    <row r="98" spans="2:12" s="9" customFormat="1" ht="19.95" customHeight="1">
      <c r="B98" s="107"/>
      <c r="D98" s="108" t="s">
        <v>110</v>
      </c>
      <c r="E98" s="109"/>
      <c r="F98" s="109"/>
      <c r="G98" s="109"/>
      <c r="H98" s="109"/>
      <c r="I98" s="109"/>
      <c r="J98" s="110">
        <f>J131</f>
        <v>0</v>
      </c>
      <c r="L98" s="107"/>
    </row>
    <row r="99" spans="2:12" s="9" customFormat="1" ht="19.95" customHeight="1">
      <c r="B99" s="107"/>
      <c r="D99" s="108" t="s">
        <v>111</v>
      </c>
      <c r="E99" s="109"/>
      <c r="F99" s="109"/>
      <c r="G99" s="109"/>
      <c r="H99" s="109"/>
      <c r="I99" s="109"/>
      <c r="J99" s="110">
        <f>J397</f>
        <v>0</v>
      </c>
      <c r="L99" s="107"/>
    </row>
    <row r="100" spans="2:12" s="9" customFormat="1" ht="14.85" customHeight="1">
      <c r="B100" s="107"/>
      <c r="D100" s="108" t="s">
        <v>112</v>
      </c>
      <c r="E100" s="109"/>
      <c r="F100" s="109"/>
      <c r="G100" s="109"/>
      <c r="H100" s="109"/>
      <c r="I100" s="109"/>
      <c r="J100" s="110">
        <f>J545</f>
        <v>0</v>
      </c>
      <c r="L100" s="107"/>
    </row>
    <row r="101" spans="2:12" s="9" customFormat="1" ht="19.95" customHeight="1">
      <c r="B101" s="107"/>
      <c r="D101" s="108" t="s">
        <v>113</v>
      </c>
      <c r="E101" s="109"/>
      <c r="F101" s="109"/>
      <c r="G101" s="109"/>
      <c r="H101" s="109"/>
      <c r="I101" s="109"/>
      <c r="J101" s="110">
        <f>J547</f>
        <v>0</v>
      </c>
      <c r="L101" s="107"/>
    </row>
    <row r="102" spans="2:12" s="9" customFormat="1" ht="19.95" customHeight="1">
      <c r="B102" s="107"/>
      <c r="D102" s="108" t="s">
        <v>114</v>
      </c>
      <c r="E102" s="109"/>
      <c r="F102" s="109"/>
      <c r="G102" s="109"/>
      <c r="H102" s="109"/>
      <c r="I102" s="109"/>
      <c r="J102" s="110">
        <f>J553</f>
        <v>0</v>
      </c>
      <c r="L102" s="107"/>
    </row>
    <row r="103" spans="2:12" s="8" customFormat="1" ht="24.9" customHeight="1">
      <c r="B103" s="103"/>
      <c r="D103" s="104" t="s">
        <v>115</v>
      </c>
      <c r="E103" s="105"/>
      <c r="F103" s="105"/>
      <c r="G103" s="105"/>
      <c r="H103" s="105"/>
      <c r="I103" s="105"/>
      <c r="J103" s="106">
        <f>J555</f>
        <v>0</v>
      </c>
      <c r="L103" s="103"/>
    </row>
    <row r="104" spans="2:12" s="9" customFormat="1" ht="19.95" customHeight="1">
      <c r="B104" s="107"/>
      <c r="D104" s="108" t="s">
        <v>1093</v>
      </c>
      <c r="E104" s="109"/>
      <c r="F104" s="109"/>
      <c r="G104" s="109"/>
      <c r="H104" s="109"/>
      <c r="I104" s="109"/>
      <c r="J104" s="110">
        <f>J556</f>
        <v>0</v>
      </c>
      <c r="L104" s="107"/>
    </row>
    <row r="105" spans="2:12" s="9" customFormat="1" ht="19.95" customHeight="1">
      <c r="B105" s="107"/>
      <c r="D105" s="108" t="s">
        <v>118</v>
      </c>
      <c r="E105" s="109"/>
      <c r="F105" s="109"/>
      <c r="G105" s="109"/>
      <c r="H105" s="109"/>
      <c r="I105" s="109"/>
      <c r="J105" s="110">
        <f>J571</f>
        <v>0</v>
      </c>
      <c r="L105" s="107"/>
    </row>
    <row r="106" spans="2:12" s="9" customFormat="1" ht="19.95" customHeight="1">
      <c r="B106" s="107"/>
      <c r="D106" s="108" t="s">
        <v>1094</v>
      </c>
      <c r="E106" s="109"/>
      <c r="F106" s="109"/>
      <c r="G106" s="109"/>
      <c r="H106" s="109"/>
      <c r="I106" s="109"/>
      <c r="J106" s="110">
        <f>J614</f>
        <v>0</v>
      </c>
      <c r="L106" s="107"/>
    </row>
    <row r="107" spans="2:12" s="9" customFormat="1" ht="19.95" customHeight="1">
      <c r="B107" s="107"/>
      <c r="D107" s="108" t="s">
        <v>123</v>
      </c>
      <c r="E107" s="109"/>
      <c r="F107" s="109"/>
      <c r="G107" s="109"/>
      <c r="H107" s="109"/>
      <c r="I107" s="109"/>
      <c r="J107" s="110">
        <f>J642</f>
        <v>0</v>
      </c>
      <c r="L107" s="107"/>
    </row>
    <row r="108" spans="2:12" s="9" customFormat="1" ht="19.95" customHeight="1">
      <c r="B108" s="107"/>
      <c r="D108" s="108" t="s">
        <v>1095</v>
      </c>
      <c r="E108" s="109"/>
      <c r="F108" s="109"/>
      <c r="G108" s="109"/>
      <c r="H108" s="109"/>
      <c r="I108" s="109"/>
      <c r="J108" s="110">
        <f>J746</f>
        <v>0</v>
      </c>
      <c r="L108" s="107"/>
    </row>
    <row r="109" spans="2:12" s="9" customFormat="1" ht="19.95" customHeight="1">
      <c r="B109" s="107"/>
      <c r="D109" s="108" t="s">
        <v>1096</v>
      </c>
      <c r="E109" s="109"/>
      <c r="F109" s="109"/>
      <c r="G109" s="109"/>
      <c r="H109" s="109"/>
      <c r="I109" s="109"/>
      <c r="J109" s="110">
        <f>J1315</f>
        <v>0</v>
      </c>
      <c r="L109" s="107"/>
    </row>
    <row r="110" spans="2:12" s="1" customFormat="1" ht="21.75" customHeight="1">
      <c r="B110" s="31"/>
      <c r="L110" s="31"/>
    </row>
    <row r="111" spans="2:12" s="1" customFormat="1" ht="6.9" customHeight="1">
      <c r="B111" s="43"/>
      <c r="C111" s="44"/>
      <c r="D111" s="44"/>
      <c r="E111" s="44"/>
      <c r="F111" s="44"/>
      <c r="G111" s="44"/>
      <c r="H111" s="44"/>
      <c r="I111" s="44"/>
      <c r="J111" s="44"/>
      <c r="K111" s="44"/>
      <c r="L111" s="31"/>
    </row>
    <row r="115" spans="2:12" s="1" customFormat="1" ht="6.9" customHeight="1">
      <c r="B115" s="45"/>
      <c r="C115" s="46"/>
      <c r="D115" s="46"/>
      <c r="E115" s="46"/>
      <c r="F115" s="46"/>
      <c r="G115" s="46"/>
      <c r="H115" s="46"/>
      <c r="I115" s="46"/>
      <c r="J115" s="46"/>
      <c r="K115" s="46"/>
      <c r="L115" s="31"/>
    </row>
    <row r="116" spans="2:12" s="1" customFormat="1" ht="24.9" customHeight="1">
      <c r="B116" s="31"/>
      <c r="C116" s="20" t="s">
        <v>129</v>
      </c>
      <c r="L116" s="31"/>
    </row>
    <row r="117" spans="2:12" s="1" customFormat="1" ht="6.9" customHeight="1">
      <c r="B117" s="31"/>
      <c r="L117" s="31"/>
    </row>
    <row r="118" spans="2:12" s="1" customFormat="1" ht="12" customHeight="1">
      <c r="B118" s="31"/>
      <c r="C118" s="26" t="s">
        <v>16</v>
      </c>
      <c r="L118" s="31"/>
    </row>
    <row r="119" spans="2:12" s="1" customFormat="1" ht="16.5" customHeight="1">
      <c r="B119" s="31"/>
      <c r="E119" s="225" t="str">
        <f>E7</f>
        <v>Starobrněnská 7 – oprava uliční fasády a vstupní chodby</v>
      </c>
      <c r="F119" s="226"/>
      <c r="G119" s="226"/>
      <c r="H119" s="226"/>
      <c r="L119" s="31"/>
    </row>
    <row r="120" spans="2:12" s="1" customFormat="1" ht="12" customHeight="1">
      <c r="B120" s="31"/>
      <c r="C120" s="26" t="s">
        <v>98</v>
      </c>
      <c r="L120" s="31"/>
    </row>
    <row r="121" spans="2:12" s="1" customFormat="1" ht="16.5" customHeight="1">
      <c r="B121" s="31"/>
      <c r="E121" s="187" t="str">
        <f>E9</f>
        <v>02 - oprava vnitřních prostor</v>
      </c>
      <c r="F121" s="227"/>
      <c r="G121" s="227"/>
      <c r="H121" s="227"/>
      <c r="L121" s="31"/>
    </row>
    <row r="122" spans="2:12" s="1" customFormat="1" ht="6.9" customHeight="1">
      <c r="B122" s="31"/>
      <c r="L122" s="31"/>
    </row>
    <row r="123" spans="2:12" s="1" customFormat="1" ht="12" customHeight="1">
      <c r="B123" s="31"/>
      <c r="C123" s="26" t="s">
        <v>20</v>
      </c>
      <c r="F123" s="24" t="str">
        <f>F12</f>
        <v xml:space="preserve">č. p. 289/7; Brno-město [411582]; bytový dům </v>
      </c>
      <c r="I123" s="26" t="s">
        <v>22</v>
      </c>
      <c r="J123" s="51" t="str">
        <f>IF(J12="","",J12)</f>
        <v>20. 12. 2023</v>
      </c>
      <c r="L123" s="31"/>
    </row>
    <row r="124" spans="2:12" s="1" customFormat="1" ht="6.9" customHeight="1">
      <c r="B124" s="31"/>
      <c r="L124" s="31"/>
    </row>
    <row r="125" spans="2:12" s="1" customFormat="1" ht="40.05" customHeight="1">
      <c r="B125" s="31"/>
      <c r="C125" s="26" t="s">
        <v>24</v>
      </c>
      <c r="F125" s="24" t="str">
        <f>E15</f>
        <v>Statutární město Brno, Dominikánské náměstí 196/1</v>
      </c>
      <c r="I125" s="26" t="s">
        <v>31</v>
      </c>
      <c r="J125" s="29" t="str">
        <f>E21</f>
        <v>ARTHEON s.r.o., Kroftova 2619/45, 616 00 Brno</v>
      </c>
      <c r="L125" s="31"/>
    </row>
    <row r="126" spans="2:12" s="1" customFormat="1" ht="15.15" customHeight="1">
      <c r="B126" s="31"/>
      <c r="C126" s="26" t="s">
        <v>29</v>
      </c>
      <c r="F126" s="24" t="str">
        <f>IF(E18="","",E18)</f>
        <v>Vyplň údaj</v>
      </c>
      <c r="I126" s="26" t="s">
        <v>35</v>
      </c>
      <c r="J126" s="29" t="str">
        <f>E24</f>
        <v xml:space="preserve"> </v>
      </c>
      <c r="L126" s="31"/>
    </row>
    <row r="127" spans="2:12" s="1" customFormat="1" ht="10.35" customHeight="1">
      <c r="B127" s="31"/>
      <c r="L127" s="31"/>
    </row>
    <row r="128" spans="2:20" s="10" customFormat="1" ht="29.25" customHeight="1">
      <c r="B128" s="111"/>
      <c r="C128" s="112" t="s">
        <v>130</v>
      </c>
      <c r="D128" s="113" t="s">
        <v>63</v>
      </c>
      <c r="E128" s="113" t="s">
        <v>59</v>
      </c>
      <c r="F128" s="113" t="s">
        <v>60</v>
      </c>
      <c r="G128" s="113" t="s">
        <v>131</v>
      </c>
      <c r="H128" s="113" t="s">
        <v>132</v>
      </c>
      <c r="I128" s="113" t="s">
        <v>133</v>
      </c>
      <c r="J128" s="113" t="s">
        <v>102</v>
      </c>
      <c r="K128" s="114" t="s">
        <v>134</v>
      </c>
      <c r="L128" s="111"/>
      <c r="M128" s="58" t="s">
        <v>1</v>
      </c>
      <c r="N128" s="59" t="s">
        <v>42</v>
      </c>
      <c r="O128" s="59" t="s">
        <v>135</v>
      </c>
      <c r="P128" s="59" t="s">
        <v>136</v>
      </c>
      <c r="Q128" s="59" t="s">
        <v>137</v>
      </c>
      <c r="R128" s="59" t="s">
        <v>138</v>
      </c>
      <c r="S128" s="59" t="s">
        <v>139</v>
      </c>
      <c r="T128" s="60" t="s">
        <v>140</v>
      </c>
    </row>
    <row r="129" spans="2:63" s="1" customFormat="1" ht="22.8" customHeight="1">
      <c r="B129" s="31"/>
      <c r="C129" s="63" t="s">
        <v>141</v>
      </c>
      <c r="J129" s="115">
        <f>BK129</f>
        <v>0</v>
      </c>
      <c r="L129" s="31"/>
      <c r="M129" s="61"/>
      <c r="N129" s="52"/>
      <c r="O129" s="52"/>
      <c r="P129" s="116">
        <f>P130+P555</f>
        <v>0</v>
      </c>
      <c r="Q129" s="52"/>
      <c r="R129" s="116">
        <f>R130+R555</f>
        <v>31.04326598715</v>
      </c>
      <c r="S129" s="52"/>
      <c r="T129" s="117">
        <f>T130+T555</f>
        <v>13.39952354</v>
      </c>
      <c r="AT129" s="16" t="s">
        <v>77</v>
      </c>
      <c r="AU129" s="16" t="s">
        <v>104</v>
      </c>
      <c r="BK129" s="118">
        <f>BK130+BK555</f>
        <v>0</v>
      </c>
    </row>
    <row r="130" spans="2:63" s="11" customFormat="1" ht="25.95" customHeight="1">
      <c r="B130" s="119"/>
      <c r="D130" s="120" t="s">
        <v>77</v>
      </c>
      <c r="E130" s="121" t="s">
        <v>142</v>
      </c>
      <c r="F130" s="121" t="s">
        <v>143</v>
      </c>
      <c r="I130" s="122"/>
      <c r="J130" s="123">
        <f>BK130</f>
        <v>0</v>
      </c>
      <c r="L130" s="119"/>
      <c r="M130" s="124"/>
      <c r="P130" s="125">
        <f>P131+P397+P547+P553</f>
        <v>0</v>
      </c>
      <c r="R130" s="125">
        <f>R131+R397+R547+R553</f>
        <v>22.410595999999998</v>
      </c>
      <c r="T130" s="126">
        <f>T131+T397+T547+T553</f>
        <v>12.750832</v>
      </c>
      <c r="AR130" s="120" t="s">
        <v>86</v>
      </c>
      <c r="AT130" s="127" t="s">
        <v>77</v>
      </c>
      <c r="AU130" s="127" t="s">
        <v>78</v>
      </c>
      <c r="AY130" s="120" t="s">
        <v>144</v>
      </c>
      <c r="BK130" s="128">
        <f>BK131+BK397+BK547+BK553</f>
        <v>0</v>
      </c>
    </row>
    <row r="131" spans="2:63" s="11" customFormat="1" ht="22.8" customHeight="1">
      <c r="B131" s="119"/>
      <c r="D131" s="120" t="s">
        <v>77</v>
      </c>
      <c r="E131" s="129" t="s">
        <v>182</v>
      </c>
      <c r="F131" s="129" t="s">
        <v>255</v>
      </c>
      <c r="I131" s="122"/>
      <c r="J131" s="130">
        <f>BK131</f>
        <v>0</v>
      </c>
      <c r="L131" s="119"/>
      <c r="M131" s="124"/>
      <c r="P131" s="125">
        <f>SUM(P132:P396)</f>
        <v>0</v>
      </c>
      <c r="R131" s="125">
        <f>SUM(R132:R396)</f>
        <v>22.3506185</v>
      </c>
      <c r="T131" s="126">
        <f>SUM(T132:T396)</f>
        <v>7.997000000000001</v>
      </c>
      <c r="AR131" s="120" t="s">
        <v>86</v>
      </c>
      <c r="AT131" s="127" t="s">
        <v>77</v>
      </c>
      <c r="AU131" s="127" t="s">
        <v>86</v>
      </c>
      <c r="AY131" s="120" t="s">
        <v>144</v>
      </c>
      <c r="BK131" s="128">
        <f>SUM(BK132:BK396)</f>
        <v>0</v>
      </c>
    </row>
    <row r="132" spans="2:65" s="1" customFormat="1" ht="37.8" customHeight="1">
      <c r="B132" s="31"/>
      <c r="C132" s="131" t="s">
        <v>86</v>
      </c>
      <c r="D132" s="131" t="s">
        <v>146</v>
      </c>
      <c r="E132" s="132" t="s">
        <v>1097</v>
      </c>
      <c r="F132" s="133" t="s">
        <v>1098</v>
      </c>
      <c r="G132" s="134" t="s">
        <v>149</v>
      </c>
      <c r="H132" s="135">
        <v>363.5</v>
      </c>
      <c r="I132" s="136"/>
      <c r="J132" s="137">
        <f>ROUND(I132*H132,2)</f>
        <v>0</v>
      </c>
      <c r="K132" s="133" t="s">
        <v>271</v>
      </c>
      <c r="L132" s="31"/>
      <c r="M132" s="138" t="s">
        <v>1</v>
      </c>
      <c r="N132" s="139" t="s">
        <v>44</v>
      </c>
      <c r="P132" s="140">
        <f>O132*H132</f>
        <v>0</v>
      </c>
      <c r="Q132" s="140">
        <v>0.002</v>
      </c>
      <c r="R132" s="140">
        <f>Q132*H132</f>
        <v>0.727</v>
      </c>
      <c r="S132" s="140">
        <v>0</v>
      </c>
      <c r="T132" s="141">
        <f>S132*H132</f>
        <v>0</v>
      </c>
      <c r="AR132" s="142" t="s">
        <v>151</v>
      </c>
      <c r="AT132" s="142" t="s">
        <v>146</v>
      </c>
      <c r="AU132" s="142" t="s">
        <v>152</v>
      </c>
      <c r="AY132" s="16" t="s">
        <v>144</v>
      </c>
      <c r="BE132" s="143">
        <f>IF(N132="základní",J132,0)</f>
        <v>0</v>
      </c>
      <c r="BF132" s="143">
        <f>IF(N132="snížená",J132,0)</f>
        <v>0</v>
      </c>
      <c r="BG132" s="143">
        <f>IF(N132="zákl. přenesená",J132,0)</f>
        <v>0</v>
      </c>
      <c r="BH132" s="143">
        <f>IF(N132="sníž. přenesená",J132,0)</f>
        <v>0</v>
      </c>
      <c r="BI132" s="143">
        <f>IF(N132="nulová",J132,0)</f>
        <v>0</v>
      </c>
      <c r="BJ132" s="16" t="s">
        <v>152</v>
      </c>
      <c r="BK132" s="143">
        <f>ROUND(I132*H132,2)</f>
        <v>0</v>
      </c>
      <c r="BL132" s="16" t="s">
        <v>151</v>
      </c>
      <c r="BM132" s="142" t="s">
        <v>1099</v>
      </c>
    </row>
    <row r="133" spans="2:51" s="12" customFormat="1" ht="10.2">
      <c r="B133" s="144"/>
      <c r="D133" s="145" t="s">
        <v>154</v>
      </c>
      <c r="E133" s="146" t="s">
        <v>1</v>
      </c>
      <c r="F133" s="147" t="s">
        <v>1100</v>
      </c>
      <c r="H133" s="146" t="s">
        <v>1</v>
      </c>
      <c r="I133" s="148"/>
      <c r="L133" s="144"/>
      <c r="M133" s="149"/>
      <c r="T133" s="150"/>
      <c r="AT133" s="146" t="s">
        <v>154</v>
      </c>
      <c r="AU133" s="146" t="s">
        <v>152</v>
      </c>
      <c r="AV133" s="12" t="s">
        <v>86</v>
      </c>
      <c r="AW133" s="12" t="s">
        <v>34</v>
      </c>
      <c r="AX133" s="12" t="s">
        <v>78</v>
      </c>
      <c r="AY133" s="146" t="s">
        <v>144</v>
      </c>
    </row>
    <row r="134" spans="2:51" s="12" customFormat="1" ht="10.2">
      <c r="B134" s="144"/>
      <c r="D134" s="145" t="s">
        <v>154</v>
      </c>
      <c r="E134" s="146" t="s">
        <v>1</v>
      </c>
      <c r="F134" s="147" t="s">
        <v>298</v>
      </c>
      <c r="H134" s="146" t="s">
        <v>1</v>
      </c>
      <c r="I134" s="148"/>
      <c r="L134" s="144"/>
      <c r="M134" s="149"/>
      <c r="T134" s="150"/>
      <c r="AT134" s="146" t="s">
        <v>154</v>
      </c>
      <c r="AU134" s="146" t="s">
        <v>152</v>
      </c>
      <c r="AV134" s="12" t="s">
        <v>86</v>
      </c>
      <c r="AW134" s="12" t="s">
        <v>34</v>
      </c>
      <c r="AX134" s="12" t="s">
        <v>78</v>
      </c>
      <c r="AY134" s="146" t="s">
        <v>144</v>
      </c>
    </row>
    <row r="135" spans="2:51" s="12" customFormat="1" ht="10.2">
      <c r="B135" s="144"/>
      <c r="D135" s="145" t="s">
        <v>154</v>
      </c>
      <c r="E135" s="146" t="s">
        <v>1</v>
      </c>
      <c r="F135" s="147" t="s">
        <v>472</v>
      </c>
      <c r="H135" s="146" t="s">
        <v>1</v>
      </c>
      <c r="I135" s="148"/>
      <c r="L135" s="144"/>
      <c r="M135" s="149"/>
      <c r="T135" s="150"/>
      <c r="AT135" s="146" t="s">
        <v>154</v>
      </c>
      <c r="AU135" s="146" t="s">
        <v>152</v>
      </c>
      <c r="AV135" s="12" t="s">
        <v>86</v>
      </c>
      <c r="AW135" s="12" t="s">
        <v>34</v>
      </c>
      <c r="AX135" s="12" t="s">
        <v>78</v>
      </c>
      <c r="AY135" s="146" t="s">
        <v>144</v>
      </c>
    </row>
    <row r="136" spans="2:51" s="12" customFormat="1" ht="10.2">
      <c r="B136" s="144"/>
      <c r="D136" s="145" t="s">
        <v>154</v>
      </c>
      <c r="E136" s="146" t="s">
        <v>1</v>
      </c>
      <c r="F136" s="147" t="s">
        <v>1101</v>
      </c>
      <c r="H136" s="146" t="s">
        <v>1</v>
      </c>
      <c r="I136" s="148"/>
      <c r="L136" s="144"/>
      <c r="M136" s="149"/>
      <c r="T136" s="150"/>
      <c r="AT136" s="146" t="s">
        <v>154</v>
      </c>
      <c r="AU136" s="146" t="s">
        <v>152</v>
      </c>
      <c r="AV136" s="12" t="s">
        <v>86</v>
      </c>
      <c r="AW136" s="12" t="s">
        <v>34</v>
      </c>
      <c r="AX136" s="12" t="s">
        <v>78</v>
      </c>
      <c r="AY136" s="146" t="s">
        <v>144</v>
      </c>
    </row>
    <row r="137" spans="2:51" s="13" customFormat="1" ht="10.2">
      <c r="B137" s="151"/>
      <c r="D137" s="145" t="s">
        <v>154</v>
      </c>
      <c r="E137" s="152" t="s">
        <v>1</v>
      </c>
      <c r="F137" s="153" t="s">
        <v>1102</v>
      </c>
      <c r="H137" s="154">
        <v>59.3</v>
      </c>
      <c r="I137" s="155"/>
      <c r="L137" s="151"/>
      <c r="M137" s="156"/>
      <c r="T137" s="157"/>
      <c r="AT137" s="152" t="s">
        <v>154</v>
      </c>
      <c r="AU137" s="152" t="s">
        <v>152</v>
      </c>
      <c r="AV137" s="13" t="s">
        <v>152</v>
      </c>
      <c r="AW137" s="13" t="s">
        <v>34</v>
      </c>
      <c r="AX137" s="13" t="s">
        <v>78</v>
      </c>
      <c r="AY137" s="152" t="s">
        <v>144</v>
      </c>
    </row>
    <row r="138" spans="2:51" s="12" customFormat="1" ht="10.2">
      <c r="B138" s="144"/>
      <c r="D138" s="145" t="s">
        <v>154</v>
      </c>
      <c r="E138" s="146" t="s">
        <v>1</v>
      </c>
      <c r="F138" s="147" t="s">
        <v>300</v>
      </c>
      <c r="H138" s="146" t="s">
        <v>1</v>
      </c>
      <c r="I138" s="148"/>
      <c r="L138" s="144"/>
      <c r="M138" s="149"/>
      <c r="T138" s="150"/>
      <c r="AT138" s="146" t="s">
        <v>154</v>
      </c>
      <c r="AU138" s="146" t="s">
        <v>152</v>
      </c>
      <c r="AV138" s="12" t="s">
        <v>86</v>
      </c>
      <c r="AW138" s="12" t="s">
        <v>34</v>
      </c>
      <c r="AX138" s="12" t="s">
        <v>78</v>
      </c>
      <c r="AY138" s="146" t="s">
        <v>144</v>
      </c>
    </row>
    <row r="139" spans="2:51" s="12" customFormat="1" ht="10.2">
      <c r="B139" s="144"/>
      <c r="D139" s="145" t="s">
        <v>154</v>
      </c>
      <c r="E139" s="146" t="s">
        <v>1</v>
      </c>
      <c r="F139" s="147" t="s">
        <v>1103</v>
      </c>
      <c r="H139" s="146" t="s">
        <v>1</v>
      </c>
      <c r="I139" s="148"/>
      <c r="L139" s="144"/>
      <c r="M139" s="149"/>
      <c r="T139" s="150"/>
      <c r="AT139" s="146" t="s">
        <v>154</v>
      </c>
      <c r="AU139" s="146" t="s">
        <v>152</v>
      </c>
      <c r="AV139" s="12" t="s">
        <v>86</v>
      </c>
      <c r="AW139" s="12" t="s">
        <v>34</v>
      </c>
      <c r="AX139" s="12" t="s">
        <v>78</v>
      </c>
      <c r="AY139" s="146" t="s">
        <v>144</v>
      </c>
    </row>
    <row r="140" spans="2:51" s="13" customFormat="1" ht="10.2">
      <c r="B140" s="151"/>
      <c r="D140" s="145" t="s">
        <v>154</v>
      </c>
      <c r="E140" s="152" t="s">
        <v>1</v>
      </c>
      <c r="F140" s="153" t="s">
        <v>1104</v>
      </c>
      <c r="H140" s="154">
        <v>59.7</v>
      </c>
      <c r="I140" s="155"/>
      <c r="L140" s="151"/>
      <c r="M140" s="156"/>
      <c r="T140" s="157"/>
      <c r="AT140" s="152" t="s">
        <v>154</v>
      </c>
      <c r="AU140" s="152" t="s">
        <v>152</v>
      </c>
      <c r="AV140" s="13" t="s">
        <v>152</v>
      </c>
      <c r="AW140" s="13" t="s">
        <v>34</v>
      </c>
      <c r="AX140" s="13" t="s">
        <v>78</v>
      </c>
      <c r="AY140" s="152" t="s">
        <v>144</v>
      </c>
    </row>
    <row r="141" spans="2:51" s="12" customFormat="1" ht="10.2">
      <c r="B141" s="144"/>
      <c r="D141" s="145" t="s">
        <v>154</v>
      </c>
      <c r="E141" s="146" t="s">
        <v>1</v>
      </c>
      <c r="F141" s="147" t="s">
        <v>302</v>
      </c>
      <c r="H141" s="146" t="s">
        <v>1</v>
      </c>
      <c r="I141" s="148"/>
      <c r="L141" s="144"/>
      <c r="M141" s="149"/>
      <c r="T141" s="150"/>
      <c r="AT141" s="146" t="s">
        <v>154</v>
      </c>
      <c r="AU141" s="146" t="s">
        <v>152</v>
      </c>
      <c r="AV141" s="12" t="s">
        <v>86</v>
      </c>
      <c r="AW141" s="12" t="s">
        <v>34</v>
      </c>
      <c r="AX141" s="12" t="s">
        <v>78</v>
      </c>
      <c r="AY141" s="146" t="s">
        <v>144</v>
      </c>
    </row>
    <row r="142" spans="2:51" s="12" customFormat="1" ht="10.2">
      <c r="B142" s="144"/>
      <c r="D142" s="145" t="s">
        <v>154</v>
      </c>
      <c r="E142" s="146" t="s">
        <v>1</v>
      </c>
      <c r="F142" s="147" t="s">
        <v>1105</v>
      </c>
      <c r="H142" s="146" t="s">
        <v>1</v>
      </c>
      <c r="I142" s="148"/>
      <c r="L142" s="144"/>
      <c r="M142" s="149"/>
      <c r="T142" s="150"/>
      <c r="AT142" s="146" t="s">
        <v>154</v>
      </c>
      <c r="AU142" s="146" t="s">
        <v>152</v>
      </c>
      <c r="AV142" s="12" t="s">
        <v>86</v>
      </c>
      <c r="AW142" s="12" t="s">
        <v>34</v>
      </c>
      <c r="AX142" s="12" t="s">
        <v>78</v>
      </c>
      <c r="AY142" s="146" t="s">
        <v>144</v>
      </c>
    </row>
    <row r="143" spans="2:51" s="13" customFormat="1" ht="10.2">
      <c r="B143" s="151"/>
      <c r="D143" s="145" t="s">
        <v>154</v>
      </c>
      <c r="E143" s="152" t="s">
        <v>1</v>
      </c>
      <c r="F143" s="153" t="s">
        <v>1106</v>
      </c>
      <c r="H143" s="154">
        <v>60.4</v>
      </c>
      <c r="I143" s="155"/>
      <c r="L143" s="151"/>
      <c r="M143" s="156"/>
      <c r="T143" s="157"/>
      <c r="AT143" s="152" t="s">
        <v>154</v>
      </c>
      <c r="AU143" s="152" t="s">
        <v>152</v>
      </c>
      <c r="AV143" s="13" t="s">
        <v>152</v>
      </c>
      <c r="AW143" s="13" t="s">
        <v>34</v>
      </c>
      <c r="AX143" s="13" t="s">
        <v>78</v>
      </c>
      <c r="AY143" s="152" t="s">
        <v>144</v>
      </c>
    </row>
    <row r="144" spans="2:51" s="12" customFormat="1" ht="10.2">
      <c r="B144" s="144"/>
      <c r="D144" s="145" t="s">
        <v>154</v>
      </c>
      <c r="E144" s="146" t="s">
        <v>1</v>
      </c>
      <c r="F144" s="147" t="s">
        <v>304</v>
      </c>
      <c r="H144" s="146" t="s">
        <v>1</v>
      </c>
      <c r="I144" s="148"/>
      <c r="L144" s="144"/>
      <c r="M144" s="149"/>
      <c r="T144" s="150"/>
      <c r="AT144" s="146" t="s">
        <v>154</v>
      </c>
      <c r="AU144" s="146" t="s">
        <v>152</v>
      </c>
      <c r="AV144" s="12" t="s">
        <v>86</v>
      </c>
      <c r="AW144" s="12" t="s">
        <v>34</v>
      </c>
      <c r="AX144" s="12" t="s">
        <v>78</v>
      </c>
      <c r="AY144" s="146" t="s">
        <v>144</v>
      </c>
    </row>
    <row r="145" spans="2:51" s="12" customFormat="1" ht="10.2">
      <c r="B145" s="144"/>
      <c r="D145" s="145" t="s">
        <v>154</v>
      </c>
      <c r="E145" s="146" t="s">
        <v>1</v>
      </c>
      <c r="F145" s="147" t="s">
        <v>1107</v>
      </c>
      <c r="H145" s="146" t="s">
        <v>1</v>
      </c>
      <c r="I145" s="148"/>
      <c r="L145" s="144"/>
      <c r="M145" s="149"/>
      <c r="T145" s="150"/>
      <c r="AT145" s="146" t="s">
        <v>154</v>
      </c>
      <c r="AU145" s="146" t="s">
        <v>152</v>
      </c>
      <c r="AV145" s="12" t="s">
        <v>86</v>
      </c>
      <c r="AW145" s="12" t="s">
        <v>34</v>
      </c>
      <c r="AX145" s="12" t="s">
        <v>78</v>
      </c>
      <c r="AY145" s="146" t="s">
        <v>144</v>
      </c>
    </row>
    <row r="146" spans="2:51" s="13" customFormat="1" ht="10.2">
      <c r="B146" s="151"/>
      <c r="D146" s="145" t="s">
        <v>154</v>
      </c>
      <c r="E146" s="152" t="s">
        <v>1</v>
      </c>
      <c r="F146" s="153" t="s">
        <v>1108</v>
      </c>
      <c r="H146" s="154">
        <v>59.4</v>
      </c>
      <c r="I146" s="155"/>
      <c r="L146" s="151"/>
      <c r="M146" s="156"/>
      <c r="T146" s="157"/>
      <c r="AT146" s="152" t="s">
        <v>154</v>
      </c>
      <c r="AU146" s="152" t="s">
        <v>152</v>
      </c>
      <c r="AV146" s="13" t="s">
        <v>152</v>
      </c>
      <c r="AW146" s="13" t="s">
        <v>34</v>
      </c>
      <c r="AX146" s="13" t="s">
        <v>78</v>
      </c>
      <c r="AY146" s="152" t="s">
        <v>144</v>
      </c>
    </row>
    <row r="147" spans="2:51" s="12" customFormat="1" ht="10.2">
      <c r="B147" s="144"/>
      <c r="D147" s="145" t="s">
        <v>154</v>
      </c>
      <c r="E147" s="146" t="s">
        <v>1</v>
      </c>
      <c r="F147" s="147" t="s">
        <v>306</v>
      </c>
      <c r="H147" s="146" t="s">
        <v>1</v>
      </c>
      <c r="I147" s="148"/>
      <c r="L147" s="144"/>
      <c r="M147" s="149"/>
      <c r="T147" s="150"/>
      <c r="AT147" s="146" t="s">
        <v>154</v>
      </c>
      <c r="AU147" s="146" t="s">
        <v>152</v>
      </c>
      <c r="AV147" s="12" t="s">
        <v>86</v>
      </c>
      <c r="AW147" s="12" t="s">
        <v>34</v>
      </c>
      <c r="AX147" s="12" t="s">
        <v>78</v>
      </c>
      <c r="AY147" s="146" t="s">
        <v>144</v>
      </c>
    </row>
    <row r="148" spans="2:51" s="12" customFormat="1" ht="10.2">
      <c r="B148" s="144"/>
      <c r="D148" s="145" t="s">
        <v>154</v>
      </c>
      <c r="E148" s="146" t="s">
        <v>1</v>
      </c>
      <c r="F148" s="147" t="s">
        <v>1109</v>
      </c>
      <c r="H148" s="146" t="s">
        <v>1</v>
      </c>
      <c r="I148" s="148"/>
      <c r="L148" s="144"/>
      <c r="M148" s="149"/>
      <c r="T148" s="150"/>
      <c r="AT148" s="146" t="s">
        <v>154</v>
      </c>
      <c r="AU148" s="146" t="s">
        <v>152</v>
      </c>
      <c r="AV148" s="12" t="s">
        <v>86</v>
      </c>
      <c r="AW148" s="12" t="s">
        <v>34</v>
      </c>
      <c r="AX148" s="12" t="s">
        <v>78</v>
      </c>
      <c r="AY148" s="146" t="s">
        <v>144</v>
      </c>
    </row>
    <row r="149" spans="2:51" s="13" customFormat="1" ht="10.2">
      <c r="B149" s="151"/>
      <c r="D149" s="145" t="s">
        <v>154</v>
      </c>
      <c r="E149" s="152" t="s">
        <v>1</v>
      </c>
      <c r="F149" s="153" t="s">
        <v>1110</v>
      </c>
      <c r="H149" s="154">
        <v>59.9</v>
      </c>
      <c r="I149" s="155"/>
      <c r="L149" s="151"/>
      <c r="M149" s="156"/>
      <c r="T149" s="157"/>
      <c r="AT149" s="152" t="s">
        <v>154</v>
      </c>
      <c r="AU149" s="152" t="s">
        <v>152</v>
      </c>
      <c r="AV149" s="13" t="s">
        <v>152</v>
      </c>
      <c r="AW149" s="13" t="s">
        <v>34</v>
      </c>
      <c r="AX149" s="13" t="s">
        <v>78</v>
      </c>
      <c r="AY149" s="152" t="s">
        <v>144</v>
      </c>
    </row>
    <row r="150" spans="2:51" s="12" customFormat="1" ht="10.2">
      <c r="B150" s="144"/>
      <c r="D150" s="145" t="s">
        <v>154</v>
      </c>
      <c r="E150" s="146" t="s">
        <v>1</v>
      </c>
      <c r="F150" s="147" t="s">
        <v>294</v>
      </c>
      <c r="H150" s="146" t="s">
        <v>1</v>
      </c>
      <c r="I150" s="148"/>
      <c r="L150" s="144"/>
      <c r="M150" s="149"/>
      <c r="T150" s="150"/>
      <c r="AT150" s="146" t="s">
        <v>154</v>
      </c>
      <c r="AU150" s="146" t="s">
        <v>152</v>
      </c>
      <c r="AV150" s="12" t="s">
        <v>86</v>
      </c>
      <c r="AW150" s="12" t="s">
        <v>34</v>
      </c>
      <c r="AX150" s="12" t="s">
        <v>78</v>
      </c>
      <c r="AY150" s="146" t="s">
        <v>144</v>
      </c>
    </row>
    <row r="151" spans="2:51" s="12" customFormat="1" ht="10.2">
      <c r="B151" s="144"/>
      <c r="D151" s="145" t="s">
        <v>154</v>
      </c>
      <c r="E151" s="146" t="s">
        <v>1</v>
      </c>
      <c r="F151" s="147" t="s">
        <v>1111</v>
      </c>
      <c r="H151" s="146" t="s">
        <v>1</v>
      </c>
      <c r="I151" s="148"/>
      <c r="L151" s="144"/>
      <c r="M151" s="149"/>
      <c r="T151" s="150"/>
      <c r="AT151" s="146" t="s">
        <v>154</v>
      </c>
      <c r="AU151" s="146" t="s">
        <v>152</v>
      </c>
      <c r="AV151" s="12" t="s">
        <v>86</v>
      </c>
      <c r="AW151" s="12" t="s">
        <v>34</v>
      </c>
      <c r="AX151" s="12" t="s">
        <v>78</v>
      </c>
      <c r="AY151" s="146" t="s">
        <v>144</v>
      </c>
    </row>
    <row r="152" spans="2:51" s="13" customFormat="1" ht="10.2">
      <c r="B152" s="151"/>
      <c r="D152" s="145" t="s">
        <v>154</v>
      </c>
      <c r="E152" s="152" t="s">
        <v>1</v>
      </c>
      <c r="F152" s="153" t="s">
        <v>1112</v>
      </c>
      <c r="H152" s="154">
        <v>64.8</v>
      </c>
      <c r="I152" s="155"/>
      <c r="L152" s="151"/>
      <c r="M152" s="156"/>
      <c r="T152" s="157"/>
      <c r="AT152" s="152" t="s">
        <v>154</v>
      </c>
      <c r="AU152" s="152" t="s">
        <v>152</v>
      </c>
      <c r="AV152" s="13" t="s">
        <v>152</v>
      </c>
      <c r="AW152" s="13" t="s">
        <v>34</v>
      </c>
      <c r="AX152" s="13" t="s">
        <v>78</v>
      </c>
      <c r="AY152" s="152" t="s">
        <v>144</v>
      </c>
    </row>
    <row r="153" spans="2:51" s="14" customFormat="1" ht="10.2">
      <c r="B153" s="158"/>
      <c r="D153" s="145" t="s">
        <v>154</v>
      </c>
      <c r="E153" s="159" t="s">
        <v>1</v>
      </c>
      <c r="F153" s="160" t="s">
        <v>158</v>
      </c>
      <c r="H153" s="161">
        <v>363.5</v>
      </c>
      <c r="I153" s="162"/>
      <c r="L153" s="158"/>
      <c r="M153" s="163"/>
      <c r="T153" s="164"/>
      <c r="AT153" s="159" t="s">
        <v>154</v>
      </c>
      <c r="AU153" s="159" t="s">
        <v>152</v>
      </c>
      <c r="AV153" s="14" t="s">
        <v>151</v>
      </c>
      <c r="AW153" s="14" t="s">
        <v>34</v>
      </c>
      <c r="AX153" s="14" t="s">
        <v>86</v>
      </c>
      <c r="AY153" s="159" t="s">
        <v>144</v>
      </c>
    </row>
    <row r="154" spans="2:65" s="1" customFormat="1" ht="44.25" customHeight="1">
      <c r="B154" s="31"/>
      <c r="C154" s="131" t="s">
        <v>152</v>
      </c>
      <c r="D154" s="131" t="s">
        <v>146</v>
      </c>
      <c r="E154" s="132" t="s">
        <v>1113</v>
      </c>
      <c r="F154" s="133" t="s">
        <v>1114</v>
      </c>
      <c r="G154" s="134" t="s">
        <v>149</v>
      </c>
      <c r="H154" s="135">
        <v>311.302</v>
      </c>
      <c r="I154" s="136"/>
      <c r="J154" s="137">
        <f>ROUND(I154*H154,2)</f>
        <v>0</v>
      </c>
      <c r="K154" s="133" t="s">
        <v>271</v>
      </c>
      <c r="L154" s="31"/>
      <c r="M154" s="138" t="s">
        <v>1</v>
      </c>
      <c r="N154" s="139" t="s">
        <v>44</v>
      </c>
      <c r="P154" s="140">
        <f>O154*H154</f>
        <v>0</v>
      </c>
      <c r="Q154" s="140">
        <v>0.002</v>
      </c>
      <c r="R154" s="140">
        <f>Q154*H154</f>
        <v>0.622604</v>
      </c>
      <c r="S154" s="140">
        <v>0</v>
      </c>
      <c r="T154" s="141">
        <f>S154*H154</f>
        <v>0</v>
      </c>
      <c r="AR154" s="142" t="s">
        <v>151</v>
      </c>
      <c r="AT154" s="142" t="s">
        <v>146</v>
      </c>
      <c r="AU154" s="142" t="s">
        <v>152</v>
      </c>
      <c r="AY154" s="16" t="s">
        <v>144</v>
      </c>
      <c r="BE154" s="143">
        <f>IF(N154="základní",J154,0)</f>
        <v>0</v>
      </c>
      <c r="BF154" s="143">
        <f>IF(N154="snížená",J154,0)</f>
        <v>0</v>
      </c>
      <c r="BG154" s="143">
        <f>IF(N154="zákl. přenesená",J154,0)</f>
        <v>0</v>
      </c>
      <c r="BH154" s="143">
        <f>IF(N154="sníž. přenesená",J154,0)</f>
        <v>0</v>
      </c>
      <c r="BI154" s="143">
        <f>IF(N154="nulová",J154,0)</f>
        <v>0</v>
      </c>
      <c r="BJ154" s="16" t="s">
        <v>152</v>
      </c>
      <c r="BK154" s="143">
        <f>ROUND(I154*H154,2)</f>
        <v>0</v>
      </c>
      <c r="BL154" s="16" t="s">
        <v>151</v>
      </c>
      <c r="BM154" s="142" t="s">
        <v>1115</v>
      </c>
    </row>
    <row r="155" spans="2:51" s="12" customFormat="1" ht="10.2">
      <c r="B155" s="144"/>
      <c r="D155" s="145" t="s">
        <v>154</v>
      </c>
      <c r="E155" s="146" t="s">
        <v>1</v>
      </c>
      <c r="F155" s="147" t="s">
        <v>1100</v>
      </c>
      <c r="H155" s="146" t="s">
        <v>1</v>
      </c>
      <c r="I155" s="148"/>
      <c r="L155" s="144"/>
      <c r="M155" s="149"/>
      <c r="T155" s="150"/>
      <c r="AT155" s="146" t="s">
        <v>154</v>
      </c>
      <c r="AU155" s="146" t="s">
        <v>152</v>
      </c>
      <c r="AV155" s="12" t="s">
        <v>86</v>
      </c>
      <c r="AW155" s="12" t="s">
        <v>34</v>
      </c>
      <c r="AX155" s="12" t="s">
        <v>78</v>
      </c>
      <c r="AY155" s="146" t="s">
        <v>144</v>
      </c>
    </row>
    <row r="156" spans="2:51" s="12" customFormat="1" ht="10.2">
      <c r="B156" s="144"/>
      <c r="D156" s="145" t="s">
        <v>154</v>
      </c>
      <c r="E156" s="146" t="s">
        <v>1</v>
      </c>
      <c r="F156" s="147" t="s">
        <v>298</v>
      </c>
      <c r="H156" s="146" t="s">
        <v>1</v>
      </c>
      <c r="I156" s="148"/>
      <c r="L156" s="144"/>
      <c r="M156" s="149"/>
      <c r="T156" s="150"/>
      <c r="AT156" s="146" t="s">
        <v>154</v>
      </c>
      <c r="AU156" s="146" t="s">
        <v>152</v>
      </c>
      <c r="AV156" s="12" t="s">
        <v>86</v>
      </c>
      <c r="AW156" s="12" t="s">
        <v>34</v>
      </c>
      <c r="AX156" s="12" t="s">
        <v>78</v>
      </c>
      <c r="AY156" s="146" t="s">
        <v>144</v>
      </c>
    </row>
    <row r="157" spans="2:51" s="12" customFormat="1" ht="10.2">
      <c r="B157" s="144"/>
      <c r="D157" s="145" t="s">
        <v>154</v>
      </c>
      <c r="E157" s="146" t="s">
        <v>1</v>
      </c>
      <c r="F157" s="147" t="s">
        <v>1116</v>
      </c>
      <c r="H157" s="146" t="s">
        <v>1</v>
      </c>
      <c r="I157" s="148"/>
      <c r="L157" s="144"/>
      <c r="M157" s="149"/>
      <c r="T157" s="150"/>
      <c r="AT157" s="146" t="s">
        <v>154</v>
      </c>
      <c r="AU157" s="146" t="s">
        <v>152</v>
      </c>
      <c r="AV157" s="12" t="s">
        <v>86</v>
      </c>
      <c r="AW157" s="12" t="s">
        <v>34</v>
      </c>
      <c r="AX157" s="12" t="s">
        <v>78</v>
      </c>
      <c r="AY157" s="146" t="s">
        <v>144</v>
      </c>
    </row>
    <row r="158" spans="2:51" s="12" customFormat="1" ht="10.2">
      <c r="B158" s="144"/>
      <c r="D158" s="145" t="s">
        <v>154</v>
      </c>
      <c r="E158" s="146" t="s">
        <v>1</v>
      </c>
      <c r="F158" s="147" t="s">
        <v>1117</v>
      </c>
      <c r="H158" s="146" t="s">
        <v>1</v>
      </c>
      <c r="I158" s="148"/>
      <c r="L158" s="144"/>
      <c r="M158" s="149"/>
      <c r="T158" s="150"/>
      <c r="AT158" s="146" t="s">
        <v>154</v>
      </c>
      <c r="AU158" s="146" t="s">
        <v>152</v>
      </c>
      <c r="AV158" s="12" t="s">
        <v>86</v>
      </c>
      <c r="AW158" s="12" t="s">
        <v>34</v>
      </c>
      <c r="AX158" s="12" t="s">
        <v>78</v>
      </c>
      <c r="AY158" s="146" t="s">
        <v>144</v>
      </c>
    </row>
    <row r="159" spans="2:51" s="13" customFormat="1" ht="10.2">
      <c r="B159" s="151"/>
      <c r="D159" s="145" t="s">
        <v>154</v>
      </c>
      <c r="E159" s="152" t="s">
        <v>1</v>
      </c>
      <c r="F159" s="153" t="s">
        <v>1118</v>
      </c>
      <c r="H159" s="154">
        <v>58.364</v>
      </c>
      <c r="I159" s="155"/>
      <c r="L159" s="151"/>
      <c r="M159" s="156"/>
      <c r="T159" s="157"/>
      <c r="AT159" s="152" t="s">
        <v>154</v>
      </c>
      <c r="AU159" s="152" t="s">
        <v>152</v>
      </c>
      <c r="AV159" s="13" t="s">
        <v>152</v>
      </c>
      <c r="AW159" s="13" t="s">
        <v>34</v>
      </c>
      <c r="AX159" s="13" t="s">
        <v>78</v>
      </c>
      <c r="AY159" s="152" t="s">
        <v>144</v>
      </c>
    </row>
    <row r="160" spans="2:51" s="12" customFormat="1" ht="10.2">
      <c r="B160" s="144"/>
      <c r="D160" s="145" t="s">
        <v>154</v>
      </c>
      <c r="E160" s="146" t="s">
        <v>1</v>
      </c>
      <c r="F160" s="147" t="s">
        <v>262</v>
      </c>
      <c r="H160" s="146" t="s">
        <v>1</v>
      </c>
      <c r="I160" s="148"/>
      <c r="L160" s="144"/>
      <c r="M160" s="149"/>
      <c r="T160" s="150"/>
      <c r="AT160" s="146" t="s">
        <v>154</v>
      </c>
      <c r="AU160" s="146" t="s">
        <v>152</v>
      </c>
      <c r="AV160" s="12" t="s">
        <v>86</v>
      </c>
      <c r="AW160" s="12" t="s">
        <v>34</v>
      </c>
      <c r="AX160" s="12" t="s">
        <v>78</v>
      </c>
      <c r="AY160" s="146" t="s">
        <v>144</v>
      </c>
    </row>
    <row r="161" spans="2:51" s="13" customFormat="1" ht="10.2">
      <c r="B161" s="151"/>
      <c r="D161" s="145" t="s">
        <v>154</v>
      </c>
      <c r="E161" s="152" t="s">
        <v>1</v>
      </c>
      <c r="F161" s="153" t="s">
        <v>1119</v>
      </c>
      <c r="H161" s="154">
        <v>-2.51</v>
      </c>
      <c r="I161" s="155"/>
      <c r="L161" s="151"/>
      <c r="M161" s="156"/>
      <c r="T161" s="157"/>
      <c r="AT161" s="152" t="s">
        <v>154</v>
      </c>
      <c r="AU161" s="152" t="s">
        <v>152</v>
      </c>
      <c r="AV161" s="13" t="s">
        <v>152</v>
      </c>
      <c r="AW161" s="13" t="s">
        <v>34</v>
      </c>
      <c r="AX161" s="13" t="s">
        <v>78</v>
      </c>
      <c r="AY161" s="152" t="s">
        <v>144</v>
      </c>
    </row>
    <row r="162" spans="2:51" s="12" customFormat="1" ht="10.2">
      <c r="B162" s="144"/>
      <c r="D162" s="145" t="s">
        <v>154</v>
      </c>
      <c r="E162" s="146" t="s">
        <v>1</v>
      </c>
      <c r="F162" s="147" t="s">
        <v>300</v>
      </c>
      <c r="H162" s="146" t="s">
        <v>1</v>
      </c>
      <c r="I162" s="148"/>
      <c r="L162" s="144"/>
      <c r="M162" s="149"/>
      <c r="T162" s="150"/>
      <c r="AT162" s="146" t="s">
        <v>154</v>
      </c>
      <c r="AU162" s="146" t="s">
        <v>152</v>
      </c>
      <c r="AV162" s="12" t="s">
        <v>86</v>
      </c>
      <c r="AW162" s="12" t="s">
        <v>34</v>
      </c>
      <c r="AX162" s="12" t="s">
        <v>78</v>
      </c>
      <c r="AY162" s="146" t="s">
        <v>144</v>
      </c>
    </row>
    <row r="163" spans="2:51" s="12" customFormat="1" ht="10.2">
      <c r="B163" s="144"/>
      <c r="D163" s="145" t="s">
        <v>154</v>
      </c>
      <c r="E163" s="146" t="s">
        <v>1</v>
      </c>
      <c r="F163" s="147" t="s">
        <v>1116</v>
      </c>
      <c r="H163" s="146" t="s">
        <v>1</v>
      </c>
      <c r="I163" s="148"/>
      <c r="L163" s="144"/>
      <c r="M163" s="149"/>
      <c r="T163" s="150"/>
      <c r="AT163" s="146" t="s">
        <v>154</v>
      </c>
      <c r="AU163" s="146" t="s">
        <v>152</v>
      </c>
      <c r="AV163" s="12" t="s">
        <v>86</v>
      </c>
      <c r="AW163" s="12" t="s">
        <v>34</v>
      </c>
      <c r="AX163" s="12" t="s">
        <v>78</v>
      </c>
      <c r="AY163" s="146" t="s">
        <v>144</v>
      </c>
    </row>
    <row r="164" spans="2:51" s="12" customFormat="1" ht="10.2">
      <c r="B164" s="144"/>
      <c r="D164" s="145" t="s">
        <v>154</v>
      </c>
      <c r="E164" s="146" t="s">
        <v>1</v>
      </c>
      <c r="F164" s="147" t="s">
        <v>1120</v>
      </c>
      <c r="H164" s="146" t="s">
        <v>1</v>
      </c>
      <c r="I164" s="148"/>
      <c r="L164" s="144"/>
      <c r="M164" s="149"/>
      <c r="T164" s="150"/>
      <c r="AT164" s="146" t="s">
        <v>154</v>
      </c>
      <c r="AU164" s="146" t="s">
        <v>152</v>
      </c>
      <c r="AV164" s="12" t="s">
        <v>86</v>
      </c>
      <c r="AW164" s="12" t="s">
        <v>34</v>
      </c>
      <c r="AX164" s="12" t="s">
        <v>78</v>
      </c>
      <c r="AY164" s="146" t="s">
        <v>144</v>
      </c>
    </row>
    <row r="165" spans="2:51" s="13" customFormat="1" ht="10.2">
      <c r="B165" s="151"/>
      <c r="D165" s="145" t="s">
        <v>154</v>
      </c>
      <c r="E165" s="152" t="s">
        <v>1</v>
      </c>
      <c r="F165" s="153" t="s">
        <v>1121</v>
      </c>
      <c r="H165" s="154">
        <v>54.093</v>
      </c>
      <c r="I165" s="155"/>
      <c r="L165" s="151"/>
      <c r="M165" s="156"/>
      <c r="T165" s="157"/>
      <c r="AT165" s="152" t="s">
        <v>154</v>
      </c>
      <c r="AU165" s="152" t="s">
        <v>152</v>
      </c>
      <c r="AV165" s="13" t="s">
        <v>152</v>
      </c>
      <c r="AW165" s="13" t="s">
        <v>34</v>
      </c>
      <c r="AX165" s="13" t="s">
        <v>78</v>
      </c>
      <c r="AY165" s="152" t="s">
        <v>144</v>
      </c>
    </row>
    <row r="166" spans="2:51" s="12" customFormat="1" ht="10.2">
      <c r="B166" s="144"/>
      <c r="D166" s="145" t="s">
        <v>154</v>
      </c>
      <c r="E166" s="146" t="s">
        <v>1</v>
      </c>
      <c r="F166" s="147" t="s">
        <v>262</v>
      </c>
      <c r="H166" s="146" t="s">
        <v>1</v>
      </c>
      <c r="I166" s="148"/>
      <c r="L166" s="144"/>
      <c r="M166" s="149"/>
      <c r="T166" s="150"/>
      <c r="AT166" s="146" t="s">
        <v>154</v>
      </c>
      <c r="AU166" s="146" t="s">
        <v>152</v>
      </c>
      <c r="AV166" s="12" t="s">
        <v>86</v>
      </c>
      <c r="AW166" s="12" t="s">
        <v>34</v>
      </c>
      <c r="AX166" s="12" t="s">
        <v>78</v>
      </c>
      <c r="AY166" s="146" t="s">
        <v>144</v>
      </c>
    </row>
    <row r="167" spans="2:51" s="13" customFormat="1" ht="10.2">
      <c r="B167" s="151"/>
      <c r="D167" s="145" t="s">
        <v>154</v>
      </c>
      <c r="E167" s="152" t="s">
        <v>1</v>
      </c>
      <c r="F167" s="153" t="s">
        <v>1122</v>
      </c>
      <c r="H167" s="154">
        <v>-3.03</v>
      </c>
      <c r="I167" s="155"/>
      <c r="L167" s="151"/>
      <c r="M167" s="156"/>
      <c r="T167" s="157"/>
      <c r="AT167" s="152" t="s">
        <v>154</v>
      </c>
      <c r="AU167" s="152" t="s">
        <v>152</v>
      </c>
      <c r="AV167" s="13" t="s">
        <v>152</v>
      </c>
      <c r="AW167" s="13" t="s">
        <v>34</v>
      </c>
      <c r="AX167" s="13" t="s">
        <v>78</v>
      </c>
      <c r="AY167" s="152" t="s">
        <v>144</v>
      </c>
    </row>
    <row r="168" spans="2:51" s="12" customFormat="1" ht="10.2">
      <c r="B168" s="144"/>
      <c r="D168" s="145" t="s">
        <v>154</v>
      </c>
      <c r="E168" s="146" t="s">
        <v>1</v>
      </c>
      <c r="F168" s="147" t="s">
        <v>302</v>
      </c>
      <c r="H168" s="146" t="s">
        <v>1</v>
      </c>
      <c r="I168" s="148"/>
      <c r="L168" s="144"/>
      <c r="M168" s="149"/>
      <c r="T168" s="150"/>
      <c r="AT168" s="146" t="s">
        <v>154</v>
      </c>
      <c r="AU168" s="146" t="s">
        <v>152</v>
      </c>
      <c r="AV168" s="12" t="s">
        <v>86</v>
      </c>
      <c r="AW168" s="12" t="s">
        <v>34</v>
      </c>
      <c r="AX168" s="12" t="s">
        <v>78</v>
      </c>
      <c r="AY168" s="146" t="s">
        <v>144</v>
      </c>
    </row>
    <row r="169" spans="2:51" s="12" customFormat="1" ht="10.2">
      <c r="B169" s="144"/>
      <c r="D169" s="145" t="s">
        <v>154</v>
      </c>
      <c r="E169" s="146" t="s">
        <v>1</v>
      </c>
      <c r="F169" s="147" t="s">
        <v>1123</v>
      </c>
      <c r="H169" s="146" t="s">
        <v>1</v>
      </c>
      <c r="I169" s="148"/>
      <c r="L169" s="144"/>
      <c r="M169" s="149"/>
      <c r="T169" s="150"/>
      <c r="AT169" s="146" t="s">
        <v>154</v>
      </c>
      <c r="AU169" s="146" t="s">
        <v>152</v>
      </c>
      <c r="AV169" s="12" t="s">
        <v>86</v>
      </c>
      <c r="AW169" s="12" t="s">
        <v>34</v>
      </c>
      <c r="AX169" s="12" t="s">
        <v>78</v>
      </c>
      <c r="AY169" s="146" t="s">
        <v>144</v>
      </c>
    </row>
    <row r="170" spans="2:51" s="13" customFormat="1" ht="10.2">
      <c r="B170" s="151"/>
      <c r="D170" s="145" t="s">
        <v>154</v>
      </c>
      <c r="E170" s="152" t="s">
        <v>1</v>
      </c>
      <c r="F170" s="153" t="s">
        <v>1121</v>
      </c>
      <c r="H170" s="154">
        <v>54.093</v>
      </c>
      <c r="I170" s="155"/>
      <c r="L170" s="151"/>
      <c r="M170" s="156"/>
      <c r="T170" s="157"/>
      <c r="AT170" s="152" t="s">
        <v>154</v>
      </c>
      <c r="AU170" s="152" t="s">
        <v>152</v>
      </c>
      <c r="AV170" s="13" t="s">
        <v>152</v>
      </c>
      <c r="AW170" s="13" t="s">
        <v>34</v>
      </c>
      <c r="AX170" s="13" t="s">
        <v>78</v>
      </c>
      <c r="AY170" s="152" t="s">
        <v>144</v>
      </c>
    </row>
    <row r="171" spans="2:51" s="12" customFormat="1" ht="10.2">
      <c r="B171" s="144"/>
      <c r="D171" s="145" t="s">
        <v>154</v>
      </c>
      <c r="E171" s="146" t="s">
        <v>1</v>
      </c>
      <c r="F171" s="147" t="s">
        <v>262</v>
      </c>
      <c r="H171" s="146" t="s">
        <v>1</v>
      </c>
      <c r="I171" s="148"/>
      <c r="L171" s="144"/>
      <c r="M171" s="149"/>
      <c r="T171" s="150"/>
      <c r="AT171" s="146" t="s">
        <v>154</v>
      </c>
      <c r="AU171" s="146" t="s">
        <v>152</v>
      </c>
      <c r="AV171" s="12" t="s">
        <v>86</v>
      </c>
      <c r="AW171" s="12" t="s">
        <v>34</v>
      </c>
      <c r="AX171" s="12" t="s">
        <v>78</v>
      </c>
      <c r="AY171" s="146" t="s">
        <v>144</v>
      </c>
    </row>
    <row r="172" spans="2:51" s="13" customFormat="1" ht="10.2">
      <c r="B172" s="151"/>
      <c r="D172" s="145" t="s">
        <v>154</v>
      </c>
      <c r="E172" s="152" t="s">
        <v>1</v>
      </c>
      <c r="F172" s="153" t="s">
        <v>1122</v>
      </c>
      <c r="H172" s="154">
        <v>-3.03</v>
      </c>
      <c r="I172" s="155"/>
      <c r="L172" s="151"/>
      <c r="M172" s="156"/>
      <c r="T172" s="157"/>
      <c r="AT172" s="152" t="s">
        <v>154</v>
      </c>
      <c r="AU172" s="152" t="s">
        <v>152</v>
      </c>
      <c r="AV172" s="13" t="s">
        <v>152</v>
      </c>
      <c r="AW172" s="13" t="s">
        <v>34</v>
      </c>
      <c r="AX172" s="13" t="s">
        <v>78</v>
      </c>
      <c r="AY172" s="152" t="s">
        <v>144</v>
      </c>
    </row>
    <row r="173" spans="2:51" s="12" customFormat="1" ht="10.2">
      <c r="B173" s="144"/>
      <c r="D173" s="145" t="s">
        <v>154</v>
      </c>
      <c r="E173" s="146" t="s">
        <v>1</v>
      </c>
      <c r="F173" s="147" t="s">
        <v>304</v>
      </c>
      <c r="H173" s="146" t="s">
        <v>1</v>
      </c>
      <c r="I173" s="148"/>
      <c r="L173" s="144"/>
      <c r="M173" s="149"/>
      <c r="T173" s="150"/>
      <c r="AT173" s="146" t="s">
        <v>154</v>
      </c>
      <c r="AU173" s="146" t="s">
        <v>152</v>
      </c>
      <c r="AV173" s="12" t="s">
        <v>86</v>
      </c>
      <c r="AW173" s="12" t="s">
        <v>34</v>
      </c>
      <c r="AX173" s="12" t="s">
        <v>78</v>
      </c>
      <c r="AY173" s="146" t="s">
        <v>144</v>
      </c>
    </row>
    <row r="174" spans="2:51" s="12" customFormat="1" ht="10.2">
      <c r="B174" s="144"/>
      <c r="D174" s="145" t="s">
        <v>154</v>
      </c>
      <c r="E174" s="146" t="s">
        <v>1</v>
      </c>
      <c r="F174" s="147" t="s">
        <v>1124</v>
      </c>
      <c r="H174" s="146" t="s">
        <v>1</v>
      </c>
      <c r="I174" s="148"/>
      <c r="L174" s="144"/>
      <c r="M174" s="149"/>
      <c r="T174" s="150"/>
      <c r="AT174" s="146" t="s">
        <v>154</v>
      </c>
      <c r="AU174" s="146" t="s">
        <v>152</v>
      </c>
      <c r="AV174" s="12" t="s">
        <v>86</v>
      </c>
      <c r="AW174" s="12" t="s">
        <v>34</v>
      </c>
      <c r="AX174" s="12" t="s">
        <v>78</v>
      </c>
      <c r="AY174" s="146" t="s">
        <v>144</v>
      </c>
    </row>
    <row r="175" spans="2:51" s="13" customFormat="1" ht="10.2">
      <c r="B175" s="151"/>
      <c r="D175" s="145" t="s">
        <v>154</v>
      </c>
      <c r="E175" s="152" t="s">
        <v>1</v>
      </c>
      <c r="F175" s="153" t="s">
        <v>1121</v>
      </c>
      <c r="H175" s="154">
        <v>54.093</v>
      </c>
      <c r="I175" s="155"/>
      <c r="L175" s="151"/>
      <c r="M175" s="156"/>
      <c r="T175" s="157"/>
      <c r="AT175" s="152" t="s">
        <v>154</v>
      </c>
      <c r="AU175" s="152" t="s">
        <v>152</v>
      </c>
      <c r="AV175" s="13" t="s">
        <v>152</v>
      </c>
      <c r="AW175" s="13" t="s">
        <v>34</v>
      </c>
      <c r="AX175" s="13" t="s">
        <v>78</v>
      </c>
      <c r="AY175" s="152" t="s">
        <v>144</v>
      </c>
    </row>
    <row r="176" spans="2:51" s="12" customFormat="1" ht="10.2">
      <c r="B176" s="144"/>
      <c r="D176" s="145" t="s">
        <v>154</v>
      </c>
      <c r="E176" s="146" t="s">
        <v>1</v>
      </c>
      <c r="F176" s="147" t="s">
        <v>262</v>
      </c>
      <c r="H176" s="146" t="s">
        <v>1</v>
      </c>
      <c r="I176" s="148"/>
      <c r="L176" s="144"/>
      <c r="M176" s="149"/>
      <c r="T176" s="150"/>
      <c r="AT176" s="146" t="s">
        <v>154</v>
      </c>
      <c r="AU176" s="146" t="s">
        <v>152</v>
      </c>
      <c r="AV176" s="12" t="s">
        <v>86</v>
      </c>
      <c r="AW176" s="12" t="s">
        <v>34</v>
      </c>
      <c r="AX176" s="12" t="s">
        <v>78</v>
      </c>
      <c r="AY176" s="146" t="s">
        <v>144</v>
      </c>
    </row>
    <row r="177" spans="2:51" s="13" customFormat="1" ht="10.2">
      <c r="B177" s="151"/>
      <c r="D177" s="145" t="s">
        <v>154</v>
      </c>
      <c r="E177" s="152" t="s">
        <v>1</v>
      </c>
      <c r="F177" s="153" t="s">
        <v>1122</v>
      </c>
      <c r="H177" s="154">
        <v>-3.03</v>
      </c>
      <c r="I177" s="155"/>
      <c r="L177" s="151"/>
      <c r="M177" s="156"/>
      <c r="T177" s="157"/>
      <c r="AT177" s="152" t="s">
        <v>154</v>
      </c>
      <c r="AU177" s="152" t="s">
        <v>152</v>
      </c>
      <c r="AV177" s="13" t="s">
        <v>152</v>
      </c>
      <c r="AW177" s="13" t="s">
        <v>34</v>
      </c>
      <c r="AX177" s="13" t="s">
        <v>78</v>
      </c>
      <c r="AY177" s="152" t="s">
        <v>144</v>
      </c>
    </row>
    <row r="178" spans="2:51" s="12" customFormat="1" ht="10.2">
      <c r="B178" s="144"/>
      <c r="D178" s="145" t="s">
        <v>154</v>
      </c>
      <c r="E178" s="146" t="s">
        <v>1</v>
      </c>
      <c r="F178" s="147" t="s">
        <v>306</v>
      </c>
      <c r="H178" s="146" t="s">
        <v>1</v>
      </c>
      <c r="I178" s="148"/>
      <c r="L178" s="144"/>
      <c r="M178" s="149"/>
      <c r="T178" s="150"/>
      <c r="AT178" s="146" t="s">
        <v>154</v>
      </c>
      <c r="AU178" s="146" t="s">
        <v>152</v>
      </c>
      <c r="AV178" s="12" t="s">
        <v>86</v>
      </c>
      <c r="AW178" s="12" t="s">
        <v>34</v>
      </c>
      <c r="AX178" s="12" t="s">
        <v>78</v>
      </c>
      <c r="AY178" s="146" t="s">
        <v>144</v>
      </c>
    </row>
    <row r="179" spans="2:51" s="12" customFormat="1" ht="10.2">
      <c r="B179" s="144"/>
      <c r="D179" s="145" t="s">
        <v>154</v>
      </c>
      <c r="E179" s="146" t="s">
        <v>1</v>
      </c>
      <c r="F179" s="147" t="s">
        <v>1125</v>
      </c>
      <c r="H179" s="146" t="s">
        <v>1</v>
      </c>
      <c r="I179" s="148"/>
      <c r="L179" s="144"/>
      <c r="M179" s="149"/>
      <c r="T179" s="150"/>
      <c r="AT179" s="146" t="s">
        <v>154</v>
      </c>
      <c r="AU179" s="146" t="s">
        <v>152</v>
      </c>
      <c r="AV179" s="12" t="s">
        <v>86</v>
      </c>
      <c r="AW179" s="12" t="s">
        <v>34</v>
      </c>
      <c r="AX179" s="12" t="s">
        <v>78</v>
      </c>
      <c r="AY179" s="146" t="s">
        <v>144</v>
      </c>
    </row>
    <row r="180" spans="2:51" s="13" customFormat="1" ht="10.2">
      <c r="B180" s="151"/>
      <c r="D180" s="145" t="s">
        <v>154</v>
      </c>
      <c r="E180" s="152" t="s">
        <v>1</v>
      </c>
      <c r="F180" s="153" t="s">
        <v>1121</v>
      </c>
      <c r="H180" s="154">
        <v>54.093</v>
      </c>
      <c r="I180" s="155"/>
      <c r="L180" s="151"/>
      <c r="M180" s="156"/>
      <c r="T180" s="157"/>
      <c r="AT180" s="152" t="s">
        <v>154</v>
      </c>
      <c r="AU180" s="152" t="s">
        <v>152</v>
      </c>
      <c r="AV180" s="13" t="s">
        <v>152</v>
      </c>
      <c r="AW180" s="13" t="s">
        <v>34</v>
      </c>
      <c r="AX180" s="13" t="s">
        <v>78</v>
      </c>
      <c r="AY180" s="152" t="s">
        <v>144</v>
      </c>
    </row>
    <row r="181" spans="2:51" s="12" customFormat="1" ht="10.2">
      <c r="B181" s="144"/>
      <c r="D181" s="145" t="s">
        <v>154</v>
      </c>
      <c r="E181" s="146" t="s">
        <v>1</v>
      </c>
      <c r="F181" s="147" t="s">
        <v>262</v>
      </c>
      <c r="H181" s="146" t="s">
        <v>1</v>
      </c>
      <c r="I181" s="148"/>
      <c r="L181" s="144"/>
      <c r="M181" s="149"/>
      <c r="T181" s="150"/>
      <c r="AT181" s="146" t="s">
        <v>154</v>
      </c>
      <c r="AU181" s="146" t="s">
        <v>152</v>
      </c>
      <c r="AV181" s="12" t="s">
        <v>86</v>
      </c>
      <c r="AW181" s="12" t="s">
        <v>34</v>
      </c>
      <c r="AX181" s="12" t="s">
        <v>78</v>
      </c>
      <c r="AY181" s="146" t="s">
        <v>144</v>
      </c>
    </row>
    <row r="182" spans="2:51" s="13" customFormat="1" ht="10.2">
      <c r="B182" s="151"/>
      <c r="D182" s="145" t="s">
        <v>154</v>
      </c>
      <c r="E182" s="152" t="s">
        <v>1</v>
      </c>
      <c r="F182" s="153" t="s">
        <v>1122</v>
      </c>
      <c r="H182" s="154">
        <v>-3.03</v>
      </c>
      <c r="I182" s="155"/>
      <c r="L182" s="151"/>
      <c r="M182" s="156"/>
      <c r="T182" s="157"/>
      <c r="AT182" s="152" t="s">
        <v>154</v>
      </c>
      <c r="AU182" s="152" t="s">
        <v>152</v>
      </c>
      <c r="AV182" s="13" t="s">
        <v>152</v>
      </c>
      <c r="AW182" s="13" t="s">
        <v>34</v>
      </c>
      <c r="AX182" s="13" t="s">
        <v>78</v>
      </c>
      <c r="AY182" s="152" t="s">
        <v>144</v>
      </c>
    </row>
    <row r="183" spans="2:51" s="12" customFormat="1" ht="10.2">
      <c r="B183" s="144"/>
      <c r="D183" s="145" t="s">
        <v>154</v>
      </c>
      <c r="E183" s="146" t="s">
        <v>1</v>
      </c>
      <c r="F183" s="147" t="s">
        <v>294</v>
      </c>
      <c r="H183" s="146" t="s">
        <v>1</v>
      </c>
      <c r="I183" s="148"/>
      <c r="L183" s="144"/>
      <c r="M183" s="149"/>
      <c r="T183" s="150"/>
      <c r="AT183" s="146" t="s">
        <v>154</v>
      </c>
      <c r="AU183" s="146" t="s">
        <v>152</v>
      </c>
      <c r="AV183" s="12" t="s">
        <v>86</v>
      </c>
      <c r="AW183" s="12" t="s">
        <v>34</v>
      </c>
      <c r="AX183" s="12" t="s">
        <v>78</v>
      </c>
      <c r="AY183" s="146" t="s">
        <v>144</v>
      </c>
    </row>
    <row r="184" spans="2:51" s="12" customFormat="1" ht="10.2">
      <c r="B184" s="144"/>
      <c r="D184" s="145" t="s">
        <v>154</v>
      </c>
      <c r="E184" s="146" t="s">
        <v>1</v>
      </c>
      <c r="F184" s="147" t="s">
        <v>1126</v>
      </c>
      <c r="H184" s="146" t="s">
        <v>1</v>
      </c>
      <c r="I184" s="148"/>
      <c r="L184" s="144"/>
      <c r="M184" s="149"/>
      <c r="T184" s="150"/>
      <c r="AT184" s="146" t="s">
        <v>154</v>
      </c>
      <c r="AU184" s="146" t="s">
        <v>152</v>
      </c>
      <c r="AV184" s="12" t="s">
        <v>86</v>
      </c>
      <c r="AW184" s="12" t="s">
        <v>34</v>
      </c>
      <c r="AX184" s="12" t="s">
        <v>78</v>
      </c>
      <c r="AY184" s="146" t="s">
        <v>144</v>
      </c>
    </row>
    <row r="185" spans="2:51" s="13" customFormat="1" ht="10.2">
      <c r="B185" s="151"/>
      <c r="D185" s="145" t="s">
        <v>154</v>
      </c>
      <c r="E185" s="152" t="s">
        <v>1</v>
      </c>
      <c r="F185" s="153" t="s">
        <v>1127</v>
      </c>
      <c r="H185" s="154">
        <v>54.226</v>
      </c>
      <c r="I185" s="155"/>
      <c r="L185" s="151"/>
      <c r="M185" s="156"/>
      <c r="T185" s="157"/>
      <c r="AT185" s="152" t="s">
        <v>154</v>
      </c>
      <c r="AU185" s="152" t="s">
        <v>152</v>
      </c>
      <c r="AV185" s="13" t="s">
        <v>152</v>
      </c>
      <c r="AW185" s="13" t="s">
        <v>34</v>
      </c>
      <c r="AX185" s="13" t="s">
        <v>78</v>
      </c>
      <c r="AY185" s="152" t="s">
        <v>144</v>
      </c>
    </row>
    <row r="186" spans="2:51" s="12" customFormat="1" ht="10.2">
      <c r="B186" s="144"/>
      <c r="D186" s="145" t="s">
        <v>154</v>
      </c>
      <c r="E186" s="146" t="s">
        <v>1</v>
      </c>
      <c r="F186" s="147" t="s">
        <v>262</v>
      </c>
      <c r="H186" s="146" t="s">
        <v>1</v>
      </c>
      <c r="I186" s="148"/>
      <c r="L186" s="144"/>
      <c r="M186" s="149"/>
      <c r="T186" s="150"/>
      <c r="AT186" s="146" t="s">
        <v>154</v>
      </c>
      <c r="AU186" s="146" t="s">
        <v>152</v>
      </c>
      <c r="AV186" s="12" t="s">
        <v>86</v>
      </c>
      <c r="AW186" s="12" t="s">
        <v>34</v>
      </c>
      <c r="AX186" s="12" t="s">
        <v>78</v>
      </c>
      <c r="AY186" s="146" t="s">
        <v>144</v>
      </c>
    </row>
    <row r="187" spans="2:51" s="13" customFormat="1" ht="10.2">
      <c r="B187" s="151"/>
      <c r="D187" s="145" t="s">
        <v>154</v>
      </c>
      <c r="E187" s="152" t="s">
        <v>1</v>
      </c>
      <c r="F187" s="153" t="s">
        <v>1122</v>
      </c>
      <c r="H187" s="154">
        <v>-3.03</v>
      </c>
      <c r="I187" s="155"/>
      <c r="L187" s="151"/>
      <c r="M187" s="156"/>
      <c r="T187" s="157"/>
      <c r="AT187" s="152" t="s">
        <v>154</v>
      </c>
      <c r="AU187" s="152" t="s">
        <v>152</v>
      </c>
      <c r="AV187" s="13" t="s">
        <v>152</v>
      </c>
      <c r="AW187" s="13" t="s">
        <v>34</v>
      </c>
      <c r="AX187" s="13" t="s">
        <v>78</v>
      </c>
      <c r="AY187" s="152" t="s">
        <v>144</v>
      </c>
    </row>
    <row r="188" spans="2:51" s="14" customFormat="1" ht="10.2">
      <c r="B188" s="158"/>
      <c r="D188" s="145" t="s">
        <v>154</v>
      </c>
      <c r="E188" s="159" t="s">
        <v>1</v>
      </c>
      <c r="F188" s="160" t="s">
        <v>158</v>
      </c>
      <c r="H188" s="161">
        <v>311.302</v>
      </c>
      <c r="I188" s="162"/>
      <c r="L188" s="158"/>
      <c r="M188" s="163"/>
      <c r="T188" s="164"/>
      <c r="AT188" s="159" t="s">
        <v>154</v>
      </c>
      <c r="AU188" s="159" t="s">
        <v>152</v>
      </c>
      <c r="AV188" s="14" t="s">
        <v>151</v>
      </c>
      <c r="AW188" s="14" t="s">
        <v>34</v>
      </c>
      <c r="AX188" s="14" t="s">
        <v>86</v>
      </c>
      <c r="AY188" s="159" t="s">
        <v>144</v>
      </c>
    </row>
    <row r="189" spans="2:65" s="1" customFormat="1" ht="55.5" customHeight="1">
      <c r="B189" s="31"/>
      <c r="C189" s="131" t="s">
        <v>165</v>
      </c>
      <c r="D189" s="131" t="s">
        <v>146</v>
      </c>
      <c r="E189" s="132" t="s">
        <v>1128</v>
      </c>
      <c r="F189" s="133" t="s">
        <v>1129</v>
      </c>
      <c r="G189" s="134" t="s">
        <v>149</v>
      </c>
      <c r="H189" s="135">
        <v>218.3</v>
      </c>
      <c r="I189" s="136"/>
      <c r="J189" s="137">
        <f>ROUND(I189*H189,2)</f>
        <v>0</v>
      </c>
      <c r="K189" s="133" t="s">
        <v>271</v>
      </c>
      <c r="L189" s="31"/>
      <c r="M189" s="138" t="s">
        <v>1</v>
      </c>
      <c r="N189" s="139" t="s">
        <v>44</v>
      </c>
      <c r="P189" s="140">
        <f>O189*H189</f>
        <v>0</v>
      </c>
      <c r="Q189" s="140">
        <v>0.003</v>
      </c>
      <c r="R189" s="140">
        <f>Q189*H189</f>
        <v>0.6549</v>
      </c>
      <c r="S189" s="140">
        <v>0</v>
      </c>
      <c r="T189" s="141">
        <f>S189*H189</f>
        <v>0</v>
      </c>
      <c r="AR189" s="142" t="s">
        <v>151</v>
      </c>
      <c r="AT189" s="142" t="s">
        <v>146</v>
      </c>
      <c r="AU189" s="142" t="s">
        <v>152</v>
      </c>
      <c r="AY189" s="16" t="s">
        <v>144</v>
      </c>
      <c r="BE189" s="143">
        <f>IF(N189="základní",J189,0)</f>
        <v>0</v>
      </c>
      <c r="BF189" s="143">
        <f>IF(N189="snížená",J189,0)</f>
        <v>0</v>
      </c>
      <c r="BG189" s="143">
        <f>IF(N189="zákl. přenesená",J189,0)</f>
        <v>0</v>
      </c>
      <c r="BH189" s="143">
        <f>IF(N189="sníž. přenesená",J189,0)</f>
        <v>0</v>
      </c>
      <c r="BI189" s="143">
        <f>IF(N189="nulová",J189,0)</f>
        <v>0</v>
      </c>
      <c r="BJ189" s="16" t="s">
        <v>152</v>
      </c>
      <c r="BK189" s="143">
        <f>ROUND(I189*H189,2)</f>
        <v>0</v>
      </c>
      <c r="BL189" s="16" t="s">
        <v>151</v>
      </c>
      <c r="BM189" s="142" t="s">
        <v>1130</v>
      </c>
    </row>
    <row r="190" spans="2:51" s="12" customFormat="1" ht="10.2">
      <c r="B190" s="144"/>
      <c r="D190" s="145" t="s">
        <v>154</v>
      </c>
      <c r="E190" s="146" t="s">
        <v>1</v>
      </c>
      <c r="F190" s="147" t="s">
        <v>1100</v>
      </c>
      <c r="H190" s="146" t="s">
        <v>1</v>
      </c>
      <c r="I190" s="148"/>
      <c r="L190" s="144"/>
      <c r="M190" s="149"/>
      <c r="T190" s="150"/>
      <c r="AT190" s="146" t="s">
        <v>154</v>
      </c>
      <c r="AU190" s="146" t="s">
        <v>152</v>
      </c>
      <c r="AV190" s="12" t="s">
        <v>86</v>
      </c>
      <c r="AW190" s="12" t="s">
        <v>34</v>
      </c>
      <c r="AX190" s="12" t="s">
        <v>78</v>
      </c>
      <c r="AY190" s="146" t="s">
        <v>144</v>
      </c>
    </row>
    <row r="191" spans="2:51" s="12" customFormat="1" ht="10.2">
      <c r="B191" s="144"/>
      <c r="D191" s="145" t="s">
        <v>154</v>
      </c>
      <c r="E191" s="146" t="s">
        <v>1</v>
      </c>
      <c r="F191" s="147" t="s">
        <v>298</v>
      </c>
      <c r="H191" s="146" t="s">
        <v>1</v>
      </c>
      <c r="I191" s="148"/>
      <c r="L191" s="144"/>
      <c r="M191" s="149"/>
      <c r="T191" s="150"/>
      <c r="AT191" s="146" t="s">
        <v>154</v>
      </c>
      <c r="AU191" s="146" t="s">
        <v>152</v>
      </c>
      <c r="AV191" s="12" t="s">
        <v>86</v>
      </c>
      <c r="AW191" s="12" t="s">
        <v>34</v>
      </c>
      <c r="AX191" s="12" t="s">
        <v>78</v>
      </c>
      <c r="AY191" s="146" t="s">
        <v>144</v>
      </c>
    </row>
    <row r="192" spans="2:51" s="12" customFormat="1" ht="10.2">
      <c r="B192" s="144"/>
      <c r="D192" s="145" t="s">
        <v>154</v>
      </c>
      <c r="E192" s="146" t="s">
        <v>1</v>
      </c>
      <c r="F192" s="147" t="s">
        <v>472</v>
      </c>
      <c r="H192" s="146" t="s">
        <v>1</v>
      </c>
      <c r="I192" s="148"/>
      <c r="L192" s="144"/>
      <c r="M192" s="149"/>
      <c r="T192" s="150"/>
      <c r="AT192" s="146" t="s">
        <v>154</v>
      </c>
      <c r="AU192" s="146" t="s">
        <v>152</v>
      </c>
      <c r="AV192" s="12" t="s">
        <v>86</v>
      </c>
      <c r="AW192" s="12" t="s">
        <v>34</v>
      </c>
      <c r="AX192" s="12" t="s">
        <v>78</v>
      </c>
      <c r="AY192" s="146" t="s">
        <v>144</v>
      </c>
    </row>
    <row r="193" spans="2:51" s="12" customFormat="1" ht="10.2">
      <c r="B193" s="144"/>
      <c r="D193" s="145" t="s">
        <v>154</v>
      </c>
      <c r="E193" s="146" t="s">
        <v>1</v>
      </c>
      <c r="F193" s="147" t="s">
        <v>1131</v>
      </c>
      <c r="H193" s="146" t="s">
        <v>1</v>
      </c>
      <c r="I193" s="148"/>
      <c r="L193" s="144"/>
      <c r="M193" s="149"/>
      <c r="T193" s="150"/>
      <c r="AT193" s="146" t="s">
        <v>154</v>
      </c>
      <c r="AU193" s="146" t="s">
        <v>152</v>
      </c>
      <c r="AV193" s="12" t="s">
        <v>86</v>
      </c>
      <c r="AW193" s="12" t="s">
        <v>34</v>
      </c>
      <c r="AX193" s="12" t="s">
        <v>78</v>
      </c>
      <c r="AY193" s="146" t="s">
        <v>144</v>
      </c>
    </row>
    <row r="194" spans="2:51" s="13" customFormat="1" ht="10.2">
      <c r="B194" s="151"/>
      <c r="D194" s="145" t="s">
        <v>154</v>
      </c>
      <c r="E194" s="152" t="s">
        <v>1</v>
      </c>
      <c r="F194" s="153" t="s">
        <v>1132</v>
      </c>
      <c r="H194" s="154">
        <v>1.6</v>
      </c>
      <c r="I194" s="155"/>
      <c r="L194" s="151"/>
      <c r="M194" s="156"/>
      <c r="T194" s="157"/>
      <c r="AT194" s="152" t="s">
        <v>154</v>
      </c>
      <c r="AU194" s="152" t="s">
        <v>152</v>
      </c>
      <c r="AV194" s="13" t="s">
        <v>152</v>
      </c>
      <c r="AW194" s="13" t="s">
        <v>34</v>
      </c>
      <c r="AX194" s="13" t="s">
        <v>78</v>
      </c>
      <c r="AY194" s="152" t="s">
        <v>144</v>
      </c>
    </row>
    <row r="195" spans="2:51" s="12" customFormat="1" ht="10.2">
      <c r="B195" s="144"/>
      <c r="D195" s="145" t="s">
        <v>154</v>
      </c>
      <c r="E195" s="146" t="s">
        <v>1</v>
      </c>
      <c r="F195" s="147" t="s">
        <v>300</v>
      </c>
      <c r="H195" s="146" t="s">
        <v>1</v>
      </c>
      <c r="I195" s="148"/>
      <c r="L195" s="144"/>
      <c r="M195" s="149"/>
      <c r="T195" s="150"/>
      <c r="AT195" s="146" t="s">
        <v>154</v>
      </c>
      <c r="AU195" s="146" t="s">
        <v>152</v>
      </c>
      <c r="AV195" s="12" t="s">
        <v>86</v>
      </c>
      <c r="AW195" s="12" t="s">
        <v>34</v>
      </c>
      <c r="AX195" s="12" t="s">
        <v>78</v>
      </c>
      <c r="AY195" s="146" t="s">
        <v>144</v>
      </c>
    </row>
    <row r="196" spans="2:51" s="12" customFormat="1" ht="10.2">
      <c r="B196" s="144"/>
      <c r="D196" s="145" t="s">
        <v>154</v>
      </c>
      <c r="E196" s="146" t="s">
        <v>1</v>
      </c>
      <c r="F196" s="147" t="s">
        <v>1133</v>
      </c>
      <c r="H196" s="146" t="s">
        <v>1</v>
      </c>
      <c r="I196" s="148"/>
      <c r="L196" s="144"/>
      <c r="M196" s="149"/>
      <c r="T196" s="150"/>
      <c r="AT196" s="146" t="s">
        <v>154</v>
      </c>
      <c r="AU196" s="146" t="s">
        <v>152</v>
      </c>
      <c r="AV196" s="12" t="s">
        <v>86</v>
      </c>
      <c r="AW196" s="12" t="s">
        <v>34</v>
      </c>
      <c r="AX196" s="12" t="s">
        <v>78</v>
      </c>
      <c r="AY196" s="146" t="s">
        <v>144</v>
      </c>
    </row>
    <row r="197" spans="2:51" s="13" customFormat="1" ht="10.2">
      <c r="B197" s="151"/>
      <c r="D197" s="145" t="s">
        <v>154</v>
      </c>
      <c r="E197" s="152" t="s">
        <v>1</v>
      </c>
      <c r="F197" s="153" t="s">
        <v>1134</v>
      </c>
      <c r="H197" s="154">
        <v>42.3</v>
      </c>
      <c r="I197" s="155"/>
      <c r="L197" s="151"/>
      <c r="M197" s="156"/>
      <c r="T197" s="157"/>
      <c r="AT197" s="152" t="s">
        <v>154</v>
      </c>
      <c r="AU197" s="152" t="s">
        <v>152</v>
      </c>
      <c r="AV197" s="13" t="s">
        <v>152</v>
      </c>
      <c r="AW197" s="13" t="s">
        <v>34</v>
      </c>
      <c r="AX197" s="13" t="s">
        <v>78</v>
      </c>
      <c r="AY197" s="152" t="s">
        <v>144</v>
      </c>
    </row>
    <row r="198" spans="2:51" s="12" customFormat="1" ht="10.2">
      <c r="B198" s="144"/>
      <c r="D198" s="145" t="s">
        <v>154</v>
      </c>
      <c r="E198" s="146" t="s">
        <v>1</v>
      </c>
      <c r="F198" s="147" t="s">
        <v>302</v>
      </c>
      <c r="H198" s="146" t="s">
        <v>1</v>
      </c>
      <c r="I198" s="148"/>
      <c r="L198" s="144"/>
      <c r="M198" s="149"/>
      <c r="T198" s="150"/>
      <c r="AT198" s="146" t="s">
        <v>154</v>
      </c>
      <c r="AU198" s="146" t="s">
        <v>152</v>
      </c>
      <c r="AV198" s="12" t="s">
        <v>86</v>
      </c>
      <c r="AW198" s="12" t="s">
        <v>34</v>
      </c>
      <c r="AX198" s="12" t="s">
        <v>78</v>
      </c>
      <c r="AY198" s="146" t="s">
        <v>144</v>
      </c>
    </row>
    <row r="199" spans="2:51" s="12" customFormat="1" ht="10.2">
      <c r="B199" s="144"/>
      <c r="D199" s="145" t="s">
        <v>154</v>
      </c>
      <c r="E199" s="146" t="s">
        <v>1</v>
      </c>
      <c r="F199" s="147" t="s">
        <v>1135</v>
      </c>
      <c r="H199" s="146" t="s">
        <v>1</v>
      </c>
      <c r="I199" s="148"/>
      <c r="L199" s="144"/>
      <c r="M199" s="149"/>
      <c r="T199" s="150"/>
      <c r="AT199" s="146" t="s">
        <v>154</v>
      </c>
      <c r="AU199" s="146" t="s">
        <v>152</v>
      </c>
      <c r="AV199" s="12" t="s">
        <v>86</v>
      </c>
      <c r="AW199" s="12" t="s">
        <v>34</v>
      </c>
      <c r="AX199" s="12" t="s">
        <v>78</v>
      </c>
      <c r="AY199" s="146" t="s">
        <v>144</v>
      </c>
    </row>
    <row r="200" spans="2:51" s="13" customFormat="1" ht="10.2">
      <c r="B200" s="151"/>
      <c r="D200" s="145" t="s">
        <v>154</v>
      </c>
      <c r="E200" s="152" t="s">
        <v>1</v>
      </c>
      <c r="F200" s="153" t="s">
        <v>1136</v>
      </c>
      <c r="H200" s="154">
        <v>43</v>
      </c>
      <c r="I200" s="155"/>
      <c r="L200" s="151"/>
      <c r="M200" s="156"/>
      <c r="T200" s="157"/>
      <c r="AT200" s="152" t="s">
        <v>154</v>
      </c>
      <c r="AU200" s="152" t="s">
        <v>152</v>
      </c>
      <c r="AV200" s="13" t="s">
        <v>152</v>
      </c>
      <c r="AW200" s="13" t="s">
        <v>34</v>
      </c>
      <c r="AX200" s="13" t="s">
        <v>78</v>
      </c>
      <c r="AY200" s="152" t="s">
        <v>144</v>
      </c>
    </row>
    <row r="201" spans="2:51" s="12" customFormat="1" ht="10.2">
      <c r="B201" s="144"/>
      <c r="D201" s="145" t="s">
        <v>154</v>
      </c>
      <c r="E201" s="146" t="s">
        <v>1</v>
      </c>
      <c r="F201" s="147" t="s">
        <v>304</v>
      </c>
      <c r="H201" s="146" t="s">
        <v>1</v>
      </c>
      <c r="I201" s="148"/>
      <c r="L201" s="144"/>
      <c r="M201" s="149"/>
      <c r="T201" s="150"/>
      <c r="AT201" s="146" t="s">
        <v>154</v>
      </c>
      <c r="AU201" s="146" t="s">
        <v>152</v>
      </c>
      <c r="AV201" s="12" t="s">
        <v>86</v>
      </c>
      <c r="AW201" s="12" t="s">
        <v>34</v>
      </c>
      <c r="AX201" s="12" t="s">
        <v>78</v>
      </c>
      <c r="AY201" s="146" t="s">
        <v>144</v>
      </c>
    </row>
    <row r="202" spans="2:51" s="12" customFormat="1" ht="10.2">
      <c r="B202" s="144"/>
      <c r="D202" s="145" t="s">
        <v>154</v>
      </c>
      <c r="E202" s="146" t="s">
        <v>1</v>
      </c>
      <c r="F202" s="147" t="s">
        <v>1137</v>
      </c>
      <c r="H202" s="146" t="s">
        <v>1</v>
      </c>
      <c r="I202" s="148"/>
      <c r="L202" s="144"/>
      <c r="M202" s="149"/>
      <c r="T202" s="150"/>
      <c r="AT202" s="146" t="s">
        <v>154</v>
      </c>
      <c r="AU202" s="146" t="s">
        <v>152</v>
      </c>
      <c r="AV202" s="12" t="s">
        <v>86</v>
      </c>
      <c r="AW202" s="12" t="s">
        <v>34</v>
      </c>
      <c r="AX202" s="12" t="s">
        <v>78</v>
      </c>
      <c r="AY202" s="146" t="s">
        <v>144</v>
      </c>
    </row>
    <row r="203" spans="2:51" s="13" customFormat="1" ht="10.2">
      <c r="B203" s="151"/>
      <c r="D203" s="145" t="s">
        <v>154</v>
      </c>
      <c r="E203" s="152" t="s">
        <v>1</v>
      </c>
      <c r="F203" s="153" t="s">
        <v>1138</v>
      </c>
      <c r="H203" s="154">
        <v>42</v>
      </c>
      <c r="I203" s="155"/>
      <c r="L203" s="151"/>
      <c r="M203" s="156"/>
      <c r="T203" s="157"/>
      <c r="AT203" s="152" t="s">
        <v>154</v>
      </c>
      <c r="AU203" s="152" t="s">
        <v>152</v>
      </c>
      <c r="AV203" s="13" t="s">
        <v>152</v>
      </c>
      <c r="AW203" s="13" t="s">
        <v>34</v>
      </c>
      <c r="AX203" s="13" t="s">
        <v>78</v>
      </c>
      <c r="AY203" s="152" t="s">
        <v>144</v>
      </c>
    </row>
    <row r="204" spans="2:51" s="12" customFormat="1" ht="10.2">
      <c r="B204" s="144"/>
      <c r="D204" s="145" t="s">
        <v>154</v>
      </c>
      <c r="E204" s="146" t="s">
        <v>1</v>
      </c>
      <c r="F204" s="147" t="s">
        <v>306</v>
      </c>
      <c r="H204" s="146" t="s">
        <v>1</v>
      </c>
      <c r="I204" s="148"/>
      <c r="L204" s="144"/>
      <c r="M204" s="149"/>
      <c r="T204" s="150"/>
      <c r="AT204" s="146" t="s">
        <v>154</v>
      </c>
      <c r="AU204" s="146" t="s">
        <v>152</v>
      </c>
      <c r="AV204" s="12" t="s">
        <v>86</v>
      </c>
      <c r="AW204" s="12" t="s">
        <v>34</v>
      </c>
      <c r="AX204" s="12" t="s">
        <v>78</v>
      </c>
      <c r="AY204" s="146" t="s">
        <v>144</v>
      </c>
    </row>
    <row r="205" spans="2:51" s="12" customFormat="1" ht="10.2">
      <c r="B205" s="144"/>
      <c r="D205" s="145" t="s">
        <v>154</v>
      </c>
      <c r="E205" s="146" t="s">
        <v>1</v>
      </c>
      <c r="F205" s="147" t="s">
        <v>1139</v>
      </c>
      <c r="H205" s="146" t="s">
        <v>1</v>
      </c>
      <c r="I205" s="148"/>
      <c r="L205" s="144"/>
      <c r="M205" s="149"/>
      <c r="T205" s="150"/>
      <c r="AT205" s="146" t="s">
        <v>154</v>
      </c>
      <c r="AU205" s="146" t="s">
        <v>152</v>
      </c>
      <c r="AV205" s="12" t="s">
        <v>86</v>
      </c>
      <c r="AW205" s="12" t="s">
        <v>34</v>
      </c>
      <c r="AX205" s="12" t="s">
        <v>78</v>
      </c>
      <c r="AY205" s="146" t="s">
        <v>144</v>
      </c>
    </row>
    <row r="206" spans="2:51" s="13" customFormat="1" ht="10.2">
      <c r="B206" s="151"/>
      <c r="D206" s="145" t="s">
        <v>154</v>
      </c>
      <c r="E206" s="152" t="s">
        <v>1</v>
      </c>
      <c r="F206" s="153" t="s">
        <v>1140</v>
      </c>
      <c r="H206" s="154">
        <v>42.5</v>
      </c>
      <c r="I206" s="155"/>
      <c r="L206" s="151"/>
      <c r="M206" s="156"/>
      <c r="T206" s="157"/>
      <c r="AT206" s="152" t="s">
        <v>154</v>
      </c>
      <c r="AU206" s="152" t="s">
        <v>152</v>
      </c>
      <c r="AV206" s="13" t="s">
        <v>152</v>
      </c>
      <c r="AW206" s="13" t="s">
        <v>34</v>
      </c>
      <c r="AX206" s="13" t="s">
        <v>78</v>
      </c>
      <c r="AY206" s="152" t="s">
        <v>144</v>
      </c>
    </row>
    <row r="207" spans="2:51" s="12" customFormat="1" ht="10.2">
      <c r="B207" s="144"/>
      <c r="D207" s="145" t="s">
        <v>154</v>
      </c>
      <c r="E207" s="146" t="s">
        <v>1</v>
      </c>
      <c r="F207" s="147" t="s">
        <v>294</v>
      </c>
      <c r="H207" s="146" t="s">
        <v>1</v>
      </c>
      <c r="I207" s="148"/>
      <c r="L207" s="144"/>
      <c r="M207" s="149"/>
      <c r="T207" s="150"/>
      <c r="AT207" s="146" t="s">
        <v>154</v>
      </c>
      <c r="AU207" s="146" t="s">
        <v>152</v>
      </c>
      <c r="AV207" s="12" t="s">
        <v>86</v>
      </c>
      <c r="AW207" s="12" t="s">
        <v>34</v>
      </c>
      <c r="AX207" s="12" t="s">
        <v>78</v>
      </c>
      <c r="AY207" s="146" t="s">
        <v>144</v>
      </c>
    </row>
    <row r="208" spans="2:51" s="12" customFormat="1" ht="10.2">
      <c r="B208" s="144"/>
      <c r="D208" s="145" t="s">
        <v>154</v>
      </c>
      <c r="E208" s="146" t="s">
        <v>1</v>
      </c>
      <c r="F208" s="147" t="s">
        <v>1141</v>
      </c>
      <c r="H208" s="146" t="s">
        <v>1</v>
      </c>
      <c r="I208" s="148"/>
      <c r="L208" s="144"/>
      <c r="M208" s="149"/>
      <c r="T208" s="150"/>
      <c r="AT208" s="146" t="s">
        <v>154</v>
      </c>
      <c r="AU208" s="146" t="s">
        <v>152</v>
      </c>
      <c r="AV208" s="12" t="s">
        <v>86</v>
      </c>
      <c r="AW208" s="12" t="s">
        <v>34</v>
      </c>
      <c r="AX208" s="12" t="s">
        <v>78</v>
      </c>
      <c r="AY208" s="146" t="s">
        <v>144</v>
      </c>
    </row>
    <row r="209" spans="2:51" s="13" customFormat="1" ht="10.2">
      <c r="B209" s="151"/>
      <c r="D209" s="145" t="s">
        <v>154</v>
      </c>
      <c r="E209" s="152" t="s">
        <v>1</v>
      </c>
      <c r="F209" s="153" t="s">
        <v>1142</v>
      </c>
      <c r="H209" s="154">
        <v>46.9</v>
      </c>
      <c r="I209" s="155"/>
      <c r="L209" s="151"/>
      <c r="M209" s="156"/>
      <c r="T209" s="157"/>
      <c r="AT209" s="152" t="s">
        <v>154</v>
      </c>
      <c r="AU209" s="152" t="s">
        <v>152</v>
      </c>
      <c r="AV209" s="13" t="s">
        <v>152</v>
      </c>
      <c r="AW209" s="13" t="s">
        <v>34</v>
      </c>
      <c r="AX209" s="13" t="s">
        <v>78</v>
      </c>
      <c r="AY209" s="152" t="s">
        <v>144</v>
      </c>
    </row>
    <row r="210" spans="2:51" s="14" customFormat="1" ht="10.2">
      <c r="B210" s="158"/>
      <c r="D210" s="145" t="s">
        <v>154</v>
      </c>
      <c r="E210" s="159" t="s">
        <v>1</v>
      </c>
      <c r="F210" s="160" t="s">
        <v>158</v>
      </c>
      <c r="H210" s="161">
        <v>218.3</v>
      </c>
      <c r="I210" s="162"/>
      <c r="L210" s="158"/>
      <c r="M210" s="163"/>
      <c r="T210" s="164"/>
      <c r="AT210" s="159" t="s">
        <v>154</v>
      </c>
      <c r="AU210" s="159" t="s">
        <v>152</v>
      </c>
      <c r="AV210" s="14" t="s">
        <v>151</v>
      </c>
      <c r="AW210" s="14" t="s">
        <v>34</v>
      </c>
      <c r="AX210" s="14" t="s">
        <v>86</v>
      </c>
      <c r="AY210" s="159" t="s">
        <v>144</v>
      </c>
    </row>
    <row r="211" spans="2:65" s="1" customFormat="1" ht="55.5" customHeight="1">
      <c r="B211" s="31"/>
      <c r="C211" s="131" t="s">
        <v>151</v>
      </c>
      <c r="D211" s="131" t="s">
        <v>146</v>
      </c>
      <c r="E211" s="132" t="s">
        <v>1143</v>
      </c>
      <c r="F211" s="133" t="s">
        <v>1144</v>
      </c>
      <c r="G211" s="134" t="s">
        <v>149</v>
      </c>
      <c r="H211" s="135">
        <v>40.3</v>
      </c>
      <c r="I211" s="136"/>
      <c r="J211" s="137">
        <f>ROUND(I211*H211,2)</f>
        <v>0</v>
      </c>
      <c r="K211" s="133" t="s">
        <v>271</v>
      </c>
      <c r="L211" s="31"/>
      <c r="M211" s="138" t="s">
        <v>1</v>
      </c>
      <c r="N211" s="139" t="s">
        <v>44</v>
      </c>
      <c r="P211" s="140">
        <f>O211*H211</f>
        <v>0</v>
      </c>
      <c r="Q211" s="140">
        <v>0.003</v>
      </c>
      <c r="R211" s="140">
        <f>Q211*H211</f>
        <v>0.1209</v>
      </c>
      <c r="S211" s="140">
        <v>0</v>
      </c>
      <c r="T211" s="141">
        <f>S211*H211</f>
        <v>0</v>
      </c>
      <c r="AR211" s="142" t="s">
        <v>151</v>
      </c>
      <c r="AT211" s="142" t="s">
        <v>146</v>
      </c>
      <c r="AU211" s="142" t="s">
        <v>152</v>
      </c>
      <c r="AY211" s="16" t="s">
        <v>144</v>
      </c>
      <c r="BE211" s="143">
        <f>IF(N211="základní",J211,0)</f>
        <v>0</v>
      </c>
      <c r="BF211" s="143">
        <f>IF(N211="snížená",J211,0)</f>
        <v>0</v>
      </c>
      <c r="BG211" s="143">
        <f>IF(N211="zákl. přenesená",J211,0)</f>
        <v>0</v>
      </c>
      <c r="BH211" s="143">
        <f>IF(N211="sníž. přenesená",J211,0)</f>
        <v>0</v>
      </c>
      <c r="BI211" s="143">
        <f>IF(N211="nulová",J211,0)</f>
        <v>0</v>
      </c>
      <c r="BJ211" s="16" t="s">
        <v>152</v>
      </c>
      <c r="BK211" s="143">
        <f>ROUND(I211*H211,2)</f>
        <v>0</v>
      </c>
      <c r="BL211" s="16" t="s">
        <v>151</v>
      </c>
      <c r="BM211" s="142" t="s">
        <v>1145</v>
      </c>
    </row>
    <row r="212" spans="2:51" s="12" customFormat="1" ht="10.2">
      <c r="B212" s="144"/>
      <c r="D212" s="145" t="s">
        <v>154</v>
      </c>
      <c r="E212" s="146" t="s">
        <v>1</v>
      </c>
      <c r="F212" s="147" t="s">
        <v>1100</v>
      </c>
      <c r="H212" s="146" t="s">
        <v>1</v>
      </c>
      <c r="I212" s="148"/>
      <c r="L212" s="144"/>
      <c r="M212" s="149"/>
      <c r="T212" s="150"/>
      <c r="AT212" s="146" t="s">
        <v>154</v>
      </c>
      <c r="AU212" s="146" t="s">
        <v>152</v>
      </c>
      <c r="AV212" s="12" t="s">
        <v>86</v>
      </c>
      <c r="AW212" s="12" t="s">
        <v>34</v>
      </c>
      <c r="AX212" s="12" t="s">
        <v>78</v>
      </c>
      <c r="AY212" s="146" t="s">
        <v>144</v>
      </c>
    </row>
    <row r="213" spans="2:51" s="12" customFormat="1" ht="10.2">
      <c r="B213" s="144"/>
      <c r="D213" s="145" t="s">
        <v>154</v>
      </c>
      <c r="E213" s="146" t="s">
        <v>1</v>
      </c>
      <c r="F213" s="147" t="s">
        <v>298</v>
      </c>
      <c r="H213" s="146" t="s">
        <v>1</v>
      </c>
      <c r="I213" s="148"/>
      <c r="L213" s="144"/>
      <c r="M213" s="149"/>
      <c r="T213" s="150"/>
      <c r="AT213" s="146" t="s">
        <v>154</v>
      </c>
      <c r="AU213" s="146" t="s">
        <v>152</v>
      </c>
      <c r="AV213" s="12" t="s">
        <v>86</v>
      </c>
      <c r="AW213" s="12" t="s">
        <v>34</v>
      </c>
      <c r="AX213" s="12" t="s">
        <v>78</v>
      </c>
      <c r="AY213" s="146" t="s">
        <v>144</v>
      </c>
    </row>
    <row r="214" spans="2:51" s="12" customFormat="1" ht="10.2">
      <c r="B214" s="144"/>
      <c r="D214" s="145" t="s">
        <v>154</v>
      </c>
      <c r="E214" s="146" t="s">
        <v>1</v>
      </c>
      <c r="F214" s="147" t="s">
        <v>472</v>
      </c>
      <c r="H214" s="146" t="s">
        <v>1</v>
      </c>
      <c r="I214" s="148"/>
      <c r="L214" s="144"/>
      <c r="M214" s="149"/>
      <c r="T214" s="150"/>
      <c r="AT214" s="146" t="s">
        <v>154</v>
      </c>
      <c r="AU214" s="146" t="s">
        <v>152</v>
      </c>
      <c r="AV214" s="12" t="s">
        <v>86</v>
      </c>
      <c r="AW214" s="12" t="s">
        <v>34</v>
      </c>
      <c r="AX214" s="12" t="s">
        <v>78</v>
      </c>
      <c r="AY214" s="146" t="s">
        <v>144</v>
      </c>
    </row>
    <row r="215" spans="2:51" s="12" customFormat="1" ht="10.2">
      <c r="B215" s="144"/>
      <c r="D215" s="145" t="s">
        <v>154</v>
      </c>
      <c r="E215" s="146" t="s">
        <v>1</v>
      </c>
      <c r="F215" s="147" t="s">
        <v>1146</v>
      </c>
      <c r="H215" s="146" t="s">
        <v>1</v>
      </c>
      <c r="I215" s="148"/>
      <c r="L215" s="144"/>
      <c r="M215" s="149"/>
      <c r="T215" s="150"/>
      <c r="AT215" s="146" t="s">
        <v>154</v>
      </c>
      <c r="AU215" s="146" t="s">
        <v>152</v>
      </c>
      <c r="AV215" s="12" t="s">
        <v>86</v>
      </c>
      <c r="AW215" s="12" t="s">
        <v>34</v>
      </c>
      <c r="AX215" s="12" t="s">
        <v>78</v>
      </c>
      <c r="AY215" s="146" t="s">
        <v>144</v>
      </c>
    </row>
    <row r="216" spans="2:51" s="13" customFormat="1" ht="10.2">
      <c r="B216" s="151"/>
      <c r="D216" s="145" t="s">
        <v>154</v>
      </c>
      <c r="E216" s="152" t="s">
        <v>1</v>
      </c>
      <c r="F216" s="153" t="s">
        <v>1147</v>
      </c>
      <c r="H216" s="154">
        <v>40.3</v>
      </c>
      <c r="I216" s="155"/>
      <c r="L216" s="151"/>
      <c r="M216" s="156"/>
      <c r="T216" s="157"/>
      <c r="AT216" s="152" t="s">
        <v>154</v>
      </c>
      <c r="AU216" s="152" t="s">
        <v>152</v>
      </c>
      <c r="AV216" s="13" t="s">
        <v>152</v>
      </c>
      <c r="AW216" s="13" t="s">
        <v>34</v>
      </c>
      <c r="AX216" s="13" t="s">
        <v>78</v>
      </c>
      <c r="AY216" s="152" t="s">
        <v>144</v>
      </c>
    </row>
    <row r="217" spans="2:51" s="14" customFormat="1" ht="10.2">
      <c r="B217" s="158"/>
      <c r="D217" s="145" t="s">
        <v>154</v>
      </c>
      <c r="E217" s="159" t="s">
        <v>1</v>
      </c>
      <c r="F217" s="160" t="s">
        <v>158</v>
      </c>
      <c r="H217" s="161">
        <v>40.3</v>
      </c>
      <c r="I217" s="162"/>
      <c r="L217" s="158"/>
      <c r="M217" s="163"/>
      <c r="T217" s="164"/>
      <c r="AT217" s="159" t="s">
        <v>154</v>
      </c>
      <c r="AU217" s="159" t="s">
        <v>152</v>
      </c>
      <c r="AV217" s="14" t="s">
        <v>151</v>
      </c>
      <c r="AW217" s="14" t="s">
        <v>34</v>
      </c>
      <c r="AX217" s="14" t="s">
        <v>86</v>
      </c>
      <c r="AY217" s="159" t="s">
        <v>144</v>
      </c>
    </row>
    <row r="218" spans="2:65" s="1" customFormat="1" ht="62.7" customHeight="1">
      <c r="B218" s="31"/>
      <c r="C218" s="131" t="s">
        <v>176</v>
      </c>
      <c r="D218" s="131" t="s">
        <v>146</v>
      </c>
      <c r="E218" s="132" t="s">
        <v>1148</v>
      </c>
      <c r="F218" s="133" t="s">
        <v>1149</v>
      </c>
      <c r="G218" s="134" t="s">
        <v>149</v>
      </c>
      <c r="H218" s="135">
        <v>416.202</v>
      </c>
      <c r="I218" s="136"/>
      <c r="J218" s="137">
        <f>ROUND(I218*H218,2)</f>
        <v>0</v>
      </c>
      <c r="K218" s="133" t="s">
        <v>271</v>
      </c>
      <c r="L218" s="31"/>
      <c r="M218" s="138" t="s">
        <v>1</v>
      </c>
      <c r="N218" s="139" t="s">
        <v>44</v>
      </c>
      <c r="P218" s="140">
        <f>O218*H218</f>
        <v>0</v>
      </c>
      <c r="Q218" s="140">
        <v>0.003</v>
      </c>
      <c r="R218" s="140">
        <f>Q218*H218</f>
        <v>1.248606</v>
      </c>
      <c r="S218" s="140">
        <v>0</v>
      </c>
      <c r="T218" s="141">
        <f>S218*H218</f>
        <v>0</v>
      </c>
      <c r="AR218" s="142" t="s">
        <v>151</v>
      </c>
      <c r="AT218" s="142" t="s">
        <v>146</v>
      </c>
      <c r="AU218" s="142" t="s">
        <v>152</v>
      </c>
      <c r="AY218" s="16" t="s">
        <v>144</v>
      </c>
      <c r="BE218" s="143">
        <f>IF(N218="základní",J218,0)</f>
        <v>0</v>
      </c>
      <c r="BF218" s="143">
        <f>IF(N218="snížená",J218,0)</f>
        <v>0</v>
      </c>
      <c r="BG218" s="143">
        <f>IF(N218="zákl. přenesená",J218,0)</f>
        <v>0</v>
      </c>
      <c r="BH218" s="143">
        <f>IF(N218="sníž. přenesená",J218,0)</f>
        <v>0</v>
      </c>
      <c r="BI218" s="143">
        <f>IF(N218="nulová",J218,0)</f>
        <v>0</v>
      </c>
      <c r="BJ218" s="16" t="s">
        <v>152</v>
      </c>
      <c r="BK218" s="143">
        <f>ROUND(I218*H218,2)</f>
        <v>0</v>
      </c>
      <c r="BL218" s="16" t="s">
        <v>151</v>
      </c>
      <c r="BM218" s="142" t="s">
        <v>1150</v>
      </c>
    </row>
    <row r="219" spans="2:51" s="12" customFormat="1" ht="10.2">
      <c r="B219" s="144"/>
      <c r="D219" s="145" t="s">
        <v>154</v>
      </c>
      <c r="E219" s="146" t="s">
        <v>1</v>
      </c>
      <c r="F219" s="147" t="s">
        <v>1100</v>
      </c>
      <c r="H219" s="146" t="s">
        <v>1</v>
      </c>
      <c r="I219" s="148"/>
      <c r="L219" s="144"/>
      <c r="M219" s="149"/>
      <c r="T219" s="150"/>
      <c r="AT219" s="146" t="s">
        <v>154</v>
      </c>
      <c r="AU219" s="146" t="s">
        <v>152</v>
      </c>
      <c r="AV219" s="12" t="s">
        <v>86</v>
      </c>
      <c r="AW219" s="12" t="s">
        <v>34</v>
      </c>
      <c r="AX219" s="12" t="s">
        <v>78</v>
      </c>
      <c r="AY219" s="146" t="s">
        <v>144</v>
      </c>
    </row>
    <row r="220" spans="2:51" s="12" customFormat="1" ht="10.2">
      <c r="B220" s="144"/>
      <c r="D220" s="145" t="s">
        <v>154</v>
      </c>
      <c r="E220" s="146" t="s">
        <v>1</v>
      </c>
      <c r="F220" s="147" t="s">
        <v>298</v>
      </c>
      <c r="H220" s="146" t="s">
        <v>1</v>
      </c>
      <c r="I220" s="148"/>
      <c r="L220" s="144"/>
      <c r="M220" s="149"/>
      <c r="T220" s="150"/>
      <c r="AT220" s="146" t="s">
        <v>154</v>
      </c>
      <c r="AU220" s="146" t="s">
        <v>152</v>
      </c>
      <c r="AV220" s="12" t="s">
        <v>86</v>
      </c>
      <c r="AW220" s="12" t="s">
        <v>34</v>
      </c>
      <c r="AX220" s="12" t="s">
        <v>78</v>
      </c>
      <c r="AY220" s="146" t="s">
        <v>144</v>
      </c>
    </row>
    <row r="221" spans="2:51" s="12" customFormat="1" ht="10.2">
      <c r="B221" s="144"/>
      <c r="D221" s="145" t="s">
        <v>154</v>
      </c>
      <c r="E221" s="146" t="s">
        <v>1</v>
      </c>
      <c r="F221" s="147" t="s">
        <v>472</v>
      </c>
      <c r="H221" s="146" t="s">
        <v>1</v>
      </c>
      <c r="I221" s="148"/>
      <c r="L221" s="144"/>
      <c r="M221" s="149"/>
      <c r="T221" s="150"/>
      <c r="AT221" s="146" t="s">
        <v>154</v>
      </c>
      <c r="AU221" s="146" t="s">
        <v>152</v>
      </c>
      <c r="AV221" s="12" t="s">
        <v>86</v>
      </c>
      <c r="AW221" s="12" t="s">
        <v>34</v>
      </c>
      <c r="AX221" s="12" t="s">
        <v>78</v>
      </c>
      <c r="AY221" s="146" t="s">
        <v>144</v>
      </c>
    </row>
    <row r="222" spans="2:51" s="12" customFormat="1" ht="10.2">
      <c r="B222" s="144"/>
      <c r="D222" s="145" t="s">
        <v>154</v>
      </c>
      <c r="E222" s="146" t="s">
        <v>1</v>
      </c>
      <c r="F222" s="147" t="s">
        <v>1117</v>
      </c>
      <c r="H222" s="146" t="s">
        <v>1</v>
      </c>
      <c r="I222" s="148"/>
      <c r="L222" s="144"/>
      <c r="M222" s="149"/>
      <c r="T222" s="150"/>
      <c r="AT222" s="146" t="s">
        <v>154</v>
      </c>
      <c r="AU222" s="146" t="s">
        <v>152</v>
      </c>
      <c r="AV222" s="12" t="s">
        <v>86</v>
      </c>
      <c r="AW222" s="12" t="s">
        <v>34</v>
      </c>
      <c r="AX222" s="12" t="s">
        <v>78</v>
      </c>
      <c r="AY222" s="146" t="s">
        <v>144</v>
      </c>
    </row>
    <row r="223" spans="2:51" s="13" customFormat="1" ht="10.2">
      <c r="B223" s="151"/>
      <c r="D223" s="145" t="s">
        <v>154</v>
      </c>
      <c r="E223" s="152" t="s">
        <v>1</v>
      </c>
      <c r="F223" s="153" t="s">
        <v>1151</v>
      </c>
      <c r="H223" s="154">
        <v>17.4</v>
      </c>
      <c r="I223" s="155"/>
      <c r="L223" s="151"/>
      <c r="M223" s="156"/>
      <c r="T223" s="157"/>
      <c r="AT223" s="152" t="s">
        <v>154</v>
      </c>
      <c r="AU223" s="152" t="s">
        <v>152</v>
      </c>
      <c r="AV223" s="13" t="s">
        <v>152</v>
      </c>
      <c r="AW223" s="13" t="s">
        <v>34</v>
      </c>
      <c r="AX223" s="13" t="s">
        <v>78</v>
      </c>
      <c r="AY223" s="152" t="s">
        <v>144</v>
      </c>
    </row>
    <row r="224" spans="2:51" s="12" customFormat="1" ht="10.2">
      <c r="B224" s="144"/>
      <c r="D224" s="145" t="s">
        <v>154</v>
      </c>
      <c r="E224" s="146" t="s">
        <v>1</v>
      </c>
      <c r="F224" s="147" t="s">
        <v>1116</v>
      </c>
      <c r="H224" s="146" t="s">
        <v>1</v>
      </c>
      <c r="I224" s="148"/>
      <c r="L224" s="144"/>
      <c r="M224" s="149"/>
      <c r="T224" s="150"/>
      <c r="AT224" s="146" t="s">
        <v>154</v>
      </c>
      <c r="AU224" s="146" t="s">
        <v>152</v>
      </c>
      <c r="AV224" s="12" t="s">
        <v>86</v>
      </c>
      <c r="AW224" s="12" t="s">
        <v>34</v>
      </c>
      <c r="AX224" s="12" t="s">
        <v>78</v>
      </c>
      <c r="AY224" s="146" t="s">
        <v>144</v>
      </c>
    </row>
    <row r="225" spans="2:51" s="12" customFormat="1" ht="10.2">
      <c r="B225" s="144"/>
      <c r="D225" s="145" t="s">
        <v>154</v>
      </c>
      <c r="E225" s="146" t="s">
        <v>1</v>
      </c>
      <c r="F225" s="147" t="s">
        <v>1117</v>
      </c>
      <c r="H225" s="146" t="s">
        <v>1</v>
      </c>
      <c r="I225" s="148"/>
      <c r="L225" s="144"/>
      <c r="M225" s="149"/>
      <c r="T225" s="150"/>
      <c r="AT225" s="146" t="s">
        <v>154</v>
      </c>
      <c r="AU225" s="146" t="s">
        <v>152</v>
      </c>
      <c r="AV225" s="12" t="s">
        <v>86</v>
      </c>
      <c r="AW225" s="12" t="s">
        <v>34</v>
      </c>
      <c r="AX225" s="12" t="s">
        <v>78</v>
      </c>
      <c r="AY225" s="146" t="s">
        <v>144</v>
      </c>
    </row>
    <row r="226" spans="2:51" s="13" customFormat="1" ht="10.2">
      <c r="B226" s="151"/>
      <c r="D226" s="145" t="s">
        <v>154</v>
      </c>
      <c r="E226" s="152" t="s">
        <v>1</v>
      </c>
      <c r="F226" s="153" t="s">
        <v>1118</v>
      </c>
      <c r="H226" s="154">
        <v>58.364</v>
      </c>
      <c r="I226" s="155"/>
      <c r="L226" s="151"/>
      <c r="M226" s="156"/>
      <c r="T226" s="157"/>
      <c r="AT226" s="152" t="s">
        <v>154</v>
      </c>
      <c r="AU226" s="152" t="s">
        <v>152</v>
      </c>
      <c r="AV226" s="13" t="s">
        <v>152</v>
      </c>
      <c r="AW226" s="13" t="s">
        <v>34</v>
      </c>
      <c r="AX226" s="13" t="s">
        <v>78</v>
      </c>
      <c r="AY226" s="152" t="s">
        <v>144</v>
      </c>
    </row>
    <row r="227" spans="2:51" s="12" customFormat="1" ht="10.2">
      <c r="B227" s="144"/>
      <c r="D227" s="145" t="s">
        <v>154</v>
      </c>
      <c r="E227" s="146" t="s">
        <v>1</v>
      </c>
      <c r="F227" s="147" t="s">
        <v>262</v>
      </c>
      <c r="H227" s="146" t="s">
        <v>1</v>
      </c>
      <c r="I227" s="148"/>
      <c r="L227" s="144"/>
      <c r="M227" s="149"/>
      <c r="T227" s="150"/>
      <c r="AT227" s="146" t="s">
        <v>154</v>
      </c>
      <c r="AU227" s="146" t="s">
        <v>152</v>
      </c>
      <c r="AV227" s="12" t="s">
        <v>86</v>
      </c>
      <c r="AW227" s="12" t="s">
        <v>34</v>
      </c>
      <c r="AX227" s="12" t="s">
        <v>78</v>
      </c>
      <c r="AY227" s="146" t="s">
        <v>144</v>
      </c>
    </row>
    <row r="228" spans="2:51" s="13" customFormat="1" ht="10.2">
      <c r="B228" s="151"/>
      <c r="D228" s="145" t="s">
        <v>154</v>
      </c>
      <c r="E228" s="152" t="s">
        <v>1</v>
      </c>
      <c r="F228" s="153" t="s">
        <v>1119</v>
      </c>
      <c r="H228" s="154">
        <v>-2.51</v>
      </c>
      <c r="I228" s="155"/>
      <c r="L228" s="151"/>
      <c r="M228" s="156"/>
      <c r="T228" s="157"/>
      <c r="AT228" s="152" t="s">
        <v>154</v>
      </c>
      <c r="AU228" s="152" t="s">
        <v>152</v>
      </c>
      <c r="AV228" s="13" t="s">
        <v>152</v>
      </c>
      <c r="AW228" s="13" t="s">
        <v>34</v>
      </c>
      <c r="AX228" s="13" t="s">
        <v>78</v>
      </c>
      <c r="AY228" s="152" t="s">
        <v>144</v>
      </c>
    </row>
    <row r="229" spans="2:51" s="12" customFormat="1" ht="10.2">
      <c r="B229" s="144"/>
      <c r="D229" s="145" t="s">
        <v>154</v>
      </c>
      <c r="E229" s="146" t="s">
        <v>1</v>
      </c>
      <c r="F229" s="147" t="s">
        <v>300</v>
      </c>
      <c r="H229" s="146" t="s">
        <v>1</v>
      </c>
      <c r="I229" s="148"/>
      <c r="L229" s="144"/>
      <c r="M229" s="149"/>
      <c r="T229" s="150"/>
      <c r="AT229" s="146" t="s">
        <v>154</v>
      </c>
      <c r="AU229" s="146" t="s">
        <v>152</v>
      </c>
      <c r="AV229" s="12" t="s">
        <v>86</v>
      </c>
      <c r="AW229" s="12" t="s">
        <v>34</v>
      </c>
      <c r="AX229" s="12" t="s">
        <v>78</v>
      </c>
      <c r="AY229" s="146" t="s">
        <v>144</v>
      </c>
    </row>
    <row r="230" spans="2:51" s="12" customFormat="1" ht="10.2">
      <c r="B230" s="144"/>
      <c r="D230" s="145" t="s">
        <v>154</v>
      </c>
      <c r="E230" s="146" t="s">
        <v>1</v>
      </c>
      <c r="F230" s="147" t="s">
        <v>472</v>
      </c>
      <c r="H230" s="146" t="s">
        <v>1</v>
      </c>
      <c r="I230" s="148"/>
      <c r="L230" s="144"/>
      <c r="M230" s="149"/>
      <c r="T230" s="150"/>
      <c r="AT230" s="146" t="s">
        <v>154</v>
      </c>
      <c r="AU230" s="146" t="s">
        <v>152</v>
      </c>
      <c r="AV230" s="12" t="s">
        <v>86</v>
      </c>
      <c r="AW230" s="12" t="s">
        <v>34</v>
      </c>
      <c r="AX230" s="12" t="s">
        <v>78</v>
      </c>
      <c r="AY230" s="146" t="s">
        <v>144</v>
      </c>
    </row>
    <row r="231" spans="2:51" s="12" customFormat="1" ht="10.2">
      <c r="B231" s="144"/>
      <c r="D231" s="145" t="s">
        <v>154</v>
      </c>
      <c r="E231" s="146" t="s">
        <v>1</v>
      </c>
      <c r="F231" s="147" t="s">
        <v>1120</v>
      </c>
      <c r="H231" s="146" t="s">
        <v>1</v>
      </c>
      <c r="I231" s="148"/>
      <c r="L231" s="144"/>
      <c r="M231" s="149"/>
      <c r="T231" s="150"/>
      <c r="AT231" s="146" t="s">
        <v>154</v>
      </c>
      <c r="AU231" s="146" t="s">
        <v>152</v>
      </c>
      <c r="AV231" s="12" t="s">
        <v>86</v>
      </c>
      <c r="AW231" s="12" t="s">
        <v>34</v>
      </c>
      <c r="AX231" s="12" t="s">
        <v>78</v>
      </c>
      <c r="AY231" s="146" t="s">
        <v>144</v>
      </c>
    </row>
    <row r="232" spans="2:51" s="13" customFormat="1" ht="10.2">
      <c r="B232" s="151"/>
      <c r="D232" s="145" t="s">
        <v>154</v>
      </c>
      <c r="E232" s="152" t="s">
        <v>1</v>
      </c>
      <c r="F232" s="153" t="s">
        <v>1151</v>
      </c>
      <c r="H232" s="154">
        <v>17.4</v>
      </c>
      <c r="I232" s="155"/>
      <c r="L232" s="151"/>
      <c r="M232" s="156"/>
      <c r="T232" s="157"/>
      <c r="AT232" s="152" t="s">
        <v>154</v>
      </c>
      <c r="AU232" s="152" t="s">
        <v>152</v>
      </c>
      <c r="AV232" s="13" t="s">
        <v>152</v>
      </c>
      <c r="AW232" s="13" t="s">
        <v>34</v>
      </c>
      <c r="AX232" s="13" t="s">
        <v>78</v>
      </c>
      <c r="AY232" s="152" t="s">
        <v>144</v>
      </c>
    </row>
    <row r="233" spans="2:51" s="12" customFormat="1" ht="10.2">
      <c r="B233" s="144"/>
      <c r="D233" s="145" t="s">
        <v>154</v>
      </c>
      <c r="E233" s="146" t="s">
        <v>1</v>
      </c>
      <c r="F233" s="147" t="s">
        <v>1116</v>
      </c>
      <c r="H233" s="146" t="s">
        <v>1</v>
      </c>
      <c r="I233" s="148"/>
      <c r="L233" s="144"/>
      <c r="M233" s="149"/>
      <c r="T233" s="150"/>
      <c r="AT233" s="146" t="s">
        <v>154</v>
      </c>
      <c r="AU233" s="146" t="s">
        <v>152</v>
      </c>
      <c r="AV233" s="12" t="s">
        <v>86</v>
      </c>
      <c r="AW233" s="12" t="s">
        <v>34</v>
      </c>
      <c r="AX233" s="12" t="s">
        <v>78</v>
      </c>
      <c r="AY233" s="146" t="s">
        <v>144</v>
      </c>
    </row>
    <row r="234" spans="2:51" s="12" customFormat="1" ht="10.2">
      <c r="B234" s="144"/>
      <c r="D234" s="145" t="s">
        <v>154</v>
      </c>
      <c r="E234" s="146" t="s">
        <v>1</v>
      </c>
      <c r="F234" s="147" t="s">
        <v>1120</v>
      </c>
      <c r="H234" s="146" t="s">
        <v>1</v>
      </c>
      <c r="I234" s="148"/>
      <c r="L234" s="144"/>
      <c r="M234" s="149"/>
      <c r="T234" s="150"/>
      <c r="AT234" s="146" t="s">
        <v>154</v>
      </c>
      <c r="AU234" s="146" t="s">
        <v>152</v>
      </c>
      <c r="AV234" s="12" t="s">
        <v>86</v>
      </c>
      <c r="AW234" s="12" t="s">
        <v>34</v>
      </c>
      <c r="AX234" s="12" t="s">
        <v>78</v>
      </c>
      <c r="AY234" s="146" t="s">
        <v>144</v>
      </c>
    </row>
    <row r="235" spans="2:51" s="13" customFormat="1" ht="10.2">
      <c r="B235" s="151"/>
      <c r="D235" s="145" t="s">
        <v>154</v>
      </c>
      <c r="E235" s="152" t="s">
        <v>1</v>
      </c>
      <c r="F235" s="153" t="s">
        <v>1121</v>
      </c>
      <c r="H235" s="154">
        <v>54.093</v>
      </c>
      <c r="I235" s="155"/>
      <c r="L235" s="151"/>
      <c r="M235" s="156"/>
      <c r="T235" s="157"/>
      <c r="AT235" s="152" t="s">
        <v>154</v>
      </c>
      <c r="AU235" s="152" t="s">
        <v>152</v>
      </c>
      <c r="AV235" s="13" t="s">
        <v>152</v>
      </c>
      <c r="AW235" s="13" t="s">
        <v>34</v>
      </c>
      <c r="AX235" s="13" t="s">
        <v>78</v>
      </c>
      <c r="AY235" s="152" t="s">
        <v>144</v>
      </c>
    </row>
    <row r="236" spans="2:51" s="12" customFormat="1" ht="10.2">
      <c r="B236" s="144"/>
      <c r="D236" s="145" t="s">
        <v>154</v>
      </c>
      <c r="E236" s="146" t="s">
        <v>1</v>
      </c>
      <c r="F236" s="147" t="s">
        <v>262</v>
      </c>
      <c r="H236" s="146" t="s">
        <v>1</v>
      </c>
      <c r="I236" s="148"/>
      <c r="L236" s="144"/>
      <c r="M236" s="149"/>
      <c r="T236" s="150"/>
      <c r="AT236" s="146" t="s">
        <v>154</v>
      </c>
      <c r="AU236" s="146" t="s">
        <v>152</v>
      </c>
      <c r="AV236" s="12" t="s">
        <v>86</v>
      </c>
      <c r="AW236" s="12" t="s">
        <v>34</v>
      </c>
      <c r="AX236" s="12" t="s">
        <v>78</v>
      </c>
      <c r="AY236" s="146" t="s">
        <v>144</v>
      </c>
    </row>
    <row r="237" spans="2:51" s="13" customFormat="1" ht="10.2">
      <c r="B237" s="151"/>
      <c r="D237" s="145" t="s">
        <v>154</v>
      </c>
      <c r="E237" s="152" t="s">
        <v>1</v>
      </c>
      <c r="F237" s="153" t="s">
        <v>1122</v>
      </c>
      <c r="H237" s="154">
        <v>-3.03</v>
      </c>
      <c r="I237" s="155"/>
      <c r="L237" s="151"/>
      <c r="M237" s="156"/>
      <c r="T237" s="157"/>
      <c r="AT237" s="152" t="s">
        <v>154</v>
      </c>
      <c r="AU237" s="152" t="s">
        <v>152</v>
      </c>
      <c r="AV237" s="13" t="s">
        <v>152</v>
      </c>
      <c r="AW237" s="13" t="s">
        <v>34</v>
      </c>
      <c r="AX237" s="13" t="s">
        <v>78</v>
      </c>
      <c r="AY237" s="152" t="s">
        <v>144</v>
      </c>
    </row>
    <row r="238" spans="2:51" s="12" customFormat="1" ht="10.2">
      <c r="B238" s="144"/>
      <c r="D238" s="145" t="s">
        <v>154</v>
      </c>
      <c r="E238" s="146" t="s">
        <v>1</v>
      </c>
      <c r="F238" s="147" t="s">
        <v>302</v>
      </c>
      <c r="H238" s="146" t="s">
        <v>1</v>
      </c>
      <c r="I238" s="148"/>
      <c r="L238" s="144"/>
      <c r="M238" s="149"/>
      <c r="T238" s="150"/>
      <c r="AT238" s="146" t="s">
        <v>154</v>
      </c>
      <c r="AU238" s="146" t="s">
        <v>152</v>
      </c>
      <c r="AV238" s="12" t="s">
        <v>86</v>
      </c>
      <c r="AW238" s="12" t="s">
        <v>34</v>
      </c>
      <c r="AX238" s="12" t="s">
        <v>78</v>
      </c>
      <c r="AY238" s="146" t="s">
        <v>144</v>
      </c>
    </row>
    <row r="239" spans="2:51" s="12" customFormat="1" ht="10.2">
      <c r="B239" s="144"/>
      <c r="D239" s="145" t="s">
        <v>154</v>
      </c>
      <c r="E239" s="146" t="s">
        <v>1</v>
      </c>
      <c r="F239" s="147" t="s">
        <v>472</v>
      </c>
      <c r="H239" s="146" t="s">
        <v>1</v>
      </c>
      <c r="I239" s="148"/>
      <c r="L239" s="144"/>
      <c r="M239" s="149"/>
      <c r="T239" s="150"/>
      <c r="AT239" s="146" t="s">
        <v>154</v>
      </c>
      <c r="AU239" s="146" t="s">
        <v>152</v>
      </c>
      <c r="AV239" s="12" t="s">
        <v>86</v>
      </c>
      <c r="AW239" s="12" t="s">
        <v>34</v>
      </c>
      <c r="AX239" s="12" t="s">
        <v>78</v>
      </c>
      <c r="AY239" s="146" t="s">
        <v>144</v>
      </c>
    </row>
    <row r="240" spans="2:51" s="12" customFormat="1" ht="10.2">
      <c r="B240" s="144"/>
      <c r="D240" s="145" t="s">
        <v>154</v>
      </c>
      <c r="E240" s="146" t="s">
        <v>1</v>
      </c>
      <c r="F240" s="147" t="s">
        <v>1123</v>
      </c>
      <c r="H240" s="146" t="s">
        <v>1</v>
      </c>
      <c r="I240" s="148"/>
      <c r="L240" s="144"/>
      <c r="M240" s="149"/>
      <c r="T240" s="150"/>
      <c r="AT240" s="146" t="s">
        <v>154</v>
      </c>
      <c r="AU240" s="146" t="s">
        <v>152</v>
      </c>
      <c r="AV240" s="12" t="s">
        <v>86</v>
      </c>
      <c r="AW240" s="12" t="s">
        <v>34</v>
      </c>
      <c r="AX240" s="12" t="s">
        <v>78</v>
      </c>
      <c r="AY240" s="146" t="s">
        <v>144</v>
      </c>
    </row>
    <row r="241" spans="2:51" s="13" customFormat="1" ht="10.2">
      <c r="B241" s="151"/>
      <c r="D241" s="145" t="s">
        <v>154</v>
      </c>
      <c r="E241" s="152" t="s">
        <v>1</v>
      </c>
      <c r="F241" s="153" t="s">
        <v>1151</v>
      </c>
      <c r="H241" s="154">
        <v>17.4</v>
      </c>
      <c r="I241" s="155"/>
      <c r="L241" s="151"/>
      <c r="M241" s="156"/>
      <c r="T241" s="157"/>
      <c r="AT241" s="152" t="s">
        <v>154</v>
      </c>
      <c r="AU241" s="152" t="s">
        <v>152</v>
      </c>
      <c r="AV241" s="13" t="s">
        <v>152</v>
      </c>
      <c r="AW241" s="13" t="s">
        <v>34</v>
      </c>
      <c r="AX241" s="13" t="s">
        <v>78</v>
      </c>
      <c r="AY241" s="152" t="s">
        <v>144</v>
      </c>
    </row>
    <row r="242" spans="2:51" s="12" customFormat="1" ht="10.2">
      <c r="B242" s="144"/>
      <c r="D242" s="145" t="s">
        <v>154</v>
      </c>
      <c r="E242" s="146" t="s">
        <v>1</v>
      </c>
      <c r="F242" s="147" t="s">
        <v>1116</v>
      </c>
      <c r="H242" s="146" t="s">
        <v>1</v>
      </c>
      <c r="I242" s="148"/>
      <c r="L242" s="144"/>
      <c r="M242" s="149"/>
      <c r="T242" s="150"/>
      <c r="AT242" s="146" t="s">
        <v>154</v>
      </c>
      <c r="AU242" s="146" t="s">
        <v>152</v>
      </c>
      <c r="AV242" s="12" t="s">
        <v>86</v>
      </c>
      <c r="AW242" s="12" t="s">
        <v>34</v>
      </c>
      <c r="AX242" s="12" t="s">
        <v>78</v>
      </c>
      <c r="AY242" s="146" t="s">
        <v>144</v>
      </c>
    </row>
    <row r="243" spans="2:51" s="12" customFormat="1" ht="10.2">
      <c r="B243" s="144"/>
      <c r="D243" s="145" t="s">
        <v>154</v>
      </c>
      <c r="E243" s="146" t="s">
        <v>1</v>
      </c>
      <c r="F243" s="147" t="s">
        <v>1123</v>
      </c>
      <c r="H243" s="146" t="s">
        <v>1</v>
      </c>
      <c r="I243" s="148"/>
      <c r="L243" s="144"/>
      <c r="M243" s="149"/>
      <c r="T243" s="150"/>
      <c r="AT243" s="146" t="s">
        <v>154</v>
      </c>
      <c r="AU243" s="146" t="s">
        <v>152</v>
      </c>
      <c r="AV243" s="12" t="s">
        <v>86</v>
      </c>
      <c r="AW243" s="12" t="s">
        <v>34</v>
      </c>
      <c r="AX243" s="12" t="s">
        <v>78</v>
      </c>
      <c r="AY243" s="146" t="s">
        <v>144</v>
      </c>
    </row>
    <row r="244" spans="2:51" s="13" customFormat="1" ht="10.2">
      <c r="B244" s="151"/>
      <c r="D244" s="145" t="s">
        <v>154</v>
      </c>
      <c r="E244" s="152" t="s">
        <v>1</v>
      </c>
      <c r="F244" s="153" t="s">
        <v>1121</v>
      </c>
      <c r="H244" s="154">
        <v>54.093</v>
      </c>
      <c r="I244" s="155"/>
      <c r="L244" s="151"/>
      <c r="M244" s="156"/>
      <c r="T244" s="157"/>
      <c r="AT244" s="152" t="s">
        <v>154</v>
      </c>
      <c r="AU244" s="152" t="s">
        <v>152</v>
      </c>
      <c r="AV244" s="13" t="s">
        <v>152</v>
      </c>
      <c r="AW244" s="13" t="s">
        <v>34</v>
      </c>
      <c r="AX244" s="13" t="s">
        <v>78</v>
      </c>
      <c r="AY244" s="152" t="s">
        <v>144</v>
      </c>
    </row>
    <row r="245" spans="2:51" s="12" customFormat="1" ht="10.2">
      <c r="B245" s="144"/>
      <c r="D245" s="145" t="s">
        <v>154</v>
      </c>
      <c r="E245" s="146" t="s">
        <v>1</v>
      </c>
      <c r="F245" s="147" t="s">
        <v>262</v>
      </c>
      <c r="H245" s="146" t="s">
        <v>1</v>
      </c>
      <c r="I245" s="148"/>
      <c r="L245" s="144"/>
      <c r="M245" s="149"/>
      <c r="T245" s="150"/>
      <c r="AT245" s="146" t="s">
        <v>154</v>
      </c>
      <c r="AU245" s="146" t="s">
        <v>152</v>
      </c>
      <c r="AV245" s="12" t="s">
        <v>86</v>
      </c>
      <c r="AW245" s="12" t="s">
        <v>34</v>
      </c>
      <c r="AX245" s="12" t="s">
        <v>78</v>
      </c>
      <c r="AY245" s="146" t="s">
        <v>144</v>
      </c>
    </row>
    <row r="246" spans="2:51" s="13" customFormat="1" ht="10.2">
      <c r="B246" s="151"/>
      <c r="D246" s="145" t="s">
        <v>154</v>
      </c>
      <c r="E246" s="152" t="s">
        <v>1</v>
      </c>
      <c r="F246" s="153" t="s">
        <v>1122</v>
      </c>
      <c r="H246" s="154">
        <v>-3.03</v>
      </c>
      <c r="I246" s="155"/>
      <c r="L246" s="151"/>
      <c r="M246" s="156"/>
      <c r="T246" s="157"/>
      <c r="AT246" s="152" t="s">
        <v>154</v>
      </c>
      <c r="AU246" s="152" t="s">
        <v>152</v>
      </c>
      <c r="AV246" s="13" t="s">
        <v>152</v>
      </c>
      <c r="AW246" s="13" t="s">
        <v>34</v>
      </c>
      <c r="AX246" s="13" t="s">
        <v>78</v>
      </c>
      <c r="AY246" s="152" t="s">
        <v>144</v>
      </c>
    </row>
    <row r="247" spans="2:51" s="12" customFormat="1" ht="10.2">
      <c r="B247" s="144"/>
      <c r="D247" s="145" t="s">
        <v>154</v>
      </c>
      <c r="E247" s="146" t="s">
        <v>1</v>
      </c>
      <c r="F247" s="147" t="s">
        <v>304</v>
      </c>
      <c r="H247" s="146" t="s">
        <v>1</v>
      </c>
      <c r="I247" s="148"/>
      <c r="L247" s="144"/>
      <c r="M247" s="149"/>
      <c r="T247" s="150"/>
      <c r="AT247" s="146" t="s">
        <v>154</v>
      </c>
      <c r="AU247" s="146" t="s">
        <v>152</v>
      </c>
      <c r="AV247" s="12" t="s">
        <v>86</v>
      </c>
      <c r="AW247" s="12" t="s">
        <v>34</v>
      </c>
      <c r="AX247" s="12" t="s">
        <v>78</v>
      </c>
      <c r="AY247" s="146" t="s">
        <v>144</v>
      </c>
    </row>
    <row r="248" spans="2:51" s="12" customFormat="1" ht="10.2">
      <c r="B248" s="144"/>
      <c r="D248" s="145" t="s">
        <v>154</v>
      </c>
      <c r="E248" s="146" t="s">
        <v>1</v>
      </c>
      <c r="F248" s="147" t="s">
        <v>472</v>
      </c>
      <c r="H248" s="146" t="s">
        <v>1</v>
      </c>
      <c r="I248" s="148"/>
      <c r="L248" s="144"/>
      <c r="M248" s="149"/>
      <c r="T248" s="150"/>
      <c r="AT248" s="146" t="s">
        <v>154</v>
      </c>
      <c r="AU248" s="146" t="s">
        <v>152</v>
      </c>
      <c r="AV248" s="12" t="s">
        <v>86</v>
      </c>
      <c r="AW248" s="12" t="s">
        <v>34</v>
      </c>
      <c r="AX248" s="12" t="s">
        <v>78</v>
      </c>
      <c r="AY248" s="146" t="s">
        <v>144</v>
      </c>
    </row>
    <row r="249" spans="2:51" s="12" customFormat="1" ht="10.2">
      <c r="B249" s="144"/>
      <c r="D249" s="145" t="s">
        <v>154</v>
      </c>
      <c r="E249" s="146" t="s">
        <v>1</v>
      </c>
      <c r="F249" s="147" t="s">
        <v>1124</v>
      </c>
      <c r="H249" s="146" t="s">
        <v>1</v>
      </c>
      <c r="I249" s="148"/>
      <c r="L249" s="144"/>
      <c r="M249" s="149"/>
      <c r="T249" s="150"/>
      <c r="AT249" s="146" t="s">
        <v>154</v>
      </c>
      <c r="AU249" s="146" t="s">
        <v>152</v>
      </c>
      <c r="AV249" s="12" t="s">
        <v>86</v>
      </c>
      <c r="AW249" s="12" t="s">
        <v>34</v>
      </c>
      <c r="AX249" s="12" t="s">
        <v>78</v>
      </c>
      <c r="AY249" s="146" t="s">
        <v>144</v>
      </c>
    </row>
    <row r="250" spans="2:51" s="13" customFormat="1" ht="10.2">
      <c r="B250" s="151"/>
      <c r="D250" s="145" t="s">
        <v>154</v>
      </c>
      <c r="E250" s="152" t="s">
        <v>1</v>
      </c>
      <c r="F250" s="153" t="s">
        <v>1151</v>
      </c>
      <c r="H250" s="154">
        <v>17.4</v>
      </c>
      <c r="I250" s="155"/>
      <c r="L250" s="151"/>
      <c r="M250" s="156"/>
      <c r="T250" s="157"/>
      <c r="AT250" s="152" t="s">
        <v>154</v>
      </c>
      <c r="AU250" s="152" t="s">
        <v>152</v>
      </c>
      <c r="AV250" s="13" t="s">
        <v>152</v>
      </c>
      <c r="AW250" s="13" t="s">
        <v>34</v>
      </c>
      <c r="AX250" s="13" t="s">
        <v>78</v>
      </c>
      <c r="AY250" s="152" t="s">
        <v>144</v>
      </c>
    </row>
    <row r="251" spans="2:51" s="12" customFormat="1" ht="10.2">
      <c r="B251" s="144"/>
      <c r="D251" s="145" t="s">
        <v>154</v>
      </c>
      <c r="E251" s="146" t="s">
        <v>1</v>
      </c>
      <c r="F251" s="147" t="s">
        <v>1116</v>
      </c>
      <c r="H251" s="146" t="s">
        <v>1</v>
      </c>
      <c r="I251" s="148"/>
      <c r="L251" s="144"/>
      <c r="M251" s="149"/>
      <c r="T251" s="150"/>
      <c r="AT251" s="146" t="s">
        <v>154</v>
      </c>
      <c r="AU251" s="146" t="s">
        <v>152</v>
      </c>
      <c r="AV251" s="12" t="s">
        <v>86</v>
      </c>
      <c r="AW251" s="12" t="s">
        <v>34</v>
      </c>
      <c r="AX251" s="12" t="s">
        <v>78</v>
      </c>
      <c r="AY251" s="146" t="s">
        <v>144</v>
      </c>
    </row>
    <row r="252" spans="2:51" s="12" customFormat="1" ht="10.2">
      <c r="B252" s="144"/>
      <c r="D252" s="145" t="s">
        <v>154</v>
      </c>
      <c r="E252" s="146" t="s">
        <v>1</v>
      </c>
      <c r="F252" s="147" t="s">
        <v>1124</v>
      </c>
      <c r="H252" s="146" t="s">
        <v>1</v>
      </c>
      <c r="I252" s="148"/>
      <c r="L252" s="144"/>
      <c r="M252" s="149"/>
      <c r="T252" s="150"/>
      <c r="AT252" s="146" t="s">
        <v>154</v>
      </c>
      <c r="AU252" s="146" t="s">
        <v>152</v>
      </c>
      <c r="AV252" s="12" t="s">
        <v>86</v>
      </c>
      <c r="AW252" s="12" t="s">
        <v>34</v>
      </c>
      <c r="AX252" s="12" t="s">
        <v>78</v>
      </c>
      <c r="AY252" s="146" t="s">
        <v>144</v>
      </c>
    </row>
    <row r="253" spans="2:51" s="13" customFormat="1" ht="10.2">
      <c r="B253" s="151"/>
      <c r="D253" s="145" t="s">
        <v>154</v>
      </c>
      <c r="E253" s="152" t="s">
        <v>1</v>
      </c>
      <c r="F253" s="153" t="s">
        <v>1121</v>
      </c>
      <c r="H253" s="154">
        <v>54.093</v>
      </c>
      <c r="I253" s="155"/>
      <c r="L253" s="151"/>
      <c r="M253" s="156"/>
      <c r="T253" s="157"/>
      <c r="AT253" s="152" t="s">
        <v>154</v>
      </c>
      <c r="AU253" s="152" t="s">
        <v>152</v>
      </c>
      <c r="AV253" s="13" t="s">
        <v>152</v>
      </c>
      <c r="AW253" s="13" t="s">
        <v>34</v>
      </c>
      <c r="AX253" s="13" t="s">
        <v>78</v>
      </c>
      <c r="AY253" s="152" t="s">
        <v>144</v>
      </c>
    </row>
    <row r="254" spans="2:51" s="12" customFormat="1" ht="10.2">
      <c r="B254" s="144"/>
      <c r="D254" s="145" t="s">
        <v>154</v>
      </c>
      <c r="E254" s="146" t="s">
        <v>1</v>
      </c>
      <c r="F254" s="147" t="s">
        <v>262</v>
      </c>
      <c r="H254" s="146" t="s">
        <v>1</v>
      </c>
      <c r="I254" s="148"/>
      <c r="L254" s="144"/>
      <c r="M254" s="149"/>
      <c r="T254" s="150"/>
      <c r="AT254" s="146" t="s">
        <v>154</v>
      </c>
      <c r="AU254" s="146" t="s">
        <v>152</v>
      </c>
      <c r="AV254" s="12" t="s">
        <v>86</v>
      </c>
      <c r="AW254" s="12" t="s">
        <v>34</v>
      </c>
      <c r="AX254" s="12" t="s">
        <v>78</v>
      </c>
      <c r="AY254" s="146" t="s">
        <v>144</v>
      </c>
    </row>
    <row r="255" spans="2:51" s="13" customFormat="1" ht="10.2">
      <c r="B255" s="151"/>
      <c r="D255" s="145" t="s">
        <v>154</v>
      </c>
      <c r="E255" s="152" t="s">
        <v>1</v>
      </c>
      <c r="F255" s="153" t="s">
        <v>1122</v>
      </c>
      <c r="H255" s="154">
        <v>-3.03</v>
      </c>
      <c r="I255" s="155"/>
      <c r="L255" s="151"/>
      <c r="M255" s="156"/>
      <c r="T255" s="157"/>
      <c r="AT255" s="152" t="s">
        <v>154</v>
      </c>
      <c r="AU255" s="152" t="s">
        <v>152</v>
      </c>
      <c r="AV255" s="13" t="s">
        <v>152</v>
      </c>
      <c r="AW255" s="13" t="s">
        <v>34</v>
      </c>
      <c r="AX255" s="13" t="s">
        <v>78</v>
      </c>
      <c r="AY255" s="152" t="s">
        <v>144</v>
      </c>
    </row>
    <row r="256" spans="2:51" s="12" customFormat="1" ht="10.2">
      <c r="B256" s="144"/>
      <c r="D256" s="145" t="s">
        <v>154</v>
      </c>
      <c r="E256" s="146" t="s">
        <v>1</v>
      </c>
      <c r="F256" s="147" t="s">
        <v>306</v>
      </c>
      <c r="H256" s="146" t="s">
        <v>1</v>
      </c>
      <c r="I256" s="148"/>
      <c r="L256" s="144"/>
      <c r="M256" s="149"/>
      <c r="T256" s="150"/>
      <c r="AT256" s="146" t="s">
        <v>154</v>
      </c>
      <c r="AU256" s="146" t="s">
        <v>152</v>
      </c>
      <c r="AV256" s="12" t="s">
        <v>86</v>
      </c>
      <c r="AW256" s="12" t="s">
        <v>34</v>
      </c>
      <c r="AX256" s="12" t="s">
        <v>78</v>
      </c>
      <c r="AY256" s="146" t="s">
        <v>144</v>
      </c>
    </row>
    <row r="257" spans="2:51" s="12" customFormat="1" ht="10.2">
      <c r="B257" s="144"/>
      <c r="D257" s="145" t="s">
        <v>154</v>
      </c>
      <c r="E257" s="146" t="s">
        <v>1</v>
      </c>
      <c r="F257" s="147" t="s">
        <v>472</v>
      </c>
      <c r="H257" s="146" t="s">
        <v>1</v>
      </c>
      <c r="I257" s="148"/>
      <c r="L257" s="144"/>
      <c r="M257" s="149"/>
      <c r="T257" s="150"/>
      <c r="AT257" s="146" t="s">
        <v>154</v>
      </c>
      <c r="AU257" s="146" t="s">
        <v>152</v>
      </c>
      <c r="AV257" s="12" t="s">
        <v>86</v>
      </c>
      <c r="AW257" s="12" t="s">
        <v>34</v>
      </c>
      <c r="AX257" s="12" t="s">
        <v>78</v>
      </c>
      <c r="AY257" s="146" t="s">
        <v>144</v>
      </c>
    </row>
    <row r="258" spans="2:51" s="12" customFormat="1" ht="10.2">
      <c r="B258" s="144"/>
      <c r="D258" s="145" t="s">
        <v>154</v>
      </c>
      <c r="E258" s="146" t="s">
        <v>1</v>
      </c>
      <c r="F258" s="147" t="s">
        <v>1125</v>
      </c>
      <c r="H258" s="146" t="s">
        <v>1</v>
      </c>
      <c r="I258" s="148"/>
      <c r="L258" s="144"/>
      <c r="M258" s="149"/>
      <c r="T258" s="150"/>
      <c r="AT258" s="146" t="s">
        <v>154</v>
      </c>
      <c r="AU258" s="146" t="s">
        <v>152</v>
      </c>
      <c r="AV258" s="12" t="s">
        <v>86</v>
      </c>
      <c r="AW258" s="12" t="s">
        <v>34</v>
      </c>
      <c r="AX258" s="12" t="s">
        <v>78</v>
      </c>
      <c r="AY258" s="146" t="s">
        <v>144</v>
      </c>
    </row>
    <row r="259" spans="2:51" s="13" customFormat="1" ht="10.2">
      <c r="B259" s="151"/>
      <c r="D259" s="145" t="s">
        <v>154</v>
      </c>
      <c r="E259" s="152" t="s">
        <v>1</v>
      </c>
      <c r="F259" s="153" t="s">
        <v>1151</v>
      </c>
      <c r="H259" s="154">
        <v>17.4</v>
      </c>
      <c r="I259" s="155"/>
      <c r="L259" s="151"/>
      <c r="M259" s="156"/>
      <c r="T259" s="157"/>
      <c r="AT259" s="152" t="s">
        <v>154</v>
      </c>
      <c r="AU259" s="152" t="s">
        <v>152</v>
      </c>
      <c r="AV259" s="13" t="s">
        <v>152</v>
      </c>
      <c r="AW259" s="13" t="s">
        <v>34</v>
      </c>
      <c r="AX259" s="13" t="s">
        <v>78</v>
      </c>
      <c r="AY259" s="152" t="s">
        <v>144</v>
      </c>
    </row>
    <row r="260" spans="2:51" s="12" customFormat="1" ht="10.2">
      <c r="B260" s="144"/>
      <c r="D260" s="145" t="s">
        <v>154</v>
      </c>
      <c r="E260" s="146" t="s">
        <v>1</v>
      </c>
      <c r="F260" s="147" t="s">
        <v>1116</v>
      </c>
      <c r="H260" s="146" t="s">
        <v>1</v>
      </c>
      <c r="I260" s="148"/>
      <c r="L260" s="144"/>
      <c r="M260" s="149"/>
      <c r="T260" s="150"/>
      <c r="AT260" s="146" t="s">
        <v>154</v>
      </c>
      <c r="AU260" s="146" t="s">
        <v>152</v>
      </c>
      <c r="AV260" s="12" t="s">
        <v>86</v>
      </c>
      <c r="AW260" s="12" t="s">
        <v>34</v>
      </c>
      <c r="AX260" s="12" t="s">
        <v>78</v>
      </c>
      <c r="AY260" s="146" t="s">
        <v>144</v>
      </c>
    </row>
    <row r="261" spans="2:51" s="12" customFormat="1" ht="10.2">
      <c r="B261" s="144"/>
      <c r="D261" s="145" t="s">
        <v>154</v>
      </c>
      <c r="E261" s="146" t="s">
        <v>1</v>
      </c>
      <c r="F261" s="147" t="s">
        <v>1125</v>
      </c>
      <c r="H261" s="146" t="s">
        <v>1</v>
      </c>
      <c r="I261" s="148"/>
      <c r="L261" s="144"/>
      <c r="M261" s="149"/>
      <c r="T261" s="150"/>
      <c r="AT261" s="146" t="s">
        <v>154</v>
      </c>
      <c r="AU261" s="146" t="s">
        <v>152</v>
      </c>
      <c r="AV261" s="12" t="s">
        <v>86</v>
      </c>
      <c r="AW261" s="12" t="s">
        <v>34</v>
      </c>
      <c r="AX261" s="12" t="s">
        <v>78</v>
      </c>
      <c r="AY261" s="146" t="s">
        <v>144</v>
      </c>
    </row>
    <row r="262" spans="2:51" s="13" customFormat="1" ht="10.2">
      <c r="B262" s="151"/>
      <c r="D262" s="145" t="s">
        <v>154</v>
      </c>
      <c r="E262" s="152" t="s">
        <v>1</v>
      </c>
      <c r="F262" s="153" t="s">
        <v>1121</v>
      </c>
      <c r="H262" s="154">
        <v>54.093</v>
      </c>
      <c r="I262" s="155"/>
      <c r="L262" s="151"/>
      <c r="M262" s="156"/>
      <c r="T262" s="157"/>
      <c r="AT262" s="152" t="s">
        <v>154</v>
      </c>
      <c r="AU262" s="152" t="s">
        <v>152</v>
      </c>
      <c r="AV262" s="13" t="s">
        <v>152</v>
      </c>
      <c r="AW262" s="13" t="s">
        <v>34</v>
      </c>
      <c r="AX262" s="13" t="s">
        <v>78</v>
      </c>
      <c r="AY262" s="152" t="s">
        <v>144</v>
      </c>
    </row>
    <row r="263" spans="2:51" s="12" customFormat="1" ht="10.2">
      <c r="B263" s="144"/>
      <c r="D263" s="145" t="s">
        <v>154</v>
      </c>
      <c r="E263" s="146" t="s">
        <v>1</v>
      </c>
      <c r="F263" s="147" t="s">
        <v>262</v>
      </c>
      <c r="H263" s="146" t="s">
        <v>1</v>
      </c>
      <c r="I263" s="148"/>
      <c r="L263" s="144"/>
      <c r="M263" s="149"/>
      <c r="T263" s="150"/>
      <c r="AT263" s="146" t="s">
        <v>154</v>
      </c>
      <c r="AU263" s="146" t="s">
        <v>152</v>
      </c>
      <c r="AV263" s="12" t="s">
        <v>86</v>
      </c>
      <c r="AW263" s="12" t="s">
        <v>34</v>
      </c>
      <c r="AX263" s="12" t="s">
        <v>78</v>
      </c>
      <c r="AY263" s="146" t="s">
        <v>144</v>
      </c>
    </row>
    <row r="264" spans="2:51" s="13" customFormat="1" ht="10.2">
      <c r="B264" s="151"/>
      <c r="D264" s="145" t="s">
        <v>154</v>
      </c>
      <c r="E264" s="152" t="s">
        <v>1</v>
      </c>
      <c r="F264" s="153" t="s">
        <v>1122</v>
      </c>
      <c r="H264" s="154">
        <v>-3.03</v>
      </c>
      <c r="I264" s="155"/>
      <c r="L264" s="151"/>
      <c r="M264" s="156"/>
      <c r="T264" s="157"/>
      <c r="AT264" s="152" t="s">
        <v>154</v>
      </c>
      <c r="AU264" s="152" t="s">
        <v>152</v>
      </c>
      <c r="AV264" s="13" t="s">
        <v>152</v>
      </c>
      <c r="AW264" s="13" t="s">
        <v>34</v>
      </c>
      <c r="AX264" s="13" t="s">
        <v>78</v>
      </c>
      <c r="AY264" s="152" t="s">
        <v>144</v>
      </c>
    </row>
    <row r="265" spans="2:51" s="12" customFormat="1" ht="10.2">
      <c r="B265" s="144"/>
      <c r="D265" s="145" t="s">
        <v>154</v>
      </c>
      <c r="E265" s="146" t="s">
        <v>1</v>
      </c>
      <c r="F265" s="147" t="s">
        <v>294</v>
      </c>
      <c r="H265" s="146" t="s">
        <v>1</v>
      </c>
      <c r="I265" s="148"/>
      <c r="L265" s="144"/>
      <c r="M265" s="149"/>
      <c r="T265" s="150"/>
      <c r="AT265" s="146" t="s">
        <v>154</v>
      </c>
      <c r="AU265" s="146" t="s">
        <v>152</v>
      </c>
      <c r="AV265" s="12" t="s">
        <v>86</v>
      </c>
      <c r="AW265" s="12" t="s">
        <v>34</v>
      </c>
      <c r="AX265" s="12" t="s">
        <v>78</v>
      </c>
      <c r="AY265" s="146" t="s">
        <v>144</v>
      </c>
    </row>
    <row r="266" spans="2:51" s="12" customFormat="1" ht="10.2">
      <c r="B266" s="144"/>
      <c r="D266" s="145" t="s">
        <v>154</v>
      </c>
      <c r="E266" s="146" t="s">
        <v>1</v>
      </c>
      <c r="F266" s="147" t="s">
        <v>472</v>
      </c>
      <c r="H266" s="146" t="s">
        <v>1</v>
      </c>
      <c r="I266" s="148"/>
      <c r="L266" s="144"/>
      <c r="M266" s="149"/>
      <c r="T266" s="150"/>
      <c r="AT266" s="146" t="s">
        <v>154</v>
      </c>
      <c r="AU266" s="146" t="s">
        <v>152</v>
      </c>
      <c r="AV266" s="12" t="s">
        <v>86</v>
      </c>
      <c r="AW266" s="12" t="s">
        <v>34</v>
      </c>
      <c r="AX266" s="12" t="s">
        <v>78</v>
      </c>
      <c r="AY266" s="146" t="s">
        <v>144</v>
      </c>
    </row>
    <row r="267" spans="2:51" s="12" customFormat="1" ht="10.2">
      <c r="B267" s="144"/>
      <c r="D267" s="145" t="s">
        <v>154</v>
      </c>
      <c r="E267" s="146" t="s">
        <v>1</v>
      </c>
      <c r="F267" s="147" t="s">
        <v>1126</v>
      </c>
      <c r="H267" s="146" t="s">
        <v>1</v>
      </c>
      <c r="I267" s="148"/>
      <c r="L267" s="144"/>
      <c r="M267" s="149"/>
      <c r="T267" s="150"/>
      <c r="AT267" s="146" t="s">
        <v>154</v>
      </c>
      <c r="AU267" s="146" t="s">
        <v>152</v>
      </c>
      <c r="AV267" s="12" t="s">
        <v>86</v>
      </c>
      <c r="AW267" s="12" t="s">
        <v>34</v>
      </c>
      <c r="AX267" s="12" t="s">
        <v>78</v>
      </c>
      <c r="AY267" s="146" t="s">
        <v>144</v>
      </c>
    </row>
    <row r="268" spans="2:51" s="13" customFormat="1" ht="10.2">
      <c r="B268" s="151"/>
      <c r="D268" s="145" t="s">
        <v>154</v>
      </c>
      <c r="E268" s="152" t="s">
        <v>1</v>
      </c>
      <c r="F268" s="153" t="s">
        <v>1152</v>
      </c>
      <c r="H268" s="154">
        <v>17.9</v>
      </c>
      <c r="I268" s="155"/>
      <c r="L268" s="151"/>
      <c r="M268" s="156"/>
      <c r="T268" s="157"/>
      <c r="AT268" s="152" t="s">
        <v>154</v>
      </c>
      <c r="AU268" s="152" t="s">
        <v>152</v>
      </c>
      <c r="AV268" s="13" t="s">
        <v>152</v>
      </c>
      <c r="AW268" s="13" t="s">
        <v>34</v>
      </c>
      <c r="AX268" s="13" t="s">
        <v>78</v>
      </c>
      <c r="AY268" s="152" t="s">
        <v>144</v>
      </c>
    </row>
    <row r="269" spans="2:51" s="12" customFormat="1" ht="10.2">
      <c r="B269" s="144"/>
      <c r="D269" s="145" t="s">
        <v>154</v>
      </c>
      <c r="E269" s="146" t="s">
        <v>1</v>
      </c>
      <c r="F269" s="147" t="s">
        <v>1116</v>
      </c>
      <c r="H269" s="146" t="s">
        <v>1</v>
      </c>
      <c r="I269" s="148"/>
      <c r="L269" s="144"/>
      <c r="M269" s="149"/>
      <c r="T269" s="150"/>
      <c r="AT269" s="146" t="s">
        <v>154</v>
      </c>
      <c r="AU269" s="146" t="s">
        <v>152</v>
      </c>
      <c r="AV269" s="12" t="s">
        <v>86</v>
      </c>
      <c r="AW269" s="12" t="s">
        <v>34</v>
      </c>
      <c r="AX269" s="12" t="s">
        <v>78</v>
      </c>
      <c r="AY269" s="146" t="s">
        <v>144</v>
      </c>
    </row>
    <row r="270" spans="2:51" s="12" customFormat="1" ht="10.2">
      <c r="B270" s="144"/>
      <c r="D270" s="145" t="s">
        <v>154</v>
      </c>
      <c r="E270" s="146" t="s">
        <v>1</v>
      </c>
      <c r="F270" s="147" t="s">
        <v>1126</v>
      </c>
      <c r="H270" s="146" t="s">
        <v>1</v>
      </c>
      <c r="I270" s="148"/>
      <c r="L270" s="144"/>
      <c r="M270" s="149"/>
      <c r="T270" s="150"/>
      <c r="AT270" s="146" t="s">
        <v>154</v>
      </c>
      <c r="AU270" s="146" t="s">
        <v>152</v>
      </c>
      <c r="AV270" s="12" t="s">
        <v>86</v>
      </c>
      <c r="AW270" s="12" t="s">
        <v>34</v>
      </c>
      <c r="AX270" s="12" t="s">
        <v>78</v>
      </c>
      <c r="AY270" s="146" t="s">
        <v>144</v>
      </c>
    </row>
    <row r="271" spans="2:51" s="13" customFormat="1" ht="10.2">
      <c r="B271" s="151"/>
      <c r="D271" s="145" t="s">
        <v>154</v>
      </c>
      <c r="E271" s="152" t="s">
        <v>1</v>
      </c>
      <c r="F271" s="153" t="s">
        <v>1127</v>
      </c>
      <c r="H271" s="154">
        <v>54.226</v>
      </c>
      <c r="I271" s="155"/>
      <c r="L271" s="151"/>
      <c r="M271" s="156"/>
      <c r="T271" s="157"/>
      <c r="AT271" s="152" t="s">
        <v>154</v>
      </c>
      <c r="AU271" s="152" t="s">
        <v>152</v>
      </c>
      <c r="AV271" s="13" t="s">
        <v>152</v>
      </c>
      <c r="AW271" s="13" t="s">
        <v>34</v>
      </c>
      <c r="AX271" s="13" t="s">
        <v>78</v>
      </c>
      <c r="AY271" s="152" t="s">
        <v>144</v>
      </c>
    </row>
    <row r="272" spans="2:51" s="12" customFormat="1" ht="10.2">
      <c r="B272" s="144"/>
      <c r="D272" s="145" t="s">
        <v>154</v>
      </c>
      <c r="E272" s="146" t="s">
        <v>1</v>
      </c>
      <c r="F272" s="147" t="s">
        <v>262</v>
      </c>
      <c r="H272" s="146" t="s">
        <v>1</v>
      </c>
      <c r="I272" s="148"/>
      <c r="L272" s="144"/>
      <c r="M272" s="149"/>
      <c r="T272" s="150"/>
      <c r="AT272" s="146" t="s">
        <v>154</v>
      </c>
      <c r="AU272" s="146" t="s">
        <v>152</v>
      </c>
      <c r="AV272" s="12" t="s">
        <v>86</v>
      </c>
      <c r="AW272" s="12" t="s">
        <v>34</v>
      </c>
      <c r="AX272" s="12" t="s">
        <v>78</v>
      </c>
      <c r="AY272" s="146" t="s">
        <v>144</v>
      </c>
    </row>
    <row r="273" spans="2:51" s="13" customFormat="1" ht="10.2">
      <c r="B273" s="151"/>
      <c r="D273" s="145" t="s">
        <v>154</v>
      </c>
      <c r="E273" s="152" t="s">
        <v>1</v>
      </c>
      <c r="F273" s="153" t="s">
        <v>1122</v>
      </c>
      <c r="H273" s="154">
        <v>-3.03</v>
      </c>
      <c r="I273" s="155"/>
      <c r="L273" s="151"/>
      <c r="M273" s="156"/>
      <c r="T273" s="157"/>
      <c r="AT273" s="152" t="s">
        <v>154</v>
      </c>
      <c r="AU273" s="152" t="s">
        <v>152</v>
      </c>
      <c r="AV273" s="13" t="s">
        <v>152</v>
      </c>
      <c r="AW273" s="13" t="s">
        <v>34</v>
      </c>
      <c r="AX273" s="13" t="s">
        <v>78</v>
      </c>
      <c r="AY273" s="152" t="s">
        <v>144</v>
      </c>
    </row>
    <row r="274" spans="2:51" s="14" customFormat="1" ht="10.2">
      <c r="B274" s="158"/>
      <c r="D274" s="145" t="s">
        <v>154</v>
      </c>
      <c r="E274" s="159" t="s">
        <v>1</v>
      </c>
      <c r="F274" s="160" t="s">
        <v>158</v>
      </c>
      <c r="H274" s="161">
        <v>416.2020000000001</v>
      </c>
      <c r="I274" s="162"/>
      <c r="L274" s="158"/>
      <c r="M274" s="163"/>
      <c r="T274" s="164"/>
      <c r="AT274" s="159" t="s">
        <v>154</v>
      </c>
      <c r="AU274" s="159" t="s">
        <v>152</v>
      </c>
      <c r="AV274" s="14" t="s">
        <v>151</v>
      </c>
      <c r="AW274" s="14" t="s">
        <v>34</v>
      </c>
      <c r="AX274" s="14" t="s">
        <v>86</v>
      </c>
      <c r="AY274" s="159" t="s">
        <v>144</v>
      </c>
    </row>
    <row r="275" spans="2:65" s="1" customFormat="1" ht="24.15" customHeight="1">
      <c r="B275" s="31"/>
      <c r="C275" s="131" t="s">
        <v>182</v>
      </c>
      <c r="D275" s="131" t="s">
        <v>146</v>
      </c>
      <c r="E275" s="132" t="s">
        <v>1153</v>
      </c>
      <c r="F275" s="133" t="s">
        <v>1154</v>
      </c>
      <c r="G275" s="134" t="s">
        <v>149</v>
      </c>
      <c r="H275" s="135">
        <v>363.5</v>
      </c>
      <c r="I275" s="136"/>
      <c r="J275" s="137">
        <f>ROUND(I275*H275,2)</f>
        <v>0</v>
      </c>
      <c r="K275" s="133" t="s">
        <v>150</v>
      </c>
      <c r="L275" s="31"/>
      <c r="M275" s="138" t="s">
        <v>1</v>
      </c>
      <c r="N275" s="139" t="s">
        <v>44</v>
      </c>
      <c r="P275" s="140">
        <f>O275*H275</f>
        <v>0</v>
      </c>
      <c r="Q275" s="140">
        <v>0.0052</v>
      </c>
      <c r="R275" s="140">
        <f>Q275*H275</f>
        <v>1.8901999999999999</v>
      </c>
      <c r="S275" s="140">
        <v>0</v>
      </c>
      <c r="T275" s="141">
        <f>S275*H275</f>
        <v>0</v>
      </c>
      <c r="AR275" s="142" t="s">
        <v>151</v>
      </c>
      <c r="AT275" s="142" t="s">
        <v>146</v>
      </c>
      <c r="AU275" s="142" t="s">
        <v>152</v>
      </c>
      <c r="AY275" s="16" t="s">
        <v>144</v>
      </c>
      <c r="BE275" s="143">
        <f>IF(N275="základní",J275,0)</f>
        <v>0</v>
      </c>
      <c r="BF275" s="143">
        <f>IF(N275="snížená",J275,0)</f>
        <v>0</v>
      </c>
      <c r="BG275" s="143">
        <f>IF(N275="zákl. přenesená",J275,0)</f>
        <v>0</v>
      </c>
      <c r="BH275" s="143">
        <f>IF(N275="sníž. přenesená",J275,0)</f>
        <v>0</v>
      </c>
      <c r="BI275" s="143">
        <f>IF(N275="nulová",J275,0)</f>
        <v>0</v>
      </c>
      <c r="BJ275" s="16" t="s">
        <v>152</v>
      </c>
      <c r="BK275" s="143">
        <f>ROUND(I275*H275,2)</f>
        <v>0</v>
      </c>
      <c r="BL275" s="16" t="s">
        <v>151</v>
      </c>
      <c r="BM275" s="142" t="s">
        <v>1155</v>
      </c>
    </row>
    <row r="276" spans="2:65" s="1" customFormat="1" ht="37.8" customHeight="1">
      <c r="B276" s="31"/>
      <c r="C276" s="131" t="s">
        <v>186</v>
      </c>
      <c r="D276" s="131" t="s">
        <v>146</v>
      </c>
      <c r="E276" s="132" t="s">
        <v>1156</v>
      </c>
      <c r="F276" s="133" t="s">
        <v>1157</v>
      </c>
      <c r="G276" s="134" t="s">
        <v>149</v>
      </c>
      <c r="H276" s="135">
        <v>696.897</v>
      </c>
      <c r="I276" s="136"/>
      <c r="J276" s="137">
        <f>ROUND(I276*H276,2)</f>
        <v>0</v>
      </c>
      <c r="K276" s="133" t="s">
        <v>271</v>
      </c>
      <c r="L276" s="31"/>
      <c r="M276" s="138" t="s">
        <v>1</v>
      </c>
      <c r="N276" s="139" t="s">
        <v>44</v>
      </c>
      <c r="P276" s="140">
        <f>O276*H276</f>
        <v>0</v>
      </c>
      <c r="Q276" s="140">
        <v>0.002</v>
      </c>
      <c r="R276" s="140">
        <f>Q276*H276</f>
        <v>1.3937940000000002</v>
      </c>
      <c r="S276" s="140">
        <v>0</v>
      </c>
      <c r="T276" s="141">
        <f>S276*H276</f>
        <v>0</v>
      </c>
      <c r="AR276" s="142" t="s">
        <v>151</v>
      </c>
      <c r="AT276" s="142" t="s">
        <v>146</v>
      </c>
      <c r="AU276" s="142" t="s">
        <v>152</v>
      </c>
      <c r="AY276" s="16" t="s">
        <v>144</v>
      </c>
      <c r="BE276" s="143">
        <f>IF(N276="základní",J276,0)</f>
        <v>0</v>
      </c>
      <c r="BF276" s="143">
        <f>IF(N276="snížená",J276,0)</f>
        <v>0</v>
      </c>
      <c r="BG276" s="143">
        <f>IF(N276="zákl. přenesená",J276,0)</f>
        <v>0</v>
      </c>
      <c r="BH276" s="143">
        <f>IF(N276="sníž. přenesená",J276,0)</f>
        <v>0</v>
      </c>
      <c r="BI276" s="143">
        <f>IF(N276="nulová",J276,0)</f>
        <v>0</v>
      </c>
      <c r="BJ276" s="16" t="s">
        <v>152</v>
      </c>
      <c r="BK276" s="143">
        <f>ROUND(I276*H276,2)</f>
        <v>0</v>
      </c>
      <c r="BL276" s="16" t="s">
        <v>151</v>
      </c>
      <c r="BM276" s="142" t="s">
        <v>1158</v>
      </c>
    </row>
    <row r="277" spans="2:51" s="12" customFormat="1" ht="10.2">
      <c r="B277" s="144"/>
      <c r="D277" s="145" t="s">
        <v>154</v>
      </c>
      <c r="E277" s="146" t="s">
        <v>1</v>
      </c>
      <c r="F277" s="147" t="s">
        <v>1100</v>
      </c>
      <c r="H277" s="146" t="s">
        <v>1</v>
      </c>
      <c r="I277" s="148"/>
      <c r="L277" s="144"/>
      <c r="M277" s="149"/>
      <c r="T277" s="150"/>
      <c r="AT277" s="146" t="s">
        <v>154</v>
      </c>
      <c r="AU277" s="146" t="s">
        <v>152</v>
      </c>
      <c r="AV277" s="12" t="s">
        <v>86</v>
      </c>
      <c r="AW277" s="12" t="s">
        <v>34</v>
      </c>
      <c r="AX277" s="12" t="s">
        <v>78</v>
      </c>
      <c r="AY277" s="146" t="s">
        <v>144</v>
      </c>
    </row>
    <row r="278" spans="2:51" s="12" customFormat="1" ht="10.2">
      <c r="B278" s="144"/>
      <c r="D278" s="145" t="s">
        <v>154</v>
      </c>
      <c r="E278" s="146" t="s">
        <v>1</v>
      </c>
      <c r="F278" s="147" t="s">
        <v>298</v>
      </c>
      <c r="H278" s="146" t="s">
        <v>1</v>
      </c>
      <c r="I278" s="148"/>
      <c r="L278" s="144"/>
      <c r="M278" s="149"/>
      <c r="T278" s="150"/>
      <c r="AT278" s="146" t="s">
        <v>154</v>
      </c>
      <c r="AU278" s="146" t="s">
        <v>152</v>
      </c>
      <c r="AV278" s="12" t="s">
        <v>86</v>
      </c>
      <c r="AW278" s="12" t="s">
        <v>34</v>
      </c>
      <c r="AX278" s="12" t="s">
        <v>78</v>
      </c>
      <c r="AY278" s="146" t="s">
        <v>144</v>
      </c>
    </row>
    <row r="279" spans="2:51" s="12" customFormat="1" ht="10.2">
      <c r="B279" s="144"/>
      <c r="D279" s="145" t="s">
        <v>154</v>
      </c>
      <c r="E279" s="146" t="s">
        <v>1</v>
      </c>
      <c r="F279" s="147" t="s">
        <v>1116</v>
      </c>
      <c r="H279" s="146" t="s">
        <v>1</v>
      </c>
      <c r="I279" s="148"/>
      <c r="L279" s="144"/>
      <c r="M279" s="149"/>
      <c r="T279" s="150"/>
      <c r="AT279" s="146" t="s">
        <v>154</v>
      </c>
      <c r="AU279" s="146" t="s">
        <v>152</v>
      </c>
      <c r="AV279" s="12" t="s">
        <v>86</v>
      </c>
      <c r="AW279" s="12" t="s">
        <v>34</v>
      </c>
      <c r="AX279" s="12" t="s">
        <v>78</v>
      </c>
      <c r="AY279" s="146" t="s">
        <v>144</v>
      </c>
    </row>
    <row r="280" spans="2:51" s="12" customFormat="1" ht="10.2">
      <c r="B280" s="144"/>
      <c r="D280" s="145" t="s">
        <v>154</v>
      </c>
      <c r="E280" s="146" t="s">
        <v>1</v>
      </c>
      <c r="F280" s="147" t="s">
        <v>1146</v>
      </c>
      <c r="H280" s="146" t="s">
        <v>1</v>
      </c>
      <c r="I280" s="148"/>
      <c r="L280" s="144"/>
      <c r="M280" s="149"/>
      <c r="T280" s="150"/>
      <c r="AT280" s="146" t="s">
        <v>154</v>
      </c>
      <c r="AU280" s="146" t="s">
        <v>152</v>
      </c>
      <c r="AV280" s="12" t="s">
        <v>86</v>
      </c>
      <c r="AW280" s="12" t="s">
        <v>34</v>
      </c>
      <c r="AX280" s="12" t="s">
        <v>78</v>
      </c>
      <c r="AY280" s="146" t="s">
        <v>144</v>
      </c>
    </row>
    <row r="281" spans="2:51" s="13" customFormat="1" ht="10.2">
      <c r="B281" s="151"/>
      <c r="D281" s="145" t="s">
        <v>154</v>
      </c>
      <c r="E281" s="152" t="s">
        <v>1</v>
      </c>
      <c r="F281" s="153" t="s">
        <v>1159</v>
      </c>
      <c r="H281" s="154">
        <v>158.6</v>
      </c>
      <c r="I281" s="155"/>
      <c r="L281" s="151"/>
      <c r="M281" s="156"/>
      <c r="T281" s="157"/>
      <c r="AT281" s="152" t="s">
        <v>154</v>
      </c>
      <c r="AU281" s="152" t="s">
        <v>152</v>
      </c>
      <c r="AV281" s="13" t="s">
        <v>152</v>
      </c>
      <c r="AW281" s="13" t="s">
        <v>34</v>
      </c>
      <c r="AX281" s="13" t="s">
        <v>78</v>
      </c>
      <c r="AY281" s="152" t="s">
        <v>144</v>
      </c>
    </row>
    <row r="282" spans="2:51" s="12" customFormat="1" ht="10.2">
      <c r="B282" s="144"/>
      <c r="D282" s="145" t="s">
        <v>154</v>
      </c>
      <c r="E282" s="146" t="s">
        <v>1</v>
      </c>
      <c r="F282" s="147" t="s">
        <v>262</v>
      </c>
      <c r="H282" s="146" t="s">
        <v>1</v>
      </c>
      <c r="I282" s="148"/>
      <c r="L282" s="144"/>
      <c r="M282" s="149"/>
      <c r="T282" s="150"/>
      <c r="AT282" s="146" t="s">
        <v>154</v>
      </c>
      <c r="AU282" s="146" t="s">
        <v>152</v>
      </c>
      <c r="AV282" s="12" t="s">
        <v>86</v>
      </c>
      <c r="AW282" s="12" t="s">
        <v>34</v>
      </c>
      <c r="AX282" s="12" t="s">
        <v>78</v>
      </c>
      <c r="AY282" s="146" t="s">
        <v>144</v>
      </c>
    </row>
    <row r="283" spans="2:51" s="13" customFormat="1" ht="40.8">
      <c r="B283" s="151"/>
      <c r="D283" s="145" t="s">
        <v>154</v>
      </c>
      <c r="E283" s="152" t="s">
        <v>1</v>
      </c>
      <c r="F283" s="153" t="s">
        <v>1160</v>
      </c>
      <c r="H283" s="154">
        <v>-44.444</v>
      </c>
      <c r="I283" s="155"/>
      <c r="L283" s="151"/>
      <c r="M283" s="156"/>
      <c r="T283" s="157"/>
      <c r="AT283" s="152" t="s">
        <v>154</v>
      </c>
      <c r="AU283" s="152" t="s">
        <v>152</v>
      </c>
      <c r="AV283" s="13" t="s">
        <v>152</v>
      </c>
      <c r="AW283" s="13" t="s">
        <v>34</v>
      </c>
      <c r="AX283" s="13" t="s">
        <v>78</v>
      </c>
      <c r="AY283" s="152" t="s">
        <v>144</v>
      </c>
    </row>
    <row r="284" spans="2:51" s="13" customFormat="1" ht="10.2">
      <c r="B284" s="151"/>
      <c r="D284" s="145" t="s">
        <v>154</v>
      </c>
      <c r="E284" s="152" t="s">
        <v>1</v>
      </c>
      <c r="F284" s="153" t="s">
        <v>1161</v>
      </c>
      <c r="H284" s="154">
        <v>-5.84</v>
      </c>
      <c r="I284" s="155"/>
      <c r="L284" s="151"/>
      <c r="M284" s="156"/>
      <c r="T284" s="157"/>
      <c r="AT284" s="152" t="s">
        <v>154</v>
      </c>
      <c r="AU284" s="152" t="s">
        <v>152</v>
      </c>
      <c r="AV284" s="13" t="s">
        <v>152</v>
      </c>
      <c r="AW284" s="13" t="s">
        <v>34</v>
      </c>
      <c r="AX284" s="13" t="s">
        <v>78</v>
      </c>
      <c r="AY284" s="152" t="s">
        <v>144</v>
      </c>
    </row>
    <row r="285" spans="2:51" s="12" customFormat="1" ht="10.2">
      <c r="B285" s="144"/>
      <c r="D285" s="145" t="s">
        <v>154</v>
      </c>
      <c r="E285" s="146" t="s">
        <v>1</v>
      </c>
      <c r="F285" s="147" t="s">
        <v>1131</v>
      </c>
      <c r="H285" s="146" t="s">
        <v>1</v>
      </c>
      <c r="I285" s="148"/>
      <c r="L285" s="144"/>
      <c r="M285" s="149"/>
      <c r="T285" s="150"/>
      <c r="AT285" s="146" t="s">
        <v>154</v>
      </c>
      <c r="AU285" s="146" t="s">
        <v>152</v>
      </c>
      <c r="AV285" s="12" t="s">
        <v>86</v>
      </c>
      <c r="AW285" s="12" t="s">
        <v>34</v>
      </c>
      <c r="AX285" s="12" t="s">
        <v>78</v>
      </c>
      <c r="AY285" s="146" t="s">
        <v>144</v>
      </c>
    </row>
    <row r="286" spans="2:51" s="13" customFormat="1" ht="10.2">
      <c r="B286" s="151"/>
      <c r="D286" s="145" t="s">
        <v>154</v>
      </c>
      <c r="E286" s="152" t="s">
        <v>1</v>
      </c>
      <c r="F286" s="153" t="s">
        <v>1162</v>
      </c>
      <c r="H286" s="154">
        <v>18.135</v>
      </c>
      <c r="I286" s="155"/>
      <c r="L286" s="151"/>
      <c r="M286" s="156"/>
      <c r="T286" s="157"/>
      <c r="AT286" s="152" t="s">
        <v>154</v>
      </c>
      <c r="AU286" s="152" t="s">
        <v>152</v>
      </c>
      <c r="AV286" s="13" t="s">
        <v>152</v>
      </c>
      <c r="AW286" s="13" t="s">
        <v>34</v>
      </c>
      <c r="AX286" s="13" t="s">
        <v>78</v>
      </c>
      <c r="AY286" s="152" t="s">
        <v>144</v>
      </c>
    </row>
    <row r="287" spans="2:51" s="12" customFormat="1" ht="10.2">
      <c r="B287" s="144"/>
      <c r="D287" s="145" t="s">
        <v>154</v>
      </c>
      <c r="E287" s="146" t="s">
        <v>1</v>
      </c>
      <c r="F287" s="147" t="s">
        <v>262</v>
      </c>
      <c r="H287" s="146" t="s">
        <v>1</v>
      </c>
      <c r="I287" s="148"/>
      <c r="L287" s="144"/>
      <c r="M287" s="149"/>
      <c r="T287" s="150"/>
      <c r="AT287" s="146" t="s">
        <v>154</v>
      </c>
      <c r="AU287" s="146" t="s">
        <v>152</v>
      </c>
      <c r="AV287" s="12" t="s">
        <v>86</v>
      </c>
      <c r="AW287" s="12" t="s">
        <v>34</v>
      </c>
      <c r="AX287" s="12" t="s">
        <v>78</v>
      </c>
      <c r="AY287" s="146" t="s">
        <v>144</v>
      </c>
    </row>
    <row r="288" spans="2:51" s="13" customFormat="1" ht="10.2">
      <c r="B288" s="151"/>
      <c r="D288" s="145" t="s">
        <v>154</v>
      </c>
      <c r="E288" s="152" t="s">
        <v>1</v>
      </c>
      <c r="F288" s="153" t="s">
        <v>1163</v>
      </c>
      <c r="H288" s="154">
        <v>-1.371</v>
      </c>
      <c r="I288" s="155"/>
      <c r="L288" s="151"/>
      <c r="M288" s="156"/>
      <c r="T288" s="157"/>
      <c r="AT288" s="152" t="s">
        <v>154</v>
      </c>
      <c r="AU288" s="152" t="s">
        <v>152</v>
      </c>
      <c r="AV288" s="13" t="s">
        <v>152</v>
      </c>
      <c r="AW288" s="13" t="s">
        <v>34</v>
      </c>
      <c r="AX288" s="13" t="s">
        <v>78</v>
      </c>
      <c r="AY288" s="152" t="s">
        <v>144</v>
      </c>
    </row>
    <row r="289" spans="2:51" s="12" customFormat="1" ht="10.2">
      <c r="B289" s="144"/>
      <c r="D289" s="145" t="s">
        <v>154</v>
      </c>
      <c r="E289" s="146" t="s">
        <v>1</v>
      </c>
      <c r="F289" s="147" t="s">
        <v>1164</v>
      </c>
      <c r="H289" s="146" t="s">
        <v>1</v>
      </c>
      <c r="I289" s="148"/>
      <c r="L289" s="144"/>
      <c r="M289" s="149"/>
      <c r="T289" s="150"/>
      <c r="AT289" s="146" t="s">
        <v>154</v>
      </c>
      <c r="AU289" s="146" t="s">
        <v>152</v>
      </c>
      <c r="AV289" s="12" t="s">
        <v>86</v>
      </c>
      <c r="AW289" s="12" t="s">
        <v>34</v>
      </c>
      <c r="AX289" s="12" t="s">
        <v>78</v>
      </c>
      <c r="AY289" s="146" t="s">
        <v>144</v>
      </c>
    </row>
    <row r="290" spans="2:51" s="13" customFormat="1" ht="10.2">
      <c r="B290" s="151"/>
      <c r="D290" s="145" t="s">
        <v>154</v>
      </c>
      <c r="E290" s="152" t="s">
        <v>1</v>
      </c>
      <c r="F290" s="153" t="s">
        <v>1165</v>
      </c>
      <c r="H290" s="154">
        <v>-7.746</v>
      </c>
      <c r="I290" s="155"/>
      <c r="L290" s="151"/>
      <c r="M290" s="156"/>
      <c r="T290" s="157"/>
      <c r="AT290" s="152" t="s">
        <v>154</v>
      </c>
      <c r="AU290" s="152" t="s">
        <v>152</v>
      </c>
      <c r="AV290" s="13" t="s">
        <v>152</v>
      </c>
      <c r="AW290" s="13" t="s">
        <v>34</v>
      </c>
      <c r="AX290" s="13" t="s">
        <v>78</v>
      </c>
      <c r="AY290" s="152" t="s">
        <v>144</v>
      </c>
    </row>
    <row r="291" spans="2:51" s="12" customFormat="1" ht="10.2">
      <c r="B291" s="144"/>
      <c r="D291" s="145" t="s">
        <v>154</v>
      </c>
      <c r="E291" s="146" t="s">
        <v>1</v>
      </c>
      <c r="F291" s="147" t="s">
        <v>300</v>
      </c>
      <c r="H291" s="146" t="s">
        <v>1</v>
      </c>
      <c r="I291" s="148"/>
      <c r="L291" s="144"/>
      <c r="M291" s="149"/>
      <c r="T291" s="150"/>
      <c r="AT291" s="146" t="s">
        <v>154</v>
      </c>
      <c r="AU291" s="146" t="s">
        <v>152</v>
      </c>
      <c r="AV291" s="12" t="s">
        <v>86</v>
      </c>
      <c r="AW291" s="12" t="s">
        <v>34</v>
      </c>
      <c r="AX291" s="12" t="s">
        <v>78</v>
      </c>
      <c r="AY291" s="146" t="s">
        <v>144</v>
      </c>
    </row>
    <row r="292" spans="2:51" s="12" customFormat="1" ht="10.2">
      <c r="B292" s="144"/>
      <c r="D292" s="145" t="s">
        <v>154</v>
      </c>
      <c r="E292" s="146" t="s">
        <v>1</v>
      </c>
      <c r="F292" s="147" t="s">
        <v>1116</v>
      </c>
      <c r="H292" s="146" t="s">
        <v>1</v>
      </c>
      <c r="I292" s="148"/>
      <c r="L292" s="144"/>
      <c r="M292" s="149"/>
      <c r="T292" s="150"/>
      <c r="AT292" s="146" t="s">
        <v>154</v>
      </c>
      <c r="AU292" s="146" t="s">
        <v>152</v>
      </c>
      <c r="AV292" s="12" t="s">
        <v>86</v>
      </c>
      <c r="AW292" s="12" t="s">
        <v>34</v>
      </c>
      <c r="AX292" s="12" t="s">
        <v>78</v>
      </c>
      <c r="AY292" s="146" t="s">
        <v>144</v>
      </c>
    </row>
    <row r="293" spans="2:51" s="12" customFormat="1" ht="10.2">
      <c r="B293" s="144"/>
      <c r="D293" s="145" t="s">
        <v>154</v>
      </c>
      <c r="E293" s="146" t="s">
        <v>1</v>
      </c>
      <c r="F293" s="147" t="s">
        <v>1166</v>
      </c>
      <c r="H293" s="146" t="s">
        <v>1</v>
      </c>
      <c r="I293" s="148"/>
      <c r="L293" s="144"/>
      <c r="M293" s="149"/>
      <c r="T293" s="150"/>
      <c r="AT293" s="146" t="s">
        <v>154</v>
      </c>
      <c r="AU293" s="146" t="s">
        <v>152</v>
      </c>
      <c r="AV293" s="12" t="s">
        <v>86</v>
      </c>
      <c r="AW293" s="12" t="s">
        <v>34</v>
      </c>
      <c r="AX293" s="12" t="s">
        <v>78</v>
      </c>
      <c r="AY293" s="146" t="s">
        <v>144</v>
      </c>
    </row>
    <row r="294" spans="2:51" s="13" customFormat="1" ht="20.4">
      <c r="B294" s="151"/>
      <c r="D294" s="145" t="s">
        <v>154</v>
      </c>
      <c r="E294" s="152" t="s">
        <v>1</v>
      </c>
      <c r="F294" s="153" t="s">
        <v>1167</v>
      </c>
      <c r="H294" s="154">
        <v>153.125</v>
      </c>
      <c r="I294" s="155"/>
      <c r="L294" s="151"/>
      <c r="M294" s="156"/>
      <c r="T294" s="157"/>
      <c r="AT294" s="152" t="s">
        <v>154</v>
      </c>
      <c r="AU294" s="152" t="s">
        <v>152</v>
      </c>
      <c r="AV294" s="13" t="s">
        <v>152</v>
      </c>
      <c r="AW294" s="13" t="s">
        <v>34</v>
      </c>
      <c r="AX294" s="13" t="s">
        <v>78</v>
      </c>
      <c r="AY294" s="152" t="s">
        <v>144</v>
      </c>
    </row>
    <row r="295" spans="2:51" s="12" customFormat="1" ht="10.2">
      <c r="B295" s="144"/>
      <c r="D295" s="145" t="s">
        <v>154</v>
      </c>
      <c r="E295" s="146" t="s">
        <v>1</v>
      </c>
      <c r="F295" s="147" t="s">
        <v>262</v>
      </c>
      <c r="H295" s="146" t="s">
        <v>1</v>
      </c>
      <c r="I295" s="148"/>
      <c r="L295" s="144"/>
      <c r="M295" s="149"/>
      <c r="T295" s="150"/>
      <c r="AT295" s="146" t="s">
        <v>154</v>
      </c>
      <c r="AU295" s="146" t="s">
        <v>152</v>
      </c>
      <c r="AV295" s="12" t="s">
        <v>86</v>
      </c>
      <c r="AW295" s="12" t="s">
        <v>34</v>
      </c>
      <c r="AX295" s="12" t="s">
        <v>78</v>
      </c>
      <c r="AY295" s="146" t="s">
        <v>144</v>
      </c>
    </row>
    <row r="296" spans="2:51" s="12" customFormat="1" ht="10.2">
      <c r="B296" s="144"/>
      <c r="D296" s="145" t="s">
        <v>154</v>
      </c>
      <c r="E296" s="146" t="s">
        <v>1</v>
      </c>
      <c r="F296" s="147" t="s">
        <v>1168</v>
      </c>
      <c r="H296" s="146" t="s">
        <v>1</v>
      </c>
      <c r="I296" s="148"/>
      <c r="L296" s="144"/>
      <c r="M296" s="149"/>
      <c r="T296" s="150"/>
      <c r="AT296" s="146" t="s">
        <v>154</v>
      </c>
      <c r="AU296" s="146" t="s">
        <v>152</v>
      </c>
      <c r="AV296" s="12" t="s">
        <v>86</v>
      </c>
      <c r="AW296" s="12" t="s">
        <v>34</v>
      </c>
      <c r="AX296" s="12" t="s">
        <v>78</v>
      </c>
      <c r="AY296" s="146" t="s">
        <v>144</v>
      </c>
    </row>
    <row r="297" spans="2:51" s="13" customFormat="1" ht="30.6">
      <c r="B297" s="151"/>
      <c r="D297" s="145" t="s">
        <v>154</v>
      </c>
      <c r="E297" s="152" t="s">
        <v>1</v>
      </c>
      <c r="F297" s="153" t="s">
        <v>1169</v>
      </c>
      <c r="H297" s="154">
        <v>-17.218</v>
      </c>
      <c r="I297" s="155"/>
      <c r="L297" s="151"/>
      <c r="M297" s="156"/>
      <c r="T297" s="157"/>
      <c r="AT297" s="152" t="s">
        <v>154</v>
      </c>
      <c r="AU297" s="152" t="s">
        <v>152</v>
      </c>
      <c r="AV297" s="13" t="s">
        <v>152</v>
      </c>
      <c r="AW297" s="13" t="s">
        <v>34</v>
      </c>
      <c r="AX297" s="13" t="s">
        <v>78</v>
      </c>
      <c r="AY297" s="152" t="s">
        <v>144</v>
      </c>
    </row>
    <row r="298" spans="2:51" s="12" customFormat="1" ht="20.4">
      <c r="B298" s="144"/>
      <c r="D298" s="145" t="s">
        <v>154</v>
      </c>
      <c r="E298" s="146" t="s">
        <v>1</v>
      </c>
      <c r="F298" s="147" t="s">
        <v>1170</v>
      </c>
      <c r="H298" s="146" t="s">
        <v>1</v>
      </c>
      <c r="I298" s="148"/>
      <c r="L298" s="144"/>
      <c r="M298" s="149"/>
      <c r="T298" s="150"/>
      <c r="AT298" s="146" t="s">
        <v>154</v>
      </c>
      <c r="AU298" s="146" t="s">
        <v>152</v>
      </c>
      <c r="AV298" s="12" t="s">
        <v>86</v>
      </c>
      <c r="AW298" s="12" t="s">
        <v>34</v>
      </c>
      <c r="AX298" s="12" t="s">
        <v>78</v>
      </c>
      <c r="AY298" s="146" t="s">
        <v>144</v>
      </c>
    </row>
    <row r="299" spans="2:51" s="13" customFormat="1" ht="30.6">
      <c r="B299" s="151"/>
      <c r="D299" s="145" t="s">
        <v>154</v>
      </c>
      <c r="E299" s="152" t="s">
        <v>1</v>
      </c>
      <c r="F299" s="153" t="s">
        <v>1171</v>
      </c>
      <c r="H299" s="154">
        <v>-21.383</v>
      </c>
      <c r="I299" s="155"/>
      <c r="L299" s="151"/>
      <c r="M299" s="156"/>
      <c r="T299" s="157"/>
      <c r="AT299" s="152" t="s">
        <v>154</v>
      </c>
      <c r="AU299" s="152" t="s">
        <v>152</v>
      </c>
      <c r="AV299" s="13" t="s">
        <v>152</v>
      </c>
      <c r="AW299" s="13" t="s">
        <v>34</v>
      </c>
      <c r="AX299" s="13" t="s">
        <v>78</v>
      </c>
      <c r="AY299" s="152" t="s">
        <v>144</v>
      </c>
    </row>
    <row r="300" spans="2:51" s="12" customFormat="1" ht="10.2">
      <c r="B300" s="144"/>
      <c r="D300" s="145" t="s">
        <v>154</v>
      </c>
      <c r="E300" s="146" t="s">
        <v>1</v>
      </c>
      <c r="F300" s="147" t="s">
        <v>1172</v>
      </c>
      <c r="H300" s="146" t="s">
        <v>1</v>
      </c>
      <c r="I300" s="148"/>
      <c r="L300" s="144"/>
      <c r="M300" s="149"/>
      <c r="T300" s="150"/>
      <c r="AT300" s="146" t="s">
        <v>154</v>
      </c>
      <c r="AU300" s="146" t="s">
        <v>152</v>
      </c>
      <c r="AV300" s="12" t="s">
        <v>86</v>
      </c>
      <c r="AW300" s="12" t="s">
        <v>34</v>
      </c>
      <c r="AX300" s="12" t="s">
        <v>78</v>
      </c>
      <c r="AY300" s="146" t="s">
        <v>144</v>
      </c>
    </row>
    <row r="301" spans="2:51" s="13" customFormat="1" ht="10.2">
      <c r="B301" s="151"/>
      <c r="D301" s="145" t="s">
        <v>154</v>
      </c>
      <c r="E301" s="152" t="s">
        <v>1</v>
      </c>
      <c r="F301" s="153" t="s">
        <v>1173</v>
      </c>
      <c r="H301" s="154">
        <v>-11.6</v>
      </c>
      <c r="I301" s="155"/>
      <c r="L301" s="151"/>
      <c r="M301" s="156"/>
      <c r="T301" s="157"/>
      <c r="AT301" s="152" t="s">
        <v>154</v>
      </c>
      <c r="AU301" s="152" t="s">
        <v>152</v>
      </c>
      <c r="AV301" s="13" t="s">
        <v>152</v>
      </c>
      <c r="AW301" s="13" t="s">
        <v>34</v>
      </c>
      <c r="AX301" s="13" t="s">
        <v>78</v>
      </c>
      <c r="AY301" s="152" t="s">
        <v>144</v>
      </c>
    </row>
    <row r="302" spans="2:51" s="12" customFormat="1" ht="10.2">
      <c r="B302" s="144"/>
      <c r="D302" s="145" t="s">
        <v>154</v>
      </c>
      <c r="E302" s="146" t="s">
        <v>1</v>
      </c>
      <c r="F302" s="147" t="s">
        <v>1174</v>
      </c>
      <c r="H302" s="146" t="s">
        <v>1</v>
      </c>
      <c r="I302" s="148"/>
      <c r="L302" s="144"/>
      <c r="M302" s="149"/>
      <c r="T302" s="150"/>
      <c r="AT302" s="146" t="s">
        <v>154</v>
      </c>
      <c r="AU302" s="146" t="s">
        <v>152</v>
      </c>
      <c r="AV302" s="12" t="s">
        <v>86</v>
      </c>
      <c r="AW302" s="12" t="s">
        <v>34</v>
      </c>
      <c r="AX302" s="12" t="s">
        <v>78</v>
      </c>
      <c r="AY302" s="146" t="s">
        <v>144</v>
      </c>
    </row>
    <row r="303" spans="2:51" s="13" customFormat="1" ht="10.2">
      <c r="B303" s="151"/>
      <c r="D303" s="145" t="s">
        <v>154</v>
      </c>
      <c r="E303" s="152" t="s">
        <v>1</v>
      </c>
      <c r="F303" s="153" t="s">
        <v>1175</v>
      </c>
      <c r="H303" s="154">
        <v>17.67</v>
      </c>
      <c r="I303" s="155"/>
      <c r="L303" s="151"/>
      <c r="M303" s="156"/>
      <c r="T303" s="157"/>
      <c r="AT303" s="152" t="s">
        <v>154</v>
      </c>
      <c r="AU303" s="152" t="s">
        <v>152</v>
      </c>
      <c r="AV303" s="13" t="s">
        <v>152</v>
      </c>
      <c r="AW303" s="13" t="s">
        <v>34</v>
      </c>
      <c r="AX303" s="13" t="s">
        <v>78</v>
      </c>
      <c r="AY303" s="152" t="s">
        <v>144</v>
      </c>
    </row>
    <row r="304" spans="2:51" s="12" customFormat="1" ht="10.2">
      <c r="B304" s="144"/>
      <c r="D304" s="145" t="s">
        <v>154</v>
      </c>
      <c r="E304" s="146" t="s">
        <v>1</v>
      </c>
      <c r="F304" s="147" t="s">
        <v>262</v>
      </c>
      <c r="H304" s="146" t="s">
        <v>1</v>
      </c>
      <c r="I304" s="148"/>
      <c r="L304" s="144"/>
      <c r="M304" s="149"/>
      <c r="T304" s="150"/>
      <c r="AT304" s="146" t="s">
        <v>154</v>
      </c>
      <c r="AU304" s="146" t="s">
        <v>152</v>
      </c>
      <c r="AV304" s="12" t="s">
        <v>86</v>
      </c>
      <c r="AW304" s="12" t="s">
        <v>34</v>
      </c>
      <c r="AX304" s="12" t="s">
        <v>78</v>
      </c>
      <c r="AY304" s="146" t="s">
        <v>144</v>
      </c>
    </row>
    <row r="305" spans="2:51" s="13" customFormat="1" ht="10.2">
      <c r="B305" s="151"/>
      <c r="D305" s="145" t="s">
        <v>154</v>
      </c>
      <c r="E305" s="152" t="s">
        <v>1</v>
      </c>
      <c r="F305" s="153" t="s">
        <v>1163</v>
      </c>
      <c r="H305" s="154">
        <v>-1.371</v>
      </c>
      <c r="I305" s="155"/>
      <c r="L305" s="151"/>
      <c r="M305" s="156"/>
      <c r="T305" s="157"/>
      <c r="AT305" s="152" t="s">
        <v>154</v>
      </c>
      <c r="AU305" s="152" t="s">
        <v>152</v>
      </c>
      <c r="AV305" s="13" t="s">
        <v>152</v>
      </c>
      <c r="AW305" s="13" t="s">
        <v>34</v>
      </c>
      <c r="AX305" s="13" t="s">
        <v>78</v>
      </c>
      <c r="AY305" s="152" t="s">
        <v>144</v>
      </c>
    </row>
    <row r="306" spans="2:51" s="12" customFormat="1" ht="10.2">
      <c r="B306" s="144"/>
      <c r="D306" s="145" t="s">
        <v>154</v>
      </c>
      <c r="E306" s="146" t="s">
        <v>1</v>
      </c>
      <c r="F306" s="147" t="s">
        <v>1176</v>
      </c>
      <c r="H306" s="146" t="s">
        <v>1</v>
      </c>
      <c r="I306" s="148"/>
      <c r="L306" s="144"/>
      <c r="M306" s="149"/>
      <c r="T306" s="150"/>
      <c r="AT306" s="146" t="s">
        <v>154</v>
      </c>
      <c r="AU306" s="146" t="s">
        <v>152</v>
      </c>
      <c r="AV306" s="12" t="s">
        <v>86</v>
      </c>
      <c r="AW306" s="12" t="s">
        <v>34</v>
      </c>
      <c r="AX306" s="12" t="s">
        <v>78</v>
      </c>
      <c r="AY306" s="146" t="s">
        <v>144</v>
      </c>
    </row>
    <row r="307" spans="2:51" s="13" customFormat="1" ht="10.2">
      <c r="B307" s="151"/>
      <c r="D307" s="145" t="s">
        <v>154</v>
      </c>
      <c r="E307" s="152" t="s">
        <v>1</v>
      </c>
      <c r="F307" s="153" t="s">
        <v>1177</v>
      </c>
      <c r="H307" s="154">
        <v>-7.248</v>
      </c>
      <c r="I307" s="155"/>
      <c r="L307" s="151"/>
      <c r="M307" s="156"/>
      <c r="T307" s="157"/>
      <c r="AT307" s="152" t="s">
        <v>154</v>
      </c>
      <c r="AU307" s="152" t="s">
        <v>152</v>
      </c>
      <c r="AV307" s="13" t="s">
        <v>152</v>
      </c>
      <c r="AW307" s="13" t="s">
        <v>34</v>
      </c>
      <c r="AX307" s="13" t="s">
        <v>78</v>
      </c>
      <c r="AY307" s="152" t="s">
        <v>144</v>
      </c>
    </row>
    <row r="308" spans="2:51" s="12" customFormat="1" ht="10.2">
      <c r="B308" s="144"/>
      <c r="D308" s="145" t="s">
        <v>154</v>
      </c>
      <c r="E308" s="146" t="s">
        <v>1</v>
      </c>
      <c r="F308" s="147" t="s">
        <v>302</v>
      </c>
      <c r="H308" s="146" t="s">
        <v>1</v>
      </c>
      <c r="I308" s="148"/>
      <c r="L308" s="144"/>
      <c r="M308" s="149"/>
      <c r="T308" s="150"/>
      <c r="AT308" s="146" t="s">
        <v>154</v>
      </c>
      <c r="AU308" s="146" t="s">
        <v>152</v>
      </c>
      <c r="AV308" s="12" t="s">
        <v>86</v>
      </c>
      <c r="AW308" s="12" t="s">
        <v>34</v>
      </c>
      <c r="AX308" s="12" t="s">
        <v>78</v>
      </c>
      <c r="AY308" s="146" t="s">
        <v>144</v>
      </c>
    </row>
    <row r="309" spans="2:51" s="12" customFormat="1" ht="10.2">
      <c r="B309" s="144"/>
      <c r="D309" s="145" t="s">
        <v>154</v>
      </c>
      <c r="E309" s="146" t="s">
        <v>1</v>
      </c>
      <c r="F309" s="147" t="s">
        <v>1116</v>
      </c>
      <c r="H309" s="146" t="s">
        <v>1</v>
      </c>
      <c r="I309" s="148"/>
      <c r="L309" s="144"/>
      <c r="M309" s="149"/>
      <c r="T309" s="150"/>
      <c r="AT309" s="146" t="s">
        <v>154</v>
      </c>
      <c r="AU309" s="146" t="s">
        <v>152</v>
      </c>
      <c r="AV309" s="12" t="s">
        <v>86</v>
      </c>
      <c r="AW309" s="12" t="s">
        <v>34</v>
      </c>
      <c r="AX309" s="12" t="s">
        <v>78</v>
      </c>
      <c r="AY309" s="146" t="s">
        <v>144</v>
      </c>
    </row>
    <row r="310" spans="2:51" s="12" customFormat="1" ht="10.2">
      <c r="B310" s="144"/>
      <c r="D310" s="145" t="s">
        <v>154</v>
      </c>
      <c r="E310" s="146" t="s">
        <v>1</v>
      </c>
      <c r="F310" s="147" t="s">
        <v>1178</v>
      </c>
      <c r="H310" s="146" t="s">
        <v>1</v>
      </c>
      <c r="I310" s="148"/>
      <c r="L310" s="144"/>
      <c r="M310" s="149"/>
      <c r="T310" s="150"/>
      <c r="AT310" s="146" t="s">
        <v>154</v>
      </c>
      <c r="AU310" s="146" t="s">
        <v>152</v>
      </c>
      <c r="AV310" s="12" t="s">
        <v>86</v>
      </c>
      <c r="AW310" s="12" t="s">
        <v>34</v>
      </c>
      <c r="AX310" s="12" t="s">
        <v>78</v>
      </c>
      <c r="AY310" s="146" t="s">
        <v>144</v>
      </c>
    </row>
    <row r="311" spans="2:51" s="13" customFormat="1" ht="20.4">
      <c r="B311" s="151"/>
      <c r="D311" s="145" t="s">
        <v>154</v>
      </c>
      <c r="E311" s="152" t="s">
        <v>1</v>
      </c>
      <c r="F311" s="153" t="s">
        <v>1179</v>
      </c>
      <c r="H311" s="154">
        <v>153.291</v>
      </c>
      <c r="I311" s="155"/>
      <c r="L311" s="151"/>
      <c r="M311" s="156"/>
      <c r="T311" s="157"/>
      <c r="AT311" s="152" t="s">
        <v>154</v>
      </c>
      <c r="AU311" s="152" t="s">
        <v>152</v>
      </c>
      <c r="AV311" s="13" t="s">
        <v>152</v>
      </c>
      <c r="AW311" s="13" t="s">
        <v>34</v>
      </c>
      <c r="AX311" s="13" t="s">
        <v>78</v>
      </c>
      <c r="AY311" s="152" t="s">
        <v>144</v>
      </c>
    </row>
    <row r="312" spans="2:51" s="12" customFormat="1" ht="10.2">
      <c r="B312" s="144"/>
      <c r="D312" s="145" t="s">
        <v>154</v>
      </c>
      <c r="E312" s="146" t="s">
        <v>1</v>
      </c>
      <c r="F312" s="147" t="s">
        <v>262</v>
      </c>
      <c r="H312" s="146" t="s">
        <v>1</v>
      </c>
      <c r="I312" s="148"/>
      <c r="L312" s="144"/>
      <c r="M312" s="149"/>
      <c r="T312" s="150"/>
      <c r="AT312" s="146" t="s">
        <v>154</v>
      </c>
      <c r="AU312" s="146" t="s">
        <v>152</v>
      </c>
      <c r="AV312" s="12" t="s">
        <v>86</v>
      </c>
      <c r="AW312" s="12" t="s">
        <v>34</v>
      </c>
      <c r="AX312" s="12" t="s">
        <v>78</v>
      </c>
      <c r="AY312" s="146" t="s">
        <v>144</v>
      </c>
    </row>
    <row r="313" spans="2:51" s="12" customFormat="1" ht="10.2">
      <c r="B313" s="144"/>
      <c r="D313" s="145" t="s">
        <v>154</v>
      </c>
      <c r="E313" s="146" t="s">
        <v>1</v>
      </c>
      <c r="F313" s="147" t="s">
        <v>1168</v>
      </c>
      <c r="H313" s="146" t="s">
        <v>1</v>
      </c>
      <c r="I313" s="148"/>
      <c r="L313" s="144"/>
      <c r="M313" s="149"/>
      <c r="T313" s="150"/>
      <c r="AT313" s="146" t="s">
        <v>154</v>
      </c>
      <c r="AU313" s="146" t="s">
        <v>152</v>
      </c>
      <c r="AV313" s="12" t="s">
        <v>86</v>
      </c>
      <c r="AW313" s="12" t="s">
        <v>34</v>
      </c>
      <c r="AX313" s="12" t="s">
        <v>78</v>
      </c>
      <c r="AY313" s="146" t="s">
        <v>144</v>
      </c>
    </row>
    <row r="314" spans="2:51" s="13" customFormat="1" ht="30.6">
      <c r="B314" s="151"/>
      <c r="D314" s="145" t="s">
        <v>154</v>
      </c>
      <c r="E314" s="152" t="s">
        <v>1</v>
      </c>
      <c r="F314" s="153" t="s">
        <v>1180</v>
      </c>
      <c r="H314" s="154">
        <v>-17.225</v>
      </c>
      <c r="I314" s="155"/>
      <c r="L314" s="151"/>
      <c r="M314" s="156"/>
      <c r="T314" s="157"/>
      <c r="AT314" s="152" t="s">
        <v>154</v>
      </c>
      <c r="AU314" s="152" t="s">
        <v>152</v>
      </c>
      <c r="AV314" s="13" t="s">
        <v>152</v>
      </c>
      <c r="AW314" s="13" t="s">
        <v>34</v>
      </c>
      <c r="AX314" s="13" t="s">
        <v>78</v>
      </c>
      <c r="AY314" s="152" t="s">
        <v>144</v>
      </c>
    </row>
    <row r="315" spans="2:51" s="12" customFormat="1" ht="20.4">
      <c r="B315" s="144"/>
      <c r="D315" s="145" t="s">
        <v>154</v>
      </c>
      <c r="E315" s="146" t="s">
        <v>1</v>
      </c>
      <c r="F315" s="147" t="s">
        <v>1170</v>
      </c>
      <c r="H315" s="146" t="s">
        <v>1</v>
      </c>
      <c r="I315" s="148"/>
      <c r="L315" s="144"/>
      <c r="M315" s="149"/>
      <c r="T315" s="150"/>
      <c r="AT315" s="146" t="s">
        <v>154</v>
      </c>
      <c r="AU315" s="146" t="s">
        <v>152</v>
      </c>
      <c r="AV315" s="12" t="s">
        <v>86</v>
      </c>
      <c r="AW315" s="12" t="s">
        <v>34</v>
      </c>
      <c r="AX315" s="12" t="s">
        <v>78</v>
      </c>
      <c r="AY315" s="146" t="s">
        <v>144</v>
      </c>
    </row>
    <row r="316" spans="2:51" s="13" customFormat="1" ht="30.6">
      <c r="B316" s="151"/>
      <c r="D316" s="145" t="s">
        <v>154</v>
      </c>
      <c r="E316" s="152" t="s">
        <v>1</v>
      </c>
      <c r="F316" s="153" t="s">
        <v>1181</v>
      </c>
      <c r="H316" s="154">
        <v>-23.315</v>
      </c>
      <c r="I316" s="155"/>
      <c r="L316" s="151"/>
      <c r="M316" s="156"/>
      <c r="T316" s="157"/>
      <c r="AT316" s="152" t="s">
        <v>154</v>
      </c>
      <c r="AU316" s="152" t="s">
        <v>152</v>
      </c>
      <c r="AV316" s="13" t="s">
        <v>152</v>
      </c>
      <c r="AW316" s="13" t="s">
        <v>34</v>
      </c>
      <c r="AX316" s="13" t="s">
        <v>78</v>
      </c>
      <c r="AY316" s="152" t="s">
        <v>144</v>
      </c>
    </row>
    <row r="317" spans="2:51" s="12" customFormat="1" ht="10.2">
      <c r="B317" s="144"/>
      <c r="D317" s="145" t="s">
        <v>154</v>
      </c>
      <c r="E317" s="146" t="s">
        <v>1</v>
      </c>
      <c r="F317" s="147" t="s">
        <v>1172</v>
      </c>
      <c r="H317" s="146" t="s">
        <v>1</v>
      </c>
      <c r="I317" s="148"/>
      <c r="L317" s="144"/>
      <c r="M317" s="149"/>
      <c r="T317" s="150"/>
      <c r="AT317" s="146" t="s">
        <v>154</v>
      </c>
      <c r="AU317" s="146" t="s">
        <v>152</v>
      </c>
      <c r="AV317" s="12" t="s">
        <v>86</v>
      </c>
      <c r="AW317" s="12" t="s">
        <v>34</v>
      </c>
      <c r="AX317" s="12" t="s">
        <v>78</v>
      </c>
      <c r="AY317" s="146" t="s">
        <v>144</v>
      </c>
    </row>
    <row r="318" spans="2:51" s="13" customFormat="1" ht="10.2">
      <c r="B318" s="151"/>
      <c r="D318" s="145" t="s">
        <v>154</v>
      </c>
      <c r="E318" s="152" t="s">
        <v>1</v>
      </c>
      <c r="F318" s="153" t="s">
        <v>1173</v>
      </c>
      <c r="H318" s="154">
        <v>-11.6</v>
      </c>
      <c r="I318" s="155"/>
      <c r="L318" s="151"/>
      <c r="M318" s="156"/>
      <c r="T318" s="157"/>
      <c r="AT318" s="152" t="s">
        <v>154</v>
      </c>
      <c r="AU318" s="152" t="s">
        <v>152</v>
      </c>
      <c r="AV318" s="13" t="s">
        <v>152</v>
      </c>
      <c r="AW318" s="13" t="s">
        <v>34</v>
      </c>
      <c r="AX318" s="13" t="s">
        <v>78</v>
      </c>
      <c r="AY318" s="152" t="s">
        <v>144</v>
      </c>
    </row>
    <row r="319" spans="2:51" s="12" customFormat="1" ht="10.2">
      <c r="B319" s="144"/>
      <c r="D319" s="145" t="s">
        <v>154</v>
      </c>
      <c r="E319" s="146" t="s">
        <v>1</v>
      </c>
      <c r="F319" s="147" t="s">
        <v>1182</v>
      </c>
      <c r="H319" s="146" t="s">
        <v>1</v>
      </c>
      <c r="I319" s="148"/>
      <c r="L319" s="144"/>
      <c r="M319" s="149"/>
      <c r="T319" s="150"/>
      <c r="AT319" s="146" t="s">
        <v>154</v>
      </c>
      <c r="AU319" s="146" t="s">
        <v>152</v>
      </c>
      <c r="AV319" s="12" t="s">
        <v>86</v>
      </c>
      <c r="AW319" s="12" t="s">
        <v>34</v>
      </c>
      <c r="AX319" s="12" t="s">
        <v>78</v>
      </c>
      <c r="AY319" s="146" t="s">
        <v>144</v>
      </c>
    </row>
    <row r="320" spans="2:51" s="13" customFormat="1" ht="10.2">
      <c r="B320" s="151"/>
      <c r="D320" s="145" t="s">
        <v>154</v>
      </c>
      <c r="E320" s="152" t="s">
        <v>1</v>
      </c>
      <c r="F320" s="153" t="s">
        <v>1175</v>
      </c>
      <c r="H320" s="154">
        <v>17.67</v>
      </c>
      <c r="I320" s="155"/>
      <c r="L320" s="151"/>
      <c r="M320" s="156"/>
      <c r="T320" s="157"/>
      <c r="AT320" s="152" t="s">
        <v>154</v>
      </c>
      <c r="AU320" s="152" t="s">
        <v>152</v>
      </c>
      <c r="AV320" s="13" t="s">
        <v>152</v>
      </c>
      <c r="AW320" s="13" t="s">
        <v>34</v>
      </c>
      <c r="AX320" s="13" t="s">
        <v>78</v>
      </c>
      <c r="AY320" s="152" t="s">
        <v>144</v>
      </c>
    </row>
    <row r="321" spans="2:51" s="12" customFormat="1" ht="10.2">
      <c r="B321" s="144"/>
      <c r="D321" s="145" t="s">
        <v>154</v>
      </c>
      <c r="E321" s="146" t="s">
        <v>1</v>
      </c>
      <c r="F321" s="147" t="s">
        <v>262</v>
      </c>
      <c r="H321" s="146" t="s">
        <v>1</v>
      </c>
      <c r="I321" s="148"/>
      <c r="L321" s="144"/>
      <c r="M321" s="149"/>
      <c r="T321" s="150"/>
      <c r="AT321" s="146" t="s">
        <v>154</v>
      </c>
      <c r="AU321" s="146" t="s">
        <v>152</v>
      </c>
      <c r="AV321" s="12" t="s">
        <v>86</v>
      </c>
      <c r="AW321" s="12" t="s">
        <v>34</v>
      </c>
      <c r="AX321" s="12" t="s">
        <v>78</v>
      </c>
      <c r="AY321" s="146" t="s">
        <v>144</v>
      </c>
    </row>
    <row r="322" spans="2:51" s="13" customFormat="1" ht="10.2">
      <c r="B322" s="151"/>
      <c r="D322" s="145" t="s">
        <v>154</v>
      </c>
      <c r="E322" s="152" t="s">
        <v>1</v>
      </c>
      <c r="F322" s="153" t="s">
        <v>1163</v>
      </c>
      <c r="H322" s="154">
        <v>-1.371</v>
      </c>
      <c r="I322" s="155"/>
      <c r="L322" s="151"/>
      <c r="M322" s="156"/>
      <c r="T322" s="157"/>
      <c r="AT322" s="152" t="s">
        <v>154</v>
      </c>
      <c r="AU322" s="152" t="s">
        <v>152</v>
      </c>
      <c r="AV322" s="13" t="s">
        <v>152</v>
      </c>
      <c r="AW322" s="13" t="s">
        <v>34</v>
      </c>
      <c r="AX322" s="13" t="s">
        <v>78</v>
      </c>
      <c r="AY322" s="152" t="s">
        <v>144</v>
      </c>
    </row>
    <row r="323" spans="2:51" s="12" customFormat="1" ht="10.2">
      <c r="B323" s="144"/>
      <c r="D323" s="145" t="s">
        <v>154</v>
      </c>
      <c r="E323" s="146" t="s">
        <v>1</v>
      </c>
      <c r="F323" s="147" t="s">
        <v>1176</v>
      </c>
      <c r="H323" s="146" t="s">
        <v>1</v>
      </c>
      <c r="I323" s="148"/>
      <c r="L323" s="144"/>
      <c r="M323" s="149"/>
      <c r="T323" s="150"/>
      <c r="AT323" s="146" t="s">
        <v>154</v>
      </c>
      <c r="AU323" s="146" t="s">
        <v>152</v>
      </c>
      <c r="AV323" s="12" t="s">
        <v>86</v>
      </c>
      <c r="AW323" s="12" t="s">
        <v>34</v>
      </c>
      <c r="AX323" s="12" t="s">
        <v>78</v>
      </c>
      <c r="AY323" s="146" t="s">
        <v>144</v>
      </c>
    </row>
    <row r="324" spans="2:51" s="13" customFormat="1" ht="10.2">
      <c r="B324" s="151"/>
      <c r="D324" s="145" t="s">
        <v>154</v>
      </c>
      <c r="E324" s="152" t="s">
        <v>1</v>
      </c>
      <c r="F324" s="153" t="s">
        <v>1177</v>
      </c>
      <c r="H324" s="154">
        <v>-7.248</v>
      </c>
      <c r="I324" s="155"/>
      <c r="L324" s="151"/>
      <c r="M324" s="156"/>
      <c r="T324" s="157"/>
      <c r="AT324" s="152" t="s">
        <v>154</v>
      </c>
      <c r="AU324" s="152" t="s">
        <v>152</v>
      </c>
      <c r="AV324" s="13" t="s">
        <v>152</v>
      </c>
      <c r="AW324" s="13" t="s">
        <v>34</v>
      </c>
      <c r="AX324" s="13" t="s">
        <v>78</v>
      </c>
      <c r="AY324" s="152" t="s">
        <v>144</v>
      </c>
    </row>
    <row r="325" spans="2:51" s="12" customFormat="1" ht="10.2">
      <c r="B325" s="144"/>
      <c r="D325" s="145" t="s">
        <v>154</v>
      </c>
      <c r="E325" s="146" t="s">
        <v>1</v>
      </c>
      <c r="F325" s="147" t="s">
        <v>304</v>
      </c>
      <c r="H325" s="146" t="s">
        <v>1</v>
      </c>
      <c r="I325" s="148"/>
      <c r="L325" s="144"/>
      <c r="M325" s="149"/>
      <c r="T325" s="150"/>
      <c r="AT325" s="146" t="s">
        <v>154</v>
      </c>
      <c r="AU325" s="146" t="s">
        <v>152</v>
      </c>
      <c r="AV325" s="12" t="s">
        <v>86</v>
      </c>
      <c r="AW325" s="12" t="s">
        <v>34</v>
      </c>
      <c r="AX325" s="12" t="s">
        <v>78</v>
      </c>
      <c r="AY325" s="146" t="s">
        <v>144</v>
      </c>
    </row>
    <row r="326" spans="2:51" s="12" customFormat="1" ht="10.2">
      <c r="B326" s="144"/>
      <c r="D326" s="145" t="s">
        <v>154</v>
      </c>
      <c r="E326" s="146" t="s">
        <v>1</v>
      </c>
      <c r="F326" s="147" t="s">
        <v>1116</v>
      </c>
      <c r="H326" s="146" t="s">
        <v>1</v>
      </c>
      <c r="I326" s="148"/>
      <c r="L326" s="144"/>
      <c r="M326" s="149"/>
      <c r="T326" s="150"/>
      <c r="AT326" s="146" t="s">
        <v>154</v>
      </c>
      <c r="AU326" s="146" t="s">
        <v>152</v>
      </c>
      <c r="AV326" s="12" t="s">
        <v>86</v>
      </c>
      <c r="AW326" s="12" t="s">
        <v>34</v>
      </c>
      <c r="AX326" s="12" t="s">
        <v>78</v>
      </c>
      <c r="AY326" s="146" t="s">
        <v>144</v>
      </c>
    </row>
    <row r="327" spans="2:51" s="12" customFormat="1" ht="10.2">
      <c r="B327" s="144"/>
      <c r="D327" s="145" t="s">
        <v>154</v>
      </c>
      <c r="E327" s="146" t="s">
        <v>1</v>
      </c>
      <c r="F327" s="147" t="s">
        <v>1183</v>
      </c>
      <c r="H327" s="146" t="s">
        <v>1</v>
      </c>
      <c r="I327" s="148"/>
      <c r="L327" s="144"/>
      <c r="M327" s="149"/>
      <c r="T327" s="150"/>
      <c r="AT327" s="146" t="s">
        <v>154</v>
      </c>
      <c r="AU327" s="146" t="s">
        <v>152</v>
      </c>
      <c r="AV327" s="12" t="s">
        <v>86</v>
      </c>
      <c r="AW327" s="12" t="s">
        <v>34</v>
      </c>
      <c r="AX327" s="12" t="s">
        <v>78</v>
      </c>
      <c r="AY327" s="146" t="s">
        <v>144</v>
      </c>
    </row>
    <row r="328" spans="2:51" s="13" customFormat="1" ht="20.4">
      <c r="B328" s="151"/>
      <c r="D328" s="145" t="s">
        <v>154</v>
      </c>
      <c r="E328" s="152" t="s">
        <v>1</v>
      </c>
      <c r="F328" s="153" t="s">
        <v>1184</v>
      </c>
      <c r="H328" s="154">
        <v>153.761</v>
      </c>
      <c r="I328" s="155"/>
      <c r="L328" s="151"/>
      <c r="M328" s="156"/>
      <c r="T328" s="157"/>
      <c r="AT328" s="152" t="s">
        <v>154</v>
      </c>
      <c r="AU328" s="152" t="s">
        <v>152</v>
      </c>
      <c r="AV328" s="13" t="s">
        <v>152</v>
      </c>
      <c r="AW328" s="13" t="s">
        <v>34</v>
      </c>
      <c r="AX328" s="13" t="s">
        <v>78</v>
      </c>
      <c r="AY328" s="152" t="s">
        <v>144</v>
      </c>
    </row>
    <row r="329" spans="2:51" s="12" customFormat="1" ht="10.2">
      <c r="B329" s="144"/>
      <c r="D329" s="145" t="s">
        <v>154</v>
      </c>
      <c r="E329" s="146" t="s">
        <v>1</v>
      </c>
      <c r="F329" s="147" t="s">
        <v>262</v>
      </c>
      <c r="H329" s="146" t="s">
        <v>1</v>
      </c>
      <c r="I329" s="148"/>
      <c r="L329" s="144"/>
      <c r="M329" s="149"/>
      <c r="T329" s="150"/>
      <c r="AT329" s="146" t="s">
        <v>154</v>
      </c>
      <c r="AU329" s="146" t="s">
        <v>152</v>
      </c>
      <c r="AV329" s="12" t="s">
        <v>86</v>
      </c>
      <c r="AW329" s="12" t="s">
        <v>34</v>
      </c>
      <c r="AX329" s="12" t="s">
        <v>78</v>
      </c>
      <c r="AY329" s="146" t="s">
        <v>144</v>
      </c>
    </row>
    <row r="330" spans="2:51" s="12" customFormat="1" ht="10.2">
      <c r="B330" s="144"/>
      <c r="D330" s="145" t="s">
        <v>154</v>
      </c>
      <c r="E330" s="146" t="s">
        <v>1</v>
      </c>
      <c r="F330" s="147" t="s">
        <v>1168</v>
      </c>
      <c r="H330" s="146" t="s">
        <v>1</v>
      </c>
      <c r="I330" s="148"/>
      <c r="L330" s="144"/>
      <c r="M330" s="149"/>
      <c r="T330" s="150"/>
      <c r="AT330" s="146" t="s">
        <v>154</v>
      </c>
      <c r="AU330" s="146" t="s">
        <v>152</v>
      </c>
      <c r="AV330" s="12" t="s">
        <v>86</v>
      </c>
      <c r="AW330" s="12" t="s">
        <v>34</v>
      </c>
      <c r="AX330" s="12" t="s">
        <v>78</v>
      </c>
      <c r="AY330" s="146" t="s">
        <v>144</v>
      </c>
    </row>
    <row r="331" spans="2:51" s="13" customFormat="1" ht="30.6">
      <c r="B331" s="151"/>
      <c r="D331" s="145" t="s">
        <v>154</v>
      </c>
      <c r="E331" s="152" t="s">
        <v>1</v>
      </c>
      <c r="F331" s="153" t="s">
        <v>1180</v>
      </c>
      <c r="H331" s="154">
        <v>-17.225</v>
      </c>
      <c r="I331" s="155"/>
      <c r="L331" s="151"/>
      <c r="M331" s="156"/>
      <c r="T331" s="157"/>
      <c r="AT331" s="152" t="s">
        <v>154</v>
      </c>
      <c r="AU331" s="152" t="s">
        <v>152</v>
      </c>
      <c r="AV331" s="13" t="s">
        <v>152</v>
      </c>
      <c r="AW331" s="13" t="s">
        <v>34</v>
      </c>
      <c r="AX331" s="13" t="s">
        <v>78</v>
      </c>
      <c r="AY331" s="152" t="s">
        <v>144</v>
      </c>
    </row>
    <row r="332" spans="2:51" s="12" customFormat="1" ht="20.4">
      <c r="B332" s="144"/>
      <c r="D332" s="145" t="s">
        <v>154</v>
      </c>
      <c r="E332" s="146" t="s">
        <v>1</v>
      </c>
      <c r="F332" s="147" t="s">
        <v>1170</v>
      </c>
      <c r="H332" s="146" t="s">
        <v>1</v>
      </c>
      <c r="I332" s="148"/>
      <c r="L332" s="144"/>
      <c r="M332" s="149"/>
      <c r="T332" s="150"/>
      <c r="AT332" s="146" t="s">
        <v>154</v>
      </c>
      <c r="AU332" s="146" t="s">
        <v>152</v>
      </c>
      <c r="AV332" s="12" t="s">
        <v>86</v>
      </c>
      <c r="AW332" s="12" t="s">
        <v>34</v>
      </c>
      <c r="AX332" s="12" t="s">
        <v>78</v>
      </c>
      <c r="AY332" s="146" t="s">
        <v>144</v>
      </c>
    </row>
    <row r="333" spans="2:51" s="13" customFormat="1" ht="30.6">
      <c r="B333" s="151"/>
      <c r="D333" s="145" t="s">
        <v>154</v>
      </c>
      <c r="E333" s="152" t="s">
        <v>1</v>
      </c>
      <c r="F333" s="153" t="s">
        <v>1185</v>
      </c>
      <c r="H333" s="154">
        <v>-23.346</v>
      </c>
      <c r="I333" s="155"/>
      <c r="L333" s="151"/>
      <c r="M333" s="156"/>
      <c r="T333" s="157"/>
      <c r="AT333" s="152" t="s">
        <v>154</v>
      </c>
      <c r="AU333" s="152" t="s">
        <v>152</v>
      </c>
      <c r="AV333" s="13" t="s">
        <v>152</v>
      </c>
      <c r="AW333" s="13" t="s">
        <v>34</v>
      </c>
      <c r="AX333" s="13" t="s">
        <v>78</v>
      </c>
      <c r="AY333" s="152" t="s">
        <v>144</v>
      </c>
    </row>
    <row r="334" spans="2:51" s="12" customFormat="1" ht="10.2">
      <c r="B334" s="144"/>
      <c r="D334" s="145" t="s">
        <v>154</v>
      </c>
      <c r="E334" s="146" t="s">
        <v>1</v>
      </c>
      <c r="F334" s="147" t="s">
        <v>1172</v>
      </c>
      <c r="H334" s="146" t="s">
        <v>1</v>
      </c>
      <c r="I334" s="148"/>
      <c r="L334" s="144"/>
      <c r="M334" s="149"/>
      <c r="T334" s="150"/>
      <c r="AT334" s="146" t="s">
        <v>154</v>
      </c>
      <c r="AU334" s="146" t="s">
        <v>152</v>
      </c>
      <c r="AV334" s="12" t="s">
        <v>86</v>
      </c>
      <c r="AW334" s="12" t="s">
        <v>34</v>
      </c>
      <c r="AX334" s="12" t="s">
        <v>78</v>
      </c>
      <c r="AY334" s="146" t="s">
        <v>144</v>
      </c>
    </row>
    <row r="335" spans="2:51" s="13" customFormat="1" ht="10.2">
      <c r="B335" s="151"/>
      <c r="D335" s="145" t="s">
        <v>154</v>
      </c>
      <c r="E335" s="152" t="s">
        <v>1</v>
      </c>
      <c r="F335" s="153" t="s">
        <v>1173</v>
      </c>
      <c r="H335" s="154">
        <v>-11.6</v>
      </c>
      <c r="I335" s="155"/>
      <c r="L335" s="151"/>
      <c r="M335" s="156"/>
      <c r="T335" s="157"/>
      <c r="AT335" s="152" t="s">
        <v>154</v>
      </c>
      <c r="AU335" s="152" t="s">
        <v>152</v>
      </c>
      <c r="AV335" s="13" t="s">
        <v>152</v>
      </c>
      <c r="AW335" s="13" t="s">
        <v>34</v>
      </c>
      <c r="AX335" s="13" t="s">
        <v>78</v>
      </c>
      <c r="AY335" s="152" t="s">
        <v>144</v>
      </c>
    </row>
    <row r="336" spans="2:51" s="12" customFormat="1" ht="10.2">
      <c r="B336" s="144"/>
      <c r="D336" s="145" t="s">
        <v>154</v>
      </c>
      <c r="E336" s="146" t="s">
        <v>1</v>
      </c>
      <c r="F336" s="147" t="s">
        <v>1186</v>
      </c>
      <c r="H336" s="146" t="s">
        <v>1</v>
      </c>
      <c r="I336" s="148"/>
      <c r="L336" s="144"/>
      <c r="M336" s="149"/>
      <c r="T336" s="150"/>
      <c r="AT336" s="146" t="s">
        <v>154</v>
      </c>
      <c r="AU336" s="146" t="s">
        <v>152</v>
      </c>
      <c r="AV336" s="12" t="s">
        <v>86</v>
      </c>
      <c r="AW336" s="12" t="s">
        <v>34</v>
      </c>
      <c r="AX336" s="12" t="s">
        <v>78</v>
      </c>
      <c r="AY336" s="146" t="s">
        <v>144</v>
      </c>
    </row>
    <row r="337" spans="2:51" s="13" customFormat="1" ht="10.2">
      <c r="B337" s="151"/>
      <c r="D337" s="145" t="s">
        <v>154</v>
      </c>
      <c r="E337" s="152" t="s">
        <v>1</v>
      </c>
      <c r="F337" s="153" t="s">
        <v>1175</v>
      </c>
      <c r="H337" s="154">
        <v>17.67</v>
      </c>
      <c r="I337" s="155"/>
      <c r="L337" s="151"/>
      <c r="M337" s="156"/>
      <c r="T337" s="157"/>
      <c r="AT337" s="152" t="s">
        <v>154</v>
      </c>
      <c r="AU337" s="152" t="s">
        <v>152</v>
      </c>
      <c r="AV337" s="13" t="s">
        <v>152</v>
      </c>
      <c r="AW337" s="13" t="s">
        <v>34</v>
      </c>
      <c r="AX337" s="13" t="s">
        <v>78</v>
      </c>
      <c r="AY337" s="152" t="s">
        <v>144</v>
      </c>
    </row>
    <row r="338" spans="2:51" s="12" customFormat="1" ht="10.2">
      <c r="B338" s="144"/>
      <c r="D338" s="145" t="s">
        <v>154</v>
      </c>
      <c r="E338" s="146" t="s">
        <v>1</v>
      </c>
      <c r="F338" s="147" t="s">
        <v>262</v>
      </c>
      <c r="H338" s="146" t="s">
        <v>1</v>
      </c>
      <c r="I338" s="148"/>
      <c r="L338" s="144"/>
      <c r="M338" s="149"/>
      <c r="T338" s="150"/>
      <c r="AT338" s="146" t="s">
        <v>154</v>
      </c>
      <c r="AU338" s="146" t="s">
        <v>152</v>
      </c>
      <c r="AV338" s="12" t="s">
        <v>86</v>
      </c>
      <c r="AW338" s="12" t="s">
        <v>34</v>
      </c>
      <c r="AX338" s="12" t="s">
        <v>78</v>
      </c>
      <c r="AY338" s="146" t="s">
        <v>144</v>
      </c>
    </row>
    <row r="339" spans="2:51" s="13" customFormat="1" ht="10.2">
      <c r="B339" s="151"/>
      <c r="D339" s="145" t="s">
        <v>154</v>
      </c>
      <c r="E339" s="152" t="s">
        <v>1</v>
      </c>
      <c r="F339" s="153" t="s">
        <v>1163</v>
      </c>
      <c r="H339" s="154">
        <v>-1.371</v>
      </c>
      <c r="I339" s="155"/>
      <c r="L339" s="151"/>
      <c r="M339" s="156"/>
      <c r="T339" s="157"/>
      <c r="AT339" s="152" t="s">
        <v>154</v>
      </c>
      <c r="AU339" s="152" t="s">
        <v>152</v>
      </c>
      <c r="AV339" s="13" t="s">
        <v>152</v>
      </c>
      <c r="AW339" s="13" t="s">
        <v>34</v>
      </c>
      <c r="AX339" s="13" t="s">
        <v>78</v>
      </c>
      <c r="AY339" s="152" t="s">
        <v>144</v>
      </c>
    </row>
    <row r="340" spans="2:51" s="12" customFormat="1" ht="10.2">
      <c r="B340" s="144"/>
      <c r="D340" s="145" t="s">
        <v>154</v>
      </c>
      <c r="E340" s="146" t="s">
        <v>1</v>
      </c>
      <c r="F340" s="147" t="s">
        <v>1176</v>
      </c>
      <c r="H340" s="146" t="s">
        <v>1</v>
      </c>
      <c r="I340" s="148"/>
      <c r="L340" s="144"/>
      <c r="M340" s="149"/>
      <c r="T340" s="150"/>
      <c r="AT340" s="146" t="s">
        <v>154</v>
      </c>
      <c r="AU340" s="146" t="s">
        <v>152</v>
      </c>
      <c r="AV340" s="12" t="s">
        <v>86</v>
      </c>
      <c r="AW340" s="12" t="s">
        <v>34</v>
      </c>
      <c r="AX340" s="12" t="s">
        <v>78</v>
      </c>
      <c r="AY340" s="146" t="s">
        <v>144</v>
      </c>
    </row>
    <row r="341" spans="2:51" s="13" customFormat="1" ht="10.2">
      <c r="B341" s="151"/>
      <c r="D341" s="145" t="s">
        <v>154</v>
      </c>
      <c r="E341" s="152" t="s">
        <v>1</v>
      </c>
      <c r="F341" s="153" t="s">
        <v>1177</v>
      </c>
      <c r="H341" s="154">
        <v>-7.248</v>
      </c>
      <c r="I341" s="155"/>
      <c r="L341" s="151"/>
      <c r="M341" s="156"/>
      <c r="T341" s="157"/>
      <c r="AT341" s="152" t="s">
        <v>154</v>
      </c>
      <c r="AU341" s="152" t="s">
        <v>152</v>
      </c>
      <c r="AV341" s="13" t="s">
        <v>152</v>
      </c>
      <c r="AW341" s="13" t="s">
        <v>34</v>
      </c>
      <c r="AX341" s="13" t="s">
        <v>78</v>
      </c>
      <c r="AY341" s="152" t="s">
        <v>144</v>
      </c>
    </row>
    <row r="342" spans="2:51" s="12" customFormat="1" ht="10.2">
      <c r="B342" s="144"/>
      <c r="D342" s="145" t="s">
        <v>154</v>
      </c>
      <c r="E342" s="146" t="s">
        <v>1</v>
      </c>
      <c r="F342" s="147" t="s">
        <v>306</v>
      </c>
      <c r="H342" s="146" t="s">
        <v>1</v>
      </c>
      <c r="I342" s="148"/>
      <c r="L342" s="144"/>
      <c r="M342" s="149"/>
      <c r="T342" s="150"/>
      <c r="AT342" s="146" t="s">
        <v>154</v>
      </c>
      <c r="AU342" s="146" t="s">
        <v>152</v>
      </c>
      <c r="AV342" s="12" t="s">
        <v>86</v>
      </c>
      <c r="AW342" s="12" t="s">
        <v>34</v>
      </c>
      <c r="AX342" s="12" t="s">
        <v>78</v>
      </c>
      <c r="AY342" s="146" t="s">
        <v>144</v>
      </c>
    </row>
    <row r="343" spans="2:51" s="12" customFormat="1" ht="10.2">
      <c r="B343" s="144"/>
      <c r="D343" s="145" t="s">
        <v>154</v>
      </c>
      <c r="E343" s="146" t="s">
        <v>1</v>
      </c>
      <c r="F343" s="147" t="s">
        <v>1116</v>
      </c>
      <c r="H343" s="146" t="s">
        <v>1</v>
      </c>
      <c r="I343" s="148"/>
      <c r="L343" s="144"/>
      <c r="M343" s="149"/>
      <c r="T343" s="150"/>
      <c r="AT343" s="146" t="s">
        <v>154</v>
      </c>
      <c r="AU343" s="146" t="s">
        <v>152</v>
      </c>
      <c r="AV343" s="12" t="s">
        <v>86</v>
      </c>
      <c r="AW343" s="12" t="s">
        <v>34</v>
      </c>
      <c r="AX343" s="12" t="s">
        <v>78</v>
      </c>
      <c r="AY343" s="146" t="s">
        <v>144</v>
      </c>
    </row>
    <row r="344" spans="2:51" s="12" customFormat="1" ht="10.2">
      <c r="B344" s="144"/>
      <c r="D344" s="145" t="s">
        <v>154</v>
      </c>
      <c r="E344" s="146" t="s">
        <v>1</v>
      </c>
      <c r="F344" s="147" t="s">
        <v>1187</v>
      </c>
      <c r="H344" s="146" t="s">
        <v>1</v>
      </c>
      <c r="I344" s="148"/>
      <c r="L344" s="144"/>
      <c r="M344" s="149"/>
      <c r="T344" s="150"/>
      <c r="AT344" s="146" t="s">
        <v>154</v>
      </c>
      <c r="AU344" s="146" t="s">
        <v>152</v>
      </c>
      <c r="AV344" s="12" t="s">
        <v>86</v>
      </c>
      <c r="AW344" s="12" t="s">
        <v>34</v>
      </c>
      <c r="AX344" s="12" t="s">
        <v>78</v>
      </c>
      <c r="AY344" s="146" t="s">
        <v>144</v>
      </c>
    </row>
    <row r="345" spans="2:51" s="13" customFormat="1" ht="20.4">
      <c r="B345" s="151"/>
      <c r="D345" s="145" t="s">
        <v>154</v>
      </c>
      <c r="E345" s="152" t="s">
        <v>1</v>
      </c>
      <c r="F345" s="153" t="s">
        <v>1188</v>
      </c>
      <c r="H345" s="154">
        <v>153.587</v>
      </c>
      <c r="I345" s="155"/>
      <c r="L345" s="151"/>
      <c r="M345" s="156"/>
      <c r="T345" s="157"/>
      <c r="AT345" s="152" t="s">
        <v>154</v>
      </c>
      <c r="AU345" s="152" t="s">
        <v>152</v>
      </c>
      <c r="AV345" s="13" t="s">
        <v>152</v>
      </c>
      <c r="AW345" s="13" t="s">
        <v>34</v>
      </c>
      <c r="AX345" s="13" t="s">
        <v>78</v>
      </c>
      <c r="AY345" s="152" t="s">
        <v>144</v>
      </c>
    </row>
    <row r="346" spans="2:51" s="12" customFormat="1" ht="10.2">
      <c r="B346" s="144"/>
      <c r="D346" s="145" t="s">
        <v>154</v>
      </c>
      <c r="E346" s="146" t="s">
        <v>1</v>
      </c>
      <c r="F346" s="147" t="s">
        <v>262</v>
      </c>
      <c r="H346" s="146" t="s">
        <v>1</v>
      </c>
      <c r="I346" s="148"/>
      <c r="L346" s="144"/>
      <c r="M346" s="149"/>
      <c r="T346" s="150"/>
      <c r="AT346" s="146" t="s">
        <v>154</v>
      </c>
      <c r="AU346" s="146" t="s">
        <v>152</v>
      </c>
      <c r="AV346" s="12" t="s">
        <v>86</v>
      </c>
      <c r="AW346" s="12" t="s">
        <v>34</v>
      </c>
      <c r="AX346" s="12" t="s">
        <v>78</v>
      </c>
      <c r="AY346" s="146" t="s">
        <v>144</v>
      </c>
    </row>
    <row r="347" spans="2:51" s="12" customFormat="1" ht="10.2">
      <c r="B347" s="144"/>
      <c r="D347" s="145" t="s">
        <v>154</v>
      </c>
      <c r="E347" s="146" t="s">
        <v>1</v>
      </c>
      <c r="F347" s="147" t="s">
        <v>1168</v>
      </c>
      <c r="H347" s="146" t="s">
        <v>1</v>
      </c>
      <c r="I347" s="148"/>
      <c r="L347" s="144"/>
      <c r="M347" s="149"/>
      <c r="T347" s="150"/>
      <c r="AT347" s="146" t="s">
        <v>154</v>
      </c>
      <c r="AU347" s="146" t="s">
        <v>152</v>
      </c>
      <c r="AV347" s="12" t="s">
        <v>86</v>
      </c>
      <c r="AW347" s="12" t="s">
        <v>34</v>
      </c>
      <c r="AX347" s="12" t="s">
        <v>78</v>
      </c>
      <c r="AY347" s="146" t="s">
        <v>144</v>
      </c>
    </row>
    <row r="348" spans="2:51" s="13" customFormat="1" ht="30.6">
      <c r="B348" s="151"/>
      <c r="D348" s="145" t="s">
        <v>154</v>
      </c>
      <c r="E348" s="152" t="s">
        <v>1</v>
      </c>
      <c r="F348" s="153" t="s">
        <v>1180</v>
      </c>
      <c r="H348" s="154">
        <v>-17.225</v>
      </c>
      <c r="I348" s="155"/>
      <c r="L348" s="151"/>
      <c r="M348" s="156"/>
      <c r="T348" s="157"/>
      <c r="AT348" s="152" t="s">
        <v>154</v>
      </c>
      <c r="AU348" s="152" t="s">
        <v>152</v>
      </c>
      <c r="AV348" s="13" t="s">
        <v>152</v>
      </c>
      <c r="AW348" s="13" t="s">
        <v>34</v>
      </c>
      <c r="AX348" s="13" t="s">
        <v>78</v>
      </c>
      <c r="AY348" s="152" t="s">
        <v>144</v>
      </c>
    </row>
    <row r="349" spans="2:51" s="12" customFormat="1" ht="20.4">
      <c r="B349" s="144"/>
      <c r="D349" s="145" t="s">
        <v>154</v>
      </c>
      <c r="E349" s="146" t="s">
        <v>1</v>
      </c>
      <c r="F349" s="147" t="s">
        <v>1170</v>
      </c>
      <c r="H349" s="146" t="s">
        <v>1</v>
      </c>
      <c r="I349" s="148"/>
      <c r="L349" s="144"/>
      <c r="M349" s="149"/>
      <c r="T349" s="150"/>
      <c r="AT349" s="146" t="s">
        <v>154</v>
      </c>
      <c r="AU349" s="146" t="s">
        <v>152</v>
      </c>
      <c r="AV349" s="12" t="s">
        <v>86</v>
      </c>
      <c r="AW349" s="12" t="s">
        <v>34</v>
      </c>
      <c r="AX349" s="12" t="s">
        <v>78</v>
      </c>
      <c r="AY349" s="146" t="s">
        <v>144</v>
      </c>
    </row>
    <row r="350" spans="2:51" s="13" customFormat="1" ht="30.6">
      <c r="B350" s="151"/>
      <c r="D350" s="145" t="s">
        <v>154</v>
      </c>
      <c r="E350" s="152" t="s">
        <v>1</v>
      </c>
      <c r="F350" s="153" t="s">
        <v>1189</v>
      </c>
      <c r="H350" s="154">
        <v>-19.113</v>
      </c>
      <c r="I350" s="155"/>
      <c r="L350" s="151"/>
      <c r="M350" s="156"/>
      <c r="T350" s="157"/>
      <c r="AT350" s="152" t="s">
        <v>154</v>
      </c>
      <c r="AU350" s="152" t="s">
        <v>152</v>
      </c>
      <c r="AV350" s="13" t="s">
        <v>152</v>
      </c>
      <c r="AW350" s="13" t="s">
        <v>34</v>
      </c>
      <c r="AX350" s="13" t="s">
        <v>78</v>
      </c>
      <c r="AY350" s="152" t="s">
        <v>144</v>
      </c>
    </row>
    <row r="351" spans="2:51" s="12" customFormat="1" ht="10.2">
      <c r="B351" s="144"/>
      <c r="D351" s="145" t="s">
        <v>154</v>
      </c>
      <c r="E351" s="146" t="s">
        <v>1</v>
      </c>
      <c r="F351" s="147" t="s">
        <v>1172</v>
      </c>
      <c r="H351" s="146" t="s">
        <v>1</v>
      </c>
      <c r="I351" s="148"/>
      <c r="L351" s="144"/>
      <c r="M351" s="149"/>
      <c r="T351" s="150"/>
      <c r="AT351" s="146" t="s">
        <v>154</v>
      </c>
      <c r="AU351" s="146" t="s">
        <v>152</v>
      </c>
      <c r="AV351" s="12" t="s">
        <v>86</v>
      </c>
      <c r="AW351" s="12" t="s">
        <v>34</v>
      </c>
      <c r="AX351" s="12" t="s">
        <v>78</v>
      </c>
      <c r="AY351" s="146" t="s">
        <v>144</v>
      </c>
    </row>
    <row r="352" spans="2:51" s="13" customFormat="1" ht="10.2">
      <c r="B352" s="151"/>
      <c r="D352" s="145" t="s">
        <v>154</v>
      </c>
      <c r="E352" s="152" t="s">
        <v>1</v>
      </c>
      <c r="F352" s="153" t="s">
        <v>1173</v>
      </c>
      <c r="H352" s="154">
        <v>-11.6</v>
      </c>
      <c r="I352" s="155"/>
      <c r="L352" s="151"/>
      <c r="M352" s="156"/>
      <c r="T352" s="157"/>
      <c r="AT352" s="152" t="s">
        <v>154</v>
      </c>
      <c r="AU352" s="152" t="s">
        <v>152</v>
      </c>
      <c r="AV352" s="13" t="s">
        <v>152</v>
      </c>
      <c r="AW352" s="13" t="s">
        <v>34</v>
      </c>
      <c r="AX352" s="13" t="s">
        <v>78</v>
      </c>
      <c r="AY352" s="152" t="s">
        <v>144</v>
      </c>
    </row>
    <row r="353" spans="2:51" s="12" customFormat="1" ht="10.2">
      <c r="B353" s="144"/>
      <c r="D353" s="145" t="s">
        <v>154</v>
      </c>
      <c r="E353" s="146" t="s">
        <v>1</v>
      </c>
      <c r="F353" s="147" t="s">
        <v>1190</v>
      </c>
      <c r="H353" s="146" t="s">
        <v>1</v>
      </c>
      <c r="I353" s="148"/>
      <c r="L353" s="144"/>
      <c r="M353" s="149"/>
      <c r="T353" s="150"/>
      <c r="AT353" s="146" t="s">
        <v>154</v>
      </c>
      <c r="AU353" s="146" t="s">
        <v>152</v>
      </c>
      <c r="AV353" s="12" t="s">
        <v>86</v>
      </c>
      <c r="AW353" s="12" t="s">
        <v>34</v>
      </c>
      <c r="AX353" s="12" t="s">
        <v>78</v>
      </c>
      <c r="AY353" s="146" t="s">
        <v>144</v>
      </c>
    </row>
    <row r="354" spans="2:51" s="13" customFormat="1" ht="10.2">
      <c r="B354" s="151"/>
      <c r="D354" s="145" t="s">
        <v>154</v>
      </c>
      <c r="E354" s="152" t="s">
        <v>1</v>
      </c>
      <c r="F354" s="153" t="s">
        <v>1175</v>
      </c>
      <c r="H354" s="154">
        <v>17.67</v>
      </c>
      <c r="I354" s="155"/>
      <c r="L354" s="151"/>
      <c r="M354" s="156"/>
      <c r="T354" s="157"/>
      <c r="AT354" s="152" t="s">
        <v>154</v>
      </c>
      <c r="AU354" s="152" t="s">
        <v>152</v>
      </c>
      <c r="AV354" s="13" t="s">
        <v>152</v>
      </c>
      <c r="AW354" s="13" t="s">
        <v>34</v>
      </c>
      <c r="AX354" s="13" t="s">
        <v>78</v>
      </c>
      <c r="AY354" s="152" t="s">
        <v>144</v>
      </c>
    </row>
    <row r="355" spans="2:51" s="12" customFormat="1" ht="10.2">
      <c r="B355" s="144"/>
      <c r="D355" s="145" t="s">
        <v>154</v>
      </c>
      <c r="E355" s="146" t="s">
        <v>1</v>
      </c>
      <c r="F355" s="147" t="s">
        <v>262</v>
      </c>
      <c r="H355" s="146" t="s">
        <v>1</v>
      </c>
      <c r="I355" s="148"/>
      <c r="L355" s="144"/>
      <c r="M355" s="149"/>
      <c r="T355" s="150"/>
      <c r="AT355" s="146" t="s">
        <v>154</v>
      </c>
      <c r="AU355" s="146" t="s">
        <v>152</v>
      </c>
      <c r="AV355" s="12" t="s">
        <v>86</v>
      </c>
      <c r="AW355" s="12" t="s">
        <v>34</v>
      </c>
      <c r="AX355" s="12" t="s">
        <v>78</v>
      </c>
      <c r="AY355" s="146" t="s">
        <v>144</v>
      </c>
    </row>
    <row r="356" spans="2:51" s="13" customFormat="1" ht="10.2">
      <c r="B356" s="151"/>
      <c r="D356" s="145" t="s">
        <v>154</v>
      </c>
      <c r="E356" s="152" t="s">
        <v>1</v>
      </c>
      <c r="F356" s="153" t="s">
        <v>1163</v>
      </c>
      <c r="H356" s="154">
        <v>-1.371</v>
      </c>
      <c r="I356" s="155"/>
      <c r="L356" s="151"/>
      <c r="M356" s="156"/>
      <c r="T356" s="157"/>
      <c r="AT356" s="152" t="s">
        <v>154</v>
      </c>
      <c r="AU356" s="152" t="s">
        <v>152</v>
      </c>
      <c r="AV356" s="13" t="s">
        <v>152</v>
      </c>
      <c r="AW356" s="13" t="s">
        <v>34</v>
      </c>
      <c r="AX356" s="13" t="s">
        <v>78</v>
      </c>
      <c r="AY356" s="152" t="s">
        <v>144</v>
      </c>
    </row>
    <row r="357" spans="2:51" s="12" customFormat="1" ht="10.2">
      <c r="B357" s="144"/>
      <c r="D357" s="145" t="s">
        <v>154</v>
      </c>
      <c r="E357" s="146" t="s">
        <v>1</v>
      </c>
      <c r="F357" s="147" t="s">
        <v>1176</v>
      </c>
      <c r="H357" s="146" t="s">
        <v>1</v>
      </c>
      <c r="I357" s="148"/>
      <c r="L357" s="144"/>
      <c r="M357" s="149"/>
      <c r="T357" s="150"/>
      <c r="AT357" s="146" t="s">
        <v>154</v>
      </c>
      <c r="AU357" s="146" t="s">
        <v>152</v>
      </c>
      <c r="AV357" s="12" t="s">
        <v>86</v>
      </c>
      <c r="AW357" s="12" t="s">
        <v>34</v>
      </c>
      <c r="AX357" s="12" t="s">
        <v>78</v>
      </c>
      <c r="AY357" s="146" t="s">
        <v>144</v>
      </c>
    </row>
    <row r="358" spans="2:51" s="13" customFormat="1" ht="10.2">
      <c r="B358" s="151"/>
      <c r="D358" s="145" t="s">
        <v>154</v>
      </c>
      <c r="E358" s="152" t="s">
        <v>1</v>
      </c>
      <c r="F358" s="153" t="s">
        <v>1177</v>
      </c>
      <c r="H358" s="154">
        <v>-7.248</v>
      </c>
      <c r="I358" s="155"/>
      <c r="L358" s="151"/>
      <c r="M358" s="156"/>
      <c r="T358" s="157"/>
      <c r="AT358" s="152" t="s">
        <v>154</v>
      </c>
      <c r="AU358" s="152" t="s">
        <v>152</v>
      </c>
      <c r="AV358" s="13" t="s">
        <v>152</v>
      </c>
      <c r="AW358" s="13" t="s">
        <v>34</v>
      </c>
      <c r="AX358" s="13" t="s">
        <v>78</v>
      </c>
      <c r="AY358" s="152" t="s">
        <v>144</v>
      </c>
    </row>
    <row r="359" spans="2:51" s="12" customFormat="1" ht="10.2">
      <c r="B359" s="144"/>
      <c r="D359" s="145" t="s">
        <v>154</v>
      </c>
      <c r="E359" s="146" t="s">
        <v>1</v>
      </c>
      <c r="F359" s="147" t="s">
        <v>294</v>
      </c>
      <c r="H359" s="146" t="s">
        <v>1</v>
      </c>
      <c r="I359" s="148"/>
      <c r="L359" s="144"/>
      <c r="M359" s="149"/>
      <c r="T359" s="150"/>
      <c r="AT359" s="146" t="s">
        <v>154</v>
      </c>
      <c r="AU359" s="146" t="s">
        <v>152</v>
      </c>
      <c r="AV359" s="12" t="s">
        <v>86</v>
      </c>
      <c r="AW359" s="12" t="s">
        <v>34</v>
      </c>
      <c r="AX359" s="12" t="s">
        <v>78</v>
      </c>
      <c r="AY359" s="146" t="s">
        <v>144</v>
      </c>
    </row>
    <row r="360" spans="2:51" s="12" customFormat="1" ht="10.2">
      <c r="B360" s="144"/>
      <c r="D360" s="145" t="s">
        <v>154</v>
      </c>
      <c r="E360" s="146" t="s">
        <v>1</v>
      </c>
      <c r="F360" s="147" t="s">
        <v>1116</v>
      </c>
      <c r="H360" s="146" t="s">
        <v>1</v>
      </c>
      <c r="I360" s="148"/>
      <c r="L360" s="144"/>
      <c r="M360" s="149"/>
      <c r="T360" s="150"/>
      <c r="AT360" s="146" t="s">
        <v>154</v>
      </c>
      <c r="AU360" s="146" t="s">
        <v>152</v>
      </c>
      <c r="AV360" s="12" t="s">
        <v>86</v>
      </c>
      <c r="AW360" s="12" t="s">
        <v>34</v>
      </c>
      <c r="AX360" s="12" t="s">
        <v>78</v>
      </c>
      <c r="AY360" s="146" t="s">
        <v>144</v>
      </c>
    </row>
    <row r="361" spans="2:51" s="12" customFormat="1" ht="10.2">
      <c r="B361" s="144"/>
      <c r="D361" s="145" t="s">
        <v>154</v>
      </c>
      <c r="E361" s="146" t="s">
        <v>1</v>
      </c>
      <c r="F361" s="147" t="s">
        <v>1141</v>
      </c>
      <c r="H361" s="146" t="s">
        <v>1</v>
      </c>
      <c r="I361" s="148"/>
      <c r="L361" s="144"/>
      <c r="M361" s="149"/>
      <c r="T361" s="150"/>
      <c r="AT361" s="146" t="s">
        <v>154</v>
      </c>
      <c r="AU361" s="146" t="s">
        <v>152</v>
      </c>
      <c r="AV361" s="12" t="s">
        <v>86</v>
      </c>
      <c r="AW361" s="12" t="s">
        <v>34</v>
      </c>
      <c r="AX361" s="12" t="s">
        <v>78</v>
      </c>
      <c r="AY361" s="146" t="s">
        <v>144</v>
      </c>
    </row>
    <row r="362" spans="2:51" s="13" customFormat="1" ht="20.4">
      <c r="B362" s="151"/>
      <c r="D362" s="145" t="s">
        <v>154</v>
      </c>
      <c r="E362" s="152" t="s">
        <v>1</v>
      </c>
      <c r="F362" s="153" t="s">
        <v>1191</v>
      </c>
      <c r="H362" s="154">
        <v>154.487</v>
      </c>
      <c r="I362" s="155"/>
      <c r="L362" s="151"/>
      <c r="M362" s="156"/>
      <c r="T362" s="157"/>
      <c r="AT362" s="152" t="s">
        <v>154</v>
      </c>
      <c r="AU362" s="152" t="s">
        <v>152</v>
      </c>
      <c r="AV362" s="13" t="s">
        <v>152</v>
      </c>
      <c r="AW362" s="13" t="s">
        <v>34</v>
      </c>
      <c r="AX362" s="13" t="s">
        <v>78</v>
      </c>
      <c r="AY362" s="152" t="s">
        <v>144</v>
      </c>
    </row>
    <row r="363" spans="2:51" s="12" customFormat="1" ht="10.2">
      <c r="B363" s="144"/>
      <c r="D363" s="145" t="s">
        <v>154</v>
      </c>
      <c r="E363" s="146" t="s">
        <v>1</v>
      </c>
      <c r="F363" s="147" t="s">
        <v>262</v>
      </c>
      <c r="H363" s="146" t="s">
        <v>1</v>
      </c>
      <c r="I363" s="148"/>
      <c r="L363" s="144"/>
      <c r="M363" s="149"/>
      <c r="T363" s="150"/>
      <c r="AT363" s="146" t="s">
        <v>154</v>
      </c>
      <c r="AU363" s="146" t="s">
        <v>152</v>
      </c>
      <c r="AV363" s="12" t="s">
        <v>86</v>
      </c>
      <c r="AW363" s="12" t="s">
        <v>34</v>
      </c>
      <c r="AX363" s="12" t="s">
        <v>78</v>
      </c>
      <c r="AY363" s="146" t="s">
        <v>144</v>
      </c>
    </row>
    <row r="364" spans="2:51" s="12" customFormat="1" ht="10.2">
      <c r="B364" s="144"/>
      <c r="D364" s="145" t="s">
        <v>154</v>
      </c>
      <c r="E364" s="146" t="s">
        <v>1</v>
      </c>
      <c r="F364" s="147" t="s">
        <v>1168</v>
      </c>
      <c r="H364" s="146" t="s">
        <v>1</v>
      </c>
      <c r="I364" s="148"/>
      <c r="L364" s="144"/>
      <c r="M364" s="149"/>
      <c r="T364" s="150"/>
      <c r="AT364" s="146" t="s">
        <v>154</v>
      </c>
      <c r="AU364" s="146" t="s">
        <v>152</v>
      </c>
      <c r="AV364" s="12" t="s">
        <v>86</v>
      </c>
      <c r="AW364" s="12" t="s">
        <v>34</v>
      </c>
      <c r="AX364" s="12" t="s">
        <v>78</v>
      </c>
      <c r="AY364" s="146" t="s">
        <v>144</v>
      </c>
    </row>
    <row r="365" spans="2:51" s="13" customFormat="1" ht="10.2">
      <c r="B365" s="151"/>
      <c r="D365" s="145" t="s">
        <v>154</v>
      </c>
      <c r="E365" s="152" t="s">
        <v>1</v>
      </c>
      <c r="F365" s="153" t="s">
        <v>1122</v>
      </c>
      <c r="H365" s="154">
        <v>-3.03</v>
      </c>
      <c r="I365" s="155"/>
      <c r="L365" s="151"/>
      <c r="M365" s="156"/>
      <c r="T365" s="157"/>
      <c r="AT365" s="152" t="s">
        <v>154</v>
      </c>
      <c r="AU365" s="152" t="s">
        <v>152</v>
      </c>
      <c r="AV365" s="13" t="s">
        <v>152</v>
      </c>
      <c r="AW365" s="13" t="s">
        <v>34</v>
      </c>
      <c r="AX365" s="13" t="s">
        <v>78</v>
      </c>
      <c r="AY365" s="152" t="s">
        <v>144</v>
      </c>
    </row>
    <row r="366" spans="2:51" s="12" customFormat="1" ht="10.2">
      <c r="B366" s="144"/>
      <c r="D366" s="145" t="s">
        <v>154</v>
      </c>
      <c r="E366" s="146" t="s">
        <v>1</v>
      </c>
      <c r="F366" s="147" t="s">
        <v>1192</v>
      </c>
      <c r="H366" s="146" t="s">
        <v>1</v>
      </c>
      <c r="I366" s="148"/>
      <c r="L366" s="144"/>
      <c r="M366" s="149"/>
      <c r="T366" s="150"/>
      <c r="AT366" s="146" t="s">
        <v>154</v>
      </c>
      <c r="AU366" s="146" t="s">
        <v>152</v>
      </c>
      <c r="AV366" s="12" t="s">
        <v>86</v>
      </c>
      <c r="AW366" s="12" t="s">
        <v>34</v>
      </c>
      <c r="AX366" s="12" t="s">
        <v>78</v>
      </c>
      <c r="AY366" s="146" t="s">
        <v>144</v>
      </c>
    </row>
    <row r="367" spans="2:51" s="13" customFormat="1" ht="30.6">
      <c r="B367" s="151"/>
      <c r="D367" s="145" t="s">
        <v>154</v>
      </c>
      <c r="E367" s="152" t="s">
        <v>1</v>
      </c>
      <c r="F367" s="153" t="s">
        <v>1193</v>
      </c>
      <c r="H367" s="154">
        <v>-19.412</v>
      </c>
      <c r="I367" s="155"/>
      <c r="L367" s="151"/>
      <c r="M367" s="156"/>
      <c r="T367" s="157"/>
      <c r="AT367" s="152" t="s">
        <v>154</v>
      </c>
      <c r="AU367" s="152" t="s">
        <v>152</v>
      </c>
      <c r="AV367" s="13" t="s">
        <v>152</v>
      </c>
      <c r="AW367" s="13" t="s">
        <v>34</v>
      </c>
      <c r="AX367" s="13" t="s">
        <v>78</v>
      </c>
      <c r="AY367" s="152" t="s">
        <v>144</v>
      </c>
    </row>
    <row r="368" spans="2:51" s="14" customFormat="1" ht="10.2">
      <c r="B368" s="158"/>
      <c r="D368" s="145" t="s">
        <v>154</v>
      </c>
      <c r="E368" s="159" t="s">
        <v>1</v>
      </c>
      <c r="F368" s="160" t="s">
        <v>158</v>
      </c>
      <c r="H368" s="161">
        <v>696.8969999999999</v>
      </c>
      <c r="I368" s="162"/>
      <c r="L368" s="158"/>
      <c r="M368" s="163"/>
      <c r="T368" s="164"/>
      <c r="AT368" s="159" t="s">
        <v>154</v>
      </c>
      <c r="AU368" s="159" t="s">
        <v>152</v>
      </c>
      <c r="AV368" s="14" t="s">
        <v>151</v>
      </c>
      <c r="AW368" s="14" t="s">
        <v>34</v>
      </c>
      <c r="AX368" s="14" t="s">
        <v>86</v>
      </c>
      <c r="AY368" s="159" t="s">
        <v>144</v>
      </c>
    </row>
    <row r="369" spans="2:65" s="1" customFormat="1" ht="55.5" customHeight="1">
      <c r="B369" s="31"/>
      <c r="C369" s="131" t="s">
        <v>191</v>
      </c>
      <c r="D369" s="131" t="s">
        <v>146</v>
      </c>
      <c r="E369" s="132" t="s">
        <v>1194</v>
      </c>
      <c r="F369" s="133" t="s">
        <v>1195</v>
      </c>
      <c r="G369" s="134" t="s">
        <v>149</v>
      </c>
      <c r="H369" s="135">
        <v>696.897</v>
      </c>
      <c r="I369" s="136"/>
      <c r="J369" s="137">
        <f>ROUND(I369*H369,2)</f>
        <v>0</v>
      </c>
      <c r="K369" s="133" t="s">
        <v>271</v>
      </c>
      <c r="L369" s="31"/>
      <c r="M369" s="138" t="s">
        <v>1</v>
      </c>
      <c r="N369" s="139" t="s">
        <v>44</v>
      </c>
      <c r="P369" s="140">
        <f>O369*H369</f>
        <v>0</v>
      </c>
      <c r="Q369" s="140">
        <v>0.003</v>
      </c>
      <c r="R369" s="140">
        <f>Q369*H369</f>
        <v>2.090691</v>
      </c>
      <c r="S369" s="140">
        <v>0</v>
      </c>
      <c r="T369" s="141">
        <f>S369*H369</f>
        <v>0</v>
      </c>
      <c r="AR369" s="142" t="s">
        <v>151</v>
      </c>
      <c r="AT369" s="142" t="s">
        <v>146</v>
      </c>
      <c r="AU369" s="142" t="s">
        <v>152</v>
      </c>
      <c r="AY369" s="16" t="s">
        <v>144</v>
      </c>
      <c r="BE369" s="143">
        <f>IF(N369="základní",J369,0)</f>
        <v>0</v>
      </c>
      <c r="BF369" s="143">
        <f>IF(N369="snížená",J369,0)</f>
        <v>0</v>
      </c>
      <c r="BG369" s="143">
        <f>IF(N369="zákl. přenesená",J369,0)</f>
        <v>0</v>
      </c>
      <c r="BH369" s="143">
        <f>IF(N369="sníž. přenesená",J369,0)</f>
        <v>0</v>
      </c>
      <c r="BI369" s="143">
        <f>IF(N369="nulová",J369,0)</f>
        <v>0</v>
      </c>
      <c r="BJ369" s="16" t="s">
        <v>152</v>
      </c>
      <c r="BK369" s="143">
        <f>ROUND(I369*H369,2)</f>
        <v>0</v>
      </c>
      <c r="BL369" s="16" t="s">
        <v>151</v>
      </c>
      <c r="BM369" s="142" t="s">
        <v>1196</v>
      </c>
    </row>
    <row r="370" spans="2:65" s="1" customFormat="1" ht="24.15" customHeight="1">
      <c r="B370" s="31"/>
      <c r="C370" s="131" t="s">
        <v>198</v>
      </c>
      <c r="D370" s="131" t="s">
        <v>146</v>
      </c>
      <c r="E370" s="132" t="s">
        <v>1197</v>
      </c>
      <c r="F370" s="133" t="s">
        <v>1198</v>
      </c>
      <c r="G370" s="134" t="s">
        <v>149</v>
      </c>
      <c r="H370" s="135">
        <v>72.5</v>
      </c>
      <c r="I370" s="136"/>
      <c r="J370" s="137">
        <f>ROUND(I370*H370,2)</f>
        <v>0</v>
      </c>
      <c r="K370" s="133" t="s">
        <v>150</v>
      </c>
      <c r="L370" s="31"/>
      <c r="M370" s="138" t="s">
        <v>1</v>
      </c>
      <c r="N370" s="139" t="s">
        <v>44</v>
      </c>
      <c r="P370" s="140">
        <f>O370*H370</f>
        <v>0</v>
      </c>
      <c r="Q370" s="140">
        <v>0.0389</v>
      </c>
      <c r="R370" s="140">
        <f>Q370*H370</f>
        <v>2.8202499999999997</v>
      </c>
      <c r="S370" s="140">
        <v>0</v>
      </c>
      <c r="T370" s="141">
        <f>S370*H370</f>
        <v>0</v>
      </c>
      <c r="AR370" s="142" t="s">
        <v>151</v>
      </c>
      <c r="AT370" s="142" t="s">
        <v>146</v>
      </c>
      <c r="AU370" s="142" t="s">
        <v>152</v>
      </c>
      <c r="AY370" s="16" t="s">
        <v>144</v>
      </c>
      <c r="BE370" s="143">
        <f>IF(N370="základní",J370,0)</f>
        <v>0</v>
      </c>
      <c r="BF370" s="143">
        <f>IF(N370="snížená",J370,0)</f>
        <v>0</v>
      </c>
      <c r="BG370" s="143">
        <f>IF(N370="zákl. přenesená",J370,0)</f>
        <v>0</v>
      </c>
      <c r="BH370" s="143">
        <f>IF(N370="sníž. přenesená",J370,0)</f>
        <v>0</v>
      </c>
      <c r="BI370" s="143">
        <f>IF(N370="nulová",J370,0)</f>
        <v>0</v>
      </c>
      <c r="BJ370" s="16" t="s">
        <v>152</v>
      </c>
      <c r="BK370" s="143">
        <f>ROUND(I370*H370,2)</f>
        <v>0</v>
      </c>
      <c r="BL370" s="16" t="s">
        <v>151</v>
      </c>
      <c r="BM370" s="142" t="s">
        <v>1199</v>
      </c>
    </row>
    <row r="371" spans="2:51" s="12" customFormat="1" ht="10.2">
      <c r="B371" s="144"/>
      <c r="D371" s="145" t="s">
        <v>154</v>
      </c>
      <c r="E371" s="146" t="s">
        <v>1</v>
      </c>
      <c r="F371" s="147" t="s">
        <v>1200</v>
      </c>
      <c r="H371" s="146" t="s">
        <v>1</v>
      </c>
      <c r="I371" s="148"/>
      <c r="L371" s="144"/>
      <c r="M371" s="149"/>
      <c r="T371" s="150"/>
      <c r="AT371" s="146" t="s">
        <v>154</v>
      </c>
      <c r="AU371" s="146" t="s">
        <v>152</v>
      </c>
      <c r="AV371" s="12" t="s">
        <v>86</v>
      </c>
      <c r="AW371" s="12" t="s">
        <v>34</v>
      </c>
      <c r="AX371" s="12" t="s">
        <v>78</v>
      </c>
      <c r="AY371" s="146" t="s">
        <v>144</v>
      </c>
    </row>
    <row r="372" spans="2:51" s="13" customFormat="1" ht="10.2">
      <c r="B372" s="151"/>
      <c r="D372" s="145" t="s">
        <v>154</v>
      </c>
      <c r="E372" s="152" t="s">
        <v>1</v>
      </c>
      <c r="F372" s="153" t="s">
        <v>1201</v>
      </c>
      <c r="H372" s="154">
        <v>72.5</v>
      </c>
      <c r="I372" s="155"/>
      <c r="L372" s="151"/>
      <c r="M372" s="156"/>
      <c r="T372" s="157"/>
      <c r="AT372" s="152" t="s">
        <v>154</v>
      </c>
      <c r="AU372" s="152" t="s">
        <v>152</v>
      </c>
      <c r="AV372" s="13" t="s">
        <v>152</v>
      </c>
      <c r="AW372" s="13" t="s">
        <v>34</v>
      </c>
      <c r="AX372" s="13" t="s">
        <v>78</v>
      </c>
      <c r="AY372" s="152" t="s">
        <v>144</v>
      </c>
    </row>
    <row r="373" spans="2:51" s="14" customFormat="1" ht="10.2">
      <c r="B373" s="158"/>
      <c r="D373" s="145" t="s">
        <v>154</v>
      </c>
      <c r="E373" s="159" t="s">
        <v>1</v>
      </c>
      <c r="F373" s="160" t="s">
        <v>158</v>
      </c>
      <c r="H373" s="161">
        <v>72.5</v>
      </c>
      <c r="I373" s="162"/>
      <c r="L373" s="158"/>
      <c r="M373" s="163"/>
      <c r="T373" s="164"/>
      <c r="AT373" s="159" t="s">
        <v>154</v>
      </c>
      <c r="AU373" s="159" t="s">
        <v>152</v>
      </c>
      <c r="AV373" s="14" t="s">
        <v>151</v>
      </c>
      <c r="AW373" s="14" t="s">
        <v>34</v>
      </c>
      <c r="AX373" s="14" t="s">
        <v>86</v>
      </c>
      <c r="AY373" s="159" t="s">
        <v>144</v>
      </c>
    </row>
    <row r="374" spans="2:65" s="1" customFormat="1" ht="24.15" customHeight="1">
      <c r="B374" s="31"/>
      <c r="C374" s="131" t="s">
        <v>203</v>
      </c>
      <c r="D374" s="131" t="s">
        <v>146</v>
      </c>
      <c r="E374" s="132" t="s">
        <v>1202</v>
      </c>
      <c r="F374" s="133" t="s">
        <v>1203</v>
      </c>
      <c r="G374" s="134" t="s">
        <v>149</v>
      </c>
      <c r="H374" s="135">
        <v>824.958</v>
      </c>
      <c r="I374" s="136"/>
      <c r="J374" s="137">
        <f>ROUND(I374*H374,2)</f>
        <v>0</v>
      </c>
      <c r="K374" s="133" t="s">
        <v>150</v>
      </c>
      <c r="L374" s="31"/>
      <c r="M374" s="138" t="s">
        <v>1</v>
      </c>
      <c r="N374" s="139" t="s">
        <v>44</v>
      </c>
      <c r="P374" s="140">
        <f>O374*H374</f>
        <v>0</v>
      </c>
      <c r="Q374" s="140">
        <v>0.0052</v>
      </c>
      <c r="R374" s="140">
        <f>Q374*H374</f>
        <v>4.2897815999999995</v>
      </c>
      <c r="S374" s="140">
        <v>0</v>
      </c>
      <c r="T374" s="141">
        <f>S374*H374</f>
        <v>0</v>
      </c>
      <c r="AR374" s="142" t="s">
        <v>151</v>
      </c>
      <c r="AT374" s="142" t="s">
        <v>146</v>
      </c>
      <c r="AU374" s="142" t="s">
        <v>152</v>
      </c>
      <c r="AY374" s="16" t="s">
        <v>144</v>
      </c>
      <c r="BE374" s="143">
        <f>IF(N374="základní",J374,0)</f>
        <v>0</v>
      </c>
      <c r="BF374" s="143">
        <f>IF(N374="snížená",J374,0)</f>
        <v>0</v>
      </c>
      <c r="BG374" s="143">
        <f>IF(N374="zákl. přenesená",J374,0)</f>
        <v>0</v>
      </c>
      <c r="BH374" s="143">
        <f>IF(N374="sníž. přenesená",J374,0)</f>
        <v>0</v>
      </c>
      <c r="BI374" s="143">
        <f>IF(N374="nulová",J374,0)</f>
        <v>0</v>
      </c>
      <c r="BJ374" s="16" t="s">
        <v>152</v>
      </c>
      <c r="BK374" s="143">
        <f>ROUND(I374*H374,2)</f>
        <v>0</v>
      </c>
      <c r="BL374" s="16" t="s">
        <v>151</v>
      </c>
      <c r="BM374" s="142" t="s">
        <v>1204</v>
      </c>
    </row>
    <row r="375" spans="2:65" s="1" customFormat="1" ht="16.5" customHeight="1">
      <c r="B375" s="31"/>
      <c r="C375" s="131" t="s">
        <v>211</v>
      </c>
      <c r="D375" s="131" t="s">
        <v>146</v>
      </c>
      <c r="E375" s="132" t="s">
        <v>1205</v>
      </c>
      <c r="F375" s="133" t="s">
        <v>1206</v>
      </c>
      <c r="G375" s="134" t="s">
        <v>149</v>
      </c>
      <c r="H375" s="135">
        <v>363.5</v>
      </c>
      <c r="I375" s="136"/>
      <c r="J375" s="137">
        <f>ROUND(I375*H375,2)</f>
        <v>0</v>
      </c>
      <c r="K375" s="133" t="s">
        <v>150</v>
      </c>
      <c r="L375" s="31"/>
      <c r="M375" s="138" t="s">
        <v>1</v>
      </c>
      <c r="N375" s="139" t="s">
        <v>44</v>
      </c>
      <c r="P375" s="140">
        <f>O375*H375</f>
        <v>0</v>
      </c>
      <c r="Q375" s="140">
        <v>0.0176394</v>
      </c>
      <c r="R375" s="140">
        <f>Q375*H375</f>
        <v>6.411921899999999</v>
      </c>
      <c r="S375" s="140">
        <v>0.02</v>
      </c>
      <c r="T375" s="141">
        <f>S375*H375</f>
        <v>7.2700000000000005</v>
      </c>
      <c r="AR375" s="142" t="s">
        <v>151</v>
      </c>
      <c r="AT375" s="142" t="s">
        <v>146</v>
      </c>
      <c r="AU375" s="142" t="s">
        <v>152</v>
      </c>
      <c r="AY375" s="16" t="s">
        <v>144</v>
      </c>
      <c r="BE375" s="143">
        <f>IF(N375="základní",J375,0)</f>
        <v>0</v>
      </c>
      <c r="BF375" s="143">
        <f>IF(N375="snížená",J375,0)</f>
        <v>0</v>
      </c>
      <c r="BG375" s="143">
        <f>IF(N375="zákl. přenesená",J375,0)</f>
        <v>0</v>
      </c>
      <c r="BH375" s="143">
        <f>IF(N375="sníž. přenesená",J375,0)</f>
        <v>0</v>
      </c>
      <c r="BI375" s="143">
        <f>IF(N375="nulová",J375,0)</f>
        <v>0</v>
      </c>
      <c r="BJ375" s="16" t="s">
        <v>152</v>
      </c>
      <c r="BK375" s="143">
        <f>ROUND(I375*H375,2)</f>
        <v>0</v>
      </c>
      <c r="BL375" s="16" t="s">
        <v>151</v>
      </c>
      <c r="BM375" s="142" t="s">
        <v>1207</v>
      </c>
    </row>
    <row r="376" spans="2:51" s="12" customFormat="1" ht="10.2">
      <c r="B376" s="144"/>
      <c r="D376" s="145" t="s">
        <v>154</v>
      </c>
      <c r="E376" s="146" t="s">
        <v>1</v>
      </c>
      <c r="F376" s="147" t="s">
        <v>1208</v>
      </c>
      <c r="H376" s="146" t="s">
        <v>1</v>
      </c>
      <c r="I376" s="148"/>
      <c r="L376" s="144"/>
      <c r="M376" s="149"/>
      <c r="T376" s="150"/>
      <c r="AT376" s="146" t="s">
        <v>154</v>
      </c>
      <c r="AU376" s="146" t="s">
        <v>152</v>
      </c>
      <c r="AV376" s="12" t="s">
        <v>86</v>
      </c>
      <c r="AW376" s="12" t="s">
        <v>34</v>
      </c>
      <c r="AX376" s="12" t="s">
        <v>78</v>
      </c>
      <c r="AY376" s="146" t="s">
        <v>144</v>
      </c>
    </row>
    <row r="377" spans="2:51" s="12" customFormat="1" ht="10.2">
      <c r="B377" s="144"/>
      <c r="D377" s="145" t="s">
        <v>154</v>
      </c>
      <c r="E377" s="146" t="s">
        <v>1</v>
      </c>
      <c r="F377" s="147" t="s">
        <v>298</v>
      </c>
      <c r="H377" s="146" t="s">
        <v>1</v>
      </c>
      <c r="I377" s="148"/>
      <c r="L377" s="144"/>
      <c r="M377" s="149"/>
      <c r="T377" s="150"/>
      <c r="AT377" s="146" t="s">
        <v>154</v>
      </c>
      <c r="AU377" s="146" t="s">
        <v>152</v>
      </c>
      <c r="AV377" s="12" t="s">
        <v>86</v>
      </c>
      <c r="AW377" s="12" t="s">
        <v>34</v>
      </c>
      <c r="AX377" s="12" t="s">
        <v>78</v>
      </c>
      <c r="AY377" s="146" t="s">
        <v>144</v>
      </c>
    </row>
    <row r="378" spans="2:51" s="12" customFormat="1" ht="10.2">
      <c r="B378" s="144"/>
      <c r="D378" s="145" t="s">
        <v>154</v>
      </c>
      <c r="E378" s="146" t="s">
        <v>1</v>
      </c>
      <c r="F378" s="147" t="s">
        <v>1101</v>
      </c>
      <c r="H378" s="146" t="s">
        <v>1</v>
      </c>
      <c r="I378" s="148"/>
      <c r="L378" s="144"/>
      <c r="M378" s="149"/>
      <c r="T378" s="150"/>
      <c r="AT378" s="146" t="s">
        <v>154</v>
      </c>
      <c r="AU378" s="146" t="s">
        <v>152</v>
      </c>
      <c r="AV378" s="12" t="s">
        <v>86</v>
      </c>
      <c r="AW378" s="12" t="s">
        <v>34</v>
      </c>
      <c r="AX378" s="12" t="s">
        <v>78</v>
      </c>
      <c r="AY378" s="146" t="s">
        <v>144</v>
      </c>
    </row>
    <row r="379" spans="2:51" s="13" customFormat="1" ht="10.2">
      <c r="B379" s="151"/>
      <c r="D379" s="145" t="s">
        <v>154</v>
      </c>
      <c r="E379" s="152" t="s">
        <v>1</v>
      </c>
      <c r="F379" s="153" t="s">
        <v>1102</v>
      </c>
      <c r="H379" s="154">
        <v>59.3</v>
      </c>
      <c r="I379" s="155"/>
      <c r="L379" s="151"/>
      <c r="M379" s="156"/>
      <c r="T379" s="157"/>
      <c r="AT379" s="152" t="s">
        <v>154</v>
      </c>
      <c r="AU379" s="152" t="s">
        <v>152</v>
      </c>
      <c r="AV379" s="13" t="s">
        <v>152</v>
      </c>
      <c r="AW379" s="13" t="s">
        <v>34</v>
      </c>
      <c r="AX379" s="13" t="s">
        <v>78</v>
      </c>
      <c r="AY379" s="152" t="s">
        <v>144</v>
      </c>
    </row>
    <row r="380" spans="2:51" s="12" customFormat="1" ht="10.2">
      <c r="B380" s="144"/>
      <c r="D380" s="145" t="s">
        <v>154</v>
      </c>
      <c r="E380" s="146" t="s">
        <v>1</v>
      </c>
      <c r="F380" s="147" t="s">
        <v>300</v>
      </c>
      <c r="H380" s="146" t="s">
        <v>1</v>
      </c>
      <c r="I380" s="148"/>
      <c r="L380" s="144"/>
      <c r="M380" s="149"/>
      <c r="T380" s="150"/>
      <c r="AT380" s="146" t="s">
        <v>154</v>
      </c>
      <c r="AU380" s="146" t="s">
        <v>152</v>
      </c>
      <c r="AV380" s="12" t="s">
        <v>86</v>
      </c>
      <c r="AW380" s="12" t="s">
        <v>34</v>
      </c>
      <c r="AX380" s="12" t="s">
        <v>78</v>
      </c>
      <c r="AY380" s="146" t="s">
        <v>144</v>
      </c>
    </row>
    <row r="381" spans="2:51" s="12" customFormat="1" ht="10.2">
      <c r="B381" s="144"/>
      <c r="D381" s="145" t="s">
        <v>154</v>
      </c>
      <c r="E381" s="146" t="s">
        <v>1</v>
      </c>
      <c r="F381" s="147" t="s">
        <v>1103</v>
      </c>
      <c r="H381" s="146" t="s">
        <v>1</v>
      </c>
      <c r="I381" s="148"/>
      <c r="L381" s="144"/>
      <c r="M381" s="149"/>
      <c r="T381" s="150"/>
      <c r="AT381" s="146" t="s">
        <v>154</v>
      </c>
      <c r="AU381" s="146" t="s">
        <v>152</v>
      </c>
      <c r="AV381" s="12" t="s">
        <v>86</v>
      </c>
      <c r="AW381" s="12" t="s">
        <v>34</v>
      </c>
      <c r="AX381" s="12" t="s">
        <v>78</v>
      </c>
      <c r="AY381" s="146" t="s">
        <v>144</v>
      </c>
    </row>
    <row r="382" spans="2:51" s="13" customFormat="1" ht="10.2">
      <c r="B382" s="151"/>
      <c r="D382" s="145" t="s">
        <v>154</v>
      </c>
      <c r="E382" s="152" t="s">
        <v>1</v>
      </c>
      <c r="F382" s="153" t="s">
        <v>1104</v>
      </c>
      <c r="H382" s="154">
        <v>59.7</v>
      </c>
      <c r="I382" s="155"/>
      <c r="L382" s="151"/>
      <c r="M382" s="156"/>
      <c r="T382" s="157"/>
      <c r="AT382" s="152" t="s">
        <v>154</v>
      </c>
      <c r="AU382" s="152" t="s">
        <v>152</v>
      </c>
      <c r="AV382" s="13" t="s">
        <v>152</v>
      </c>
      <c r="AW382" s="13" t="s">
        <v>34</v>
      </c>
      <c r="AX382" s="13" t="s">
        <v>78</v>
      </c>
      <c r="AY382" s="152" t="s">
        <v>144</v>
      </c>
    </row>
    <row r="383" spans="2:51" s="12" customFormat="1" ht="10.2">
      <c r="B383" s="144"/>
      <c r="D383" s="145" t="s">
        <v>154</v>
      </c>
      <c r="E383" s="146" t="s">
        <v>1</v>
      </c>
      <c r="F383" s="147" t="s">
        <v>302</v>
      </c>
      <c r="H383" s="146" t="s">
        <v>1</v>
      </c>
      <c r="I383" s="148"/>
      <c r="L383" s="144"/>
      <c r="M383" s="149"/>
      <c r="T383" s="150"/>
      <c r="AT383" s="146" t="s">
        <v>154</v>
      </c>
      <c r="AU383" s="146" t="s">
        <v>152</v>
      </c>
      <c r="AV383" s="12" t="s">
        <v>86</v>
      </c>
      <c r="AW383" s="12" t="s">
        <v>34</v>
      </c>
      <c r="AX383" s="12" t="s">
        <v>78</v>
      </c>
      <c r="AY383" s="146" t="s">
        <v>144</v>
      </c>
    </row>
    <row r="384" spans="2:51" s="12" customFormat="1" ht="10.2">
      <c r="B384" s="144"/>
      <c r="D384" s="145" t="s">
        <v>154</v>
      </c>
      <c r="E384" s="146" t="s">
        <v>1</v>
      </c>
      <c r="F384" s="147" t="s">
        <v>1105</v>
      </c>
      <c r="H384" s="146" t="s">
        <v>1</v>
      </c>
      <c r="I384" s="148"/>
      <c r="L384" s="144"/>
      <c r="M384" s="149"/>
      <c r="T384" s="150"/>
      <c r="AT384" s="146" t="s">
        <v>154</v>
      </c>
      <c r="AU384" s="146" t="s">
        <v>152</v>
      </c>
      <c r="AV384" s="12" t="s">
        <v>86</v>
      </c>
      <c r="AW384" s="12" t="s">
        <v>34</v>
      </c>
      <c r="AX384" s="12" t="s">
        <v>78</v>
      </c>
      <c r="AY384" s="146" t="s">
        <v>144</v>
      </c>
    </row>
    <row r="385" spans="2:51" s="13" customFormat="1" ht="10.2">
      <c r="B385" s="151"/>
      <c r="D385" s="145" t="s">
        <v>154</v>
      </c>
      <c r="E385" s="152" t="s">
        <v>1</v>
      </c>
      <c r="F385" s="153" t="s">
        <v>1106</v>
      </c>
      <c r="H385" s="154">
        <v>60.4</v>
      </c>
      <c r="I385" s="155"/>
      <c r="L385" s="151"/>
      <c r="M385" s="156"/>
      <c r="T385" s="157"/>
      <c r="AT385" s="152" t="s">
        <v>154</v>
      </c>
      <c r="AU385" s="152" t="s">
        <v>152</v>
      </c>
      <c r="AV385" s="13" t="s">
        <v>152</v>
      </c>
      <c r="AW385" s="13" t="s">
        <v>34</v>
      </c>
      <c r="AX385" s="13" t="s">
        <v>78</v>
      </c>
      <c r="AY385" s="152" t="s">
        <v>144</v>
      </c>
    </row>
    <row r="386" spans="2:51" s="12" customFormat="1" ht="10.2">
      <c r="B386" s="144"/>
      <c r="D386" s="145" t="s">
        <v>154</v>
      </c>
      <c r="E386" s="146" t="s">
        <v>1</v>
      </c>
      <c r="F386" s="147" t="s">
        <v>304</v>
      </c>
      <c r="H386" s="146" t="s">
        <v>1</v>
      </c>
      <c r="I386" s="148"/>
      <c r="L386" s="144"/>
      <c r="M386" s="149"/>
      <c r="T386" s="150"/>
      <c r="AT386" s="146" t="s">
        <v>154</v>
      </c>
      <c r="AU386" s="146" t="s">
        <v>152</v>
      </c>
      <c r="AV386" s="12" t="s">
        <v>86</v>
      </c>
      <c r="AW386" s="12" t="s">
        <v>34</v>
      </c>
      <c r="AX386" s="12" t="s">
        <v>78</v>
      </c>
      <c r="AY386" s="146" t="s">
        <v>144</v>
      </c>
    </row>
    <row r="387" spans="2:51" s="12" customFormat="1" ht="10.2">
      <c r="B387" s="144"/>
      <c r="D387" s="145" t="s">
        <v>154</v>
      </c>
      <c r="E387" s="146" t="s">
        <v>1</v>
      </c>
      <c r="F387" s="147" t="s">
        <v>1107</v>
      </c>
      <c r="H387" s="146" t="s">
        <v>1</v>
      </c>
      <c r="I387" s="148"/>
      <c r="L387" s="144"/>
      <c r="M387" s="149"/>
      <c r="T387" s="150"/>
      <c r="AT387" s="146" t="s">
        <v>154</v>
      </c>
      <c r="AU387" s="146" t="s">
        <v>152</v>
      </c>
      <c r="AV387" s="12" t="s">
        <v>86</v>
      </c>
      <c r="AW387" s="12" t="s">
        <v>34</v>
      </c>
      <c r="AX387" s="12" t="s">
        <v>78</v>
      </c>
      <c r="AY387" s="146" t="s">
        <v>144</v>
      </c>
    </row>
    <row r="388" spans="2:51" s="13" customFormat="1" ht="10.2">
      <c r="B388" s="151"/>
      <c r="D388" s="145" t="s">
        <v>154</v>
      </c>
      <c r="E388" s="152" t="s">
        <v>1</v>
      </c>
      <c r="F388" s="153" t="s">
        <v>1108</v>
      </c>
      <c r="H388" s="154">
        <v>59.4</v>
      </c>
      <c r="I388" s="155"/>
      <c r="L388" s="151"/>
      <c r="M388" s="156"/>
      <c r="T388" s="157"/>
      <c r="AT388" s="152" t="s">
        <v>154</v>
      </c>
      <c r="AU388" s="152" t="s">
        <v>152</v>
      </c>
      <c r="AV388" s="13" t="s">
        <v>152</v>
      </c>
      <c r="AW388" s="13" t="s">
        <v>34</v>
      </c>
      <c r="AX388" s="13" t="s">
        <v>78</v>
      </c>
      <c r="AY388" s="152" t="s">
        <v>144</v>
      </c>
    </row>
    <row r="389" spans="2:51" s="12" customFormat="1" ht="10.2">
      <c r="B389" s="144"/>
      <c r="D389" s="145" t="s">
        <v>154</v>
      </c>
      <c r="E389" s="146" t="s">
        <v>1</v>
      </c>
      <c r="F389" s="147" t="s">
        <v>306</v>
      </c>
      <c r="H389" s="146" t="s">
        <v>1</v>
      </c>
      <c r="I389" s="148"/>
      <c r="L389" s="144"/>
      <c r="M389" s="149"/>
      <c r="T389" s="150"/>
      <c r="AT389" s="146" t="s">
        <v>154</v>
      </c>
      <c r="AU389" s="146" t="s">
        <v>152</v>
      </c>
      <c r="AV389" s="12" t="s">
        <v>86</v>
      </c>
      <c r="AW389" s="12" t="s">
        <v>34</v>
      </c>
      <c r="AX389" s="12" t="s">
        <v>78</v>
      </c>
      <c r="AY389" s="146" t="s">
        <v>144</v>
      </c>
    </row>
    <row r="390" spans="2:51" s="12" customFormat="1" ht="10.2">
      <c r="B390" s="144"/>
      <c r="D390" s="145" t="s">
        <v>154</v>
      </c>
      <c r="E390" s="146" t="s">
        <v>1</v>
      </c>
      <c r="F390" s="147" t="s">
        <v>1109</v>
      </c>
      <c r="H390" s="146" t="s">
        <v>1</v>
      </c>
      <c r="I390" s="148"/>
      <c r="L390" s="144"/>
      <c r="M390" s="149"/>
      <c r="T390" s="150"/>
      <c r="AT390" s="146" t="s">
        <v>154</v>
      </c>
      <c r="AU390" s="146" t="s">
        <v>152</v>
      </c>
      <c r="AV390" s="12" t="s">
        <v>86</v>
      </c>
      <c r="AW390" s="12" t="s">
        <v>34</v>
      </c>
      <c r="AX390" s="12" t="s">
        <v>78</v>
      </c>
      <c r="AY390" s="146" t="s">
        <v>144</v>
      </c>
    </row>
    <row r="391" spans="2:51" s="13" customFormat="1" ht="10.2">
      <c r="B391" s="151"/>
      <c r="D391" s="145" t="s">
        <v>154</v>
      </c>
      <c r="E391" s="152" t="s">
        <v>1</v>
      </c>
      <c r="F391" s="153" t="s">
        <v>1110</v>
      </c>
      <c r="H391" s="154">
        <v>59.9</v>
      </c>
      <c r="I391" s="155"/>
      <c r="L391" s="151"/>
      <c r="M391" s="156"/>
      <c r="T391" s="157"/>
      <c r="AT391" s="152" t="s">
        <v>154</v>
      </c>
      <c r="AU391" s="152" t="s">
        <v>152</v>
      </c>
      <c r="AV391" s="13" t="s">
        <v>152</v>
      </c>
      <c r="AW391" s="13" t="s">
        <v>34</v>
      </c>
      <c r="AX391" s="13" t="s">
        <v>78</v>
      </c>
      <c r="AY391" s="152" t="s">
        <v>144</v>
      </c>
    </row>
    <row r="392" spans="2:51" s="12" customFormat="1" ht="10.2">
      <c r="B392" s="144"/>
      <c r="D392" s="145" t="s">
        <v>154</v>
      </c>
      <c r="E392" s="146" t="s">
        <v>1</v>
      </c>
      <c r="F392" s="147" t="s">
        <v>294</v>
      </c>
      <c r="H392" s="146" t="s">
        <v>1</v>
      </c>
      <c r="I392" s="148"/>
      <c r="L392" s="144"/>
      <c r="M392" s="149"/>
      <c r="T392" s="150"/>
      <c r="AT392" s="146" t="s">
        <v>154</v>
      </c>
      <c r="AU392" s="146" t="s">
        <v>152</v>
      </c>
      <c r="AV392" s="12" t="s">
        <v>86</v>
      </c>
      <c r="AW392" s="12" t="s">
        <v>34</v>
      </c>
      <c r="AX392" s="12" t="s">
        <v>78</v>
      </c>
      <c r="AY392" s="146" t="s">
        <v>144</v>
      </c>
    </row>
    <row r="393" spans="2:51" s="12" customFormat="1" ht="10.2">
      <c r="B393" s="144"/>
      <c r="D393" s="145" t="s">
        <v>154</v>
      </c>
      <c r="E393" s="146" t="s">
        <v>1</v>
      </c>
      <c r="F393" s="147" t="s">
        <v>1111</v>
      </c>
      <c r="H393" s="146" t="s">
        <v>1</v>
      </c>
      <c r="I393" s="148"/>
      <c r="L393" s="144"/>
      <c r="M393" s="149"/>
      <c r="T393" s="150"/>
      <c r="AT393" s="146" t="s">
        <v>154</v>
      </c>
      <c r="AU393" s="146" t="s">
        <v>152</v>
      </c>
      <c r="AV393" s="12" t="s">
        <v>86</v>
      </c>
      <c r="AW393" s="12" t="s">
        <v>34</v>
      </c>
      <c r="AX393" s="12" t="s">
        <v>78</v>
      </c>
      <c r="AY393" s="146" t="s">
        <v>144</v>
      </c>
    </row>
    <row r="394" spans="2:51" s="13" customFormat="1" ht="10.2">
      <c r="B394" s="151"/>
      <c r="D394" s="145" t="s">
        <v>154</v>
      </c>
      <c r="E394" s="152" t="s">
        <v>1</v>
      </c>
      <c r="F394" s="153" t="s">
        <v>1112</v>
      </c>
      <c r="H394" s="154">
        <v>64.8</v>
      </c>
      <c r="I394" s="155"/>
      <c r="L394" s="151"/>
      <c r="M394" s="156"/>
      <c r="T394" s="157"/>
      <c r="AT394" s="152" t="s">
        <v>154</v>
      </c>
      <c r="AU394" s="152" t="s">
        <v>152</v>
      </c>
      <c r="AV394" s="13" t="s">
        <v>152</v>
      </c>
      <c r="AW394" s="13" t="s">
        <v>34</v>
      </c>
      <c r="AX394" s="13" t="s">
        <v>78</v>
      </c>
      <c r="AY394" s="152" t="s">
        <v>144</v>
      </c>
    </row>
    <row r="395" spans="2:51" s="14" customFormat="1" ht="10.2">
      <c r="B395" s="158"/>
      <c r="D395" s="145" t="s">
        <v>154</v>
      </c>
      <c r="E395" s="159" t="s">
        <v>1</v>
      </c>
      <c r="F395" s="160" t="s">
        <v>158</v>
      </c>
      <c r="H395" s="161">
        <v>363.5</v>
      </c>
      <c r="I395" s="162"/>
      <c r="L395" s="158"/>
      <c r="M395" s="163"/>
      <c r="T395" s="164"/>
      <c r="AT395" s="159" t="s">
        <v>154</v>
      </c>
      <c r="AU395" s="159" t="s">
        <v>152</v>
      </c>
      <c r="AV395" s="14" t="s">
        <v>151</v>
      </c>
      <c r="AW395" s="14" t="s">
        <v>34</v>
      </c>
      <c r="AX395" s="14" t="s">
        <v>86</v>
      </c>
      <c r="AY395" s="159" t="s">
        <v>144</v>
      </c>
    </row>
    <row r="396" spans="2:65" s="1" customFormat="1" ht="24.15" customHeight="1">
      <c r="B396" s="31"/>
      <c r="C396" s="131" t="s">
        <v>218</v>
      </c>
      <c r="D396" s="131" t="s">
        <v>146</v>
      </c>
      <c r="E396" s="132" t="s">
        <v>1209</v>
      </c>
      <c r="F396" s="133" t="s">
        <v>1210</v>
      </c>
      <c r="G396" s="134" t="s">
        <v>149</v>
      </c>
      <c r="H396" s="135">
        <v>363.5</v>
      </c>
      <c r="I396" s="136"/>
      <c r="J396" s="137">
        <f>ROUND(I396*H396,2)</f>
        <v>0</v>
      </c>
      <c r="K396" s="133" t="s">
        <v>150</v>
      </c>
      <c r="L396" s="31"/>
      <c r="M396" s="138" t="s">
        <v>1</v>
      </c>
      <c r="N396" s="139" t="s">
        <v>44</v>
      </c>
      <c r="P396" s="140">
        <f>O396*H396</f>
        <v>0</v>
      </c>
      <c r="Q396" s="140">
        <v>0.00022</v>
      </c>
      <c r="R396" s="140">
        <f>Q396*H396</f>
        <v>0.07997</v>
      </c>
      <c r="S396" s="140">
        <v>0.002</v>
      </c>
      <c r="T396" s="141">
        <f>S396*H396</f>
        <v>0.727</v>
      </c>
      <c r="AR396" s="142" t="s">
        <v>151</v>
      </c>
      <c r="AT396" s="142" t="s">
        <v>146</v>
      </c>
      <c r="AU396" s="142" t="s">
        <v>152</v>
      </c>
      <c r="AY396" s="16" t="s">
        <v>144</v>
      </c>
      <c r="BE396" s="143">
        <f>IF(N396="základní",J396,0)</f>
        <v>0</v>
      </c>
      <c r="BF396" s="143">
        <f>IF(N396="snížená",J396,0)</f>
        <v>0</v>
      </c>
      <c r="BG396" s="143">
        <f>IF(N396="zákl. přenesená",J396,0)</f>
        <v>0</v>
      </c>
      <c r="BH396" s="143">
        <f>IF(N396="sníž. přenesená",J396,0)</f>
        <v>0</v>
      </c>
      <c r="BI396" s="143">
        <f>IF(N396="nulová",J396,0)</f>
        <v>0</v>
      </c>
      <c r="BJ396" s="16" t="s">
        <v>152</v>
      </c>
      <c r="BK396" s="143">
        <f>ROUND(I396*H396,2)</f>
        <v>0</v>
      </c>
      <c r="BL396" s="16" t="s">
        <v>151</v>
      </c>
      <c r="BM396" s="142" t="s">
        <v>1211</v>
      </c>
    </row>
    <row r="397" spans="2:63" s="11" customFormat="1" ht="22.8" customHeight="1">
      <c r="B397" s="119"/>
      <c r="D397" s="120" t="s">
        <v>77</v>
      </c>
      <c r="E397" s="129" t="s">
        <v>198</v>
      </c>
      <c r="F397" s="129" t="s">
        <v>354</v>
      </c>
      <c r="I397" s="122"/>
      <c r="J397" s="130">
        <f>BK397</f>
        <v>0</v>
      </c>
      <c r="L397" s="119"/>
      <c r="M397" s="124"/>
      <c r="P397" s="125">
        <f>P398+SUM(P399:P545)</f>
        <v>0</v>
      </c>
      <c r="R397" s="125">
        <f>R398+SUM(R399:R545)</f>
        <v>0.059977499999999996</v>
      </c>
      <c r="T397" s="126">
        <f>T398+SUM(T399:T545)</f>
        <v>4.753832</v>
      </c>
      <c r="AR397" s="120" t="s">
        <v>86</v>
      </c>
      <c r="AT397" s="127" t="s">
        <v>77</v>
      </c>
      <c r="AU397" s="127" t="s">
        <v>86</v>
      </c>
      <c r="AY397" s="120" t="s">
        <v>144</v>
      </c>
      <c r="BK397" s="128">
        <f>BK398+SUM(BK399:BK545)</f>
        <v>0</v>
      </c>
    </row>
    <row r="398" spans="2:65" s="1" customFormat="1" ht="24.15" customHeight="1">
      <c r="B398" s="31"/>
      <c r="C398" s="131" t="s">
        <v>225</v>
      </c>
      <c r="D398" s="131" t="s">
        <v>146</v>
      </c>
      <c r="E398" s="132" t="s">
        <v>1212</v>
      </c>
      <c r="F398" s="133" t="s">
        <v>1213</v>
      </c>
      <c r="G398" s="134" t="s">
        <v>149</v>
      </c>
      <c r="H398" s="135">
        <v>363.5</v>
      </c>
      <c r="I398" s="136"/>
      <c r="J398" s="137">
        <f>ROUND(I398*H398,2)</f>
        <v>0</v>
      </c>
      <c r="K398" s="133" t="s">
        <v>150</v>
      </c>
      <c r="L398" s="31"/>
      <c r="M398" s="138" t="s">
        <v>1</v>
      </c>
      <c r="N398" s="139" t="s">
        <v>44</v>
      </c>
      <c r="P398" s="140">
        <f>O398*H398</f>
        <v>0</v>
      </c>
      <c r="Q398" s="140">
        <v>3.5E-05</v>
      </c>
      <c r="R398" s="140">
        <f>Q398*H398</f>
        <v>0.0127225</v>
      </c>
      <c r="S398" s="140">
        <v>0</v>
      </c>
      <c r="T398" s="141">
        <f>S398*H398</f>
        <v>0</v>
      </c>
      <c r="AR398" s="142" t="s">
        <v>151</v>
      </c>
      <c r="AT398" s="142" t="s">
        <v>146</v>
      </c>
      <c r="AU398" s="142" t="s">
        <v>152</v>
      </c>
      <c r="AY398" s="16" t="s">
        <v>144</v>
      </c>
      <c r="BE398" s="143">
        <f>IF(N398="základní",J398,0)</f>
        <v>0</v>
      </c>
      <c r="BF398" s="143">
        <f>IF(N398="snížená",J398,0)</f>
        <v>0</v>
      </c>
      <c r="BG398" s="143">
        <f>IF(N398="zákl. přenesená",J398,0)</f>
        <v>0</v>
      </c>
      <c r="BH398" s="143">
        <f>IF(N398="sníž. přenesená",J398,0)</f>
        <v>0</v>
      </c>
      <c r="BI398" s="143">
        <f>IF(N398="nulová",J398,0)</f>
        <v>0</v>
      </c>
      <c r="BJ398" s="16" t="s">
        <v>152</v>
      </c>
      <c r="BK398" s="143">
        <f>ROUND(I398*H398,2)</f>
        <v>0</v>
      </c>
      <c r="BL398" s="16" t="s">
        <v>151</v>
      </c>
      <c r="BM398" s="142" t="s">
        <v>1214</v>
      </c>
    </row>
    <row r="399" spans="2:51" s="12" customFormat="1" ht="10.2">
      <c r="B399" s="144"/>
      <c r="D399" s="145" t="s">
        <v>154</v>
      </c>
      <c r="E399" s="146" t="s">
        <v>1</v>
      </c>
      <c r="F399" s="147" t="s">
        <v>1208</v>
      </c>
      <c r="H399" s="146" t="s">
        <v>1</v>
      </c>
      <c r="I399" s="148"/>
      <c r="L399" s="144"/>
      <c r="M399" s="149"/>
      <c r="T399" s="150"/>
      <c r="AT399" s="146" t="s">
        <v>154</v>
      </c>
      <c r="AU399" s="146" t="s">
        <v>152</v>
      </c>
      <c r="AV399" s="12" t="s">
        <v>86</v>
      </c>
      <c r="AW399" s="12" t="s">
        <v>34</v>
      </c>
      <c r="AX399" s="12" t="s">
        <v>78</v>
      </c>
      <c r="AY399" s="146" t="s">
        <v>144</v>
      </c>
    </row>
    <row r="400" spans="2:51" s="12" customFormat="1" ht="10.2">
      <c r="B400" s="144"/>
      <c r="D400" s="145" t="s">
        <v>154</v>
      </c>
      <c r="E400" s="146" t="s">
        <v>1</v>
      </c>
      <c r="F400" s="147" t="s">
        <v>298</v>
      </c>
      <c r="H400" s="146" t="s">
        <v>1</v>
      </c>
      <c r="I400" s="148"/>
      <c r="L400" s="144"/>
      <c r="M400" s="149"/>
      <c r="T400" s="150"/>
      <c r="AT400" s="146" t="s">
        <v>154</v>
      </c>
      <c r="AU400" s="146" t="s">
        <v>152</v>
      </c>
      <c r="AV400" s="12" t="s">
        <v>86</v>
      </c>
      <c r="AW400" s="12" t="s">
        <v>34</v>
      </c>
      <c r="AX400" s="12" t="s">
        <v>78</v>
      </c>
      <c r="AY400" s="146" t="s">
        <v>144</v>
      </c>
    </row>
    <row r="401" spans="2:51" s="12" customFormat="1" ht="10.2">
      <c r="B401" s="144"/>
      <c r="D401" s="145" t="s">
        <v>154</v>
      </c>
      <c r="E401" s="146" t="s">
        <v>1</v>
      </c>
      <c r="F401" s="147" t="s">
        <v>1101</v>
      </c>
      <c r="H401" s="146" t="s">
        <v>1</v>
      </c>
      <c r="I401" s="148"/>
      <c r="L401" s="144"/>
      <c r="M401" s="149"/>
      <c r="T401" s="150"/>
      <c r="AT401" s="146" t="s">
        <v>154</v>
      </c>
      <c r="AU401" s="146" t="s">
        <v>152</v>
      </c>
      <c r="AV401" s="12" t="s">
        <v>86</v>
      </c>
      <c r="AW401" s="12" t="s">
        <v>34</v>
      </c>
      <c r="AX401" s="12" t="s">
        <v>78</v>
      </c>
      <c r="AY401" s="146" t="s">
        <v>144</v>
      </c>
    </row>
    <row r="402" spans="2:51" s="13" customFormat="1" ht="10.2">
      <c r="B402" s="151"/>
      <c r="D402" s="145" t="s">
        <v>154</v>
      </c>
      <c r="E402" s="152" t="s">
        <v>1</v>
      </c>
      <c r="F402" s="153" t="s">
        <v>1102</v>
      </c>
      <c r="H402" s="154">
        <v>59.3</v>
      </c>
      <c r="I402" s="155"/>
      <c r="L402" s="151"/>
      <c r="M402" s="156"/>
      <c r="T402" s="157"/>
      <c r="AT402" s="152" t="s">
        <v>154</v>
      </c>
      <c r="AU402" s="152" t="s">
        <v>152</v>
      </c>
      <c r="AV402" s="13" t="s">
        <v>152</v>
      </c>
      <c r="AW402" s="13" t="s">
        <v>34</v>
      </c>
      <c r="AX402" s="13" t="s">
        <v>78</v>
      </c>
      <c r="AY402" s="152" t="s">
        <v>144</v>
      </c>
    </row>
    <row r="403" spans="2:51" s="12" customFormat="1" ht="10.2">
      <c r="B403" s="144"/>
      <c r="D403" s="145" t="s">
        <v>154</v>
      </c>
      <c r="E403" s="146" t="s">
        <v>1</v>
      </c>
      <c r="F403" s="147" t="s">
        <v>300</v>
      </c>
      <c r="H403" s="146" t="s">
        <v>1</v>
      </c>
      <c r="I403" s="148"/>
      <c r="L403" s="144"/>
      <c r="M403" s="149"/>
      <c r="T403" s="150"/>
      <c r="AT403" s="146" t="s">
        <v>154</v>
      </c>
      <c r="AU403" s="146" t="s">
        <v>152</v>
      </c>
      <c r="AV403" s="12" t="s">
        <v>86</v>
      </c>
      <c r="AW403" s="12" t="s">
        <v>34</v>
      </c>
      <c r="AX403" s="12" t="s">
        <v>78</v>
      </c>
      <c r="AY403" s="146" t="s">
        <v>144</v>
      </c>
    </row>
    <row r="404" spans="2:51" s="12" customFormat="1" ht="10.2">
      <c r="B404" s="144"/>
      <c r="D404" s="145" t="s">
        <v>154</v>
      </c>
      <c r="E404" s="146" t="s">
        <v>1</v>
      </c>
      <c r="F404" s="147" t="s">
        <v>1103</v>
      </c>
      <c r="H404" s="146" t="s">
        <v>1</v>
      </c>
      <c r="I404" s="148"/>
      <c r="L404" s="144"/>
      <c r="M404" s="149"/>
      <c r="T404" s="150"/>
      <c r="AT404" s="146" t="s">
        <v>154</v>
      </c>
      <c r="AU404" s="146" t="s">
        <v>152</v>
      </c>
      <c r="AV404" s="12" t="s">
        <v>86</v>
      </c>
      <c r="AW404" s="12" t="s">
        <v>34</v>
      </c>
      <c r="AX404" s="12" t="s">
        <v>78</v>
      </c>
      <c r="AY404" s="146" t="s">
        <v>144</v>
      </c>
    </row>
    <row r="405" spans="2:51" s="13" customFormat="1" ht="10.2">
      <c r="B405" s="151"/>
      <c r="D405" s="145" t="s">
        <v>154</v>
      </c>
      <c r="E405" s="152" t="s">
        <v>1</v>
      </c>
      <c r="F405" s="153" t="s">
        <v>1104</v>
      </c>
      <c r="H405" s="154">
        <v>59.7</v>
      </c>
      <c r="I405" s="155"/>
      <c r="L405" s="151"/>
      <c r="M405" s="156"/>
      <c r="T405" s="157"/>
      <c r="AT405" s="152" t="s">
        <v>154</v>
      </c>
      <c r="AU405" s="152" t="s">
        <v>152</v>
      </c>
      <c r="AV405" s="13" t="s">
        <v>152</v>
      </c>
      <c r="AW405" s="13" t="s">
        <v>34</v>
      </c>
      <c r="AX405" s="13" t="s">
        <v>78</v>
      </c>
      <c r="AY405" s="152" t="s">
        <v>144</v>
      </c>
    </row>
    <row r="406" spans="2:51" s="12" customFormat="1" ht="10.2">
      <c r="B406" s="144"/>
      <c r="D406" s="145" t="s">
        <v>154</v>
      </c>
      <c r="E406" s="146" t="s">
        <v>1</v>
      </c>
      <c r="F406" s="147" t="s">
        <v>302</v>
      </c>
      <c r="H406" s="146" t="s">
        <v>1</v>
      </c>
      <c r="I406" s="148"/>
      <c r="L406" s="144"/>
      <c r="M406" s="149"/>
      <c r="T406" s="150"/>
      <c r="AT406" s="146" t="s">
        <v>154</v>
      </c>
      <c r="AU406" s="146" t="s">
        <v>152</v>
      </c>
      <c r="AV406" s="12" t="s">
        <v>86</v>
      </c>
      <c r="AW406" s="12" t="s">
        <v>34</v>
      </c>
      <c r="AX406" s="12" t="s">
        <v>78</v>
      </c>
      <c r="AY406" s="146" t="s">
        <v>144</v>
      </c>
    </row>
    <row r="407" spans="2:51" s="12" customFormat="1" ht="10.2">
      <c r="B407" s="144"/>
      <c r="D407" s="145" t="s">
        <v>154</v>
      </c>
      <c r="E407" s="146" t="s">
        <v>1</v>
      </c>
      <c r="F407" s="147" t="s">
        <v>1105</v>
      </c>
      <c r="H407" s="146" t="s">
        <v>1</v>
      </c>
      <c r="I407" s="148"/>
      <c r="L407" s="144"/>
      <c r="M407" s="149"/>
      <c r="T407" s="150"/>
      <c r="AT407" s="146" t="s">
        <v>154</v>
      </c>
      <c r="AU407" s="146" t="s">
        <v>152</v>
      </c>
      <c r="AV407" s="12" t="s">
        <v>86</v>
      </c>
      <c r="AW407" s="12" t="s">
        <v>34</v>
      </c>
      <c r="AX407" s="12" t="s">
        <v>78</v>
      </c>
      <c r="AY407" s="146" t="s">
        <v>144</v>
      </c>
    </row>
    <row r="408" spans="2:51" s="13" customFormat="1" ht="10.2">
      <c r="B408" s="151"/>
      <c r="D408" s="145" t="s">
        <v>154</v>
      </c>
      <c r="E408" s="152" t="s">
        <v>1</v>
      </c>
      <c r="F408" s="153" t="s">
        <v>1106</v>
      </c>
      <c r="H408" s="154">
        <v>60.4</v>
      </c>
      <c r="I408" s="155"/>
      <c r="L408" s="151"/>
      <c r="M408" s="156"/>
      <c r="T408" s="157"/>
      <c r="AT408" s="152" t="s">
        <v>154</v>
      </c>
      <c r="AU408" s="152" t="s">
        <v>152</v>
      </c>
      <c r="AV408" s="13" t="s">
        <v>152</v>
      </c>
      <c r="AW408" s="13" t="s">
        <v>34</v>
      </c>
      <c r="AX408" s="13" t="s">
        <v>78</v>
      </c>
      <c r="AY408" s="152" t="s">
        <v>144</v>
      </c>
    </row>
    <row r="409" spans="2:51" s="12" customFormat="1" ht="10.2">
      <c r="B409" s="144"/>
      <c r="D409" s="145" t="s">
        <v>154</v>
      </c>
      <c r="E409" s="146" t="s">
        <v>1</v>
      </c>
      <c r="F409" s="147" t="s">
        <v>304</v>
      </c>
      <c r="H409" s="146" t="s">
        <v>1</v>
      </c>
      <c r="I409" s="148"/>
      <c r="L409" s="144"/>
      <c r="M409" s="149"/>
      <c r="T409" s="150"/>
      <c r="AT409" s="146" t="s">
        <v>154</v>
      </c>
      <c r="AU409" s="146" t="s">
        <v>152</v>
      </c>
      <c r="AV409" s="12" t="s">
        <v>86</v>
      </c>
      <c r="AW409" s="12" t="s">
        <v>34</v>
      </c>
      <c r="AX409" s="12" t="s">
        <v>78</v>
      </c>
      <c r="AY409" s="146" t="s">
        <v>144</v>
      </c>
    </row>
    <row r="410" spans="2:51" s="12" customFormat="1" ht="10.2">
      <c r="B410" s="144"/>
      <c r="D410" s="145" t="s">
        <v>154</v>
      </c>
      <c r="E410" s="146" t="s">
        <v>1</v>
      </c>
      <c r="F410" s="147" t="s">
        <v>1107</v>
      </c>
      <c r="H410" s="146" t="s">
        <v>1</v>
      </c>
      <c r="I410" s="148"/>
      <c r="L410" s="144"/>
      <c r="M410" s="149"/>
      <c r="T410" s="150"/>
      <c r="AT410" s="146" t="s">
        <v>154</v>
      </c>
      <c r="AU410" s="146" t="s">
        <v>152</v>
      </c>
      <c r="AV410" s="12" t="s">
        <v>86</v>
      </c>
      <c r="AW410" s="12" t="s">
        <v>34</v>
      </c>
      <c r="AX410" s="12" t="s">
        <v>78</v>
      </c>
      <c r="AY410" s="146" t="s">
        <v>144</v>
      </c>
    </row>
    <row r="411" spans="2:51" s="13" customFormat="1" ht="10.2">
      <c r="B411" s="151"/>
      <c r="D411" s="145" t="s">
        <v>154</v>
      </c>
      <c r="E411" s="152" t="s">
        <v>1</v>
      </c>
      <c r="F411" s="153" t="s">
        <v>1108</v>
      </c>
      <c r="H411" s="154">
        <v>59.4</v>
      </c>
      <c r="I411" s="155"/>
      <c r="L411" s="151"/>
      <c r="M411" s="156"/>
      <c r="T411" s="157"/>
      <c r="AT411" s="152" t="s">
        <v>154</v>
      </c>
      <c r="AU411" s="152" t="s">
        <v>152</v>
      </c>
      <c r="AV411" s="13" t="s">
        <v>152</v>
      </c>
      <c r="AW411" s="13" t="s">
        <v>34</v>
      </c>
      <c r="AX411" s="13" t="s">
        <v>78</v>
      </c>
      <c r="AY411" s="152" t="s">
        <v>144</v>
      </c>
    </row>
    <row r="412" spans="2:51" s="12" customFormat="1" ht="10.2">
      <c r="B412" s="144"/>
      <c r="D412" s="145" t="s">
        <v>154</v>
      </c>
      <c r="E412" s="146" t="s">
        <v>1</v>
      </c>
      <c r="F412" s="147" t="s">
        <v>306</v>
      </c>
      <c r="H412" s="146" t="s">
        <v>1</v>
      </c>
      <c r="I412" s="148"/>
      <c r="L412" s="144"/>
      <c r="M412" s="149"/>
      <c r="T412" s="150"/>
      <c r="AT412" s="146" t="s">
        <v>154</v>
      </c>
      <c r="AU412" s="146" t="s">
        <v>152</v>
      </c>
      <c r="AV412" s="12" t="s">
        <v>86</v>
      </c>
      <c r="AW412" s="12" t="s">
        <v>34</v>
      </c>
      <c r="AX412" s="12" t="s">
        <v>78</v>
      </c>
      <c r="AY412" s="146" t="s">
        <v>144</v>
      </c>
    </row>
    <row r="413" spans="2:51" s="12" customFormat="1" ht="10.2">
      <c r="B413" s="144"/>
      <c r="D413" s="145" t="s">
        <v>154</v>
      </c>
      <c r="E413" s="146" t="s">
        <v>1</v>
      </c>
      <c r="F413" s="147" t="s">
        <v>1109</v>
      </c>
      <c r="H413" s="146" t="s">
        <v>1</v>
      </c>
      <c r="I413" s="148"/>
      <c r="L413" s="144"/>
      <c r="M413" s="149"/>
      <c r="T413" s="150"/>
      <c r="AT413" s="146" t="s">
        <v>154</v>
      </c>
      <c r="AU413" s="146" t="s">
        <v>152</v>
      </c>
      <c r="AV413" s="12" t="s">
        <v>86</v>
      </c>
      <c r="AW413" s="12" t="s">
        <v>34</v>
      </c>
      <c r="AX413" s="12" t="s">
        <v>78</v>
      </c>
      <c r="AY413" s="146" t="s">
        <v>144</v>
      </c>
    </row>
    <row r="414" spans="2:51" s="13" customFormat="1" ht="10.2">
      <c r="B414" s="151"/>
      <c r="D414" s="145" t="s">
        <v>154</v>
      </c>
      <c r="E414" s="152" t="s">
        <v>1</v>
      </c>
      <c r="F414" s="153" t="s">
        <v>1110</v>
      </c>
      <c r="H414" s="154">
        <v>59.9</v>
      </c>
      <c r="I414" s="155"/>
      <c r="L414" s="151"/>
      <c r="M414" s="156"/>
      <c r="T414" s="157"/>
      <c r="AT414" s="152" t="s">
        <v>154</v>
      </c>
      <c r="AU414" s="152" t="s">
        <v>152</v>
      </c>
      <c r="AV414" s="13" t="s">
        <v>152</v>
      </c>
      <c r="AW414" s="13" t="s">
        <v>34</v>
      </c>
      <c r="AX414" s="13" t="s">
        <v>78</v>
      </c>
      <c r="AY414" s="152" t="s">
        <v>144</v>
      </c>
    </row>
    <row r="415" spans="2:51" s="12" customFormat="1" ht="10.2">
      <c r="B415" s="144"/>
      <c r="D415" s="145" t="s">
        <v>154</v>
      </c>
      <c r="E415" s="146" t="s">
        <v>1</v>
      </c>
      <c r="F415" s="147" t="s">
        <v>294</v>
      </c>
      <c r="H415" s="146" t="s">
        <v>1</v>
      </c>
      <c r="I415" s="148"/>
      <c r="L415" s="144"/>
      <c r="M415" s="149"/>
      <c r="T415" s="150"/>
      <c r="AT415" s="146" t="s">
        <v>154</v>
      </c>
      <c r="AU415" s="146" t="s">
        <v>152</v>
      </c>
      <c r="AV415" s="12" t="s">
        <v>86</v>
      </c>
      <c r="AW415" s="12" t="s">
        <v>34</v>
      </c>
      <c r="AX415" s="12" t="s">
        <v>78</v>
      </c>
      <c r="AY415" s="146" t="s">
        <v>144</v>
      </c>
    </row>
    <row r="416" spans="2:51" s="12" customFormat="1" ht="10.2">
      <c r="B416" s="144"/>
      <c r="D416" s="145" t="s">
        <v>154</v>
      </c>
      <c r="E416" s="146" t="s">
        <v>1</v>
      </c>
      <c r="F416" s="147" t="s">
        <v>1111</v>
      </c>
      <c r="H416" s="146" t="s">
        <v>1</v>
      </c>
      <c r="I416" s="148"/>
      <c r="L416" s="144"/>
      <c r="M416" s="149"/>
      <c r="T416" s="150"/>
      <c r="AT416" s="146" t="s">
        <v>154</v>
      </c>
      <c r="AU416" s="146" t="s">
        <v>152</v>
      </c>
      <c r="AV416" s="12" t="s">
        <v>86</v>
      </c>
      <c r="AW416" s="12" t="s">
        <v>34</v>
      </c>
      <c r="AX416" s="12" t="s">
        <v>78</v>
      </c>
      <c r="AY416" s="146" t="s">
        <v>144</v>
      </c>
    </row>
    <row r="417" spans="2:51" s="13" customFormat="1" ht="10.2">
      <c r="B417" s="151"/>
      <c r="D417" s="145" t="s">
        <v>154</v>
      </c>
      <c r="E417" s="152" t="s">
        <v>1</v>
      </c>
      <c r="F417" s="153" t="s">
        <v>1112</v>
      </c>
      <c r="H417" s="154">
        <v>64.8</v>
      </c>
      <c r="I417" s="155"/>
      <c r="L417" s="151"/>
      <c r="M417" s="156"/>
      <c r="T417" s="157"/>
      <c r="AT417" s="152" t="s">
        <v>154</v>
      </c>
      <c r="AU417" s="152" t="s">
        <v>152</v>
      </c>
      <c r="AV417" s="13" t="s">
        <v>152</v>
      </c>
      <c r="AW417" s="13" t="s">
        <v>34</v>
      </c>
      <c r="AX417" s="13" t="s">
        <v>78</v>
      </c>
      <c r="AY417" s="152" t="s">
        <v>144</v>
      </c>
    </row>
    <row r="418" spans="2:51" s="14" customFormat="1" ht="10.2">
      <c r="B418" s="158"/>
      <c r="D418" s="145" t="s">
        <v>154</v>
      </c>
      <c r="E418" s="159" t="s">
        <v>1</v>
      </c>
      <c r="F418" s="160" t="s">
        <v>158</v>
      </c>
      <c r="H418" s="161">
        <v>363.5</v>
      </c>
      <c r="I418" s="162"/>
      <c r="L418" s="158"/>
      <c r="M418" s="163"/>
      <c r="T418" s="164"/>
      <c r="AT418" s="159" t="s">
        <v>154</v>
      </c>
      <c r="AU418" s="159" t="s">
        <v>152</v>
      </c>
      <c r="AV418" s="14" t="s">
        <v>151</v>
      </c>
      <c r="AW418" s="14" t="s">
        <v>34</v>
      </c>
      <c r="AX418" s="14" t="s">
        <v>86</v>
      </c>
      <c r="AY418" s="159" t="s">
        <v>144</v>
      </c>
    </row>
    <row r="419" spans="2:65" s="1" customFormat="1" ht="37.8" customHeight="1">
      <c r="B419" s="31"/>
      <c r="C419" s="131" t="s">
        <v>8</v>
      </c>
      <c r="D419" s="131" t="s">
        <v>146</v>
      </c>
      <c r="E419" s="132" t="s">
        <v>1215</v>
      </c>
      <c r="F419" s="133" t="s">
        <v>1216</v>
      </c>
      <c r="G419" s="134" t="s">
        <v>149</v>
      </c>
      <c r="H419" s="135">
        <v>363.5</v>
      </c>
      <c r="I419" s="136"/>
      <c r="J419" s="137">
        <f>ROUND(I419*H419,2)</f>
        <v>0</v>
      </c>
      <c r="K419" s="133" t="s">
        <v>150</v>
      </c>
      <c r="L419" s="31"/>
      <c r="M419" s="138" t="s">
        <v>1</v>
      </c>
      <c r="N419" s="139" t="s">
        <v>44</v>
      </c>
      <c r="P419" s="140">
        <f>O419*H419</f>
        <v>0</v>
      </c>
      <c r="Q419" s="140">
        <v>0</v>
      </c>
      <c r="R419" s="140">
        <f>Q419*H419</f>
        <v>0</v>
      </c>
      <c r="S419" s="140">
        <v>0.004</v>
      </c>
      <c r="T419" s="141">
        <f>S419*H419</f>
        <v>1.454</v>
      </c>
      <c r="AR419" s="142" t="s">
        <v>151</v>
      </c>
      <c r="AT419" s="142" t="s">
        <v>146</v>
      </c>
      <c r="AU419" s="142" t="s">
        <v>152</v>
      </c>
      <c r="AY419" s="16" t="s">
        <v>144</v>
      </c>
      <c r="BE419" s="143">
        <f>IF(N419="základní",J419,0)</f>
        <v>0</v>
      </c>
      <c r="BF419" s="143">
        <f>IF(N419="snížená",J419,0)</f>
        <v>0</v>
      </c>
      <c r="BG419" s="143">
        <f>IF(N419="zákl. přenesená",J419,0)</f>
        <v>0</v>
      </c>
      <c r="BH419" s="143">
        <f>IF(N419="sníž. přenesená",J419,0)</f>
        <v>0</v>
      </c>
      <c r="BI419" s="143">
        <f>IF(N419="nulová",J419,0)</f>
        <v>0</v>
      </c>
      <c r="BJ419" s="16" t="s">
        <v>152</v>
      </c>
      <c r="BK419" s="143">
        <f>ROUND(I419*H419,2)</f>
        <v>0</v>
      </c>
      <c r="BL419" s="16" t="s">
        <v>151</v>
      </c>
      <c r="BM419" s="142" t="s">
        <v>1217</v>
      </c>
    </row>
    <row r="420" spans="2:51" s="12" customFormat="1" ht="10.2">
      <c r="B420" s="144"/>
      <c r="D420" s="145" t="s">
        <v>154</v>
      </c>
      <c r="E420" s="146" t="s">
        <v>1</v>
      </c>
      <c r="F420" s="147" t="s">
        <v>1218</v>
      </c>
      <c r="H420" s="146" t="s">
        <v>1</v>
      </c>
      <c r="I420" s="148"/>
      <c r="L420" s="144"/>
      <c r="M420" s="149"/>
      <c r="T420" s="150"/>
      <c r="AT420" s="146" t="s">
        <v>154</v>
      </c>
      <c r="AU420" s="146" t="s">
        <v>152</v>
      </c>
      <c r="AV420" s="12" t="s">
        <v>86</v>
      </c>
      <c r="AW420" s="12" t="s">
        <v>34</v>
      </c>
      <c r="AX420" s="12" t="s">
        <v>78</v>
      </c>
      <c r="AY420" s="146" t="s">
        <v>144</v>
      </c>
    </row>
    <row r="421" spans="2:51" s="12" customFormat="1" ht="10.2">
      <c r="B421" s="144"/>
      <c r="D421" s="145" t="s">
        <v>154</v>
      </c>
      <c r="E421" s="146" t="s">
        <v>1</v>
      </c>
      <c r="F421" s="147" t="s">
        <v>298</v>
      </c>
      <c r="H421" s="146" t="s">
        <v>1</v>
      </c>
      <c r="I421" s="148"/>
      <c r="L421" s="144"/>
      <c r="M421" s="149"/>
      <c r="T421" s="150"/>
      <c r="AT421" s="146" t="s">
        <v>154</v>
      </c>
      <c r="AU421" s="146" t="s">
        <v>152</v>
      </c>
      <c r="AV421" s="12" t="s">
        <v>86</v>
      </c>
      <c r="AW421" s="12" t="s">
        <v>34</v>
      </c>
      <c r="AX421" s="12" t="s">
        <v>78</v>
      </c>
      <c r="AY421" s="146" t="s">
        <v>144</v>
      </c>
    </row>
    <row r="422" spans="2:51" s="12" customFormat="1" ht="10.2">
      <c r="B422" s="144"/>
      <c r="D422" s="145" t="s">
        <v>154</v>
      </c>
      <c r="E422" s="146" t="s">
        <v>1</v>
      </c>
      <c r="F422" s="147" t="s">
        <v>472</v>
      </c>
      <c r="H422" s="146" t="s">
        <v>1</v>
      </c>
      <c r="I422" s="148"/>
      <c r="L422" s="144"/>
      <c r="M422" s="149"/>
      <c r="T422" s="150"/>
      <c r="AT422" s="146" t="s">
        <v>154</v>
      </c>
      <c r="AU422" s="146" t="s">
        <v>152</v>
      </c>
      <c r="AV422" s="12" t="s">
        <v>86</v>
      </c>
      <c r="AW422" s="12" t="s">
        <v>34</v>
      </c>
      <c r="AX422" s="12" t="s">
        <v>78</v>
      </c>
      <c r="AY422" s="146" t="s">
        <v>144</v>
      </c>
    </row>
    <row r="423" spans="2:51" s="12" customFormat="1" ht="10.2">
      <c r="B423" s="144"/>
      <c r="D423" s="145" t="s">
        <v>154</v>
      </c>
      <c r="E423" s="146" t="s">
        <v>1</v>
      </c>
      <c r="F423" s="147" t="s">
        <v>1101</v>
      </c>
      <c r="H423" s="146" t="s">
        <v>1</v>
      </c>
      <c r="I423" s="148"/>
      <c r="L423" s="144"/>
      <c r="M423" s="149"/>
      <c r="T423" s="150"/>
      <c r="AT423" s="146" t="s">
        <v>154</v>
      </c>
      <c r="AU423" s="146" t="s">
        <v>152</v>
      </c>
      <c r="AV423" s="12" t="s">
        <v>86</v>
      </c>
      <c r="AW423" s="12" t="s">
        <v>34</v>
      </c>
      <c r="AX423" s="12" t="s">
        <v>78</v>
      </c>
      <c r="AY423" s="146" t="s">
        <v>144</v>
      </c>
    </row>
    <row r="424" spans="2:51" s="13" customFormat="1" ht="10.2">
      <c r="B424" s="151"/>
      <c r="D424" s="145" t="s">
        <v>154</v>
      </c>
      <c r="E424" s="152" t="s">
        <v>1</v>
      </c>
      <c r="F424" s="153" t="s">
        <v>1102</v>
      </c>
      <c r="H424" s="154">
        <v>59.3</v>
      </c>
      <c r="I424" s="155"/>
      <c r="L424" s="151"/>
      <c r="M424" s="156"/>
      <c r="T424" s="157"/>
      <c r="AT424" s="152" t="s">
        <v>154</v>
      </c>
      <c r="AU424" s="152" t="s">
        <v>152</v>
      </c>
      <c r="AV424" s="13" t="s">
        <v>152</v>
      </c>
      <c r="AW424" s="13" t="s">
        <v>34</v>
      </c>
      <c r="AX424" s="13" t="s">
        <v>78</v>
      </c>
      <c r="AY424" s="152" t="s">
        <v>144</v>
      </c>
    </row>
    <row r="425" spans="2:51" s="12" customFormat="1" ht="10.2">
      <c r="B425" s="144"/>
      <c r="D425" s="145" t="s">
        <v>154</v>
      </c>
      <c r="E425" s="146" t="s">
        <v>1</v>
      </c>
      <c r="F425" s="147" t="s">
        <v>300</v>
      </c>
      <c r="H425" s="146" t="s">
        <v>1</v>
      </c>
      <c r="I425" s="148"/>
      <c r="L425" s="144"/>
      <c r="M425" s="149"/>
      <c r="T425" s="150"/>
      <c r="AT425" s="146" t="s">
        <v>154</v>
      </c>
      <c r="AU425" s="146" t="s">
        <v>152</v>
      </c>
      <c r="AV425" s="12" t="s">
        <v>86</v>
      </c>
      <c r="AW425" s="12" t="s">
        <v>34</v>
      </c>
      <c r="AX425" s="12" t="s">
        <v>78</v>
      </c>
      <c r="AY425" s="146" t="s">
        <v>144</v>
      </c>
    </row>
    <row r="426" spans="2:51" s="12" customFormat="1" ht="10.2">
      <c r="B426" s="144"/>
      <c r="D426" s="145" t="s">
        <v>154</v>
      </c>
      <c r="E426" s="146" t="s">
        <v>1</v>
      </c>
      <c r="F426" s="147" t="s">
        <v>1103</v>
      </c>
      <c r="H426" s="146" t="s">
        <v>1</v>
      </c>
      <c r="I426" s="148"/>
      <c r="L426" s="144"/>
      <c r="M426" s="149"/>
      <c r="T426" s="150"/>
      <c r="AT426" s="146" t="s">
        <v>154</v>
      </c>
      <c r="AU426" s="146" t="s">
        <v>152</v>
      </c>
      <c r="AV426" s="12" t="s">
        <v>86</v>
      </c>
      <c r="AW426" s="12" t="s">
        <v>34</v>
      </c>
      <c r="AX426" s="12" t="s">
        <v>78</v>
      </c>
      <c r="AY426" s="146" t="s">
        <v>144</v>
      </c>
    </row>
    <row r="427" spans="2:51" s="13" customFormat="1" ht="10.2">
      <c r="B427" s="151"/>
      <c r="D427" s="145" t="s">
        <v>154</v>
      </c>
      <c r="E427" s="152" t="s">
        <v>1</v>
      </c>
      <c r="F427" s="153" t="s">
        <v>1104</v>
      </c>
      <c r="H427" s="154">
        <v>59.7</v>
      </c>
      <c r="I427" s="155"/>
      <c r="L427" s="151"/>
      <c r="M427" s="156"/>
      <c r="T427" s="157"/>
      <c r="AT427" s="152" t="s">
        <v>154</v>
      </c>
      <c r="AU427" s="152" t="s">
        <v>152</v>
      </c>
      <c r="AV427" s="13" t="s">
        <v>152</v>
      </c>
      <c r="AW427" s="13" t="s">
        <v>34</v>
      </c>
      <c r="AX427" s="13" t="s">
        <v>78</v>
      </c>
      <c r="AY427" s="152" t="s">
        <v>144</v>
      </c>
    </row>
    <row r="428" spans="2:51" s="12" customFormat="1" ht="10.2">
      <c r="B428" s="144"/>
      <c r="D428" s="145" t="s">
        <v>154</v>
      </c>
      <c r="E428" s="146" t="s">
        <v>1</v>
      </c>
      <c r="F428" s="147" t="s">
        <v>302</v>
      </c>
      <c r="H428" s="146" t="s">
        <v>1</v>
      </c>
      <c r="I428" s="148"/>
      <c r="L428" s="144"/>
      <c r="M428" s="149"/>
      <c r="T428" s="150"/>
      <c r="AT428" s="146" t="s">
        <v>154</v>
      </c>
      <c r="AU428" s="146" t="s">
        <v>152</v>
      </c>
      <c r="AV428" s="12" t="s">
        <v>86</v>
      </c>
      <c r="AW428" s="12" t="s">
        <v>34</v>
      </c>
      <c r="AX428" s="12" t="s">
        <v>78</v>
      </c>
      <c r="AY428" s="146" t="s">
        <v>144</v>
      </c>
    </row>
    <row r="429" spans="2:51" s="12" customFormat="1" ht="10.2">
      <c r="B429" s="144"/>
      <c r="D429" s="145" t="s">
        <v>154</v>
      </c>
      <c r="E429" s="146" t="s">
        <v>1</v>
      </c>
      <c r="F429" s="147" t="s">
        <v>1105</v>
      </c>
      <c r="H429" s="146" t="s">
        <v>1</v>
      </c>
      <c r="I429" s="148"/>
      <c r="L429" s="144"/>
      <c r="M429" s="149"/>
      <c r="T429" s="150"/>
      <c r="AT429" s="146" t="s">
        <v>154</v>
      </c>
      <c r="AU429" s="146" t="s">
        <v>152</v>
      </c>
      <c r="AV429" s="12" t="s">
        <v>86</v>
      </c>
      <c r="AW429" s="12" t="s">
        <v>34</v>
      </c>
      <c r="AX429" s="12" t="s">
        <v>78</v>
      </c>
      <c r="AY429" s="146" t="s">
        <v>144</v>
      </c>
    </row>
    <row r="430" spans="2:51" s="13" customFormat="1" ht="10.2">
      <c r="B430" s="151"/>
      <c r="D430" s="145" t="s">
        <v>154</v>
      </c>
      <c r="E430" s="152" t="s">
        <v>1</v>
      </c>
      <c r="F430" s="153" t="s">
        <v>1106</v>
      </c>
      <c r="H430" s="154">
        <v>60.4</v>
      </c>
      <c r="I430" s="155"/>
      <c r="L430" s="151"/>
      <c r="M430" s="156"/>
      <c r="T430" s="157"/>
      <c r="AT430" s="152" t="s">
        <v>154</v>
      </c>
      <c r="AU430" s="152" t="s">
        <v>152</v>
      </c>
      <c r="AV430" s="13" t="s">
        <v>152</v>
      </c>
      <c r="AW430" s="13" t="s">
        <v>34</v>
      </c>
      <c r="AX430" s="13" t="s">
        <v>78</v>
      </c>
      <c r="AY430" s="152" t="s">
        <v>144</v>
      </c>
    </row>
    <row r="431" spans="2:51" s="12" customFormat="1" ht="10.2">
      <c r="B431" s="144"/>
      <c r="D431" s="145" t="s">
        <v>154</v>
      </c>
      <c r="E431" s="146" t="s">
        <v>1</v>
      </c>
      <c r="F431" s="147" t="s">
        <v>304</v>
      </c>
      <c r="H431" s="146" t="s">
        <v>1</v>
      </c>
      <c r="I431" s="148"/>
      <c r="L431" s="144"/>
      <c r="M431" s="149"/>
      <c r="T431" s="150"/>
      <c r="AT431" s="146" t="s">
        <v>154</v>
      </c>
      <c r="AU431" s="146" t="s">
        <v>152</v>
      </c>
      <c r="AV431" s="12" t="s">
        <v>86</v>
      </c>
      <c r="AW431" s="12" t="s">
        <v>34</v>
      </c>
      <c r="AX431" s="12" t="s">
        <v>78</v>
      </c>
      <c r="AY431" s="146" t="s">
        <v>144</v>
      </c>
    </row>
    <row r="432" spans="2:51" s="12" customFormat="1" ht="10.2">
      <c r="B432" s="144"/>
      <c r="D432" s="145" t="s">
        <v>154</v>
      </c>
      <c r="E432" s="146" t="s">
        <v>1</v>
      </c>
      <c r="F432" s="147" t="s">
        <v>1107</v>
      </c>
      <c r="H432" s="146" t="s">
        <v>1</v>
      </c>
      <c r="I432" s="148"/>
      <c r="L432" s="144"/>
      <c r="M432" s="149"/>
      <c r="T432" s="150"/>
      <c r="AT432" s="146" t="s">
        <v>154</v>
      </c>
      <c r="AU432" s="146" t="s">
        <v>152</v>
      </c>
      <c r="AV432" s="12" t="s">
        <v>86</v>
      </c>
      <c r="AW432" s="12" t="s">
        <v>34</v>
      </c>
      <c r="AX432" s="12" t="s">
        <v>78</v>
      </c>
      <c r="AY432" s="146" t="s">
        <v>144</v>
      </c>
    </row>
    <row r="433" spans="2:51" s="13" customFormat="1" ht="10.2">
      <c r="B433" s="151"/>
      <c r="D433" s="145" t="s">
        <v>154</v>
      </c>
      <c r="E433" s="152" t="s">
        <v>1</v>
      </c>
      <c r="F433" s="153" t="s">
        <v>1108</v>
      </c>
      <c r="H433" s="154">
        <v>59.4</v>
      </c>
      <c r="I433" s="155"/>
      <c r="L433" s="151"/>
      <c r="M433" s="156"/>
      <c r="T433" s="157"/>
      <c r="AT433" s="152" t="s">
        <v>154</v>
      </c>
      <c r="AU433" s="152" t="s">
        <v>152</v>
      </c>
      <c r="AV433" s="13" t="s">
        <v>152</v>
      </c>
      <c r="AW433" s="13" t="s">
        <v>34</v>
      </c>
      <c r="AX433" s="13" t="s">
        <v>78</v>
      </c>
      <c r="AY433" s="152" t="s">
        <v>144</v>
      </c>
    </row>
    <row r="434" spans="2:51" s="12" customFormat="1" ht="10.2">
      <c r="B434" s="144"/>
      <c r="D434" s="145" t="s">
        <v>154</v>
      </c>
      <c r="E434" s="146" t="s">
        <v>1</v>
      </c>
      <c r="F434" s="147" t="s">
        <v>306</v>
      </c>
      <c r="H434" s="146" t="s">
        <v>1</v>
      </c>
      <c r="I434" s="148"/>
      <c r="L434" s="144"/>
      <c r="M434" s="149"/>
      <c r="T434" s="150"/>
      <c r="AT434" s="146" t="s">
        <v>154</v>
      </c>
      <c r="AU434" s="146" t="s">
        <v>152</v>
      </c>
      <c r="AV434" s="12" t="s">
        <v>86</v>
      </c>
      <c r="AW434" s="12" t="s">
        <v>34</v>
      </c>
      <c r="AX434" s="12" t="s">
        <v>78</v>
      </c>
      <c r="AY434" s="146" t="s">
        <v>144</v>
      </c>
    </row>
    <row r="435" spans="2:51" s="12" customFormat="1" ht="10.2">
      <c r="B435" s="144"/>
      <c r="D435" s="145" t="s">
        <v>154</v>
      </c>
      <c r="E435" s="146" t="s">
        <v>1</v>
      </c>
      <c r="F435" s="147" t="s">
        <v>1109</v>
      </c>
      <c r="H435" s="146" t="s">
        <v>1</v>
      </c>
      <c r="I435" s="148"/>
      <c r="L435" s="144"/>
      <c r="M435" s="149"/>
      <c r="T435" s="150"/>
      <c r="AT435" s="146" t="s">
        <v>154</v>
      </c>
      <c r="AU435" s="146" t="s">
        <v>152</v>
      </c>
      <c r="AV435" s="12" t="s">
        <v>86</v>
      </c>
      <c r="AW435" s="12" t="s">
        <v>34</v>
      </c>
      <c r="AX435" s="12" t="s">
        <v>78</v>
      </c>
      <c r="AY435" s="146" t="s">
        <v>144</v>
      </c>
    </row>
    <row r="436" spans="2:51" s="13" customFormat="1" ht="10.2">
      <c r="B436" s="151"/>
      <c r="D436" s="145" t="s">
        <v>154</v>
      </c>
      <c r="E436" s="152" t="s">
        <v>1</v>
      </c>
      <c r="F436" s="153" t="s">
        <v>1110</v>
      </c>
      <c r="H436" s="154">
        <v>59.9</v>
      </c>
      <c r="I436" s="155"/>
      <c r="L436" s="151"/>
      <c r="M436" s="156"/>
      <c r="T436" s="157"/>
      <c r="AT436" s="152" t="s">
        <v>154</v>
      </c>
      <c r="AU436" s="152" t="s">
        <v>152</v>
      </c>
      <c r="AV436" s="13" t="s">
        <v>152</v>
      </c>
      <c r="AW436" s="13" t="s">
        <v>34</v>
      </c>
      <c r="AX436" s="13" t="s">
        <v>78</v>
      </c>
      <c r="AY436" s="152" t="s">
        <v>144</v>
      </c>
    </row>
    <row r="437" spans="2:51" s="12" customFormat="1" ht="10.2">
      <c r="B437" s="144"/>
      <c r="D437" s="145" t="s">
        <v>154</v>
      </c>
      <c r="E437" s="146" t="s">
        <v>1</v>
      </c>
      <c r="F437" s="147" t="s">
        <v>294</v>
      </c>
      <c r="H437" s="146" t="s">
        <v>1</v>
      </c>
      <c r="I437" s="148"/>
      <c r="L437" s="144"/>
      <c r="M437" s="149"/>
      <c r="T437" s="150"/>
      <c r="AT437" s="146" t="s">
        <v>154</v>
      </c>
      <c r="AU437" s="146" t="s">
        <v>152</v>
      </c>
      <c r="AV437" s="12" t="s">
        <v>86</v>
      </c>
      <c r="AW437" s="12" t="s">
        <v>34</v>
      </c>
      <c r="AX437" s="12" t="s">
        <v>78</v>
      </c>
      <c r="AY437" s="146" t="s">
        <v>144</v>
      </c>
    </row>
    <row r="438" spans="2:51" s="12" customFormat="1" ht="10.2">
      <c r="B438" s="144"/>
      <c r="D438" s="145" t="s">
        <v>154</v>
      </c>
      <c r="E438" s="146" t="s">
        <v>1</v>
      </c>
      <c r="F438" s="147" t="s">
        <v>1111</v>
      </c>
      <c r="H438" s="146" t="s">
        <v>1</v>
      </c>
      <c r="I438" s="148"/>
      <c r="L438" s="144"/>
      <c r="M438" s="149"/>
      <c r="T438" s="150"/>
      <c r="AT438" s="146" t="s">
        <v>154</v>
      </c>
      <c r="AU438" s="146" t="s">
        <v>152</v>
      </c>
      <c r="AV438" s="12" t="s">
        <v>86</v>
      </c>
      <c r="AW438" s="12" t="s">
        <v>34</v>
      </c>
      <c r="AX438" s="12" t="s">
        <v>78</v>
      </c>
      <c r="AY438" s="146" t="s">
        <v>144</v>
      </c>
    </row>
    <row r="439" spans="2:51" s="13" customFormat="1" ht="10.2">
      <c r="B439" s="151"/>
      <c r="D439" s="145" t="s">
        <v>154</v>
      </c>
      <c r="E439" s="152" t="s">
        <v>1</v>
      </c>
      <c r="F439" s="153" t="s">
        <v>1112</v>
      </c>
      <c r="H439" s="154">
        <v>64.8</v>
      </c>
      <c r="I439" s="155"/>
      <c r="L439" s="151"/>
      <c r="M439" s="156"/>
      <c r="T439" s="157"/>
      <c r="AT439" s="152" t="s">
        <v>154</v>
      </c>
      <c r="AU439" s="152" t="s">
        <v>152</v>
      </c>
      <c r="AV439" s="13" t="s">
        <v>152</v>
      </c>
      <c r="AW439" s="13" t="s">
        <v>34</v>
      </c>
      <c r="AX439" s="13" t="s">
        <v>78</v>
      </c>
      <c r="AY439" s="152" t="s">
        <v>144</v>
      </c>
    </row>
    <row r="440" spans="2:51" s="14" customFormat="1" ht="10.2">
      <c r="B440" s="158"/>
      <c r="D440" s="145" t="s">
        <v>154</v>
      </c>
      <c r="E440" s="159" t="s">
        <v>1</v>
      </c>
      <c r="F440" s="160" t="s">
        <v>158</v>
      </c>
      <c r="H440" s="161">
        <v>363.5</v>
      </c>
      <c r="I440" s="162"/>
      <c r="L440" s="158"/>
      <c r="M440" s="163"/>
      <c r="T440" s="164"/>
      <c r="AT440" s="159" t="s">
        <v>154</v>
      </c>
      <c r="AU440" s="159" t="s">
        <v>152</v>
      </c>
      <c r="AV440" s="14" t="s">
        <v>151</v>
      </c>
      <c r="AW440" s="14" t="s">
        <v>34</v>
      </c>
      <c r="AX440" s="14" t="s">
        <v>86</v>
      </c>
      <c r="AY440" s="159" t="s">
        <v>144</v>
      </c>
    </row>
    <row r="441" spans="2:65" s="1" customFormat="1" ht="37.8" customHeight="1">
      <c r="B441" s="31"/>
      <c r="C441" s="131" t="s">
        <v>240</v>
      </c>
      <c r="D441" s="131" t="s">
        <v>146</v>
      </c>
      <c r="E441" s="132" t="s">
        <v>1219</v>
      </c>
      <c r="F441" s="133" t="s">
        <v>1220</v>
      </c>
      <c r="G441" s="134" t="s">
        <v>149</v>
      </c>
      <c r="H441" s="135">
        <v>824.958</v>
      </c>
      <c r="I441" s="136"/>
      <c r="J441" s="137">
        <f>ROUND(I441*H441,2)</f>
        <v>0</v>
      </c>
      <c r="K441" s="133" t="s">
        <v>150</v>
      </c>
      <c r="L441" s="31"/>
      <c r="M441" s="138" t="s">
        <v>1</v>
      </c>
      <c r="N441" s="139" t="s">
        <v>44</v>
      </c>
      <c r="P441" s="140">
        <f>O441*H441</f>
        <v>0</v>
      </c>
      <c r="Q441" s="140">
        <v>0</v>
      </c>
      <c r="R441" s="140">
        <f>Q441*H441</f>
        <v>0</v>
      </c>
      <c r="S441" s="140">
        <v>0.004</v>
      </c>
      <c r="T441" s="141">
        <f>S441*H441</f>
        <v>3.299832</v>
      </c>
      <c r="AR441" s="142" t="s">
        <v>151</v>
      </c>
      <c r="AT441" s="142" t="s">
        <v>146</v>
      </c>
      <c r="AU441" s="142" t="s">
        <v>152</v>
      </c>
      <c r="AY441" s="16" t="s">
        <v>144</v>
      </c>
      <c r="BE441" s="143">
        <f>IF(N441="základní",J441,0)</f>
        <v>0</v>
      </c>
      <c r="BF441" s="143">
        <f>IF(N441="snížená",J441,0)</f>
        <v>0</v>
      </c>
      <c r="BG441" s="143">
        <f>IF(N441="zákl. přenesená",J441,0)</f>
        <v>0</v>
      </c>
      <c r="BH441" s="143">
        <f>IF(N441="sníž. přenesená",J441,0)</f>
        <v>0</v>
      </c>
      <c r="BI441" s="143">
        <f>IF(N441="nulová",J441,0)</f>
        <v>0</v>
      </c>
      <c r="BJ441" s="16" t="s">
        <v>152</v>
      </c>
      <c r="BK441" s="143">
        <f>ROUND(I441*H441,2)</f>
        <v>0</v>
      </c>
      <c r="BL441" s="16" t="s">
        <v>151</v>
      </c>
      <c r="BM441" s="142" t="s">
        <v>1221</v>
      </c>
    </row>
    <row r="442" spans="2:51" s="12" customFormat="1" ht="10.2">
      <c r="B442" s="144"/>
      <c r="D442" s="145" t="s">
        <v>154</v>
      </c>
      <c r="E442" s="146" t="s">
        <v>1</v>
      </c>
      <c r="F442" s="147" t="s">
        <v>1218</v>
      </c>
      <c r="H442" s="146" t="s">
        <v>1</v>
      </c>
      <c r="I442" s="148"/>
      <c r="L442" s="144"/>
      <c r="M442" s="149"/>
      <c r="T442" s="150"/>
      <c r="AT442" s="146" t="s">
        <v>154</v>
      </c>
      <c r="AU442" s="146" t="s">
        <v>152</v>
      </c>
      <c r="AV442" s="12" t="s">
        <v>86</v>
      </c>
      <c r="AW442" s="12" t="s">
        <v>34</v>
      </c>
      <c r="AX442" s="12" t="s">
        <v>78</v>
      </c>
      <c r="AY442" s="146" t="s">
        <v>144</v>
      </c>
    </row>
    <row r="443" spans="2:51" s="12" customFormat="1" ht="10.2">
      <c r="B443" s="144"/>
      <c r="D443" s="145" t="s">
        <v>154</v>
      </c>
      <c r="E443" s="146" t="s">
        <v>1</v>
      </c>
      <c r="F443" s="147" t="s">
        <v>298</v>
      </c>
      <c r="H443" s="146" t="s">
        <v>1</v>
      </c>
      <c r="I443" s="148"/>
      <c r="L443" s="144"/>
      <c r="M443" s="149"/>
      <c r="T443" s="150"/>
      <c r="AT443" s="146" t="s">
        <v>154</v>
      </c>
      <c r="AU443" s="146" t="s">
        <v>152</v>
      </c>
      <c r="AV443" s="12" t="s">
        <v>86</v>
      </c>
      <c r="AW443" s="12" t="s">
        <v>34</v>
      </c>
      <c r="AX443" s="12" t="s">
        <v>78</v>
      </c>
      <c r="AY443" s="146" t="s">
        <v>144</v>
      </c>
    </row>
    <row r="444" spans="2:51" s="12" customFormat="1" ht="10.2">
      <c r="B444" s="144"/>
      <c r="D444" s="145" t="s">
        <v>154</v>
      </c>
      <c r="E444" s="146" t="s">
        <v>1</v>
      </c>
      <c r="F444" s="147" t="s">
        <v>1116</v>
      </c>
      <c r="H444" s="146" t="s">
        <v>1</v>
      </c>
      <c r="I444" s="148"/>
      <c r="L444" s="144"/>
      <c r="M444" s="149"/>
      <c r="T444" s="150"/>
      <c r="AT444" s="146" t="s">
        <v>154</v>
      </c>
      <c r="AU444" s="146" t="s">
        <v>152</v>
      </c>
      <c r="AV444" s="12" t="s">
        <v>86</v>
      </c>
      <c r="AW444" s="12" t="s">
        <v>34</v>
      </c>
      <c r="AX444" s="12" t="s">
        <v>78</v>
      </c>
      <c r="AY444" s="146" t="s">
        <v>144</v>
      </c>
    </row>
    <row r="445" spans="2:51" s="12" customFormat="1" ht="10.2">
      <c r="B445" s="144"/>
      <c r="D445" s="145" t="s">
        <v>154</v>
      </c>
      <c r="E445" s="146" t="s">
        <v>1</v>
      </c>
      <c r="F445" s="147" t="s">
        <v>1117</v>
      </c>
      <c r="H445" s="146" t="s">
        <v>1</v>
      </c>
      <c r="I445" s="148"/>
      <c r="L445" s="144"/>
      <c r="M445" s="149"/>
      <c r="T445" s="150"/>
      <c r="AT445" s="146" t="s">
        <v>154</v>
      </c>
      <c r="AU445" s="146" t="s">
        <v>152</v>
      </c>
      <c r="AV445" s="12" t="s">
        <v>86</v>
      </c>
      <c r="AW445" s="12" t="s">
        <v>34</v>
      </c>
      <c r="AX445" s="12" t="s">
        <v>78</v>
      </c>
      <c r="AY445" s="146" t="s">
        <v>144</v>
      </c>
    </row>
    <row r="446" spans="2:51" s="13" customFormat="1" ht="10.2">
      <c r="B446" s="151"/>
      <c r="D446" s="145" t="s">
        <v>154</v>
      </c>
      <c r="E446" s="152" t="s">
        <v>1</v>
      </c>
      <c r="F446" s="153" t="s">
        <v>1118</v>
      </c>
      <c r="H446" s="154">
        <v>58.364</v>
      </c>
      <c r="I446" s="155"/>
      <c r="L446" s="151"/>
      <c r="M446" s="156"/>
      <c r="T446" s="157"/>
      <c r="AT446" s="152" t="s">
        <v>154</v>
      </c>
      <c r="AU446" s="152" t="s">
        <v>152</v>
      </c>
      <c r="AV446" s="13" t="s">
        <v>152</v>
      </c>
      <c r="AW446" s="13" t="s">
        <v>34</v>
      </c>
      <c r="AX446" s="13" t="s">
        <v>78</v>
      </c>
      <c r="AY446" s="152" t="s">
        <v>144</v>
      </c>
    </row>
    <row r="447" spans="2:51" s="12" customFormat="1" ht="10.2">
      <c r="B447" s="144"/>
      <c r="D447" s="145" t="s">
        <v>154</v>
      </c>
      <c r="E447" s="146" t="s">
        <v>1</v>
      </c>
      <c r="F447" s="147" t="s">
        <v>262</v>
      </c>
      <c r="H447" s="146" t="s">
        <v>1</v>
      </c>
      <c r="I447" s="148"/>
      <c r="L447" s="144"/>
      <c r="M447" s="149"/>
      <c r="T447" s="150"/>
      <c r="AT447" s="146" t="s">
        <v>154</v>
      </c>
      <c r="AU447" s="146" t="s">
        <v>152</v>
      </c>
      <c r="AV447" s="12" t="s">
        <v>86</v>
      </c>
      <c r="AW447" s="12" t="s">
        <v>34</v>
      </c>
      <c r="AX447" s="12" t="s">
        <v>78</v>
      </c>
      <c r="AY447" s="146" t="s">
        <v>144</v>
      </c>
    </row>
    <row r="448" spans="2:51" s="13" customFormat="1" ht="10.2">
      <c r="B448" s="151"/>
      <c r="D448" s="145" t="s">
        <v>154</v>
      </c>
      <c r="E448" s="152" t="s">
        <v>1</v>
      </c>
      <c r="F448" s="153" t="s">
        <v>1119</v>
      </c>
      <c r="H448" s="154">
        <v>-2.51</v>
      </c>
      <c r="I448" s="155"/>
      <c r="L448" s="151"/>
      <c r="M448" s="156"/>
      <c r="T448" s="157"/>
      <c r="AT448" s="152" t="s">
        <v>154</v>
      </c>
      <c r="AU448" s="152" t="s">
        <v>152</v>
      </c>
      <c r="AV448" s="13" t="s">
        <v>152</v>
      </c>
      <c r="AW448" s="13" t="s">
        <v>34</v>
      </c>
      <c r="AX448" s="13" t="s">
        <v>78</v>
      </c>
      <c r="AY448" s="152" t="s">
        <v>144</v>
      </c>
    </row>
    <row r="449" spans="2:51" s="12" customFormat="1" ht="10.2">
      <c r="B449" s="144"/>
      <c r="D449" s="145" t="s">
        <v>154</v>
      </c>
      <c r="E449" s="146" t="s">
        <v>1</v>
      </c>
      <c r="F449" s="147" t="s">
        <v>1146</v>
      </c>
      <c r="H449" s="146" t="s">
        <v>1</v>
      </c>
      <c r="I449" s="148"/>
      <c r="L449" s="144"/>
      <c r="M449" s="149"/>
      <c r="T449" s="150"/>
      <c r="AT449" s="146" t="s">
        <v>154</v>
      </c>
      <c r="AU449" s="146" t="s">
        <v>152</v>
      </c>
      <c r="AV449" s="12" t="s">
        <v>86</v>
      </c>
      <c r="AW449" s="12" t="s">
        <v>34</v>
      </c>
      <c r="AX449" s="12" t="s">
        <v>78</v>
      </c>
      <c r="AY449" s="146" t="s">
        <v>144</v>
      </c>
    </row>
    <row r="450" spans="2:51" s="13" customFormat="1" ht="10.2">
      <c r="B450" s="151"/>
      <c r="D450" s="145" t="s">
        <v>154</v>
      </c>
      <c r="E450" s="152" t="s">
        <v>1</v>
      </c>
      <c r="F450" s="153" t="s">
        <v>1159</v>
      </c>
      <c r="H450" s="154">
        <v>158.6</v>
      </c>
      <c r="I450" s="155"/>
      <c r="L450" s="151"/>
      <c r="M450" s="156"/>
      <c r="T450" s="157"/>
      <c r="AT450" s="152" t="s">
        <v>154</v>
      </c>
      <c r="AU450" s="152" t="s">
        <v>152</v>
      </c>
      <c r="AV450" s="13" t="s">
        <v>152</v>
      </c>
      <c r="AW450" s="13" t="s">
        <v>34</v>
      </c>
      <c r="AX450" s="13" t="s">
        <v>78</v>
      </c>
      <c r="AY450" s="152" t="s">
        <v>144</v>
      </c>
    </row>
    <row r="451" spans="2:51" s="12" customFormat="1" ht="10.2">
      <c r="B451" s="144"/>
      <c r="D451" s="145" t="s">
        <v>154</v>
      </c>
      <c r="E451" s="146" t="s">
        <v>1</v>
      </c>
      <c r="F451" s="147" t="s">
        <v>262</v>
      </c>
      <c r="H451" s="146" t="s">
        <v>1</v>
      </c>
      <c r="I451" s="148"/>
      <c r="L451" s="144"/>
      <c r="M451" s="149"/>
      <c r="T451" s="150"/>
      <c r="AT451" s="146" t="s">
        <v>154</v>
      </c>
      <c r="AU451" s="146" t="s">
        <v>152</v>
      </c>
      <c r="AV451" s="12" t="s">
        <v>86</v>
      </c>
      <c r="AW451" s="12" t="s">
        <v>34</v>
      </c>
      <c r="AX451" s="12" t="s">
        <v>78</v>
      </c>
      <c r="AY451" s="146" t="s">
        <v>144</v>
      </c>
    </row>
    <row r="452" spans="2:51" s="13" customFormat="1" ht="40.8">
      <c r="B452" s="151"/>
      <c r="D452" s="145" t="s">
        <v>154</v>
      </c>
      <c r="E452" s="152" t="s">
        <v>1</v>
      </c>
      <c r="F452" s="153" t="s">
        <v>1160</v>
      </c>
      <c r="H452" s="154">
        <v>-44.444</v>
      </c>
      <c r="I452" s="155"/>
      <c r="L452" s="151"/>
      <c r="M452" s="156"/>
      <c r="T452" s="157"/>
      <c r="AT452" s="152" t="s">
        <v>154</v>
      </c>
      <c r="AU452" s="152" t="s">
        <v>152</v>
      </c>
      <c r="AV452" s="13" t="s">
        <v>152</v>
      </c>
      <c r="AW452" s="13" t="s">
        <v>34</v>
      </c>
      <c r="AX452" s="13" t="s">
        <v>78</v>
      </c>
      <c r="AY452" s="152" t="s">
        <v>144</v>
      </c>
    </row>
    <row r="453" spans="2:51" s="13" customFormat="1" ht="10.2">
      <c r="B453" s="151"/>
      <c r="D453" s="145" t="s">
        <v>154</v>
      </c>
      <c r="E453" s="152" t="s">
        <v>1</v>
      </c>
      <c r="F453" s="153" t="s">
        <v>1161</v>
      </c>
      <c r="H453" s="154">
        <v>-5.84</v>
      </c>
      <c r="I453" s="155"/>
      <c r="L453" s="151"/>
      <c r="M453" s="156"/>
      <c r="T453" s="157"/>
      <c r="AT453" s="152" t="s">
        <v>154</v>
      </c>
      <c r="AU453" s="152" t="s">
        <v>152</v>
      </c>
      <c r="AV453" s="13" t="s">
        <v>152</v>
      </c>
      <c r="AW453" s="13" t="s">
        <v>34</v>
      </c>
      <c r="AX453" s="13" t="s">
        <v>78</v>
      </c>
      <c r="AY453" s="152" t="s">
        <v>144</v>
      </c>
    </row>
    <row r="454" spans="2:51" s="12" customFormat="1" ht="10.2">
      <c r="B454" s="144"/>
      <c r="D454" s="145" t="s">
        <v>154</v>
      </c>
      <c r="E454" s="146" t="s">
        <v>1</v>
      </c>
      <c r="F454" s="147" t="s">
        <v>1131</v>
      </c>
      <c r="H454" s="146" t="s">
        <v>1</v>
      </c>
      <c r="I454" s="148"/>
      <c r="L454" s="144"/>
      <c r="M454" s="149"/>
      <c r="T454" s="150"/>
      <c r="AT454" s="146" t="s">
        <v>154</v>
      </c>
      <c r="AU454" s="146" t="s">
        <v>152</v>
      </c>
      <c r="AV454" s="12" t="s">
        <v>86</v>
      </c>
      <c r="AW454" s="12" t="s">
        <v>34</v>
      </c>
      <c r="AX454" s="12" t="s">
        <v>78</v>
      </c>
      <c r="AY454" s="146" t="s">
        <v>144</v>
      </c>
    </row>
    <row r="455" spans="2:51" s="13" customFormat="1" ht="10.2">
      <c r="B455" s="151"/>
      <c r="D455" s="145" t="s">
        <v>154</v>
      </c>
      <c r="E455" s="152" t="s">
        <v>1</v>
      </c>
      <c r="F455" s="153" t="s">
        <v>1162</v>
      </c>
      <c r="H455" s="154">
        <v>18.135</v>
      </c>
      <c r="I455" s="155"/>
      <c r="L455" s="151"/>
      <c r="M455" s="156"/>
      <c r="T455" s="157"/>
      <c r="AT455" s="152" t="s">
        <v>154</v>
      </c>
      <c r="AU455" s="152" t="s">
        <v>152</v>
      </c>
      <c r="AV455" s="13" t="s">
        <v>152</v>
      </c>
      <c r="AW455" s="13" t="s">
        <v>34</v>
      </c>
      <c r="AX455" s="13" t="s">
        <v>78</v>
      </c>
      <c r="AY455" s="152" t="s">
        <v>144</v>
      </c>
    </row>
    <row r="456" spans="2:51" s="12" customFormat="1" ht="10.2">
      <c r="B456" s="144"/>
      <c r="D456" s="145" t="s">
        <v>154</v>
      </c>
      <c r="E456" s="146" t="s">
        <v>1</v>
      </c>
      <c r="F456" s="147" t="s">
        <v>262</v>
      </c>
      <c r="H456" s="146" t="s">
        <v>1</v>
      </c>
      <c r="I456" s="148"/>
      <c r="L456" s="144"/>
      <c r="M456" s="149"/>
      <c r="T456" s="150"/>
      <c r="AT456" s="146" t="s">
        <v>154</v>
      </c>
      <c r="AU456" s="146" t="s">
        <v>152</v>
      </c>
      <c r="AV456" s="12" t="s">
        <v>86</v>
      </c>
      <c r="AW456" s="12" t="s">
        <v>34</v>
      </c>
      <c r="AX456" s="12" t="s">
        <v>78</v>
      </c>
      <c r="AY456" s="146" t="s">
        <v>144</v>
      </c>
    </row>
    <row r="457" spans="2:51" s="13" customFormat="1" ht="10.2">
      <c r="B457" s="151"/>
      <c r="D457" s="145" t="s">
        <v>154</v>
      </c>
      <c r="E457" s="152" t="s">
        <v>1</v>
      </c>
      <c r="F457" s="153" t="s">
        <v>1163</v>
      </c>
      <c r="H457" s="154">
        <v>-1.371</v>
      </c>
      <c r="I457" s="155"/>
      <c r="L457" s="151"/>
      <c r="M457" s="156"/>
      <c r="T457" s="157"/>
      <c r="AT457" s="152" t="s">
        <v>154</v>
      </c>
      <c r="AU457" s="152" t="s">
        <v>152</v>
      </c>
      <c r="AV457" s="13" t="s">
        <v>152</v>
      </c>
      <c r="AW457" s="13" t="s">
        <v>34</v>
      </c>
      <c r="AX457" s="13" t="s">
        <v>78</v>
      </c>
      <c r="AY457" s="152" t="s">
        <v>144</v>
      </c>
    </row>
    <row r="458" spans="2:51" s="12" customFormat="1" ht="10.2">
      <c r="B458" s="144"/>
      <c r="D458" s="145" t="s">
        <v>154</v>
      </c>
      <c r="E458" s="146" t="s">
        <v>1</v>
      </c>
      <c r="F458" s="147" t="s">
        <v>1164</v>
      </c>
      <c r="H458" s="146" t="s">
        <v>1</v>
      </c>
      <c r="I458" s="148"/>
      <c r="L458" s="144"/>
      <c r="M458" s="149"/>
      <c r="T458" s="150"/>
      <c r="AT458" s="146" t="s">
        <v>154</v>
      </c>
      <c r="AU458" s="146" t="s">
        <v>152</v>
      </c>
      <c r="AV458" s="12" t="s">
        <v>86</v>
      </c>
      <c r="AW458" s="12" t="s">
        <v>34</v>
      </c>
      <c r="AX458" s="12" t="s">
        <v>78</v>
      </c>
      <c r="AY458" s="146" t="s">
        <v>144</v>
      </c>
    </row>
    <row r="459" spans="2:51" s="13" customFormat="1" ht="10.2">
      <c r="B459" s="151"/>
      <c r="D459" s="145" t="s">
        <v>154</v>
      </c>
      <c r="E459" s="152" t="s">
        <v>1</v>
      </c>
      <c r="F459" s="153" t="s">
        <v>1165</v>
      </c>
      <c r="H459" s="154">
        <v>-7.746</v>
      </c>
      <c r="I459" s="155"/>
      <c r="L459" s="151"/>
      <c r="M459" s="156"/>
      <c r="T459" s="157"/>
      <c r="AT459" s="152" t="s">
        <v>154</v>
      </c>
      <c r="AU459" s="152" t="s">
        <v>152</v>
      </c>
      <c r="AV459" s="13" t="s">
        <v>152</v>
      </c>
      <c r="AW459" s="13" t="s">
        <v>34</v>
      </c>
      <c r="AX459" s="13" t="s">
        <v>78</v>
      </c>
      <c r="AY459" s="152" t="s">
        <v>144</v>
      </c>
    </row>
    <row r="460" spans="2:51" s="12" customFormat="1" ht="10.2">
      <c r="B460" s="144"/>
      <c r="D460" s="145" t="s">
        <v>154</v>
      </c>
      <c r="E460" s="146" t="s">
        <v>1</v>
      </c>
      <c r="F460" s="147" t="s">
        <v>300</v>
      </c>
      <c r="H460" s="146" t="s">
        <v>1</v>
      </c>
      <c r="I460" s="148"/>
      <c r="L460" s="144"/>
      <c r="M460" s="149"/>
      <c r="T460" s="150"/>
      <c r="AT460" s="146" t="s">
        <v>154</v>
      </c>
      <c r="AU460" s="146" t="s">
        <v>152</v>
      </c>
      <c r="AV460" s="12" t="s">
        <v>86</v>
      </c>
      <c r="AW460" s="12" t="s">
        <v>34</v>
      </c>
      <c r="AX460" s="12" t="s">
        <v>78</v>
      </c>
      <c r="AY460" s="146" t="s">
        <v>144</v>
      </c>
    </row>
    <row r="461" spans="2:51" s="12" customFormat="1" ht="10.2">
      <c r="B461" s="144"/>
      <c r="D461" s="145" t="s">
        <v>154</v>
      </c>
      <c r="E461" s="146" t="s">
        <v>1</v>
      </c>
      <c r="F461" s="147" t="s">
        <v>1116</v>
      </c>
      <c r="H461" s="146" t="s">
        <v>1</v>
      </c>
      <c r="I461" s="148"/>
      <c r="L461" s="144"/>
      <c r="M461" s="149"/>
      <c r="T461" s="150"/>
      <c r="AT461" s="146" t="s">
        <v>154</v>
      </c>
      <c r="AU461" s="146" t="s">
        <v>152</v>
      </c>
      <c r="AV461" s="12" t="s">
        <v>86</v>
      </c>
      <c r="AW461" s="12" t="s">
        <v>34</v>
      </c>
      <c r="AX461" s="12" t="s">
        <v>78</v>
      </c>
      <c r="AY461" s="146" t="s">
        <v>144</v>
      </c>
    </row>
    <row r="462" spans="2:51" s="12" customFormat="1" ht="10.2">
      <c r="B462" s="144"/>
      <c r="D462" s="145" t="s">
        <v>154</v>
      </c>
      <c r="E462" s="146" t="s">
        <v>1</v>
      </c>
      <c r="F462" s="147" t="s">
        <v>1120</v>
      </c>
      <c r="H462" s="146" t="s">
        <v>1</v>
      </c>
      <c r="I462" s="148"/>
      <c r="L462" s="144"/>
      <c r="M462" s="149"/>
      <c r="T462" s="150"/>
      <c r="AT462" s="146" t="s">
        <v>154</v>
      </c>
      <c r="AU462" s="146" t="s">
        <v>152</v>
      </c>
      <c r="AV462" s="12" t="s">
        <v>86</v>
      </c>
      <c r="AW462" s="12" t="s">
        <v>34</v>
      </c>
      <c r="AX462" s="12" t="s">
        <v>78</v>
      </c>
      <c r="AY462" s="146" t="s">
        <v>144</v>
      </c>
    </row>
    <row r="463" spans="2:51" s="13" customFormat="1" ht="10.2">
      <c r="B463" s="151"/>
      <c r="D463" s="145" t="s">
        <v>154</v>
      </c>
      <c r="E463" s="152" t="s">
        <v>1</v>
      </c>
      <c r="F463" s="153" t="s">
        <v>1121</v>
      </c>
      <c r="H463" s="154">
        <v>54.093</v>
      </c>
      <c r="I463" s="155"/>
      <c r="L463" s="151"/>
      <c r="M463" s="156"/>
      <c r="T463" s="157"/>
      <c r="AT463" s="152" t="s">
        <v>154</v>
      </c>
      <c r="AU463" s="152" t="s">
        <v>152</v>
      </c>
      <c r="AV463" s="13" t="s">
        <v>152</v>
      </c>
      <c r="AW463" s="13" t="s">
        <v>34</v>
      </c>
      <c r="AX463" s="13" t="s">
        <v>78</v>
      </c>
      <c r="AY463" s="152" t="s">
        <v>144</v>
      </c>
    </row>
    <row r="464" spans="2:51" s="12" customFormat="1" ht="10.2">
      <c r="B464" s="144"/>
      <c r="D464" s="145" t="s">
        <v>154</v>
      </c>
      <c r="E464" s="146" t="s">
        <v>1</v>
      </c>
      <c r="F464" s="147" t="s">
        <v>262</v>
      </c>
      <c r="H464" s="146" t="s">
        <v>1</v>
      </c>
      <c r="I464" s="148"/>
      <c r="L464" s="144"/>
      <c r="M464" s="149"/>
      <c r="T464" s="150"/>
      <c r="AT464" s="146" t="s">
        <v>154</v>
      </c>
      <c r="AU464" s="146" t="s">
        <v>152</v>
      </c>
      <c r="AV464" s="12" t="s">
        <v>86</v>
      </c>
      <c r="AW464" s="12" t="s">
        <v>34</v>
      </c>
      <c r="AX464" s="12" t="s">
        <v>78</v>
      </c>
      <c r="AY464" s="146" t="s">
        <v>144</v>
      </c>
    </row>
    <row r="465" spans="2:51" s="13" customFormat="1" ht="10.2">
      <c r="B465" s="151"/>
      <c r="D465" s="145" t="s">
        <v>154</v>
      </c>
      <c r="E465" s="152" t="s">
        <v>1</v>
      </c>
      <c r="F465" s="153" t="s">
        <v>1122</v>
      </c>
      <c r="H465" s="154">
        <v>-3.03</v>
      </c>
      <c r="I465" s="155"/>
      <c r="L465" s="151"/>
      <c r="M465" s="156"/>
      <c r="T465" s="157"/>
      <c r="AT465" s="152" t="s">
        <v>154</v>
      </c>
      <c r="AU465" s="152" t="s">
        <v>152</v>
      </c>
      <c r="AV465" s="13" t="s">
        <v>152</v>
      </c>
      <c r="AW465" s="13" t="s">
        <v>34</v>
      </c>
      <c r="AX465" s="13" t="s">
        <v>78</v>
      </c>
      <c r="AY465" s="152" t="s">
        <v>144</v>
      </c>
    </row>
    <row r="466" spans="2:51" s="12" customFormat="1" ht="10.2">
      <c r="B466" s="144"/>
      <c r="D466" s="145" t="s">
        <v>154</v>
      </c>
      <c r="E466" s="146" t="s">
        <v>1</v>
      </c>
      <c r="F466" s="147" t="s">
        <v>1166</v>
      </c>
      <c r="H466" s="146" t="s">
        <v>1</v>
      </c>
      <c r="I466" s="148"/>
      <c r="L466" s="144"/>
      <c r="M466" s="149"/>
      <c r="T466" s="150"/>
      <c r="AT466" s="146" t="s">
        <v>154</v>
      </c>
      <c r="AU466" s="146" t="s">
        <v>152</v>
      </c>
      <c r="AV466" s="12" t="s">
        <v>86</v>
      </c>
      <c r="AW466" s="12" t="s">
        <v>34</v>
      </c>
      <c r="AX466" s="12" t="s">
        <v>78</v>
      </c>
      <c r="AY466" s="146" t="s">
        <v>144</v>
      </c>
    </row>
    <row r="467" spans="2:51" s="13" customFormat="1" ht="20.4">
      <c r="B467" s="151"/>
      <c r="D467" s="145" t="s">
        <v>154</v>
      </c>
      <c r="E467" s="152" t="s">
        <v>1</v>
      </c>
      <c r="F467" s="153" t="s">
        <v>1167</v>
      </c>
      <c r="H467" s="154">
        <v>153.125</v>
      </c>
      <c r="I467" s="155"/>
      <c r="L467" s="151"/>
      <c r="M467" s="156"/>
      <c r="T467" s="157"/>
      <c r="AT467" s="152" t="s">
        <v>154</v>
      </c>
      <c r="AU467" s="152" t="s">
        <v>152</v>
      </c>
      <c r="AV467" s="13" t="s">
        <v>152</v>
      </c>
      <c r="AW467" s="13" t="s">
        <v>34</v>
      </c>
      <c r="AX467" s="13" t="s">
        <v>78</v>
      </c>
      <c r="AY467" s="152" t="s">
        <v>144</v>
      </c>
    </row>
    <row r="468" spans="2:51" s="12" customFormat="1" ht="10.2">
      <c r="B468" s="144"/>
      <c r="D468" s="145" t="s">
        <v>154</v>
      </c>
      <c r="E468" s="146" t="s">
        <v>1</v>
      </c>
      <c r="F468" s="147" t="s">
        <v>262</v>
      </c>
      <c r="H468" s="146" t="s">
        <v>1</v>
      </c>
      <c r="I468" s="148"/>
      <c r="L468" s="144"/>
      <c r="M468" s="149"/>
      <c r="T468" s="150"/>
      <c r="AT468" s="146" t="s">
        <v>154</v>
      </c>
      <c r="AU468" s="146" t="s">
        <v>152</v>
      </c>
      <c r="AV468" s="12" t="s">
        <v>86</v>
      </c>
      <c r="AW468" s="12" t="s">
        <v>34</v>
      </c>
      <c r="AX468" s="12" t="s">
        <v>78</v>
      </c>
      <c r="AY468" s="146" t="s">
        <v>144</v>
      </c>
    </row>
    <row r="469" spans="2:51" s="12" customFormat="1" ht="10.2">
      <c r="B469" s="144"/>
      <c r="D469" s="145" t="s">
        <v>154</v>
      </c>
      <c r="E469" s="146" t="s">
        <v>1</v>
      </c>
      <c r="F469" s="147" t="s">
        <v>1168</v>
      </c>
      <c r="H469" s="146" t="s">
        <v>1</v>
      </c>
      <c r="I469" s="148"/>
      <c r="L469" s="144"/>
      <c r="M469" s="149"/>
      <c r="T469" s="150"/>
      <c r="AT469" s="146" t="s">
        <v>154</v>
      </c>
      <c r="AU469" s="146" t="s">
        <v>152</v>
      </c>
      <c r="AV469" s="12" t="s">
        <v>86</v>
      </c>
      <c r="AW469" s="12" t="s">
        <v>34</v>
      </c>
      <c r="AX469" s="12" t="s">
        <v>78</v>
      </c>
      <c r="AY469" s="146" t="s">
        <v>144</v>
      </c>
    </row>
    <row r="470" spans="2:51" s="13" customFormat="1" ht="30.6">
      <c r="B470" s="151"/>
      <c r="D470" s="145" t="s">
        <v>154</v>
      </c>
      <c r="E470" s="152" t="s">
        <v>1</v>
      </c>
      <c r="F470" s="153" t="s">
        <v>1169</v>
      </c>
      <c r="H470" s="154">
        <v>-17.218</v>
      </c>
      <c r="I470" s="155"/>
      <c r="L470" s="151"/>
      <c r="M470" s="156"/>
      <c r="T470" s="157"/>
      <c r="AT470" s="152" t="s">
        <v>154</v>
      </c>
      <c r="AU470" s="152" t="s">
        <v>152</v>
      </c>
      <c r="AV470" s="13" t="s">
        <v>152</v>
      </c>
      <c r="AW470" s="13" t="s">
        <v>34</v>
      </c>
      <c r="AX470" s="13" t="s">
        <v>78</v>
      </c>
      <c r="AY470" s="152" t="s">
        <v>144</v>
      </c>
    </row>
    <row r="471" spans="2:51" s="12" customFormat="1" ht="20.4">
      <c r="B471" s="144"/>
      <c r="D471" s="145" t="s">
        <v>154</v>
      </c>
      <c r="E471" s="146" t="s">
        <v>1</v>
      </c>
      <c r="F471" s="147" t="s">
        <v>1170</v>
      </c>
      <c r="H471" s="146" t="s">
        <v>1</v>
      </c>
      <c r="I471" s="148"/>
      <c r="L471" s="144"/>
      <c r="M471" s="149"/>
      <c r="T471" s="150"/>
      <c r="AT471" s="146" t="s">
        <v>154</v>
      </c>
      <c r="AU471" s="146" t="s">
        <v>152</v>
      </c>
      <c r="AV471" s="12" t="s">
        <v>86</v>
      </c>
      <c r="AW471" s="12" t="s">
        <v>34</v>
      </c>
      <c r="AX471" s="12" t="s">
        <v>78</v>
      </c>
      <c r="AY471" s="146" t="s">
        <v>144</v>
      </c>
    </row>
    <row r="472" spans="2:51" s="13" customFormat="1" ht="30.6">
      <c r="B472" s="151"/>
      <c r="D472" s="145" t="s">
        <v>154</v>
      </c>
      <c r="E472" s="152" t="s">
        <v>1</v>
      </c>
      <c r="F472" s="153" t="s">
        <v>1171</v>
      </c>
      <c r="H472" s="154">
        <v>-21.383</v>
      </c>
      <c r="I472" s="155"/>
      <c r="L472" s="151"/>
      <c r="M472" s="156"/>
      <c r="T472" s="157"/>
      <c r="AT472" s="152" t="s">
        <v>154</v>
      </c>
      <c r="AU472" s="152" t="s">
        <v>152</v>
      </c>
      <c r="AV472" s="13" t="s">
        <v>152</v>
      </c>
      <c r="AW472" s="13" t="s">
        <v>34</v>
      </c>
      <c r="AX472" s="13" t="s">
        <v>78</v>
      </c>
      <c r="AY472" s="152" t="s">
        <v>144</v>
      </c>
    </row>
    <row r="473" spans="2:51" s="12" customFormat="1" ht="10.2">
      <c r="B473" s="144"/>
      <c r="D473" s="145" t="s">
        <v>154</v>
      </c>
      <c r="E473" s="146" t="s">
        <v>1</v>
      </c>
      <c r="F473" s="147" t="s">
        <v>1172</v>
      </c>
      <c r="H473" s="146" t="s">
        <v>1</v>
      </c>
      <c r="I473" s="148"/>
      <c r="L473" s="144"/>
      <c r="M473" s="149"/>
      <c r="T473" s="150"/>
      <c r="AT473" s="146" t="s">
        <v>154</v>
      </c>
      <c r="AU473" s="146" t="s">
        <v>152</v>
      </c>
      <c r="AV473" s="12" t="s">
        <v>86</v>
      </c>
      <c r="AW473" s="12" t="s">
        <v>34</v>
      </c>
      <c r="AX473" s="12" t="s">
        <v>78</v>
      </c>
      <c r="AY473" s="146" t="s">
        <v>144</v>
      </c>
    </row>
    <row r="474" spans="2:51" s="13" customFormat="1" ht="10.2">
      <c r="B474" s="151"/>
      <c r="D474" s="145" t="s">
        <v>154</v>
      </c>
      <c r="E474" s="152" t="s">
        <v>1</v>
      </c>
      <c r="F474" s="153" t="s">
        <v>1173</v>
      </c>
      <c r="H474" s="154">
        <v>-11.6</v>
      </c>
      <c r="I474" s="155"/>
      <c r="L474" s="151"/>
      <c r="M474" s="156"/>
      <c r="T474" s="157"/>
      <c r="AT474" s="152" t="s">
        <v>154</v>
      </c>
      <c r="AU474" s="152" t="s">
        <v>152</v>
      </c>
      <c r="AV474" s="13" t="s">
        <v>152</v>
      </c>
      <c r="AW474" s="13" t="s">
        <v>34</v>
      </c>
      <c r="AX474" s="13" t="s">
        <v>78</v>
      </c>
      <c r="AY474" s="152" t="s">
        <v>144</v>
      </c>
    </row>
    <row r="475" spans="2:51" s="12" customFormat="1" ht="10.2">
      <c r="B475" s="144"/>
      <c r="D475" s="145" t="s">
        <v>154</v>
      </c>
      <c r="E475" s="146" t="s">
        <v>1</v>
      </c>
      <c r="F475" s="147" t="s">
        <v>1174</v>
      </c>
      <c r="H475" s="146" t="s">
        <v>1</v>
      </c>
      <c r="I475" s="148"/>
      <c r="L475" s="144"/>
      <c r="M475" s="149"/>
      <c r="T475" s="150"/>
      <c r="AT475" s="146" t="s">
        <v>154</v>
      </c>
      <c r="AU475" s="146" t="s">
        <v>152</v>
      </c>
      <c r="AV475" s="12" t="s">
        <v>86</v>
      </c>
      <c r="AW475" s="12" t="s">
        <v>34</v>
      </c>
      <c r="AX475" s="12" t="s">
        <v>78</v>
      </c>
      <c r="AY475" s="146" t="s">
        <v>144</v>
      </c>
    </row>
    <row r="476" spans="2:51" s="13" customFormat="1" ht="10.2">
      <c r="B476" s="151"/>
      <c r="D476" s="145" t="s">
        <v>154</v>
      </c>
      <c r="E476" s="152" t="s">
        <v>1</v>
      </c>
      <c r="F476" s="153" t="s">
        <v>1175</v>
      </c>
      <c r="H476" s="154">
        <v>17.67</v>
      </c>
      <c r="I476" s="155"/>
      <c r="L476" s="151"/>
      <c r="M476" s="156"/>
      <c r="T476" s="157"/>
      <c r="AT476" s="152" t="s">
        <v>154</v>
      </c>
      <c r="AU476" s="152" t="s">
        <v>152</v>
      </c>
      <c r="AV476" s="13" t="s">
        <v>152</v>
      </c>
      <c r="AW476" s="13" t="s">
        <v>34</v>
      </c>
      <c r="AX476" s="13" t="s">
        <v>78</v>
      </c>
      <c r="AY476" s="152" t="s">
        <v>144</v>
      </c>
    </row>
    <row r="477" spans="2:51" s="12" customFormat="1" ht="10.2">
      <c r="B477" s="144"/>
      <c r="D477" s="145" t="s">
        <v>154</v>
      </c>
      <c r="E477" s="146" t="s">
        <v>1</v>
      </c>
      <c r="F477" s="147" t="s">
        <v>262</v>
      </c>
      <c r="H477" s="146" t="s">
        <v>1</v>
      </c>
      <c r="I477" s="148"/>
      <c r="L477" s="144"/>
      <c r="M477" s="149"/>
      <c r="T477" s="150"/>
      <c r="AT477" s="146" t="s">
        <v>154</v>
      </c>
      <c r="AU477" s="146" t="s">
        <v>152</v>
      </c>
      <c r="AV477" s="12" t="s">
        <v>86</v>
      </c>
      <c r="AW477" s="12" t="s">
        <v>34</v>
      </c>
      <c r="AX477" s="12" t="s">
        <v>78</v>
      </c>
      <c r="AY477" s="146" t="s">
        <v>144</v>
      </c>
    </row>
    <row r="478" spans="2:51" s="13" customFormat="1" ht="10.2">
      <c r="B478" s="151"/>
      <c r="D478" s="145" t="s">
        <v>154</v>
      </c>
      <c r="E478" s="152" t="s">
        <v>1</v>
      </c>
      <c r="F478" s="153" t="s">
        <v>1163</v>
      </c>
      <c r="H478" s="154">
        <v>-1.371</v>
      </c>
      <c r="I478" s="155"/>
      <c r="L478" s="151"/>
      <c r="M478" s="156"/>
      <c r="T478" s="157"/>
      <c r="AT478" s="152" t="s">
        <v>154</v>
      </c>
      <c r="AU478" s="152" t="s">
        <v>152</v>
      </c>
      <c r="AV478" s="13" t="s">
        <v>152</v>
      </c>
      <c r="AW478" s="13" t="s">
        <v>34</v>
      </c>
      <c r="AX478" s="13" t="s">
        <v>78</v>
      </c>
      <c r="AY478" s="152" t="s">
        <v>144</v>
      </c>
    </row>
    <row r="479" spans="2:51" s="12" customFormat="1" ht="10.2">
      <c r="B479" s="144"/>
      <c r="D479" s="145" t="s">
        <v>154</v>
      </c>
      <c r="E479" s="146" t="s">
        <v>1</v>
      </c>
      <c r="F479" s="147" t="s">
        <v>1176</v>
      </c>
      <c r="H479" s="146" t="s">
        <v>1</v>
      </c>
      <c r="I479" s="148"/>
      <c r="L479" s="144"/>
      <c r="M479" s="149"/>
      <c r="T479" s="150"/>
      <c r="AT479" s="146" t="s">
        <v>154</v>
      </c>
      <c r="AU479" s="146" t="s">
        <v>152</v>
      </c>
      <c r="AV479" s="12" t="s">
        <v>86</v>
      </c>
      <c r="AW479" s="12" t="s">
        <v>34</v>
      </c>
      <c r="AX479" s="12" t="s">
        <v>78</v>
      </c>
      <c r="AY479" s="146" t="s">
        <v>144</v>
      </c>
    </row>
    <row r="480" spans="2:51" s="13" customFormat="1" ht="10.2">
      <c r="B480" s="151"/>
      <c r="D480" s="145" t="s">
        <v>154</v>
      </c>
      <c r="E480" s="152" t="s">
        <v>1</v>
      </c>
      <c r="F480" s="153" t="s">
        <v>1177</v>
      </c>
      <c r="H480" s="154">
        <v>-7.248</v>
      </c>
      <c r="I480" s="155"/>
      <c r="L480" s="151"/>
      <c r="M480" s="156"/>
      <c r="T480" s="157"/>
      <c r="AT480" s="152" t="s">
        <v>154</v>
      </c>
      <c r="AU480" s="152" t="s">
        <v>152</v>
      </c>
      <c r="AV480" s="13" t="s">
        <v>152</v>
      </c>
      <c r="AW480" s="13" t="s">
        <v>34</v>
      </c>
      <c r="AX480" s="13" t="s">
        <v>78</v>
      </c>
      <c r="AY480" s="152" t="s">
        <v>144</v>
      </c>
    </row>
    <row r="481" spans="2:51" s="12" customFormat="1" ht="10.2">
      <c r="B481" s="144"/>
      <c r="D481" s="145" t="s">
        <v>154</v>
      </c>
      <c r="E481" s="146" t="s">
        <v>1</v>
      </c>
      <c r="F481" s="147" t="s">
        <v>302</v>
      </c>
      <c r="H481" s="146" t="s">
        <v>1</v>
      </c>
      <c r="I481" s="148"/>
      <c r="L481" s="144"/>
      <c r="M481" s="149"/>
      <c r="T481" s="150"/>
      <c r="AT481" s="146" t="s">
        <v>154</v>
      </c>
      <c r="AU481" s="146" t="s">
        <v>152</v>
      </c>
      <c r="AV481" s="12" t="s">
        <v>86</v>
      </c>
      <c r="AW481" s="12" t="s">
        <v>34</v>
      </c>
      <c r="AX481" s="12" t="s">
        <v>78</v>
      </c>
      <c r="AY481" s="146" t="s">
        <v>144</v>
      </c>
    </row>
    <row r="482" spans="2:51" s="12" customFormat="1" ht="10.2">
      <c r="B482" s="144"/>
      <c r="D482" s="145" t="s">
        <v>154</v>
      </c>
      <c r="E482" s="146" t="s">
        <v>1</v>
      </c>
      <c r="F482" s="147" t="s">
        <v>1116</v>
      </c>
      <c r="H482" s="146" t="s">
        <v>1</v>
      </c>
      <c r="I482" s="148"/>
      <c r="L482" s="144"/>
      <c r="M482" s="149"/>
      <c r="T482" s="150"/>
      <c r="AT482" s="146" t="s">
        <v>154</v>
      </c>
      <c r="AU482" s="146" t="s">
        <v>152</v>
      </c>
      <c r="AV482" s="12" t="s">
        <v>86</v>
      </c>
      <c r="AW482" s="12" t="s">
        <v>34</v>
      </c>
      <c r="AX482" s="12" t="s">
        <v>78</v>
      </c>
      <c r="AY482" s="146" t="s">
        <v>144</v>
      </c>
    </row>
    <row r="483" spans="2:51" s="12" customFormat="1" ht="10.2">
      <c r="B483" s="144"/>
      <c r="D483" s="145" t="s">
        <v>154</v>
      </c>
      <c r="E483" s="146" t="s">
        <v>1</v>
      </c>
      <c r="F483" s="147" t="s">
        <v>1123</v>
      </c>
      <c r="H483" s="146" t="s">
        <v>1</v>
      </c>
      <c r="I483" s="148"/>
      <c r="L483" s="144"/>
      <c r="M483" s="149"/>
      <c r="T483" s="150"/>
      <c r="AT483" s="146" t="s">
        <v>154</v>
      </c>
      <c r="AU483" s="146" t="s">
        <v>152</v>
      </c>
      <c r="AV483" s="12" t="s">
        <v>86</v>
      </c>
      <c r="AW483" s="12" t="s">
        <v>34</v>
      </c>
      <c r="AX483" s="12" t="s">
        <v>78</v>
      </c>
      <c r="AY483" s="146" t="s">
        <v>144</v>
      </c>
    </row>
    <row r="484" spans="2:51" s="13" customFormat="1" ht="10.2">
      <c r="B484" s="151"/>
      <c r="D484" s="145" t="s">
        <v>154</v>
      </c>
      <c r="E484" s="152" t="s">
        <v>1</v>
      </c>
      <c r="F484" s="153" t="s">
        <v>1121</v>
      </c>
      <c r="H484" s="154">
        <v>54.093</v>
      </c>
      <c r="I484" s="155"/>
      <c r="L484" s="151"/>
      <c r="M484" s="156"/>
      <c r="T484" s="157"/>
      <c r="AT484" s="152" t="s">
        <v>154</v>
      </c>
      <c r="AU484" s="152" t="s">
        <v>152</v>
      </c>
      <c r="AV484" s="13" t="s">
        <v>152</v>
      </c>
      <c r="AW484" s="13" t="s">
        <v>34</v>
      </c>
      <c r="AX484" s="13" t="s">
        <v>78</v>
      </c>
      <c r="AY484" s="152" t="s">
        <v>144</v>
      </c>
    </row>
    <row r="485" spans="2:51" s="12" customFormat="1" ht="10.2">
      <c r="B485" s="144"/>
      <c r="D485" s="145" t="s">
        <v>154</v>
      </c>
      <c r="E485" s="146" t="s">
        <v>1</v>
      </c>
      <c r="F485" s="147" t="s">
        <v>262</v>
      </c>
      <c r="H485" s="146" t="s">
        <v>1</v>
      </c>
      <c r="I485" s="148"/>
      <c r="L485" s="144"/>
      <c r="M485" s="149"/>
      <c r="T485" s="150"/>
      <c r="AT485" s="146" t="s">
        <v>154</v>
      </c>
      <c r="AU485" s="146" t="s">
        <v>152</v>
      </c>
      <c r="AV485" s="12" t="s">
        <v>86</v>
      </c>
      <c r="AW485" s="12" t="s">
        <v>34</v>
      </c>
      <c r="AX485" s="12" t="s">
        <v>78</v>
      </c>
      <c r="AY485" s="146" t="s">
        <v>144</v>
      </c>
    </row>
    <row r="486" spans="2:51" s="13" customFormat="1" ht="10.2">
      <c r="B486" s="151"/>
      <c r="D486" s="145" t="s">
        <v>154</v>
      </c>
      <c r="E486" s="152" t="s">
        <v>1</v>
      </c>
      <c r="F486" s="153" t="s">
        <v>1122</v>
      </c>
      <c r="H486" s="154">
        <v>-3.03</v>
      </c>
      <c r="I486" s="155"/>
      <c r="L486" s="151"/>
      <c r="M486" s="156"/>
      <c r="T486" s="157"/>
      <c r="AT486" s="152" t="s">
        <v>154</v>
      </c>
      <c r="AU486" s="152" t="s">
        <v>152</v>
      </c>
      <c r="AV486" s="13" t="s">
        <v>152</v>
      </c>
      <c r="AW486" s="13" t="s">
        <v>34</v>
      </c>
      <c r="AX486" s="13" t="s">
        <v>78</v>
      </c>
      <c r="AY486" s="152" t="s">
        <v>144</v>
      </c>
    </row>
    <row r="487" spans="2:51" s="12" customFormat="1" ht="10.2">
      <c r="B487" s="144"/>
      <c r="D487" s="145" t="s">
        <v>154</v>
      </c>
      <c r="E487" s="146" t="s">
        <v>1</v>
      </c>
      <c r="F487" s="147" t="s">
        <v>1178</v>
      </c>
      <c r="H487" s="146" t="s">
        <v>1</v>
      </c>
      <c r="I487" s="148"/>
      <c r="L487" s="144"/>
      <c r="M487" s="149"/>
      <c r="T487" s="150"/>
      <c r="AT487" s="146" t="s">
        <v>154</v>
      </c>
      <c r="AU487" s="146" t="s">
        <v>152</v>
      </c>
      <c r="AV487" s="12" t="s">
        <v>86</v>
      </c>
      <c r="AW487" s="12" t="s">
        <v>34</v>
      </c>
      <c r="AX487" s="12" t="s">
        <v>78</v>
      </c>
      <c r="AY487" s="146" t="s">
        <v>144</v>
      </c>
    </row>
    <row r="488" spans="2:51" s="13" customFormat="1" ht="20.4">
      <c r="B488" s="151"/>
      <c r="D488" s="145" t="s">
        <v>154</v>
      </c>
      <c r="E488" s="152" t="s">
        <v>1</v>
      </c>
      <c r="F488" s="153" t="s">
        <v>1179</v>
      </c>
      <c r="H488" s="154">
        <v>153.291</v>
      </c>
      <c r="I488" s="155"/>
      <c r="L488" s="151"/>
      <c r="M488" s="156"/>
      <c r="T488" s="157"/>
      <c r="AT488" s="152" t="s">
        <v>154</v>
      </c>
      <c r="AU488" s="152" t="s">
        <v>152</v>
      </c>
      <c r="AV488" s="13" t="s">
        <v>152</v>
      </c>
      <c r="AW488" s="13" t="s">
        <v>34</v>
      </c>
      <c r="AX488" s="13" t="s">
        <v>78</v>
      </c>
      <c r="AY488" s="152" t="s">
        <v>144</v>
      </c>
    </row>
    <row r="489" spans="2:51" s="12" customFormat="1" ht="10.2">
      <c r="B489" s="144"/>
      <c r="D489" s="145" t="s">
        <v>154</v>
      </c>
      <c r="E489" s="146" t="s">
        <v>1</v>
      </c>
      <c r="F489" s="147" t="s">
        <v>262</v>
      </c>
      <c r="H489" s="146" t="s">
        <v>1</v>
      </c>
      <c r="I489" s="148"/>
      <c r="L489" s="144"/>
      <c r="M489" s="149"/>
      <c r="T489" s="150"/>
      <c r="AT489" s="146" t="s">
        <v>154</v>
      </c>
      <c r="AU489" s="146" t="s">
        <v>152</v>
      </c>
      <c r="AV489" s="12" t="s">
        <v>86</v>
      </c>
      <c r="AW489" s="12" t="s">
        <v>34</v>
      </c>
      <c r="AX489" s="12" t="s">
        <v>78</v>
      </c>
      <c r="AY489" s="146" t="s">
        <v>144</v>
      </c>
    </row>
    <row r="490" spans="2:51" s="12" customFormat="1" ht="10.2">
      <c r="B490" s="144"/>
      <c r="D490" s="145" t="s">
        <v>154</v>
      </c>
      <c r="E490" s="146" t="s">
        <v>1</v>
      </c>
      <c r="F490" s="147" t="s">
        <v>1168</v>
      </c>
      <c r="H490" s="146" t="s">
        <v>1</v>
      </c>
      <c r="I490" s="148"/>
      <c r="L490" s="144"/>
      <c r="M490" s="149"/>
      <c r="T490" s="150"/>
      <c r="AT490" s="146" t="s">
        <v>154</v>
      </c>
      <c r="AU490" s="146" t="s">
        <v>152</v>
      </c>
      <c r="AV490" s="12" t="s">
        <v>86</v>
      </c>
      <c r="AW490" s="12" t="s">
        <v>34</v>
      </c>
      <c r="AX490" s="12" t="s">
        <v>78</v>
      </c>
      <c r="AY490" s="146" t="s">
        <v>144</v>
      </c>
    </row>
    <row r="491" spans="2:51" s="13" customFormat="1" ht="30.6">
      <c r="B491" s="151"/>
      <c r="D491" s="145" t="s">
        <v>154</v>
      </c>
      <c r="E491" s="152" t="s">
        <v>1</v>
      </c>
      <c r="F491" s="153" t="s">
        <v>1180</v>
      </c>
      <c r="H491" s="154">
        <v>-17.225</v>
      </c>
      <c r="I491" s="155"/>
      <c r="L491" s="151"/>
      <c r="M491" s="156"/>
      <c r="T491" s="157"/>
      <c r="AT491" s="152" t="s">
        <v>154</v>
      </c>
      <c r="AU491" s="152" t="s">
        <v>152</v>
      </c>
      <c r="AV491" s="13" t="s">
        <v>152</v>
      </c>
      <c r="AW491" s="13" t="s">
        <v>34</v>
      </c>
      <c r="AX491" s="13" t="s">
        <v>78</v>
      </c>
      <c r="AY491" s="152" t="s">
        <v>144</v>
      </c>
    </row>
    <row r="492" spans="2:51" s="12" customFormat="1" ht="20.4">
      <c r="B492" s="144"/>
      <c r="D492" s="145" t="s">
        <v>154</v>
      </c>
      <c r="E492" s="146" t="s">
        <v>1</v>
      </c>
      <c r="F492" s="147" t="s">
        <v>1170</v>
      </c>
      <c r="H492" s="146" t="s">
        <v>1</v>
      </c>
      <c r="I492" s="148"/>
      <c r="L492" s="144"/>
      <c r="M492" s="149"/>
      <c r="T492" s="150"/>
      <c r="AT492" s="146" t="s">
        <v>154</v>
      </c>
      <c r="AU492" s="146" t="s">
        <v>152</v>
      </c>
      <c r="AV492" s="12" t="s">
        <v>86</v>
      </c>
      <c r="AW492" s="12" t="s">
        <v>34</v>
      </c>
      <c r="AX492" s="12" t="s">
        <v>78</v>
      </c>
      <c r="AY492" s="146" t="s">
        <v>144</v>
      </c>
    </row>
    <row r="493" spans="2:51" s="13" customFormat="1" ht="30.6">
      <c r="B493" s="151"/>
      <c r="D493" s="145" t="s">
        <v>154</v>
      </c>
      <c r="E493" s="152" t="s">
        <v>1</v>
      </c>
      <c r="F493" s="153" t="s">
        <v>1181</v>
      </c>
      <c r="H493" s="154">
        <v>-23.315</v>
      </c>
      <c r="I493" s="155"/>
      <c r="L493" s="151"/>
      <c r="M493" s="156"/>
      <c r="T493" s="157"/>
      <c r="AT493" s="152" t="s">
        <v>154</v>
      </c>
      <c r="AU493" s="152" t="s">
        <v>152</v>
      </c>
      <c r="AV493" s="13" t="s">
        <v>152</v>
      </c>
      <c r="AW493" s="13" t="s">
        <v>34</v>
      </c>
      <c r="AX493" s="13" t="s">
        <v>78</v>
      </c>
      <c r="AY493" s="152" t="s">
        <v>144</v>
      </c>
    </row>
    <row r="494" spans="2:51" s="12" customFormat="1" ht="10.2">
      <c r="B494" s="144"/>
      <c r="D494" s="145" t="s">
        <v>154</v>
      </c>
      <c r="E494" s="146" t="s">
        <v>1</v>
      </c>
      <c r="F494" s="147" t="s">
        <v>1172</v>
      </c>
      <c r="H494" s="146" t="s">
        <v>1</v>
      </c>
      <c r="I494" s="148"/>
      <c r="L494" s="144"/>
      <c r="M494" s="149"/>
      <c r="T494" s="150"/>
      <c r="AT494" s="146" t="s">
        <v>154</v>
      </c>
      <c r="AU494" s="146" t="s">
        <v>152</v>
      </c>
      <c r="AV494" s="12" t="s">
        <v>86</v>
      </c>
      <c r="AW494" s="12" t="s">
        <v>34</v>
      </c>
      <c r="AX494" s="12" t="s">
        <v>78</v>
      </c>
      <c r="AY494" s="146" t="s">
        <v>144</v>
      </c>
    </row>
    <row r="495" spans="2:51" s="13" customFormat="1" ht="10.2">
      <c r="B495" s="151"/>
      <c r="D495" s="145" t="s">
        <v>154</v>
      </c>
      <c r="E495" s="152" t="s">
        <v>1</v>
      </c>
      <c r="F495" s="153" t="s">
        <v>1173</v>
      </c>
      <c r="H495" s="154">
        <v>-11.6</v>
      </c>
      <c r="I495" s="155"/>
      <c r="L495" s="151"/>
      <c r="M495" s="156"/>
      <c r="T495" s="157"/>
      <c r="AT495" s="152" t="s">
        <v>154</v>
      </c>
      <c r="AU495" s="152" t="s">
        <v>152</v>
      </c>
      <c r="AV495" s="13" t="s">
        <v>152</v>
      </c>
      <c r="AW495" s="13" t="s">
        <v>34</v>
      </c>
      <c r="AX495" s="13" t="s">
        <v>78</v>
      </c>
      <c r="AY495" s="152" t="s">
        <v>144</v>
      </c>
    </row>
    <row r="496" spans="2:51" s="12" customFormat="1" ht="10.2">
      <c r="B496" s="144"/>
      <c r="D496" s="145" t="s">
        <v>154</v>
      </c>
      <c r="E496" s="146" t="s">
        <v>1</v>
      </c>
      <c r="F496" s="147" t="s">
        <v>1182</v>
      </c>
      <c r="H496" s="146" t="s">
        <v>1</v>
      </c>
      <c r="I496" s="148"/>
      <c r="L496" s="144"/>
      <c r="M496" s="149"/>
      <c r="T496" s="150"/>
      <c r="AT496" s="146" t="s">
        <v>154</v>
      </c>
      <c r="AU496" s="146" t="s">
        <v>152</v>
      </c>
      <c r="AV496" s="12" t="s">
        <v>86</v>
      </c>
      <c r="AW496" s="12" t="s">
        <v>34</v>
      </c>
      <c r="AX496" s="12" t="s">
        <v>78</v>
      </c>
      <c r="AY496" s="146" t="s">
        <v>144</v>
      </c>
    </row>
    <row r="497" spans="2:51" s="13" customFormat="1" ht="10.2">
      <c r="B497" s="151"/>
      <c r="D497" s="145" t="s">
        <v>154</v>
      </c>
      <c r="E497" s="152" t="s">
        <v>1</v>
      </c>
      <c r="F497" s="153" t="s">
        <v>1175</v>
      </c>
      <c r="H497" s="154">
        <v>17.67</v>
      </c>
      <c r="I497" s="155"/>
      <c r="L497" s="151"/>
      <c r="M497" s="156"/>
      <c r="T497" s="157"/>
      <c r="AT497" s="152" t="s">
        <v>154</v>
      </c>
      <c r="AU497" s="152" t="s">
        <v>152</v>
      </c>
      <c r="AV497" s="13" t="s">
        <v>152</v>
      </c>
      <c r="AW497" s="13" t="s">
        <v>34</v>
      </c>
      <c r="AX497" s="13" t="s">
        <v>78</v>
      </c>
      <c r="AY497" s="152" t="s">
        <v>144</v>
      </c>
    </row>
    <row r="498" spans="2:51" s="12" customFormat="1" ht="10.2">
      <c r="B498" s="144"/>
      <c r="D498" s="145" t="s">
        <v>154</v>
      </c>
      <c r="E498" s="146" t="s">
        <v>1</v>
      </c>
      <c r="F498" s="147" t="s">
        <v>262</v>
      </c>
      <c r="H498" s="146" t="s">
        <v>1</v>
      </c>
      <c r="I498" s="148"/>
      <c r="L498" s="144"/>
      <c r="M498" s="149"/>
      <c r="T498" s="150"/>
      <c r="AT498" s="146" t="s">
        <v>154</v>
      </c>
      <c r="AU498" s="146" t="s">
        <v>152</v>
      </c>
      <c r="AV498" s="12" t="s">
        <v>86</v>
      </c>
      <c r="AW498" s="12" t="s">
        <v>34</v>
      </c>
      <c r="AX498" s="12" t="s">
        <v>78</v>
      </c>
      <c r="AY498" s="146" t="s">
        <v>144</v>
      </c>
    </row>
    <row r="499" spans="2:51" s="13" customFormat="1" ht="10.2">
      <c r="B499" s="151"/>
      <c r="D499" s="145" t="s">
        <v>154</v>
      </c>
      <c r="E499" s="152" t="s">
        <v>1</v>
      </c>
      <c r="F499" s="153" t="s">
        <v>1163</v>
      </c>
      <c r="H499" s="154">
        <v>-1.371</v>
      </c>
      <c r="I499" s="155"/>
      <c r="L499" s="151"/>
      <c r="M499" s="156"/>
      <c r="T499" s="157"/>
      <c r="AT499" s="152" t="s">
        <v>154</v>
      </c>
      <c r="AU499" s="152" t="s">
        <v>152</v>
      </c>
      <c r="AV499" s="13" t="s">
        <v>152</v>
      </c>
      <c r="AW499" s="13" t="s">
        <v>34</v>
      </c>
      <c r="AX499" s="13" t="s">
        <v>78</v>
      </c>
      <c r="AY499" s="152" t="s">
        <v>144</v>
      </c>
    </row>
    <row r="500" spans="2:51" s="12" customFormat="1" ht="10.2">
      <c r="B500" s="144"/>
      <c r="D500" s="145" t="s">
        <v>154</v>
      </c>
      <c r="E500" s="146" t="s">
        <v>1</v>
      </c>
      <c r="F500" s="147" t="s">
        <v>1176</v>
      </c>
      <c r="H500" s="146" t="s">
        <v>1</v>
      </c>
      <c r="I500" s="148"/>
      <c r="L500" s="144"/>
      <c r="M500" s="149"/>
      <c r="T500" s="150"/>
      <c r="AT500" s="146" t="s">
        <v>154</v>
      </c>
      <c r="AU500" s="146" t="s">
        <v>152</v>
      </c>
      <c r="AV500" s="12" t="s">
        <v>86</v>
      </c>
      <c r="AW500" s="12" t="s">
        <v>34</v>
      </c>
      <c r="AX500" s="12" t="s">
        <v>78</v>
      </c>
      <c r="AY500" s="146" t="s">
        <v>144</v>
      </c>
    </row>
    <row r="501" spans="2:51" s="13" customFormat="1" ht="10.2">
      <c r="B501" s="151"/>
      <c r="D501" s="145" t="s">
        <v>154</v>
      </c>
      <c r="E501" s="152" t="s">
        <v>1</v>
      </c>
      <c r="F501" s="153" t="s">
        <v>1177</v>
      </c>
      <c r="H501" s="154">
        <v>-7.248</v>
      </c>
      <c r="I501" s="155"/>
      <c r="L501" s="151"/>
      <c r="M501" s="156"/>
      <c r="T501" s="157"/>
      <c r="AT501" s="152" t="s">
        <v>154</v>
      </c>
      <c r="AU501" s="152" t="s">
        <v>152</v>
      </c>
      <c r="AV501" s="13" t="s">
        <v>152</v>
      </c>
      <c r="AW501" s="13" t="s">
        <v>34</v>
      </c>
      <c r="AX501" s="13" t="s">
        <v>78</v>
      </c>
      <c r="AY501" s="152" t="s">
        <v>144</v>
      </c>
    </row>
    <row r="502" spans="2:51" s="12" customFormat="1" ht="10.2">
      <c r="B502" s="144"/>
      <c r="D502" s="145" t="s">
        <v>154</v>
      </c>
      <c r="E502" s="146" t="s">
        <v>1</v>
      </c>
      <c r="F502" s="147" t="s">
        <v>304</v>
      </c>
      <c r="H502" s="146" t="s">
        <v>1</v>
      </c>
      <c r="I502" s="148"/>
      <c r="L502" s="144"/>
      <c r="M502" s="149"/>
      <c r="T502" s="150"/>
      <c r="AT502" s="146" t="s">
        <v>154</v>
      </c>
      <c r="AU502" s="146" t="s">
        <v>152</v>
      </c>
      <c r="AV502" s="12" t="s">
        <v>86</v>
      </c>
      <c r="AW502" s="12" t="s">
        <v>34</v>
      </c>
      <c r="AX502" s="12" t="s">
        <v>78</v>
      </c>
      <c r="AY502" s="146" t="s">
        <v>144</v>
      </c>
    </row>
    <row r="503" spans="2:51" s="12" customFormat="1" ht="10.2">
      <c r="B503" s="144"/>
      <c r="D503" s="145" t="s">
        <v>154</v>
      </c>
      <c r="E503" s="146" t="s">
        <v>1</v>
      </c>
      <c r="F503" s="147" t="s">
        <v>1116</v>
      </c>
      <c r="H503" s="146" t="s">
        <v>1</v>
      </c>
      <c r="I503" s="148"/>
      <c r="L503" s="144"/>
      <c r="M503" s="149"/>
      <c r="T503" s="150"/>
      <c r="AT503" s="146" t="s">
        <v>154</v>
      </c>
      <c r="AU503" s="146" t="s">
        <v>152</v>
      </c>
      <c r="AV503" s="12" t="s">
        <v>86</v>
      </c>
      <c r="AW503" s="12" t="s">
        <v>34</v>
      </c>
      <c r="AX503" s="12" t="s">
        <v>78</v>
      </c>
      <c r="AY503" s="146" t="s">
        <v>144</v>
      </c>
    </row>
    <row r="504" spans="2:51" s="12" customFormat="1" ht="10.2">
      <c r="B504" s="144"/>
      <c r="D504" s="145" t="s">
        <v>154</v>
      </c>
      <c r="E504" s="146" t="s">
        <v>1</v>
      </c>
      <c r="F504" s="147" t="s">
        <v>1124</v>
      </c>
      <c r="H504" s="146" t="s">
        <v>1</v>
      </c>
      <c r="I504" s="148"/>
      <c r="L504" s="144"/>
      <c r="M504" s="149"/>
      <c r="T504" s="150"/>
      <c r="AT504" s="146" t="s">
        <v>154</v>
      </c>
      <c r="AU504" s="146" t="s">
        <v>152</v>
      </c>
      <c r="AV504" s="12" t="s">
        <v>86</v>
      </c>
      <c r="AW504" s="12" t="s">
        <v>34</v>
      </c>
      <c r="AX504" s="12" t="s">
        <v>78</v>
      </c>
      <c r="AY504" s="146" t="s">
        <v>144</v>
      </c>
    </row>
    <row r="505" spans="2:51" s="13" customFormat="1" ht="10.2">
      <c r="B505" s="151"/>
      <c r="D505" s="145" t="s">
        <v>154</v>
      </c>
      <c r="E505" s="152" t="s">
        <v>1</v>
      </c>
      <c r="F505" s="153" t="s">
        <v>1121</v>
      </c>
      <c r="H505" s="154">
        <v>54.093</v>
      </c>
      <c r="I505" s="155"/>
      <c r="L505" s="151"/>
      <c r="M505" s="156"/>
      <c r="T505" s="157"/>
      <c r="AT505" s="152" t="s">
        <v>154</v>
      </c>
      <c r="AU505" s="152" t="s">
        <v>152</v>
      </c>
      <c r="AV505" s="13" t="s">
        <v>152</v>
      </c>
      <c r="AW505" s="13" t="s">
        <v>34</v>
      </c>
      <c r="AX505" s="13" t="s">
        <v>78</v>
      </c>
      <c r="AY505" s="152" t="s">
        <v>144</v>
      </c>
    </row>
    <row r="506" spans="2:51" s="12" customFormat="1" ht="10.2">
      <c r="B506" s="144"/>
      <c r="D506" s="145" t="s">
        <v>154</v>
      </c>
      <c r="E506" s="146" t="s">
        <v>1</v>
      </c>
      <c r="F506" s="147" t="s">
        <v>262</v>
      </c>
      <c r="H506" s="146" t="s">
        <v>1</v>
      </c>
      <c r="I506" s="148"/>
      <c r="L506" s="144"/>
      <c r="M506" s="149"/>
      <c r="T506" s="150"/>
      <c r="AT506" s="146" t="s">
        <v>154</v>
      </c>
      <c r="AU506" s="146" t="s">
        <v>152</v>
      </c>
      <c r="AV506" s="12" t="s">
        <v>86</v>
      </c>
      <c r="AW506" s="12" t="s">
        <v>34</v>
      </c>
      <c r="AX506" s="12" t="s">
        <v>78</v>
      </c>
      <c r="AY506" s="146" t="s">
        <v>144</v>
      </c>
    </row>
    <row r="507" spans="2:51" s="13" customFormat="1" ht="10.2">
      <c r="B507" s="151"/>
      <c r="D507" s="145" t="s">
        <v>154</v>
      </c>
      <c r="E507" s="152" t="s">
        <v>1</v>
      </c>
      <c r="F507" s="153" t="s">
        <v>1122</v>
      </c>
      <c r="H507" s="154">
        <v>-3.03</v>
      </c>
      <c r="I507" s="155"/>
      <c r="L507" s="151"/>
      <c r="M507" s="156"/>
      <c r="T507" s="157"/>
      <c r="AT507" s="152" t="s">
        <v>154</v>
      </c>
      <c r="AU507" s="152" t="s">
        <v>152</v>
      </c>
      <c r="AV507" s="13" t="s">
        <v>152</v>
      </c>
      <c r="AW507" s="13" t="s">
        <v>34</v>
      </c>
      <c r="AX507" s="13" t="s">
        <v>78</v>
      </c>
      <c r="AY507" s="152" t="s">
        <v>144</v>
      </c>
    </row>
    <row r="508" spans="2:51" s="12" customFormat="1" ht="10.2">
      <c r="B508" s="144"/>
      <c r="D508" s="145" t="s">
        <v>154</v>
      </c>
      <c r="E508" s="146" t="s">
        <v>1</v>
      </c>
      <c r="F508" s="147" t="s">
        <v>1183</v>
      </c>
      <c r="H508" s="146" t="s">
        <v>1</v>
      </c>
      <c r="I508" s="148"/>
      <c r="L508" s="144"/>
      <c r="M508" s="149"/>
      <c r="T508" s="150"/>
      <c r="AT508" s="146" t="s">
        <v>154</v>
      </c>
      <c r="AU508" s="146" t="s">
        <v>152</v>
      </c>
      <c r="AV508" s="12" t="s">
        <v>86</v>
      </c>
      <c r="AW508" s="12" t="s">
        <v>34</v>
      </c>
      <c r="AX508" s="12" t="s">
        <v>78</v>
      </c>
      <c r="AY508" s="146" t="s">
        <v>144</v>
      </c>
    </row>
    <row r="509" spans="2:51" s="13" customFormat="1" ht="20.4">
      <c r="B509" s="151"/>
      <c r="D509" s="145" t="s">
        <v>154</v>
      </c>
      <c r="E509" s="152" t="s">
        <v>1</v>
      </c>
      <c r="F509" s="153" t="s">
        <v>1184</v>
      </c>
      <c r="H509" s="154">
        <v>153.761</v>
      </c>
      <c r="I509" s="155"/>
      <c r="L509" s="151"/>
      <c r="M509" s="156"/>
      <c r="T509" s="157"/>
      <c r="AT509" s="152" t="s">
        <v>154</v>
      </c>
      <c r="AU509" s="152" t="s">
        <v>152</v>
      </c>
      <c r="AV509" s="13" t="s">
        <v>152</v>
      </c>
      <c r="AW509" s="13" t="s">
        <v>34</v>
      </c>
      <c r="AX509" s="13" t="s">
        <v>78</v>
      </c>
      <c r="AY509" s="152" t="s">
        <v>144</v>
      </c>
    </row>
    <row r="510" spans="2:51" s="12" customFormat="1" ht="10.2">
      <c r="B510" s="144"/>
      <c r="D510" s="145" t="s">
        <v>154</v>
      </c>
      <c r="E510" s="146" t="s">
        <v>1</v>
      </c>
      <c r="F510" s="147" t="s">
        <v>262</v>
      </c>
      <c r="H510" s="146" t="s">
        <v>1</v>
      </c>
      <c r="I510" s="148"/>
      <c r="L510" s="144"/>
      <c r="M510" s="149"/>
      <c r="T510" s="150"/>
      <c r="AT510" s="146" t="s">
        <v>154</v>
      </c>
      <c r="AU510" s="146" t="s">
        <v>152</v>
      </c>
      <c r="AV510" s="12" t="s">
        <v>86</v>
      </c>
      <c r="AW510" s="12" t="s">
        <v>34</v>
      </c>
      <c r="AX510" s="12" t="s">
        <v>78</v>
      </c>
      <c r="AY510" s="146" t="s">
        <v>144</v>
      </c>
    </row>
    <row r="511" spans="2:51" s="12" customFormat="1" ht="10.2">
      <c r="B511" s="144"/>
      <c r="D511" s="145" t="s">
        <v>154</v>
      </c>
      <c r="E511" s="146" t="s">
        <v>1</v>
      </c>
      <c r="F511" s="147" t="s">
        <v>1168</v>
      </c>
      <c r="H511" s="146" t="s">
        <v>1</v>
      </c>
      <c r="I511" s="148"/>
      <c r="L511" s="144"/>
      <c r="M511" s="149"/>
      <c r="T511" s="150"/>
      <c r="AT511" s="146" t="s">
        <v>154</v>
      </c>
      <c r="AU511" s="146" t="s">
        <v>152</v>
      </c>
      <c r="AV511" s="12" t="s">
        <v>86</v>
      </c>
      <c r="AW511" s="12" t="s">
        <v>34</v>
      </c>
      <c r="AX511" s="12" t="s">
        <v>78</v>
      </c>
      <c r="AY511" s="146" t="s">
        <v>144</v>
      </c>
    </row>
    <row r="512" spans="2:51" s="13" customFormat="1" ht="30.6">
      <c r="B512" s="151"/>
      <c r="D512" s="145" t="s">
        <v>154</v>
      </c>
      <c r="E512" s="152" t="s">
        <v>1</v>
      </c>
      <c r="F512" s="153" t="s">
        <v>1180</v>
      </c>
      <c r="H512" s="154">
        <v>-17.225</v>
      </c>
      <c r="I512" s="155"/>
      <c r="L512" s="151"/>
      <c r="M512" s="156"/>
      <c r="T512" s="157"/>
      <c r="AT512" s="152" t="s">
        <v>154</v>
      </c>
      <c r="AU512" s="152" t="s">
        <v>152</v>
      </c>
      <c r="AV512" s="13" t="s">
        <v>152</v>
      </c>
      <c r="AW512" s="13" t="s">
        <v>34</v>
      </c>
      <c r="AX512" s="13" t="s">
        <v>78</v>
      </c>
      <c r="AY512" s="152" t="s">
        <v>144</v>
      </c>
    </row>
    <row r="513" spans="2:51" s="12" customFormat="1" ht="20.4">
      <c r="B513" s="144"/>
      <c r="D513" s="145" t="s">
        <v>154</v>
      </c>
      <c r="E513" s="146" t="s">
        <v>1</v>
      </c>
      <c r="F513" s="147" t="s">
        <v>1170</v>
      </c>
      <c r="H513" s="146" t="s">
        <v>1</v>
      </c>
      <c r="I513" s="148"/>
      <c r="L513" s="144"/>
      <c r="M513" s="149"/>
      <c r="T513" s="150"/>
      <c r="AT513" s="146" t="s">
        <v>154</v>
      </c>
      <c r="AU513" s="146" t="s">
        <v>152</v>
      </c>
      <c r="AV513" s="12" t="s">
        <v>86</v>
      </c>
      <c r="AW513" s="12" t="s">
        <v>34</v>
      </c>
      <c r="AX513" s="12" t="s">
        <v>78</v>
      </c>
      <c r="AY513" s="146" t="s">
        <v>144</v>
      </c>
    </row>
    <row r="514" spans="2:51" s="13" customFormat="1" ht="30.6">
      <c r="B514" s="151"/>
      <c r="D514" s="145" t="s">
        <v>154</v>
      </c>
      <c r="E514" s="152" t="s">
        <v>1</v>
      </c>
      <c r="F514" s="153" t="s">
        <v>1185</v>
      </c>
      <c r="H514" s="154">
        <v>-23.346</v>
      </c>
      <c r="I514" s="155"/>
      <c r="L514" s="151"/>
      <c r="M514" s="156"/>
      <c r="T514" s="157"/>
      <c r="AT514" s="152" t="s">
        <v>154</v>
      </c>
      <c r="AU514" s="152" t="s">
        <v>152</v>
      </c>
      <c r="AV514" s="13" t="s">
        <v>152</v>
      </c>
      <c r="AW514" s="13" t="s">
        <v>34</v>
      </c>
      <c r="AX514" s="13" t="s">
        <v>78</v>
      </c>
      <c r="AY514" s="152" t="s">
        <v>144</v>
      </c>
    </row>
    <row r="515" spans="2:51" s="12" customFormat="1" ht="10.2">
      <c r="B515" s="144"/>
      <c r="D515" s="145" t="s">
        <v>154</v>
      </c>
      <c r="E515" s="146" t="s">
        <v>1</v>
      </c>
      <c r="F515" s="147" t="s">
        <v>1172</v>
      </c>
      <c r="H515" s="146" t="s">
        <v>1</v>
      </c>
      <c r="I515" s="148"/>
      <c r="L515" s="144"/>
      <c r="M515" s="149"/>
      <c r="T515" s="150"/>
      <c r="AT515" s="146" t="s">
        <v>154</v>
      </c>
      <c r="AU515" s="146" t="s">
        <v>152</v>
      </c>
      <c r="AV515" s="12" t="s">
        <v>86</v>
      </c>
      <c r="AW515" s="12" t="s">
        <v>34</v>
      </c>
      <c r="AX515" s="12" t="s">
        <v>78</v>
      </c>
      <c r="AY515" s="146" t="s">
        <v>144</v>
      </c>
    </row>
    <row r="516" spans="2:51" s="13" customFormat="1" ht="10.2">
      <c r="B516" s="151"/>
      <c r="D516" s="145" t="s">
        <v>154</v>
      </c>
      <c r="E516" s="152" t="s">
        <v>1</v>
      </c>
      <c r="F516" s="153" t="s">
        <v>1173</v>
      </c>
      <c r="H516" s="154">
        <v>-11.6</v>
      </c>
      <c r="I516" s="155"/>
      <c r="L516" s="151"/>
      <c r="M516" s="156"/>
      <c r="T516" s="157"/>
      <c r="AT516" s="152" t="s">
        <v>154</v>
      </c>
      <c r="AU516" s="152" t="s">
        <v>152</v>
      </c>
      <c r="AV516" s="13" t="s">
        <v>152</v>
      </c>
      <c r="AW516" s="13" t="s">
        <v>34</v>
      </c>
      <c r="AX516" s="13" t="s">
        <v>78</v>
      </c>
      <c r="AY516" s="152" t="s">
        <v>144</v>
      </c>
    </row>
    <row r="517" spans="2:51" s="12" customFormat="1" ht="10.2">
      <c r="B517" s="144"/>
      <c r="D517" s="145" t="s">
        <v>154</v>
      </c>
      <c r="E517" s="146" t="s">
        <v>1</v>
      </c>
      <c r="F517" s="147" t="s">
        <v>1186</v>
      </c>
      <c r="H517" s="146" t="s">
        <v>1</v>
      </c>
      <c r="I517" s="148"/>
      <c r="L517" s="144"/>
      <c r="M517" s="149"/>
      <c r="T517" s="150"/>
      <c r="AT517" s="146" t="s">
        <v>154</v>
      </c>
      <c r="AU517" s="146" t="s">
        <v>152</v>
      </c>
      <c r="AV517" s="12" t="s">
        <v>86</v>
      </c>
      <c r="AW517" s="12" t="s">
        <v>34</v>
      </c>
      <c r="AX517" s="12" t="s">
        <v>78</v>
      </c>
      <c r="AY517" s="146" t="s">
        <v>144</v>
      </c>
    </row>
    <row r="518" spans="2:51" s="13" customFormat="1" ht="10.2">
      <c r="B518" s="151"/>
      <c r="D518" s="145" t="s">
        <v>154</v>
      </c>
      <c r="E518" s="152" t="s">
        <v>1</v>
      </c>
      <c r="F518" s="153" t="s">
        <v>1175</v>
      </c>
      <c r="H518" s="154">
        <v>17.67</v>
      </c>
      <c r="I518" s="155"/>
      <c r="L518" s="151"/>
      <c r="M518" s="156"/>
      <c r="T518" s="157"/>
      <c r="AT518" s="152" t="s">
        <v>154</v>
      </c>
      <c r="AU518" s="152" t="s">
        <v>152</v>
      </c>
      <c r="AV518" s="13" t="s">
        <v>152</v>
      </c>
      <c r="AW518" s="13" t="s">
        <v>34</v>
      </c>
      <c r="AX518" s="13" t="s">
        <v>78</v>
      </c>
      <c r="AY518" s="152" t="s">
        <v>144</v>
      </c>
    </row>
    <row r="519" spans="2:51" s="12" customFormat="1" ht="10.2">
      <c r="B519" s="144"/>
      <c r="D519" s="145" t="s">
        <v>154</v>
      </c>
      <c r="E519" s="146" t="s">
        <v>1</v>
      </c>
      <c r="F519" s="147" t="s">
        <v>262</v>
      </c>
      <c r="H519" s="146" t="s">
        <v>1</v>
      </c>
      <c r="I519" s="148"/>
      <c r="L519" s="144"/>
      <c r="M519" s="149"/>
      <c r="T519" s="150"/>
      <c r="AT519" s="146" t="s">
        <v>154</v>
      </c>
      <c r="AU519" s="146" t="s">
        <v>152</v>
      </c>
      <c r="AV519" s="12" t="s">
        <v>86</v>
      </c>
      <c r="AW519" s="12" t="s">
        <v>34</v>
      </c>
      <c r="AX519" s="12" t="s">
        <v>78</v>
      </c>
      <c r="AY519" s="146" t="s">
        <v>144</v>
      </c>
    </row>
    <row r="520" spans="2:51" s="13" customFormat="1" ht="10.2">
      <c r="B520" s="151"/>
      <c r="D520" s="145" t="s">
        <v>154</v>
      </c>
      <c r="E520" s="152" t="s">
        <v>1</v>
      </c>
      <c r="F520" s="153" t="s">
        <v>1163</v>
      </c>
      <c r="H520" s="154">
        <v>-1.371</v>
      </c>
      <c r="I520" s="155"/>
      <c r="L520" s="151"/>
      <c r="M520" s="156"/>
      <c r="T520" s="157"/>
      <c r="AT520" s="152" t="s">
        <v>154</v>
      </c>
      <c r="AU520" s="152" t="s">
        <v>152</v>
      </c>
      <c r="AV520" s="13" t="s">
        <v>152</v>
      </c>
      <c r="AW520" s="13" t="s">
        <v>34</v>
      </c>
      <c r="AX520" s="13" t="s">
        <v>78</v>
      </c>
      <c r="AY520" s="152" t="s">
        <v>144</v>
      </c>
    </row>
    <row r="521" spans="2:51" s="12" customFormat="1" ht="10.2">
      <c r="B521" s="144"/>
      <c r="D521" s="145" t="s">
        <v>154</v>
      </c>
      <c r="E521" s="146" t="s">
        <v>1</v>
      </c>
      <c r="F521" s="147" t="s">
        <v>1176</v>
      </c>
      <c r="H521" s="146" t="s">
        <v>1</v>
      </c>
      <c r="I521" s="148"/>
      <c r="L521" s="144"/>
      <c r="M521" s="149"/>
      <c r="T521" s="150"/>
      <c r="AT521" s="146" t="s">
        <v>154</v>
      </c>
      <c r="AU521" s="146" t="s">
        <v>152</v>
      </c>
      <c r="AV521" s="12" t="s">
        <v>86</v>
      </c>
      <c r="AW521" s="12" t="s">
        <v>34</v>
      </c>
      <c r="AX521" s="12" t="s">
        <v>78</v>
      </c>
      <c r="AY521" s="146" t="s">
        <v>144</v>
      </c>
    </row>
    <row r="522" spans="2:51" s="13" customFormat="1" ht="10.2">
      <c r="B522" s="151"/>
      <c r="D522" s="145" t="s">
        <v>154</v>
      </c>
      <c r="E522" s="152" t="s">
        <v>1</v>
      </c>
      <c r="F522" s="153" t="s">
        <v>1177</v>
      </c>
      <c r="H522" s="154">
        <v>-7.248</v>
      </c>
      <c r="I522" s="155"/>
      <c r="L522" s="151"/>
      <c r="M522" s="156"/>
      <c r="T522" s="157"/>
      <c r="AT522" s="152" t="s">
        <v>154</v>
      </c>
      <c r="AU522" s="152" t="s">
        <v>152</v>
      </c>
      <c r="AV522" s="13" t="s">
        <v>152</v>
      </c>
      <c r="AW522" s="13" t="s">
        <v>34</v>
      </c>
      <c r="AX522" s="13" t="s">
        <v>78</v>
      </c>
      <c r="AY522" s="152" t="s">
        <v>144</v>
      </c>
    </row>
    <row r="523" spans="2:51" s="12" customFormat="1" ht="10.2">
      <c r="B523" s="144"/>
      <c r="D523" s="145" t="s">
        <v>154</v>
      </c>
      <c r="E523" s="146" t="s">
        <v>1</v>
      </c>
      <c r="F523" s="147" t="s">
        <v>306</v>
      </c>
      <c r="H523" s="146" t="s">
        <v>1</v>
      </c>
      <c r="I523" s="148"/>
      <c r="L523" s="144"/>
      <c r="M523" s="149"/>
      <c r="T523" s="150"/>
      <c r="AT523" s="146" t="s">
        <v>154</v>
      </c>
      <c r="AU523" s="146" t="s">
        <v>152</v>
      </c>
      <c r="AV523" s="12" t="s">
        <v>86</v>
      </c>
      <c r="AW523" s="12" t="s">
        <v>34</v>
      </c>
      <c r="AX523" s="12" t="s">
        <v>78</v>
      </c>
      <c r="AY523" s="146" t="s">
        <v>144</v>
      </c>
    </row>
    <row r="524" spans="2:51" s="12" customFormat="1" ht="10.2">
      <c r="B524" s="144"/>
      <c r="D524" s="145" t="s">
        <v>154</v>
      </c>
      <c r="E524" s="146" t="s">
        <v>1</v>
      </c>
      <c r="F524" s="147" t="s">
        <v>1116</v>
      </c>
      <c r="H524" s="146" t="s">
        <v>1</v>
      </c>
      <c r="I524" s="148"/>
      <c r="L524" s="144"/>
      <c r="M524" s="149"/>
      <c r="T524" s="150"/>
      <c r="AT524" s="146" t="s">
        <v>154</v>
      </c>
      <c r="AU524" s="146" t="s">
        <v>152</v>
      </c>
      <c r="AV524" s="12" t="s">
        <v>86</v>
      </c>
      <c r="AW524" s="12" t="s">
        <v>34</v>
      </c>
      <c r="AX524" s="12" t="s">
        <v>78</v>
      </c>
      <c r="AY524" s="146" t="s">
        <v>144</v>
      </c>
    </row>
    <row r="525" spans="2:51" s="12" customFormat="1" ht="10.2">
      <c r="B525" s="144"/>
      <c r="D525" s="145" t="s">
        <v>154</v>
      </c>
      <c r="E525" s="146" t="s">
        <v>1</v>
      </c>
      <c r="F525" s="147" t="s">
        <v>1125</v>
      </c>
      <c r="H525" s="146" t="s">
        <v>1</v>
      </c>
      <c r="I525" s="148"/>
      <c r="L525" s="144"/>
      <c r="M525" s="149"/>
      <c r="T525" s="150"/>
      <c r="AT525" s="146" t="s">
        <v>154</v>
      </c>
      <c r="AU525" s="146" t="s">
        <v>152</v>
      </c>
      <c r="AV525" s="12" t="s">
        <v>86</v>
      </c>
      <c r="AW525" s="12" t="s">
        <v>34</v>
      </c>
      <c r="AX525" s="12" t="s">
        <v>78</v>
      </c>
      <c r="AY525" s="146" t="s">
        <v>144</v>
      </c>
    </row>
    <row r="526" spans="2:51" s="13" customFormat="1" ht="10.2">
      <c r="B526" s="151"/>
      <c r="D526" s="145" t="s">
        <v>154</v>
      </c>
      <c r="E526" s="152" t="s">
        <v>1</v>
      </c>
      <c r="F526" s="153" t="s">
        <v>1121</v>
      </c>
      <c r="H526" s="154">
        <v>54.093</v>
      </c>
      <c r="I526" s="155"/>
      <c r="L526" s="151"/>
      <c r="M526" s="156"/>
      <c r="T526" s="157"/>
      <c r="AT526" s="152" t="s">
        <v>154</v>
      </c>
      <c r="AU526" s="152" t="s">
        <v>152</v>
      </c>
      <c r="AV526" s="13" t="s">
        <v>152</v>
      </c>
      <c r="AW526" s="13" t="s">
        <v>34</v>
      </c>
      <c r="AX526" s="13" t="s">
        <v>78</v>
      </c>
      <c r="AY526" s="152" t="s">
        <v>144</v>
      </c>
    </row>
    <row r="527" spans="2:51" s="12" customFormat="1" ht="10.2">
      <c r="B527" s="144"/>
      <c r="D527" s="145" t="s">
        <v>154</v>
      </c>
      <c r="E527" s="146" t="s">
        <v>1</v>
      </c>
      <c r="F527" s="147" t="s">
        <v>262</v>
      </c>
      <c r="H527" s="146" t="s">
        <v>1</v>
      </c>
      <c r="I527" s="148"/>
      <c r="L527" s="144"/>
      <c r="M527" s="149"/>
      <c r="T527" s="150"/>
      <c r="AT527" s="146" t="s">
        <v>154</v>
      </c>
      <c r="AU527" s="146" t="s">
        <v>152</v>
      </c>
      <c r="AV527" s="12" t="s">
        <v>86</v>
      </c>
      <c r="AW527" s="12" t="s">
        <v>34</v>
      </c>
      <c r="AX527" s="12" t="s">
        <v>78</v>
      </c>
      <c r="AY527" s="146" t="s">
        <v>144</v>
      </c>
    </row>
    <row r="528" spans="2:51" s="13" customFormat="1" ht="10.2">
      <c r="B528" s="151"/>
      <c r="D528" s="145" t="s">
        <v>154</v>
      </c>
      <c r="E528" s="152" t="s">
        <v>1</v>
      </c>
      <c r="F528" s="153" t="s">
        <v>1122</v>
      </c>
      <c r="H528" s="154">
        <v>-3.03</v>
      </c>
      <c r="I528" s="155"/>
      <c r="L528" s="151"/>
      <c r="M528" s="156"/>
      <c r="T528" s="157"/>
      <c r="AT528" s="152" t="s">
        <v>154</v>
      </c>
      <c r="AU528" s="152" t="s">
        <v>152</v>
      </c>
      <c r="AV528" s="13" t="s">
        <v>152</v>
      </c>
      <c r="AW528" s="13" t="s">
        <v>34</v>
      </c>
      <c r="AX528" s="13" t="s">
        <v>78</v>
      </c>
      <c r="AY528" s="152" t="s">
        <v>144</v>
      </c>
    </row>
    <row r="529" spans="2:51" s="12" customFormat="1" ht="10.2">
      <c r="B529" s="144"/>
      <c r="D529" s="145" t="s">
        <v>154</v>
      </c>
      <c r="E529" s="146" t="s">
        <v>1</v>
      </c>
      <c r="F529" s="147" t="s">
        <v>1187</v>
      </c>
      <c r="H529" s="146" t="s">
        <v>1</v>
      </c>
      <c r="I529" s="148"/>
      <c r="L529" s="144"/>
      <c r="M529" s="149"/>
      <c r="T529" s="150"/>
      <c r="AT529" s="146" t="s">
        <v>154</v>
      </c>
      <c r="AU529" s="146" t="s">
        <v>152</v>
      </c>
      <c r="AV529" s="12" t="s">
        <v>86</v>
      </c>
      <c r="AW529" s="12" t="s">
        <v>34</v>
      </c>
      <c r="AX529" s="12" t="s">
        <v>78</v>
      </c>
      <c r="AY529" s="146" t="s">
        <v>144</v>
      </c>
    </row>
    <row r="530" spans="2:51" s="13" customFormat="1" ht="20.4">
      <c r="B530" s="151"/>
      <c r="D530" s="145" t="s">
        <v>154</v>
      </c>
      <c r="E530" s="152" t="s">
        <v>1</v>
      </c>
      <c r="F530" s="153" t="s">
        <v>1188</v>
      </c>
      <c r="H530" s="154">
        <v>153.587</v>
      </c>
      <c r="I530" s="155"/>
      <c r="L530" s="151"/>
      <c r="M530" s="156"/>
      <c r="T530" s="157"/>
      <c r="AT530" s="152" t="s">
        <v>154</v>
      </c>
      <c r="AU530" s="152" t="s">
        <v>152</v>
      </c>
      <c r="AV530" s="13" t="s">
        <v>152</v>
      </c>
      <c r="AW530" s="13" t="s">
        <v>34</v>
      </c>
      <c r="AX530" s="13" t="s">
        <v>78</v>
      </c>
      <c r="AY530" s="152" t="s">
        <v>144</v>
      </c>
    </row>
    <row r="531" spans="2:51" s="12" customFormat="1" ht="10.2">
      <c r="B531" s="144"/>
      <c r="D531" s="145" t="s">
        <v>154</v>
      </c>
      <c r="E531" s="146" t="s">
        <v>1</v>
      </c>
      <c r="F531" s="147" t="s">
        <v>262</v>
      </c>
      <c r="H531" s="146" t="s">
        <v>1</v>
      </c>
      <c r="I531" s="148"/>
      <c r="L531" s="144"/>
      <c r="M531" s="149"/>
      <c r="T531" s="150"/>
      <c r="AT531" s="146" t="s">
        <v>154</v>
      </c>
      <c r="AU531" s="146" t="s">
        <v>152</v>
      </c>
      <c r="AV531" s="12" t="s">
        <v>86</v>
      </c>
      <c r="AW531" s="12" t="s">
        <v>34</v>
      </c>
      <c r="AX531" s="12" t="s">
        <v>78</v>
      </c>
      <c r="AY531" s="146" t="s">
        <v>144</v>
      </c>
    </row>
    <row r="532" spans="2:51" s="12" customFormat="1" ht="10.2">
      <c r="B532" s="144"/>
      <c r="D532" s="145" t="s">
        <v>154</v>
      </c>
      <c r="E532" s="146" t="s">
        <v>1</v>
      </c>
      <c r="F532" s="147" t="s">
        <v>1168</v>
      </c>
      <c r="H532" s="146" t="s">
        <v>1</v>
      </c>
      <c r="I532" s="148"/>
      <c r="L532" s="144"/>
      <c r="M532" s="149"/>
      <c r="T532" s="150"/>
      <c r="AT532" s="146" t="s">
        <v>154</v>
      </c>
      <c r="AU532" s="146" t="s">
        <v>152</v>
      </c>
      <c r="AV532" s="12" t="s">
        <v>86</v>
      </c>
      <c r="AW532" s="12" t="s">
        <v>34</v>
      </c>
      <c r="AX532" s="12" t="s">
        <v>78</v>
      </c>
      <c r="AY532" s="146" t="s">
        <v>144</v>
      </c>
    </row>
    <row r="533" spans="2:51" s="13" customFormat="1" ht="30.6">
      <c r="B533" s="151"/>
      <c r="D533" s="145" t="s">
        <v>154</v>
      </c>
      <c r="E533" s="152" t="s">
        <v>1</v>
      </c>
      <c r="F533" s="153" t="s">
        <v>1180</v>
      </c>
      <c r="H533" s="154">
        <v>-17.225</v>
      </c>
      <c r="I533" s="155"/>
      <c r="L533" s="151"/>
      <c r="M533" s="156"/>
      <c r="T533" s="157"/>
      <c r="AT533" s="152" t="s">
        <v>154</v>
      </c>
      <c r="AU533" s="152" t="s">
        <v>152</v>
      </c>
      <c r="AV533" s="13" t="s">
        <v>152</v>
      </c>
      <c r="AW533" s="13" t="s">
        <v>34</v>
      </c>
      <c r="AX533" s="13" t="s">
        <v>78</v>
      </c>
      <c r="AY533" s="152" t="s">
        <v>144</v>
      </c>
    </row>
    <row r="534" spans="2:51" s="12" customFormat="1" ht="20.4">
      <c r="B534" s="144"/>
      <c r="D534" s="145" t="s">
        <v>154</v>
      </c>
      <c r="E534" s="146" t="s">
        <v>1</v>
      </c>
      <c r="F534" s="147" t="s">
        <v>1170</v>
      </c>
      <c r="H534" s="146" t="s">
        <v>1</v>
      </c>
      <c r="I534" s="148"/>
      <c r="L534" s="144"/>
      <c r="M534" s="149"/>
      <c r="T534" s="150"/>
      <c r="AT534" s="146" t="s">
        <v>154</v>
      </c>
      <c r="AU534" s="146" t="s">
        <v>152</v>
      </c>
      <c r="AV534" s="12" t="s">
        <v>86</v>
      </c>
      <c r="AW534" s="12" t="s">
        <v>34</v>
      </c>
      <c r="AX534" s="12" t="s">
        <v>78</v>
      </c>
      <c r="AY534" s="146" t="s">
        <v>144</v>
      </c>
    </row>
    <row r="535" spans="2:51" s="13" customFormat="1" ht="30.6">
      <c r="B535" s="151"/>
      <c r="D535" s="145" t="s">
        <v>154</v>
      </c>
      <c r="E535" s="152" t="s">
        <v>1</v>
      </c>
      <c r="F535" s="153" t="s">
        <v>1189</v>
      </c>
      <c r="H535" s="154">
        <v>-19.113</v>
      </c>
      <c r="I535" s="155"/>
      <c r="L535" s="151"/>
      <c r="M535" s="156"/>
      <c r="T535" s="157"/>
      <c r="AT535" s="152" t="s">
        <v>154</v>
      </c>
      <c r="AU535" s="152" t="s">
        <v>152</v>
      </c>
      <c r="AV535" s="13" t="s">
        <v>152</v>
      </c>
      <c r="AW535" s="13" t="s">
        <v>34</v>
      </c>
      <c r="AX535" s="13" t="s">
        <v>78</v>
      </c>
      <c r="AY535" s="152" t="s">
        <v>144</v>
      </c>
    </row>
    <row r="536" spans="2:51" s="12" customFormat="1" ht="10.2">
      <c r="B536" s="144"/>
      <c r="D536" s="145" t="s">
        <v>154</v>
      </c>
      <c r="E536" s="146" t="s">
        <v>1</v>
      </c>
      <c r="F536" s="147" t="s">
        <v>1172</v>
      </c>
      <c r="H536" s="146" t="s">
        <v>1</v>
      </c>
      <c r="I536" s="148"/>
      <c r="L536" s="144"/>
      <c r="M536" s="149"/>
      <c r="T536" s="150"/>
      <c r="AT536" s="146" t="s">
        <v>154</v>
      </c>
      <c r="AU536" s="146" t="s">
        <v>152</v>
      </c>
      <c r="AV536" s="12" t="s">
        <v>86</v>
      </c>
      <c r="AW536" s="12" t="s">
        <v>34</v>
      </c>
      <c r="AX536" s="12" t="s">
        <v>78</v>
      </c>
      <c r="AY536" s="146" t="s">
        <v>144</v>
      </c>
    </row>
    <row r="537" spans="2:51" s="13" customFormat="1" ht="10.2">
      <c r="B537" s="151"/>
      <c r="D537" s="145" t="s">
        <v>154</v>
      </c>
      <c r="E537" s="152" t="s">
        <v>1</v>
      </c>
      <c r="F537" s="153" t="s">
        <v>1173</v>
      </c>
      <c r="H537" s="154">
        <v>-11.6</v>
      </c>
      <c r="I537" s="155"/>
      <c r="L537" s="151"/>
      <c r="M537" s="156"/>
      <c r="T537" s="157"/>
      <c r="AT537" s="152" t="s">
        <v>154</v>
      </c>
      <c r="AU537" s="152" t="s">
        <v>152</v>
      </c>
      <c r="AV537" s="13" t="s">
        <v>152</v>
      </c>
      <c r="AW537" s="13" t="s">
        <v>34</v>
      </c>
      <c r="AX537" s="13" t="s">
        <v>78</v>
      </c>
      <c r="AY537" s="152" t="s">
        <v>144</v>
      </c>
    </row>
    <row r="538" spans="2:51" s="12" customFormat="1" ht="10.2">
      <c r="B538" s="144"/>
      <c r="D538" s="145" t="s">
        <v>154</v>
      </c>
      <c r="E538" s="146" t="s">
        <v>1</v>
      </c>
      <c r="F538" s="147" t="s">
        <v>1190</v>
      </c>
      <c r="H538" s="146" t="s">
        <v>1</v>
      </c>
      <c r="I538" s="148"/>
      <c r="L538" s="144"/>
      <c r="M538" s="149"/>
      <c r="T538" s="150"/>
      <c r="AT538" s="146" t="s">
        <v>154</v>
      </c>
      <c r="AU538" s="146" t="s">
        <v>152</v>
      </c>
      <c r="AV538" s="12" t="s">
        <v>86</v>
      </c>
      <c r="AW538" s="12" t="s">
        <v>34</v>
      </c>
      <c r="AX538" s="12" t="s">
        <v>78</v>
      </c>
      <c r="AY538" s="146" t="s">
        <v>144</v>
      </c>
    </row>
    <row r="539" spans="2:51" s="13" customFormat="1" ht="10.2">
      <c r="B539" s="151"/>
      <c r="D539" s="145" t="s">
        <v>154</v>
      </c>
      <c r="E539" s="152" t="s">
        <v>1</v>
      </c>
      <c r="F539" s="153" t="s">
        <v>1175</v>
      </c>
      <c r="H539" s="154">
        <v>17.67</v>
      </c>
      <c r="I539" s="155"/>
      <c r="L539" s="151"/>
      <c r="M539" s="156"/>
      <c r="T539" s="157"/>
      <c r="AT539" s="152" t="s">
        <v>154</v>
      </c>
      <c r="AU539" s="152" t="s">
        <v>152</v>
      </c>
      <c r="AV539" s="13" t="s">
        <v>152</v>
      </c>
      <c r="AW539" s="13" t="s">
        <v>34</v>
      </c>
      <c r="AX539" s="13" t="s">
        <v>78</v>
      </c>
      <c r="AY539" s="152" t="s">
        <v>144</v>
      </c>
    </row>
    <row r="540" spans="2:51" s="12" customFormat="1" ht="10.2">
      <c r="B540" s="144"/>
      <c r="D540" s="145" t="s">
        <v>154</v>
      </c>
      <c r="E540" s="146" t="s">
        <v>1</v>
      </c>
      <c r="F540" s="147" t="s">
        <v>262</v>
      </c>
      <c r="H540" s="146" t="s">
        <v>1</v>
      </c>
      <c r="I540" s="148"/>
      <c r="L540" s="144"/>
      <c r="M540" s="149"/>
      <c r="T540" s="150"/>
      <c r="AT540" s="146" t="s">
        <v>154</v>
      </c>
      <c r="AU540" s="146" t="s">
        <v>152</v>
      </c>
      <c r="AV540" s="12" t="s">
        <v>86</v>
      </c>
      <c r="AW540" s="12" t="s">
        <v>34</v>
      </c>
      <c r="AX540" s="12" t="s">
        <v>78</v>
      </c>
      <c r="AY540" s="146" t="s">
        <v>144</v>
      </c>
    </row>
    <row r="541" spans="2:51" s="13" customFormat="1" ht="10.2">
      <c r="B541" s="151"/>
      <c r="D541" s="145" t="s">
        <v>154</v>
      </c>
      <c r="E541" s="152" t="s">
        <v>1</v>
      </c>
      <c r="F541" s="153" t="s">
        <v>1163</v>
      </c>
      <c r="H541" s="154">
        <v>-1.371</v>
      </c>
      <c r="I541" s="155"/>
      <c r="L541" s="151"/>
      <c r="M541" s="156"/>
      <c r="T541" s="157"/>
      <c r="AT541" s="152" t="s">
        <v>154</v>
      </c>
      <c r="AU541" s="152" t="s">
        <v>152</v>
      </c>
      <c r="AV541" s="13" t="s">
        <v>152</v>
      </c>
      <c r="AW541" s="13" t="s">
        <v>34</v>
      </c>
      <c r="AX541" s="13" t="s">
        <v>78</v>
      </c>
      <c r="AY541" s="152" t="s">
        <v>144</v>
      </c>
    </row>
    <row r="542" spans="2:51" s="12" customFormat="1" ht="10.2">
      <c r="B542" s="144"/>
      <c r="D542" s="145" t="s">
        <v>154</v>
      </c>
      <c r="E542" s="146" t="s">
        <v>1</v>
      </c>
      <c r="F542" s="147" t="s">
        <v>1176</v>
      </c>
      <c r="H542" s="146" t="s">
        <v>1</v>
      </c>
      <c r="I542" s="148"/>
      <c r="L542" s="144"/>
      <c r="M542" s="149"/>
      <c r="T542" s="150"/>
      <c r="AT542" s="146" t="s">
        <v>154</v>
      </c>
      <c r="AU542" s="146" t="s">
        <v>152</v>
      </c>
      <c r="AV542" s="12" t="s">
        <v>86</v>
      </c>
      <c r="AW542" s="12" t="s">
        <v>34</v>
      </c>
      <c r="AX542" s="12" t="s">
        <v>78</v>
      </c>
      <c r="AY542" s="146" t="s">
        <v>144</v>
      </c>
    </row>
    <row r="543" spans="2:51" s="13" customFormat="1" ht="10.2">
      <c r="B543" s="151"/>
      <c r="D543" s="145" t="s">
        <v>154</v>
      </c>
      <c r="E543" s="152" t="s">
        <v>1</v>
      </c>
      <c r="F543" s="153" t="s">
        <v>1177</v>
      </c>
      <c r="H543" s="154">
        <v>-7.248</v>
      </c>
      <c r="I543" s="155"/>
      <c r="L543" s="151"/>
      <c r="M543" s="156"/>
      <c r="T543" s="157"/>
      <c r="AT543" s="152" t="s">
        <v>154</v>
      </c>
      <c r="AU543" s="152" t="s">
        <v>152</v>
      </c>
      <c r="AV543" s="13" t="s">
        <v>152</v>
      </c>
      <c r="AW543" s="13" t="s">
        <v>34</v>
      </c>
      <c r="AX543" s="13" t="s">
        <v>78</v>
      </c>
      <c r="AY543" s="152" t="s">
        <v>144</v>
      </c>
    </row>
    <row r="544" spans="2:51" s="14" customFormat="1" ht="10.2">
      <c r="B544" s="158"/>
      <c r="D544" s="145" t="s">
        <v>154</v>
      </c>
      <c r="E544" s="159" t="s">
        <v>1</v>
      </c>
      <c r="F544" s="160" t="s">
        <v>158</v>
      </c>
      <c r="H544" s="161">
        <v>824.9579999999997</v>
      </c>
      <c r="I544" s="162"/>
      <c r="L544" s="158"/>
      <c r="M544" s="163"/>
      <c r="T544" s="164"/>
      <c r="AT544" s="159" t="s">
        <v>154</v>
      </c>
      <c r="AU544" s="159" t="s">
        <v>152</v>
      </c>
      <c r="AV544" s="14" t="s">
        <v>151</v>
      </c>
      <c r="AW544" s="14" t="s">
        <v>34</v>
      </c>
      <c r="AX544" s="14" t="s">
        <v>86</v>
      </c>
      <c r="AY544" s="159" t="s">
        <v>144</v>
      </c>
    </row>
    <row r="545" spans="2:63" s="11" customFormat="1" ht="20.85" customHeight="1">
      <c r="B545" s="119"/>
      <c r="D545" s="120" t="s">
        <v>77</v>
      </c>
      <c r="E545" s="129" t="s">
        <v>489</v>
      </c>
      <c r="F545" s="129" t="s">
        <v>490</v>
      </c>
      <c r="I545" s="122"/>
      <c r="J545" s="130">
        <f>BK545</f>
        <v>0</v>
      </c>
      <c r="L545" s="119"/>
      <c r="M545" s="124"/>
      <c r="P545" s="125">
        <f>P546</f>
        <v>0</v>
      </c>
      <c r="R545" s="125">
        <f>R546</f>
        <v>0.047255</v>
      </c>
      <c r="T545" s="126">
        <f>T546</f>
        <v>0</v>
      </c>
      <c r="AR545" s="120" t="s">
        <v>86</v>
      </c>
      <c r="AT545" s="127" t="s">
        <v>77</v>
      </c>
      <c r="AU545" s="127" t="s">
        <v>152</v>
      </c>
      <c r="AY545" s="120" t="s">
        <v>144</v>
      </c>
      <c r="BK545" s="128">
        <f>BK546</f>
        <v>0</v>
      </c>
    </row>
    <row r="546" spans="2:65" s="1" customFormat="1" ht="33" customHeight="1">
      <c r="B546" s="31"/>
      <c r="C546" s="131" t="s">
        <v>429</v>
      </c>
      <c r="D546" s="131" t="s">
        <v>146</v>
      </c>
      <c r="E546" s="132" t="s">
        <v>1222</v>
      </c>
      <c r="F546" s="133" t="s">
        <v>1223</v>
      </c>
      <c r="G546" s="134" t="s">
        <v>149</v>
      </c>
      <c r="H546" s="135">
        <v>363.5</v>
      </c>
      <c r="I546" s="136"/>
      <c r="J546" s="137">
        <f>ROUND(I546*H546,2)</f>
        <v>0</v>
      </c>
      <c r="K546" s="133" t="s">
        <v>410</v>
      </c>
      <c r="L546" s="31"/>
      <c r="M546" s="138" t="s">
        <v>1</v>
      </c>
      <c r="N546" s="139" t="s">
        <v>44</v>
      </c>
      <c r="P546" s="140">
        <f>O546*H546</f>
        <v>0</v>
      </c>
      <c r="Q546" s="140">
        <v>0.00013</v>
      </c>
      <c r="R546" s="140">
        <f>Q546*H546</f>
        <v>0.047255</v>
      </c>
      <c r="S546" s="140">
        <v>0</v>
      </c>
      <c r="T546" s="141">
        <f>S546*H546</f>
        <v>0</v>
      </c>
      <c r="AR546" s="142" t="s">
        <v>151</v>
      </c>
      <c r="AT546" s="142" t="s">
        <v>146</v>
      </c>
      <c r="AU546" s="142" t="s">
        <v>165</v>
      </c>
      <c r="AY546" s="16" t="s">
        <v>144</v>
      </c>
      <c r="BE546" s="143">
        <f>IF(N546="základní",J546,0)</f>
        <v>0</v>
      </c>
      <c r="BF546" s="143">
        <f>IF(N546="snížená",J546,0)</f>
        <v>0</v>
      </c>
      <c r="BG546" s="143">
        <f>IF(N546="zákl. přenesená",J546,0)</f>
        <v>0</v>
      </c>
      <c r="BH546" s="143">
        <f>IF(N546="sníž. přenesená",J546,0)</f>
        <v>0</v>
      </c>
      <c r="BI546" s="143">
        <f>IF(N546="nulová",J546,0)</f>
        <v>0</v>
      </c>
      <c r="BJ546" s="16" t="s">
        <v>152</v>
      </c>
      <c r="BK546" s="143">
        <f>ROUND(I546*H546,2)</f>
        <v>0</v>
      </c>
      <c r="BL546" s="16" t="s">
        <v>151</v>
      </c>
      <c r="BM546" s="142" t="s">
        <v>1224</v>
      </c>
    </row>
    <row r="547" spans="2:63" s="11" customFormat="1" ht="22.8" customHeight="1">
      <c r="B547" s="119"/>
      <c r="D547" s="120" t="s">
        <v>77</v>
      </c>
      <c r="E547" s="129" t="s">
        <v>569</v>
      </c>
      <c r="F547" s="129" t="s">
        <v>570</v>
      </c>
      <c r="I547" s="122"/>
      <c r="J547" s="130">
        <f>BK547</f>
        <v>0</v>
      </c>
      <c r="L547" s="119"/>
      <c r="M547" s="124"/>
      <c r="P547" s="125">
        <f>SUM(P548:P552)</f>
        <v>0</v>
      </c>
      <c r="R547" s="125">
        <f>SUM(R548:R552)</f>
        <v>0</v>
      </c>
      <c r="T547" s="126">
        <f>SUM(T548:T552)</f>
        <v>0</v>
      </c>
      <c r="AR547" s="120" t="s">
        <v>86</v>
      </c>
      <c r="AT547" s="127" t="s">
        <v>77</v>
      </c>
      <c r="AU547" s="127" t="s">
        <v>86</v>
      </c>
      <c r="AY547" s="120" t="s">
        <v>144</v>
      </c>
      <c r="BK547" s="128">
        <f>SUM(BK548:BK552)</f>
        <v>0</v>
      </c>
    </row>
    <row r="548" spans="2:65" s="1" customFormat="1" ht="24.15" customHeight="1">
      <c r="B548" s="31"/>
      <c r="C548" s="131" t="s">
        <v>244</v>
      </c>
      <c r="D548" s="131" t="s">
        <v>146</v>
      </c>
      <c r="E548" s="132" t="s">
        <v>1225</v>
      </c>
      <c r="F548" s="133" t="s">
        <v>1226</v>
      </c>
      <c r="G548" s="134" t="s">
        <v>179</v>
      </c>
      <c r="H548" s="135">
        <v>17.75</v>
      </c>
      <c r="I548" s="136"/>
      <c r="J548" s="137">
        <f>ROUND(I548*H548,2)</f>
        <v>0</v>
      </c>
      <c r="K548" s="133" t="s">
        <v>150</v>
      </c>
      <c r="L548" s="31"/>
      <c r="M548" s="138" t="s">
        <v>1</v>
      </c>
      <c r="N548" s="139" t="s">
        <v>44</v>
      </c>
      <c r="P548" s="140">
        <f>O548*H548</f>
        <v>0</v>
      </c>
      <c r="Q548" s="140">
        <v>0</v>
      </c>
      <c r="R548" s="140">
        <f>Q548*H548</f>
        <v>0</v>
      </c>
      <c r="S548" s="140">
        <v>0</v>
      </c>
      <c r="T548" s="141">
        <f>S548*H548</f>
        <v>0</v>
      </c>
      <c r="AR548" s="142" t="s">
        <v>151</v>
      </c>
      <c r="AT548" s="142" t="s">
        <v>146</v>
      </c>
      <c r="AU548" s="142" t="s">
        <v>152</v>
      </c>
      <c r="AY548" s="16" t="s">
        <v>144</v>
      </c>
      <c r="BE548" s="143">
        <f>IF(N548="základní",J548,0)</f>
        <v>0</v>
      </c>
      <c r="BF548" s="143">
        <f>IF(N548="snížená",J548,0)</f>
        <v>0</v>
      </c>
      <c r="BG548" s="143">
        <f>IF(N548="zákl. přenesená",J548,0)</f>
        <v>0</v>
      </c>
      <c r="BH548" s="143">
        <f>IF(N548="sníž. přenesená",J548,0)</f>
        <v>0</v>
      </c>
      <c r="BI548" s="143">
        <f>IF(N548="nulová",J548,0)</f>
        <v>0</v>
      </c>
      <c r="BJ548" s="16" t="s">
        <v>152</v>
      </c>
      <c r="BK548" s="143">
        <f>ROUND(I548*H548,2)</f>
        <v>0</v>
      </c>
      <c r="BL548" s="16" t="s">
        <v>151</v>
      </c>
      <c r="BM548" s="142" t="s">
        <v>1227</v>
      </c>
    </row>
    <row r="549" spans="2:65" s="1" customFormat="1" ht="24.15" customHeight="1">
      <c r="B549" s="31"/>
      <c r="C549" s="131" t="s">
        <v>250</v>
      </c>
      <c r="D549" s="131" t="s">
        <v>146</v>
      </c>
      <c r="E549" s="132" t="s">
        <v>576</v>
      </c>
      <c r="F549" s="133" t="s">
        <v>577</v>
      </c>
      <c r="G549" s="134" t="s">
        <v>179</v>
      </c>
      <c r="H549" s="135">
        <v>17.75</v>
      </c>
      <c r="I549" s="136"/>
      <c r="J549" s="137">
        <f>ROUND(I549*H549,2)</f>
        <v>0</v>
      </c>
      <c r="K549" s="133" t="s">
        <v>150</v>
      </c>
      <c r="L549" s="31"/>
      <c r="M549" s="138" t="s">
        <v>1</v>
      </c>
      <c r="N549" s="139" t="s">
        <v>44</v>
      </c>
      <c r="P549" s="140">
        <f>O549*H549</f>
        <v>0</v>
      </c>
      <c r="Q549" s="140">
        <v>0</v>
      </c>
      <c r="R549" s="140">
        <f>Q549*H549</f>
        <v>0</v>
      </c>
      <c r="S549" s="140">
        <v>0</v>
      </c>
      <c r="T549" s="141">
        <f>S549*H549</f>
        <v>0</v>
      </c>
      <c r="AR549" s="142" t="s">
        <v>151</v>
      </c>
      <c r="AT549" s="142" t="s">
        <v>146</v>
      </c>
      <c r="AU549" s="142" t="s">
        <v>152</v>
      </c>
      <c r="AY549" s="16" t="s">
        <v>144</v>
      </c>
      <c r="BE549" s="143">
        <f>IF(N549="základní",J549,0)</f>
        <v>0</v>
      </c>
      <c r="BF549" s="143">
        <f>IF(N549="snížená",J549,0)</f>
        <v>0</v>
      </c>
      <c r="BG549" s="143">
        <f>IF(N549="zákl. přenesená",J549,0)</f>
        <v>0</v>
      </c>
      <c r="BH549" s="143">
        <f>IF(N549="sníž. přenesená",J549,0)</f>
        <v>0</v>
      </c>
      <c r="BI549" s="143">
        <f>IF(N549="nulová",J549,0)</f>
        <v>0</v>
      </c>
      <c r="BJ549" s="16" t="s">
        <v>152</v>
      </c>
      <c r="BK549" s="143">
        <f>ROUND(I549*H549,2)</f>
        <v>0</v>
      </c>
      <c r="BL549" s="16" t="s">
        <v>151</v>
      </c>
      <c r="BM549" s="142" t="s">
        <v>1228</v>
      </c>
    </row>
    <row r="550" spans="2:65" s="1" customFormat="1" ht="24.15" customHeight="1">
      <c r="B550" s="31"/>
      <c r="C550" s="131" t="s">
        <v>256</v>
      </c>
      <c r="D550" s="131" t="s">
        <v>146</v>
      </c>
      <c r="E550" s="132" t="s">
        <v>580</v>
      </c>
      <c r="F550" s="133" t="s">
        <v>581</v>
      </c>
      <c r="G550" s="134" t="s">
        <v>179</v>
      </c>
      <c r="H550" s="135">
        <v>88.75</v>
      </c>
      <c r="I550" s="136"/>
      <c r="J550" s="137">
        <f>ROUND(I550*H550,2)</f>
        <v>0</v>
      </c>
      <c r="K550" s="133" t="s">
        <v>150</v>
      </c>
      <c r="L550" s="31"/>
      <c r="M550" s="138" t="s">
        <v>1</v>
      </c>
      <c r="N550" s="139" t="s">
        <v>44</v>
      </c>
      <c r="P550" s="140">
        <f>O550*H550</f>
        <v>0</v>
      </c>
      <c r="Q550" s="140">
        <v>0</v>
      </c>
      <c r="R550" s="140">
        <f>Q550*H550</f>
        <v>0</v>
      </c>
      <c r="S550" s="140">
        <v>0</v>
      </c>
      <c r="T550" s="141">
        <f>S550*H550</f>
        <v>0</v>
      </c>
      <c r="AR550" s="142" t="s">
        <v>151</v>
      </c>
      <c r="AT550" s="142" t="s">
        <v>146</v>
      </c>
      <c r="AU550" s="142" t="s">
        <v>152</v>
      </c>
      <c r="AY550" s="16" t="s">
        <v>144</v>
      </c>
      <c r="BE550" s="143">
        <f>IF(N550="základní",J550,0)</f>
        <v>0</v>
      </c>
      <c r="BF550" s="143">
        <f>IF(N550="snížená",J550,0)</f>
        <v>0</v>
      </c>
      <c r="BG550" s="143">
        <f>IF(N550="zákl. přenesená",J550,0)</f>
        <v>0</v>
      </c>
      <c r="BH550" s="143">
        <f>IF(N550="sníž. přenesená",J550,0)</f>
        <v>0</v>
      </c>
      <c r="BI550" s="143">
        <f>IF(N550="nulová",J550,0)</f>
        <v>0</v>
      </c>
      <c r="BJ550" s="16" t="s">
        <v>152</v>
      </c>
      <c r="BK550" s="143">
        <f>ROUND(I550*H550,2)</f>
        <v>0</v>
      </c>
      <c r="BL550" s="16" t="s">
        <v>151</v>
      </c>
      <c r="BM550" s="142" t="s">
        <v>1229</v>
      </c>
    </row>
    <row r="551" spans="2:51" s="13" customFormat="1" ht="10.2">
      <c r="B551" s="151"/>
      <c r="D551" s="145" t="s">
        <v>154</v>
      </c>
      <c r="E551" s="152" t="s">
        <v>1</v>
      </c>
      <c r="F551" s="153" t="s">
        <v>1230</v>
      </c>
      <c r="H551" s="154">
        <v>88.75</v>
      </c>
      <c r="I551" s="155"/>
      <c r="L551" s="151"/>
      <c r="M551" s="156"/>
      <c r="T551" s="157"/>
      <c r="AT551" s="152" t="s">
        <v>154</v>
      </c>
      <c r="AU551" s="152" t="s">
        <v>152</v>
      </c>
      <c r="AV551" s="13" t="s">
        <v>152</v>
      </c>
      <c r="AW551" s="13" t="s">
        <v>34</v>
      </c>
      <c r="AX551" s="13" t="s">
        <v>86</v>
      </c>
      <c r="AY551" s="152" t="s">
        <v>144</v>
      </c>
    </row>
    <row r="552" spans="2:65" s="1" customFormat="1" ht="33" customHeight="1">
      <c r="B552" s="31"/>
      <c r="C552" s="131" t="s">
        <v>264</v>
      </c>
      <c r="D552" s="131" t="s">
        <v>146</v>
      </c>
      <c r="E552" s="132" t="s">
        <v>585</v>
      </c>
      <c r="F552" s="133" t="s">
        <v>586</v>
      </c>
      <c r="G552" s="134" t="s">
        <v>179</v>
      </c>
      <c r="H552" s="135">
        <v>17.75</v>
      </c>
      <c r="I552" s="136"/>
      <c r="J552" s="137">
        <f>ROUND(I552*H552,2)</f>
        <v>0</v>
      </c>
      <c r="K552" s="133" t="s">
        <v>150</v>
      </c>
      <c r="L552" s="31"/>
      <c r="M552" s="138" t="s">
        <v>1</v>
      </c>
      <c r="N552" s="139" t="s">
        <v>44</v>
      </c>
      <c r="P552" s="140">
        <f>O552*H552</f>
        <v>0</v>
      </c>
      <c r="Q552" s="140">
        <v>0</v>
      </c>
      <c r="R552" s="140">
        <f>Q552*H552</f>
        <v>0</v>
      </c>
      <c r="S552" s="140">
        <v>0</v>
      </c>
      <c r="T552" s="141">
        <f>S552*H552</f>
        <v>0</v>
      </c>
      <c r="AR552" s="142" t="s">
        <v>151</v>
      </c>
      <c r="AT552" s="142" t="s">
        <v>146</v>
      </c>
      <c r="AU552" s="142" t="s">
        <v>152</v>
      </c>
      <c r="AY552" s="16" t="s">
        <v>144</v>
      </c>
      <c r="BE552" s="143">
        <f>IF(N552="základní",J552,0)</f>
        <v>0</v>
      </c>
      <c r="BF552" s="143">
        <f>IF(N552="snížená",J552,0)</f>
        <v>0</v>
      </c>
      <c r="BG552" s="143">
        <f>IF(N552="zákl. přenesená",J552,0)</f>
        <v>0</v>
      </c>
      <c r="BH552" s="143">
        <f>IF(N552="sníž. přenesená",J552,0)</f>
        <v>0</v>
      </c>
      <c r="BI552" s="143">
        <f>IF(N552="nulová",J552,0)</f>
        <v>0</v>
      </c>
      <c r="BJ552" s="16" t="s">
        <v>152</v>
      </c>
      <c r="BK552" s="143">
        <f>ROUND(I552*H552,2)</f>
        <v>0</v>
      </c>
      <c r="BL552" s="16" t="s">
        <v>151</v>
      </c>
      <c r="BM552" s="142" t="s">
        <v>1231</v>
      </c>
    </row>
    <row r="553" spans="2:63" s="11" customFormat="1" ht="22.8" customHeight="1">
      <c r="B553" s="119"/>
      <c r="D553" s="120" t="s">
        <v>77</v>
      </c>
      <c r="E553" s="129" t="s">
        <v>588</v>
      </c>
      <c r="F553" s="129" t="s">
        <v>589</v>
      </c>
      <c r="I553" s="122"/>
      <c r="J553" s="130">
        <f>BK553</f>
        <v>0</v>
      </c>
      <c r="L553" s="119"/>
      <c r="M553" s="124"/>
      <c r="P553" s="125">
        <f>P554</f>
        <v>0</v>
      </c>
      <c r="R553" s="125">
        <f>R554</f>
        <v>0</v>
      </c>
      <c r="T553" s="126">
        <f>T554</f>
        <v>0</v>
      </c>
      <c r="AR553" s="120" t="s">
        <v>86</v>
      </c>
      <c r="AT553" s="127" t="s">
        <v>77</v>
      </c>
      <c r="AU553" s="127" t="s">
        <v>86</v>
      </c>
      <c r="AY553" s="120" t="s">
        <v>144</v>
      </c>
      <c r="BK553" s="128">
        <f>BK554</f>
        <v>0</v>
      </c>
    </row>
    <row r="554" spans="2:65" s="1" customFormat="1" ht="21.75" customHeight="1">
      <c r="B554" s="31"/>
      <c r="C554" s="131" t="s">
        <v>7</v>
      </c>
      <c r="D554" s="131" t="s">
        <v>146</v>
      </c>
      <c r="E554" s="132" t="s">
        <v>591</v>
      </c>
      <c r="F554" s="133" t="s">
        <v>592</v>
      </c>
      <c r="G554" s="134" t="s">
        <v>179</v>
      </c>
      <c r="H554" s="135">
        <v>22.394</v>
      </c>
      <c r="I554" s="136"/>
      <c r="J554" s="137">
        <f>ROUND(I554*H554,2)</f>
        <v>0</v>
      </c>
      <c r="K554" s="133" t="s">
        <v>150</v>
      </c>
      <c r="L554" s="31"/>
      <c r="M554" s="138" t="s">
        <v>1</v>
      </c>
      <c r="N554" s="139" t="s">
        <v>44</v>
      </c>
      <c r="P554" s="140">
        <f>O554*H554</f>
        <v>0</v>
      </c>
      <c r="Q554" s="140">
        <v>0</v>
      </c>
      <c r="R554" s="140">
        <f>Q554*H554</f>
        <v>0</v>
      </c>
      <c r="S554" s="140">
        <v>0</v>
      </c>
      <c r="T554" s="141">
        <f>S554*H554</f>
        <v>0</v>
      </c>
      <c r="AR554" s="142" t="s">
        <v>151</v>
      </c>
      <c r="AT554" s="142" t="s">
        <v>146</v>
      </c>
      <c r="AU554" s="142" t="s">
        <v>152</v>
      </c>
      <c r="AY554" s="16" t="s">
        <v>144</v>
      </c>
      <c r="BE554" s="143">
        <f>IF(N554="základní",J554,0)</f>
        <v>0</v>
      </c>
      <c r="BF554" s="143">
        <f>IF(N554="snížená",J554,0)</f>
        <v>0</v>
      </c>
      <c r="BG554" s="143">
        <f>IF(N554="zákl. přenesená",J554,0)</f>
        <v>0</v>
      </c>
      <c r="BH554" s="143">
        <f>IF(N554="sníž. přenesená",J554,0)</f>
        <v>0</v>
      </c>
      <c r="BI554" s="143">
        <f>IF(N554="nulová",J554,0)</f>
        <v>0</v>
      </c>
      <c r="BJ554" s="16" t="s">
        <v>152</v>
      </c>
      <c r="BK554" s="143">
        <f>ROUND(I554*H554,2)</f>
        <v>0</v>
      </c>
      <c r="BL554" s="16" t="s">
        <v>151</v>
      </c>
      <c r="BM554" s="142" t="s">
        <v>1232</v>
      </c>
    </row>
    <row r="555" spans="2:63" s="11" customFormat="1" ht="25.95" customHeight="1">
      <c r="B555" s="119"/>
      <c r="D555" s="120" t="s">
        <v>77</v>
      </c>
      <c r="E555" s="121" t="s">
        <v>594</v>
      </c>
      <c r="F555" s="121" t="s">
        <v>595</v>
      </c>
      <c r="I555" s="122"/>
      <c r="J555" s="123">
        <f>BK555</f>
        <v>0</v>
      </c>
      <c r="L555" s="119"/>
      <c r="M555" s="124"/>
      <c r="P555" s="125">
        <f>P556+P571+P614+P642+P746+P1315</f>
        <v>0</v>
      </c>
      <c r="R555" s="125">
        <f>R556+R571+R614+R642+R746+R1315</f>
        <v>8.63266998715</v>
      </c>
      <c r="T555" s="126">
        <f>T556+T571+T614+T642+T746+T1315</f>
        <v>0.64869154</v>
      </c>
      <c r="AR555" s="120" t="s">
        <v>152</v>
      </c>
      <c r="AT555" s="127" t="s">
        <v>77</v>
      </c>
      <c r="AU555" s="127" t="s">
        <v>78</v>
      </c>
      <c r="AY555" s="120" t="s">
        <v>144</v>
      </c>
      <c r="BK555" s="128">
        <f>BK556+BK571+BK614+BK642+BK746+BK1315</f>
        <v>0</v>
      </c>
    </row>
    <row r="556" spans="2:63" s="11" customFormat="1" ht="22.8" customHeight="1">
      <c r="B556" s="119"/>
      <c r="D556" s="120" t="s">
        <v>77</v>
      </c>
      <c r="E556" s="129" t="s">
        <v>1233</v>
      </c>
      <c r="F556" s="129" t="s">
        <v>1234</v>
      </c>
      <c r="I556" s="122"/>
      <c r="J556" s="130">
        <f>BK556</f>
        <v>0</v>
      </c>
      <c r="L556" s="119"/>
      <c r="M556" s="124"/>
      <c r="P556" s="125">
        <f>SUM(P557:P570)</f>
        <v>0</v>
      </c>
      <c r="R556" s="125">
        <f>SUM(R557:R570)</f>
        <v>0.022136</v>
      </c>
      <c r="T556" s="126">
        <f>SUM(T557:T570)</f>
        <v>0.01771</v>
      </c>
      <c r="AR556" s="120" t="s">
        <v>152</v>
      </c>
      <c r="AT556" s="127" t="s">
        <v>77</v>
      </c>
      <c r="AU556" s="127" t="s">
        <v>86</v>
      </c>
      <c r="AY556" s="120" t="s">
        <v>144</v>
      </c>
      <c r="BK556" s="128">
        <f>SUM(BK557:BK570)</f>
        <v>0</v>
      </c>
    </row>
    <row r="557" spans="2:65" s="1" customFormat="1" ht="24.15" customHeight="1">
      <c r="B557" s="31"/>
      <c r="C557" s="131" t="s">
        <v>274</v>
      </c>
      <c r="D557" s="131" t="s">
        <v>146</v>
      </c>
      <c r="E557" s="132" t="s">
        <v>1235</v>
      </c>
      <c r="F557" s="133" t="s">
        <v>1236</v>
      </c>
      <c r="G557" s="134" t="s">
        <v>404</v>
      </c>
      <c r="H557" s="135">
        <v>1</v>
      </c>
      <c r="I557" s="136"/>
      <c r="J557" s="137">
        <f>ROUND(I557*H557,2)</f>
        <v>0</v>
      </c>
      <c r="K557" s="133" t="s">
        <v>150</v>
      </c>
      <c r="L557" s="31"/>
      <c r="M557" s="138" t="s">
        <v>1</v>
      </c>
      <c r="N557" s="139" t="s">
        <v>44</v>
      </c>
      <c r="P557" s="140">
        <f>O557*H557</f>
        <v>0</v>
      </c>
      <c r="Q557" s="140">
        <v>0.003465</v>
      </c>
      <c r="R557" s="140">
        <f>Q557*H557</f>
        <v>0.003465</v>
      </c>
      <c r="S557" s="140">
        <v>0.00253</v>
      </c>
      <c r="T557" s="141">
        <f>S557*H557</f>
        <v>0.00253</v>
      </c>
      <c r="AR557" s="142" t="s">
        <v>240</v>
      </c>
      <c r="AT557" s="142" t="s">
        <v>146</v>
      </c>
      <c r="AU557" s="142" t="s">
        <v>152</v>
      </c>
      <c r="AY557" s="16" t="s">
        <v>144</v>
      </c>
      <c r="BE557" s="143">
        <f>IF(N557="základní",J557,0)</f>
        <v>0</v>
      </c>
      <c r="BF557" s="143">
        <f>IF(N557="snížená",J557,0)</f>
        <v>0</v>
      </c>
      <c r="BG557" s="143">
        <f>IF(N557="zákl. přenesená",J557,0)</f>
        <v>0</v>
      </c>
      <c r="BH557" s="143">
        <f>IF(N557="sníž. přenesená",J557,0)</f>
        <v>0</v>
      </c>
      <c r="BI557" s="143">
        <f>IF(N557="nulová",J557,0)</f>
        <v>0</v>
      </c>
      <c r="BJ557" s="16" t="s">
        <v>152</v>
      </c>
      <c r="BK557" s="143">
        <f>ROUND(I557*H557,2)</f>
        <v>0</v>
      </c>
      <c r="BL557" s="16" t="s">
        <v>240</v>
      </c>
      <c r="BM557" s="142" t="s">
        <v>1237</v>
      </c>
    </row>
    <row r="558" spans="2:51" s="12" customFormat="1" ht="10.2">
      <c r="B558" s="144"/>
      <c r="D558" s="145" t="s">
        <v>154</v>
      </c>
      <c r="E558" s="146" t="s">
        <v>1</v>
      </c>
      <c r="F558" s="147" t="s">
        <v>294</v>
      </c>
      <c r="H558" s="146" t="s">
        <v>1</v>
      </c>
      <c r="I558" s="148"/>
      <c r="L558" s="144"/>
      <c r="M558" s="149"/>
      <c r="T558" s="150"/>
      <c r="AT558" s="146" t="s">
        <v>154</v>
      </c>
      <c r="AU558" s="146" t="s">
        <v>152</v>
      </c>
      <c r="AV558" s="12" t="s">
        <v>86</v>
      </c>
      <c r="AW558" s="12" t="s">
        <v>34</v>
      </c>
      <c r="AX558" s="12" t="s">
        <v>78</v>
      </c>
      <c r="AY558" s="146" t="s">
        <v>144</v>
      </c>
    </row>
    <row r="559" spans="2:51" s="13" customFormat="1" ht="10.2">
      <c r="B559" s="151"/>
      <c r="D559" s="145" t="s">
        <v>154</v>
      </c>
      <c r="E559" s="152" t="s">
        <v>1</v>
      </c>
      <c r="F559" s="153" t="s">
        <v>86</v>
      </c>
      <c r="H559" s="154">
        <v>1</v>
      </c>
      <c r="I559" s="155"/>
      <c r="L559" s="151"/>
      <c r="M559" s="156"/>
      <c r="T559" s="157"/>
      <c r="AT559" s="152" t="s">
        <v>154</v>
      </c>
      <c r="AU559" s="152" t="s">
        <v>152</v>
      </c>
      <c r="AV559" s="13" t="s">
        <v>152</v>
      </c>
      <c r="AW559" s="13" t="s">
        <v>34</v>
      </c>
      <c r="AX559" s="13" t="s">
        <v>78</v>
      </c>
      <c r="AY559" s="152" t="s">
        <v>144</v>
      </c>
    </row>
    <row r="560" spans="2:51" s="14" customFormat="1" ht="10.2">
      <c r="B560" s="158"/>
      <c r="D560" s="145" t="s">
        <v>154</v>
      </c>
      <c r="E560" s="159" t="s">
        <v>1</v>
      </c>
      <c r="F560" s="160" t="s">
        <v>158</v>
      </c>
      <c r="H560" s="161">
        <v>1</v>
      </c>
      <c r="I560" s="162"/>
      <c r="L560" s="158"/>
      <c r="M560" s="163"/>
      <c r="T560" s="164"/>
      <c r="AT560" s="159" t="s">
        <v>154</v>
      </c>
      <c r="AU560" s="159" t="s">
        <v>152</v>
      </c>
      <c r="AV560" s="14" t="s">
        <v>151</v>
      </c>
      <c r="AW560" s="14" t="s">
        <v>34</v>
      </c>
      <c r="AX560" s="14" t="s">
        <v>86</v>
      </c>
      <c r="AY560" s="159" t="s">
        <v>144</v>
      </c>
    </row>
    <row r="561" spans="2:65" s="1" customFormat="1" ht="24.15" customHeight="1">
      <c r="B561" s="31"/>
      <c r="C561" s="131" t="s">
        <v>280</v>
      </c>
      <c r="D561" s="131" t="s">
        <v>146</v>
      </c>
      <c r="E561" s="132" t="s">
        <v>1238</v>
      </c>
      <c r="F561" s="133" t="s">
        <v>1239</v>
      </c>
      <c r="G561" s="134" t="s">
        <v>404</v>
      </c>
      <c r="H561" s="135">
        <v>1</v>
      </c>
      <c r="I561" s="136"/>
      <c r="J561" s="137">
        <f>ROUND(I561*H561,2)</f>
        <v>0</v>
      </c>
      <c r="K561" s="133" t="s">
        <v>150</v>
      </c>
      <c r="L561" s="31"/>
      <c r="M561" s="138" t="s">
        <v>1</v>
      </c>
      <c r="N561" s="139" t="s">
        <v>44</v>
      </c>
      <c r="P561" s="140">
        <f>O561*H561</f>
        <v>0</v>
      </c>
      <c r="Q561" s="140">
        <v>0.006415</v>
      </c>
      <c r="R561" s="140">
        <f>Q561*H561</f>
        <v>0.006415</v>
      </c>
      <c r="S561" s="140">
        <v>0.00506</v>
      </c>
      <c r="T561" s="141">
        <f>S561*H561</f>
        <v>0.00506</v>
      </c>
      <c r="AR561" s="142" t="s">
        <v>240</v>
      </c>
      <c r="AT561" s="142" t="s">
        <v>146</v>
      </c>
      <c r="AU561" s="142" t="s">
        <v>152</v>
      </c>
      <c r="AY561" s="16" t="s">
        <v>144</v>
      </c>
      <c r="BE561" s="143">
        <f>IF(N561="základní",J561,0)</f>
        <v>0</v>
      </c>
      <c r="BF561" s="143">
        <f>IF(N561="snížená",J561,0)</f>
        <v>0</v>
      </c>
      <c r="BG561" s="143">
        <f>IF(N561="zákl. přenesená",J561,0)</f>
        <v>0</v>
      </c>
      <c r="BH561" s="143">
        <f>IF(N561="sníž. přenesená",J561,0)</f>
        <v>0</v>
      </c>
      <c r="BI561" s="143">
        <f>IF(N561="nulová",J561,0)</f>
        <v>0</v>
      </c>
      <c r="BJ561" s="16" t="s">
        <v>152</v>
      </c>
      <c r="BK561" s="143">
        <f>ROUND(I561*H561,2)</f>
        <v>0</v>
      </c>
      <c r="BL561" s="16" t="s">
        <v>240</v>
      </c>
      <c r="BM561" s="142" t="s">
        <v>1240</v>
      </c>
    </row>
    <row r="562" spans="2:51" s="12" customFormat="1" ht="10.2">
      <c r="B562" s="144"/>
      <c r="D562" s="145" t="s">
        <v>154</v>
      </c>
      <c r="E562" s="146" t="s">
        <v>1</v>
      </c>
      <c r="F562" s="147" t="s">
        <v>294</v>
      </c>
      <c r="H562" s="146" t="s">
        <v>1</v>
      </c>
      <c r="I562" s="148"/>
      <c r="L562" s="144"/>
      <c r="M562" s="149"/>
      <c r="T562" s="150"/>
      <c r="AT562" s="146" t="s">
        <v>154</v>
      </c>
      <c r="AU562" s="146" t="s">
        <v>152</v>
      </c>
      <c r="AV562" s="12" t="s">
        <v>86</v>
      </c>
      <c r="AW562" s="12" t="s">
        <v>34</v>
      </c>
      <c r="AX562" s="12" t="s">
        <v>78</v>
      </c>
      <c r="AY562" s="146" t="s">
        <v>144</v>
      </c>
    </row>
    <row r="563" spans="2:51" s="13" customFormat="1" ht="10.2">
      <c r="B563" s="151"/>
      <c r="D563" s="145" t="s">
        <v>154</v>
      </c>
      <c r="E563" s="152" t="s">
        <v>1</v>
      </c>
      <c r="F563" s="153" t="s">
        <v>86</v>
      </c>
      <c r="H563" s="154">
        <v>1</v>
      </c>
      <c r="I563" s="155"/>
      <c r="L563" s="151"/>
      <c r="M563" s="156"/>
      <c r="T563" s="157"/>
      <c r="AT563" s="152" t="s">
        <v>154</v>
      </c>
      <c r="AU563" s="152" t="s">
        <v>152</v>
      </c>
      <c r="AV563" s="13" t="s">
        <v>152</v>
      </c>
      <c r="AW563" s="13" t="s">
        <v>34</v>
      </c>
      <c r="AX563" s="13" t="s">
        <v>78</v>
      </c>
      <c r="AY563" s="152" t="s">
        <v>144</v>
      </c>
    </row>
    <row r="564" spans="2:51" s="14" customFormat="1" ht="10.2">
      <c r="B564" s="158"/>
      <c r="D564" s="145" t="s">
        <v>154</v>
      </c>
      <c r="E564" s="159" t="s">
        <v>1</v>
      </c>
      <c r="F564" s="160" t="s">
        <v>158</v>
      </c>
      <c r="H564" s="161">
        <v>1</v>
      </c>
      <c r="I564" s="162"/>
      <c r="L564" s="158"/>
      <c r="M564" s="163"/>
      <c r="T564" s="164"/>
      <c r="AT564" s="159" t="s">
        <v>154</v>
      </c>
      <c r="AU564" s="159" t="s">
        <v>152</v>
      </c>
      <c r="AV564" s="14" t="s">
        <v>151</v>
      </c>
      <c r="AW564" s="14" t="s">
        <v>34</v>
      </c>
      <c r="AX564" s="14" t="s">
        <v>86</v>
      </c>
      <c r="AY564" s="159" t="s">
        <v>144</v>
      </c>
    </row>
    <row r="565" spans="2:65" s="1" customFormat="1" ht="24.15" customHeight="1">
      <c r="B565" s="31"/>
      <c r="C565" s="131" t="s">
        <v>287</v>
      </c>
      <c r="D565" s="131" t="s">
        <v>146</v>
      </c>
      <c r="E565" s="132" t="s">
        <v>1241</v>
      </c>
      <c r="F565" s="133" t="s">
        <v>1242</v>
      </c>
      <c r="G565" s="134" t="s">
        <v>404</v>
      </c>
      <c r="H565" s="135">
        <v>1</v>
      </c>
      <c r="I565" s="136"/>
      <c r="J565" s="137">
        <f>ROUND(I565*H565,2)</f>
        <v>0</v>
      </c>
      <c r="K565" s="133" t="s">
        <v>150</v>
      </c>
      <c r="L565" s="31"/>
      <c r="M565" s="138" t="s">
        <v>1</v>
      </c>
      <c r="N565" s="139" t="s">
        <v>44</v>
      </c>
      <c r="P565" s="140">
        <f>O565*H565</f>
        <v>0</v>
      </c>
      <c r="Q565" s="140">
        <v>0.012256</v>
      </c>
      <c r="R565" s="140">
        <f>Q565*H565</f>
        <v>0.012256</v>
      </c>
      <c r="S565" s="140">
        <v>0.01012</v>
      </c>
      <c r="T565" s="141">
        <f>S565*H565</f>
        <v>0.01012</v>
      </c>
      <c r="AR565" s="142" t="s">
        <v>240</v>
      </c>
      <c r="AT565" s="142" t="s">
        <v>146</v>
      </c>
      <c r="AU565" s="142" t="s">
        <v>152</v>
      </c>
      <c r="AY565" s="16" t="s">
        <v>144</v>
      </c>
      <c r="BE565" s="143">
        <f>IF(N565="základní",J565,0)</f>
        <v>0</v>
      </c>
      <c r="BF565" s="143">
        <f>IF(N565="snížená",J565,0)</f>
        <v>0</v>
      </c>
      <c r="BG565" s="143">
        <f>IF(N565="zákl. přenesená",J565,0)</f>
        <v>0</v>
      </c>
      <c r="BH565" s="143">
        <f>IF(N565="sníž. přenesená",J565,0)</f>
        <v>0</v>
      </c>
      <c r="BI565" s="143">
        <f>IF(N565="nulová",J565,0)</f>
        <v>0</v>
      </c>
      <c r="BJ565" s="16" t="s">
        <v>152</v>
      </c>
      <c r="BK565" s="143">
        <f>ROUND(I565*H565,2)</f>
        <v>0</v>
      </c>
      <c r="BL565" s="16" t="s">
        <v>240</v>
      </c>
      <c r="BM565" s="142" t="s">
        <v>1243</v>
      </c>
    </row>
    <row r="566" spans="2:51" s="12" customFormat="1" ht="10.2">
      <c r="B566" s="144"/>
      <c r="D566" s="145" t="s">
        <v>154</v>
      </c>
      <c r="E566" s="146" t="s">
        <v>1</v>
      </c>
      <c r="F566" s="147" t="s">
        <v>294</v>
      </c>
      <c r="H566" s="146" t="s">
        <v>1</v>
      </c>
      <c r="I566" s="148"/>
      <c r="L566" s="144"/>
      <c r="M566" s="149"/>
      <c r="T566" s="150"/>
      <c r="AT566" s="146" t="s">
        <v>154</v>
      </c>
      <c r="AU566" s="146" t="s">
        <v>152</v>
      </c>
      <c r="AV566" s="12" t="s">
        <v>86</v>
      </c>
      <c r="AW566" s="12" t="s">
        <v>34</v>
      </c>
      <c r="AX566" s="12" t="s">
        <v>78</v>
      </c>
      <c r="AY566" s="146" t="s">
        <v>144</v>
      </c>
    </row>
    <row r="567" spans="2:51" s="13" customFormat="1" ht="10.2">
      <c r="B567" s="151"/>
      <c r="D567" s="145" t="s">
        <v>154</v>
      </c>
      <c r="E567" s="152" t="s">
        <v>1</v>
      </c>
      <c r="F567" s="153" t="s">
        <v>86</v>
      </c>
      <c r="H567" s="154">
        <v>1</v>
      </c>
      <c r="I567" s="155"/>
      <c r="L567" s="151"/>
      <c r="M567" s="156"/>
      <c r="T567" s="157"/>
      <c r="AT567" s="152" t="s">
        <v>154</v>
      </c>
      <c r="AU567" s="152" t="s">
        <v>152</v>
      </c>
      <c r="AV567" s="13" t="s">
        <v>152</v>
      </c>
      <c r="AW567" s="13" t="s">
        <v>34</v>
      </c>
      <c r="AX567" s="13" t="s">
        <v>78</v>
      </c>
      <c r="AY567" s="152" t="s">
        <v>144</v>
      </c>
    </row>
    <row r="568" spans="2:51" s="14" customFormat="1" ht="10.2">
      <c r="B568" s="158"/>
      <c r="D568" s="145" t="s">
        <v>154</v>
      </c>
      <c r="E568" s="159" t="s">
        <v>1</v>
      </c>
      <c r="F568" s="160" t="s">
        <v>158</v>
      </c>
      <c r="H568" s="161">
        <v>1</v>
      </c>
      <c r="I568" s="162"/>
      <c r="L568" s="158"/>
      <c r="M568" s="163"/>
      <c r="T568" s="164"/>
      <c r="AT568" s="159" t="s">
        <v>154</v>
      </c>
      <c r="AU568" s="159" t="s">
        <v>152</v>
      </c>
      <c r="AV568" s="14" t="s">
        <v>151</v>
      </c>
      <c r="AW568" s="14" t="s">
        <v>34</v>
      </c>
      <c r="AX568" s="14" t="s">
        <v>86</v>
      </c>
      <c r="AY568" s="159" t="s">
        <v>144</v>
      </c>
    </row>
    <row r="569" spans="2:65" s="1" customFormat="1" ht="24.15" customHeight="1">
      <c r="B569" s="31"/>
      <c r="C569" s="131" t="s">
        <v>315</v>
      </c>
      <c r="D569" s="131" t="s">
        <v>146</v>
      </c>
      <c r="E569" s="132" t="s">
        <v>1244</v>
      </c>
      <c r="F569" s="133" t="s">
        <v>1245</v>
      </c>
      <c r="G569" s="134" t="s">
        <v>179</v>
      </c>
      <c r="H569" s="135">
        <v>0.022</v>
      </c>
      <c r="I569" s="136"/>
      <c r="J569" s="137">
        <f>ROUND(I569*H569,2)</f>
        <v>0</v>
      </c>
      <c r="K569" s="133" t="s">
        <v>150</v>
      </c>
      <c r="L569" s="31"/>
      <c r="M569" s="138" t="s">
        <v>1</v>
      </c>
      <c r="N569" s="139" t="s">
        <v>44</v>
      </c>
      <c r="P569" s="140">
        <f>O569*H569</f>
        <v>0</v>
      </c>
      <c r="Q569" s="140">
        <v>0</v>
      </c>
      <c r="R569" s="140">
        <f>Q569*H569</f>
        <v>0</v>
      </c>
      <c r="S569" s="140">
        <v>0</v>
      </c>
      <c r="T569" s="141">
        <f>S569*H569</f>
        <v>0</v>
      </c>
      <c r="AR569" s="142" t="s">
        <v>240</v>
      </c>
      <c r="AT569" s="142" t="s">
        <v>146</v>
      </c>
      <c r="AU569" s="142" t="s">
        <v>152</v>
      </c>
      <c r="AY569" s="16" t="s">
        <v>144</v>
      </c>
      <c r="BE569" s="143">
        <f>IF(N569="základní",J569,0)</f>
        <v>0</v>
      </c>
      <c r="BF569" s="143">
        <f>IF(N569="snížená",J569,0)</f>
        <v>0</v>
      </c>
      <c r="BG569" s="143">
        <f>IF(N569="zákl. přenesená",J569,0)</f>
        <v>0</v>
      </c>
      <c r="BH569" s="143">
        <f>IF(N569="sníž. přenesená",J569,0)</f>
        <v>0</v>
      </c>
      <c r="BI569" s="143">
        <f>IF(N569="nulová",J569,0)</f>
        <v>0</v>
      </c>
      <c r="BJ569" s="16" t="s">
        <v>152</v>
      </c>
      <c r="BK569" s="143">
        <f>ROUND(I569*H569,2)</f>
        <v>0</v>
      </c>
      <c r="BL569" s="16" t="s">
        <v>240</v>
      </c>
      <c r="BM569" s="142" t="s">
        <v>1246</v>
      </c>
    </row>
    <row r="570" spans="2:65" s="1" customFormat="1" ht="24.15" customHeight="1">
      <c r="B570" s="31"/>
      <c r="C570" s="131" t="s">
        <v>320</v>
      </c>
      <c r="D570" s="131" t="s">
        <v>146</v>
      </c>
      <c r="E570" s="132" t="s">
        <v>1247</v>
      </c>
      <c r="F570" s="133" t="s">
        <v>1248</v>
      </c>
      <c r="G570" s="134" t="s">
        <v>179</v>
      </c>
      <c r="H570" s="135">
        <v>0.022</v>
      </c>
      <c r="I570" s="136"/>
      <c r="J570" s="137">
        <f>ROUND(I570*H570,2)</f>
        <v>0</v>
      </c>
      <c r="K570" s="133" t="s">
        <v>150</v>
      </c>
      <c r="L570" s="31"/>
      <c r="M570" s="138" t="s">
        <v>1</v>
      </c>
      <c r="N570" s="139" t="s">
        <v>44</v>
      </c>
      <c r="P570" s="140">
        <f>O570*H570</f>
        <v>0</v>
      </c>
      <c r="Q570" s="140">
        <v>0</v>
      </c>
      <c r="R570" s="140">
        <f>Q570*H570</f>
        <v>0</v>
      </c>
      <c r="S570" s="140">
        <v>0</v>
      </c>
      <c r="T570" s="141">
        <f>S570*H570</f>
        <v>0</v>
      </c>
      <c r="AR570" s="142" t="s">
        <v>240</v>
      </c>
      <c r="AT570" s="142" t="s">
        <v>146</v>
      </c>
      <c r="AU570" s="142" t="s">
        <v>152</v>
      </c>
      <c r="AY570" s="16" t="s">
        <v>144</v>
      </c>
      <c r="BE570" s="143">
        <f>IF(N570="základní",J570,0)</f>
        <v>0</v>
      </c>
      <c r="BF570" s="143">
        <f>IF(N570="snížená",J570,0)</f>
        <v>0</v>
      </c>
      <c r="BG570" s="143">
        <f>IF(N570="zákl. přenesená",J570,0)</f>
        <v>0</v>
      </c>
      <c r="BH570" s="143">
        <f>IF(N570="sníž. přenesená",J570,0)</f>
        <v>0</v>
      </c>
      <c r="BI570" s="143">
        <f>IF(N570="nulová",J570,0)</f>
        <v>0</v>
      </c>
      <c r="BJ570" s="16" t="s">
        <v>152</v>
      </c>
      <c r="BK570" s="143">
        <f>ROUND(I570*H570,2)</f>
        <v>0</v>
      </c>
      <c r="BL570" s="16" t="s">
        <v>240</v>
      </c>
      <c r="BM570" s="142" t="s">
        <v>1249</v>
      </c>
    </row>
    <row r="571" spans="2:63" s="11" customFormat="1" ht="22.8" customHeight="1">
      <c r="B571" s="119"/>
      <c r="D571" s="120" t="s">
        <v>77</v>
      </c>
      <c r="E571" s="129" t="s">
        <v>689</v>
      </c>
      <c r="F571" s="129" t="s">
        <v>690</v>
      </c>
      <c r="I571" s="122"/>
      <c r="J571" s="130">
        <f>BK571</f>
        <v>0</v>
      </c>
      <c r="L571" s="119"/>
      <c r="M571" s="124"/>
      <c r="P571" s="125">
        <f>SUM(P572:P613)</f>
        <v>0</v>
      </c>
      <c r="R571" s="125">
        <f>SUM(R572:R613)</f>
        <v>0</v>
      </c>
      <c r="T571" s="126">
        <f>SUM(T572:T613)</f>
        <v>0</v>
      </c>
      <c r="AR571" s="120" t="s">
        <v>152</v>
      </c>
      <c r="AT571" s="127" t="s">
        <v>77</v>
      </c>
      <c r="AU571" s="127" t="s">
        <v>86</v>
      </c>
      <c r="AY571" s="120" t="s">
        <v>144</v>
      </c>
      <c r="BK571" s="128">
        <f>SUM(BK572:BK613)</f>
        <v>0</v>
      </c>
    </row>
    <row r="572" spans="2:65" s="1" customFormat="1" ht="24.15" customHeight="1">
      <c r="B572" s="31"/>
      <c r="C572" s="131" t="s">
        <v>330</v>
      </c>
      <c r="D572" s="131" t="s">
        <v>146</v>
      </c>
      <c r="E572" s="132" t="s">
        <v>1250</v>
      </c>
      <c r="F572" s="133" t="s">
        <v>740</v>
      </c>
      <c r="G572" s="134" t="s">
        <v>404</v>
      </c>
      <c r="H572" s="135">
        <v>84</v>
      </c>
      <c r="I572" s="136"/>
      <c r="J572" s="137">
        <f>ROUND(I572*H572,2)</f>
        <v>0</v>
      </c>
      <c r="K572" s="133" t="s">
        <v>150</v>
      </c>
      <c r="L572" s="31"/>
      <c r="M572" s="138" t="s">
        <v>1</v>
      </c>
      <c r="N572" s="139" t="s">
        <v>44</v>
      </c>
      <c r="P572" s="140">
        <f>O572*H572</f>
        <v>0</v>
      </c>
      <c r="Q572" s="140">
        <v>0</v>
      </c>
      <c r="R572" s="140">
        <f>Q572*H572</f>
        <v>0</v>
      </c>
      <c r="S572" s="140">
        <v>0</v>
      </c>
      <c r="T572" s="141">
        <f>S572*H572</f>
        <v>0</v>
      </c>
      <c r="AR572" s="142" t="s">
        <v>240</v>
      </c>
      <c r="AT572" s="142" t="s">
        <v>146</v>
      </c>
      <c r="AU572" s="142" t="s">
        <v>152</v>
      </c>
      <c r="AY572" s="16" t="s">
        <v>144</v>
      </c>
      <c r="BE572" s="143">
        <f>IF(N572="základní",J572,0)</f>
        <v>0</v>
      </c>
      <c r="BF572" s="143">
        <f>IF(N572="snížená",J572,0)</f>
        <v>0</v>
      </c>
      <c r="BG572" s="143">
        <f>IF(N572="zákl. přenesená",J572,0)</f>
        <v>0</v>
      </c>
      <c r="BH572" s="143">
        <f>IF(N572="sníž. přenesená",J572,0)</f>
        <v>0</v>
      </c>
      <c r="BI572" s="143">
        <f>IF(N572="nulová",J572,0)</f>
        <v>0</v>
      </c>
      <c r="BJ572" s="16" t="s">
        <v>152</v>
      </c>
      <c r="BK572" s="143">
        <f>ROUND(I572*H572,2)</f>
        <v>0</v>
      </c>
      <c r="BL572" s="16" t="s">
        <v>240</v>
      </c>
      <c r="BM572" s="142" t="s">
        <v>1251</v>
      </c>
    </row>
    <row r="573" spans="2:51" s="12" customFormat="1" ht="20.4">
      <c r="B573" s="144"/>
      <c r="D573" s="145" t="s">
        <v>154</v>
      </c>
      <c r="E573" s="146" t="s">
        <v>1</v>
      </c>
      <c r="F573" s="147" t="s">
        <v>1252</v>
      </c>
      <c r="H573" s="146" t="s">
        <v>1</v>
      </c>
      <c r="I573" s="148"/>
      <c r="L573" s="144"/>
      <c r="M573" s="149"/>
      <c r="T573" s="150"/>
      <c r="AT573" s="146" t="s">
        <v>154</v>
      </c>
      <c r="AU573" s="146" t="s">
        <v>152</v>
      </c>
      <c r="AV573" s="12" t="s">
        <v>86</v>
      </c>
      <c r="AW573" s="12" t="s">
        <v>34</v>
      </c>
      <c r="AX573" s="12" t="s">
        <v>78</v>
      </c>
      <c r="AY573" s="146" t="s">
        <v>144</v>
      </c>
    </row>
    <row r="574" spans="2:51" s="12" customFormat="1" ht="10.2">
      <c r="B574" s="144"/>
      <c r="D574" s="145" t="s">
        <v>154</v>
      </c>
      <c r="E574" s="146" t="s">
        <v>1</v>
      </c>
      <c r="F574" s="147" t="s">
        <v>298</v>
      </c>
      <c r="H574" s="146" t="s">
        <v>1</v>
      </c>
      <c r="I574" s="148"/>
      <c r="L574" s="144"/>
      <c r="M574" s="149"/>
      <c r="T574" s="150"/>
      <c r="AT574" s="146" t="s">
        <v>154</v>
      </c>
      <c r="AU574" s="146" t="s">
        <v>152</v>
      </c>
      <c r="AV574" s="12" t="s">
        <v>86</v>
      </c>
      <c r="AW574" s="12" t="s">
        <v>34</v>
      </c>
      <c r="AX574" s="12" t="s">
        <v>78</v>
      </c>
      <c r="AY574" s="146" t="s">
        <v>144</v>
      </c>
    </row>
    <row r="575" spans="2:51" s="12" customFormat="1" ht="10.2">
      <c r="B575" s="144"/>
      <c r="D575" s="145" t="s">
        <v>154</v>
      </c>
      <c r="E575" s="146" t="s">
        <v>1</v>
      </c>
      <c r="F575" s="147" t="s">
        <v>1253</v>
      </c>
      <c r="H575" s="146" t="s">
        <v>1</v>
      </c>
      <c r="I575" s="148"/>
      <c r="L575" s="144"/>
      <c r="M575" s="149"/>
      <c r="T575" s="150"/>
      <c r="AT575" s="146" t="s">
        <v>154</v>
      </c>
      <c r="AU575" s="146" t="s">
        <v>152</v>
      </c>
      <c r="AV575" s="12" t="s">
        <v>86</v>
      </c>
      <c r="AW575" s="12" t="s">
        <v>34</v>
      </c>
      <c r="AX575" s="12" t="s">
        <v>78</v>
      </c>
      <c r="AY575" s="146" t="s">
        <v>144</v>
      </c>
    </row>
    <row r="576" spans="2:51" s="13" customFormat="1" ht="10.2">
      <c r="B576" s="151"/>
      <c r="D576" s="145" t="s">
        <v>154</v>
      </c>
      <c r="E576" s="152" t="s">
        <v>1</v>
      </c>
      <c r="F576" s="153" t="s">
        <v>165</v>
      </c>
      <c r="H576" s="154">
        <v>3</v>
      </c>
      <c r="I576" s="155"/>
      <c r="L576" s="151"/>
      <c r="M576" s="156"/>
      <c r="T576" s="157"/>
      <c r="AT576" s="152" t="s">
        <v>154</v>
      </c>
      <c r="AU576" s="152" t="s">
        <v>152</v>
      </c>
      <c r="AV576" s="13" t="s">
        <v>152</v>
      </c>
      <c r="AW576" s="13" t="s">
        <v>34</v>
      </c>
      <c r="AX576" s="13" t="s">
        <v>78</v>
      </c>
      <c r="AY576" s="152" t="s">
        <v>144</v>
      </c>
    </row>
    <row r="577" spans="2:51" s="12" customFormat="1" ht="10.2">
      <c r="B577" s="144"/>
      <c r="D577" s="145" t="s">
        <v>154</v>
      </c>
      <c r="E577" s="146" t="s">
        <v>1</v>
      </c>
      <c r="F577" s="147" t="s">
        <v>1168</v>
      </c>
      <c r="H577" s="146" t="s">
        <v>1</v>
      </c>
      <c r="I577" s="148"/>
      <c r="L577" s="144"/>
      <c r="M577" s="149"/>
      <c r="T577" s="150"/>
      <c r="AT577" s="146" t="s">
        <v>154</v>
      </c>
      <c r="AU577" s="146" t="s">
        <v>152</v>
      </c>
      <c r="AV577" s="12" t="s">
        <v>86</v>
      </c>
      <c r="AW577" s="12" t="s">
        <v>34</v>
      </c>
      <c r="AX577" s="12" t="s">
        <v>78</v>
      </c>
      <c r="AY577" s="146" t="s">
        <v>144</v>
      </c>
    </row>
    <row r="578" spans="2:51" s="13" customFormat="1" ht="10.2">
      <c r="B578" s="151"/>
      <c r="D578" s="145" t="s">
        <v>154</v>
      </c>
      <c r="E578" s="152" t="s">
        <v>1</v>
      </c>
      <c r="F578" s="153" t="s">
        <v>176</v>
      </c>
      <c r="H578" s="154">
        <v>5</v>
      </c>
      <c r="I578" s="155"/>
      <c r="L578" s="151"/>
      <c r="M578" s="156"/>
      <c r="T578" s="157"/>
      <c r="AT578" s="152" t="s">
        <v>154</v>
      </c>
      <c r="AU578" s="152" t="s">
        <v>152</v>
      </c>
      <c r="AV578" s="13" t="s">
        <v>152</v>
      </c>
      <c r="AW578" s="13" t="s">
        <v>34</v>
      </c>
      <c r="AX578" s="13" t="s">
        <v>78</v>
      </c>
      <c r="AY578" s="152" t="s">
        <v>144</v>
      </c>
    </row>
    <row r="579" spans="2:51" s="12" customFormat="1" ht="20.4">
      <c r="B579" s="144"/>
      <c r="D579" s="145" t="s">
        <v>154</v>
      </c>
      <c r="E579" s="146" t="s">
        <v>1</v>
      </c>
      <c r="F579" s="147" t="s">
        <v>1170</v>
      </c>
      <c r="H579" s="146" t="s">
        <v>1</v>
      </c>
      <c r="I579" s="148"/>
      <c r="L579" s="144"/>
      <c r="M579" s="149"/>
      <c r="T579" s="150"/>
      <c r="AT579" s="146" t="s">
        <v>154</v>
      </c>
      <c r="AU579" s="146" t="s">
        <v>152</v>
      </c>
      <c r="AV579" s="12" t="s">
        <v>86</v>
      </c>
      <c r="AW579" s="12" t="s">
        <v>34</v>
      </c>
      <c r="AX579" s="12" t="s">
        <v>78</v>
      </c>
      <c r="AY579" s="146" t="s">
        <v>144</v>
      </c>
    </row>
    <row r="580" spans="2:51" s="12" customFormat="1" ht="10.2">
      <c r="B580" s="144"/>
      <c r="D580" s="145" t="s">
        <v>154</v>
      </c>
      <c r="E580" s="146" t="s">
        <v>1</v>
      </c>
      <c r="F580" s="147" t="s">
        <v>298</v>
      </c>
      <c r="H580" s="146" t="s">
        <v>1</v>
      </c>
      <c r="I580" s="148"/>
      <c r="L580" s="144"/>
      <c r="M580" s="149"/>
      <c r="T580" s="150"/>
      <c r="AT580" s="146" t="s">
        <v>154</v>
      </c>
      <c r="AU580" s="146" t="s">
        <v>152</v>
      </c>
      <c r="AV580" s="12" t="s">
        <v>86</v>
      </c>
      <c r="AW580" s="12" t="s">
        <v>34</v>
      </c>
      <c r="AX580" s="12" t="s">
        <v>78</v>
      </c>
      <c r="AY580" s="146" t="s">
        <v>144</v>
      </c>
    </row>
    <row r="581" spans="2:51" s="12" customFormat="1" ht="10.2">
      <c r="B581" s="144"/>
      <c r="D581" s="145" t="s">
        <v>154</v>
      </c>
      <c r="E581" s="146" t="s">
        <v>1</v>
      </c>
      <c r="F581" s="147" t="s">
        <v>1253</v>
      </c>
      <c r="H581" s="146" t="s">
        <v>1</v>
      </c>
      <c r="I581" s="148"/>
      <c r="L581" s="144"/>
      <c r="M581" s="149"/>
      <c r="T581" s="150"/>
      <c r="AT581" s="146" t="s">
        <v>154</v>
      </c>
      <c r="AU581" s="146" t="s">
        <v>152</v>
      </c>
      <c r="AV581" s="12" t="s">
        <v>86</v>
      </c>
      <c r="AW581" s="12" t="s">
        <v>34</v>
      </c>
      <c r="AX581" s="12" t="s">
        <v>78</v>
      </c>
      <c r="AY581" s="146" t="s">
        <v>144</v>
      </c>
    </row>
    <row r="582" spans="2:51" s="13" customFormat="1" ht="10.2">
      <c r="B582" s="151"/>
      <c r="D582" s="145" t="s">
        <v>154</v>
      </c>
      <c r="E582" s="152" t="s">
        <v>1</v>
      </c>
      <c r="F582" s="153" t="s">
        <v>151</v>
      </c>
      <c r="H582" s="154">
        <v>4</v>
      </c>
      <c r="I582" s="155"/>
      <c r="L582" s="151"/>
      <c r="M582" s="156"/>
      <c r="T582" s="157"/>
      <c r="AT582" s="152" t="s">
        <v>154</v>
      </c>
      <c r="AU582" s="152" t="s">
        <v>152</v>
      </c>
      <c r="AV582" s="13" t="s">
        <v>152</v>
      </c>
      <c r="AW582" s="13" t="s">
        <v>34</v>
      </c>
      <c r="AX582" s="13" t="s">
        <v>78</v>
      </c>
      <c r="AY582" s="152" t="s">
        <v>144</v>
      </c>
    </row>
    <row r="583" spans="2:51" s="12" customFormat="1" ht="10.2">
      <c r="B583" s="144"/>
      <c r="D583" s="145" t="s">
        <v>154</v>
      </c>
      <c r="E583" s="146" t="s">
        <v>1</v>
      </c>
      <c r="F583" s="147" t="s">
        <v>300</v>
      </c>
      <c r="H583" s="146" t="s">
        <v>1</v>
      </c>
      <c r="I583" s="148"/>
      <c r="L583" s="144"/>
      <c r="M583" s="149"/>
      <c r="T583" s="150"/>
      <c r="AT583" s="146" t="s">
        <v>154</v>
      </c>
      <c r="AU583" s="146" t="s">
        <v>152</v>
      </c>
      <c r="AV583" s="12" t="s">
        <v>86</v>
      </c>
      <c r="AW583" s="12" t="s">
        <v>34</v>
      </c>
      <c r="AX583" s="12" t="s">
        <v>78</v>
      </c>
      <c r="AY583" s="146" t="s">
        <v>144</v>
      </c>
    </row>
    <row r="584" spans="2:51" s="12" customFormat="1" ht="20.4">
      <c r="B584" s="144"/>
      <c r="D584" s="145" t="s">
        <v>154</v>
      </c>
      <c r="E584" s="146" t="s">
        <v>1</v>
      </c>
      <c r="F584" s="147" t="s">
        <v>1254</v>
      </c>
      <c r="H584" s="146" t="s">
        <v>1</v>
      </c>
      <c r="I584" s="148"/>
      <c r="L584" s="144"/>
      <c r="M584" s="149"/>
      <c r="T584" s="150"/>
      <c r="AT584" s="146" t="s">
        <v>154</v>
      </c>
      <c r="AU584" s="146" t="s">
        <v>152</v>
      </c>
      <c r="AV584" s="12" t="s">
        <v>86</v>
      </c>
      <c r="AW584" s="12" t="s">
        <v>34</v>
      </c>
      <c r="AX584" s="12" t="s">
        <v>78</v>
      </c>
      <c r="AY584" s="146" t="s">
        <v>144</v>
      </c>
    </row>
    <row r="585" spans="2:51" s="12" customFormat="1" ht="10.2">
      <c r="B585" s="144"/>
      <c r="D585" s="145" t="s">
        <v>154</v>
      </c>
      <c r="E585" s="146" t="s">
        <v>1</v>
      </c>
      <c r="F585" s="147" t="s">
        <v>1168</v>
      </c>
      <c r="H585" s="146" t="s">
        <v>1</v>
      </c>
      <c r="I585" s="148"/>
      <c r="L585" s="144"/>
      <c r="M585" s="149"/>
      <c r="T585" s="150"/>
      <c r="AT585" s="146" t="s">
        <v>154</v>
      </c>
      <c r="AU585" s="146" t="s">
        <v>152</v>
      </c>
      <c r="AV585" s="12" t="s">
        <v>86</v>
      </c>
      <c r="AW585" s="12" t="s">
        <v>34</v>
      </c>
      <c r="AX585" s="12" t="s">
        <v>78</v>
      </c>
      <c r="AY585" s="146" t="s">
        <v>144</v>
      </c>
    </row>
    <row r="586" spans="2:51" s="13" customFormat="1" ht="10.2">
      <c r="B586" s="151"/>
      <c r="D586" s="145" t="s">
        <v>154</v>
      </c>
      <c r="E586" s="152" t="s">
        <v>1</v>
      </c>
      <c r="F586" s="153" t="s">
        <v>186</v>
      </c>
      <c r="H586" s="154">
        <v>7</v>
      </c>
      <c r="I586" s="155"/>
      <c r="L586" s="151"/>
      <c r="M586" s="156"/>
      <c r="T586" s="157"/>
      <c r="AT586" s="152" t="s">
        <v>154</v>
      </c>
      <c r="AU586" s="152" t="s">
        <v>152</v>
      </c>
      <c r="AV586" s="13" t="s">
        <v>152</v>
      </c>
      <c r="AW586" s="13" t="s">
        <v>34</v>
      </c>
      <c r="AX586" s="13" t="s">
        <v>78</v>
      </c>
      <c r="AY586" s="152" t="s">
        <v>144</v>
      </c>
    </row>
    <row r="587" spans="2:51" s="12" customFormat="1" ht="20.4">
      <c r="B587" s="144"/>
      <c r="D587" s="145" t="s">
        <v>154</v>
      </c>
      <c r="E587" s="146" t="s">
        <v>1</v>
      </c>
      <c r="F587" s="147" t="s">
        <v>1170</v>
      </c>
      <c r="H587" s="146" t="s">
        <v>1</v>
      </c>
      <c r="I587" s="148"/>
      <c r="L587" s="144"/>
      <c r="M587" s="149"/>
      <c r="T587" s="150"/>
      <c r="AT587" s="146" t="s">
        <v>154</v>
      </c>
      <c r="AU587" s="146" t="s">
        <v>152</v>
      </c>
      <c r="AV587" s="12" t="s">
        <v>86</v>
      </c>
      <c r="AW587" s="12" t="s">
        <v>34</v>
      </c>
      <c r="AX587" s="12" t="s">
        <v>78</v>
      </c>
      <c r="AY587" s="146" t="s">
        <v>144</v>
      </c>
    </row>
    <row r="588" spans="2:51" s="13" customFormat="1" ht="10.2">
      <c r="B588" s="151"/>
      <c r="D588" s="145" t="s">
        <v>154</v>
      </c>
      <c r="E588" s="152" t="s">
        <v>1</v>
      </c>
      <c r="F588" s="153" t="s">
        <v>191</v>
      </c>
      <c r="H588" s="154">
        <v>8</v>
      </c>
      <c r="I588" s="155"/>
      <c r="L588" s="151"/>
      <c r="M588" s="156"/>
      <c r="T588" s="157"/>
      <c r="AT588" s="152" t="s">
        <v>154</v>
      </c>
      <c r="AU588" s="152" t="s">
        <v>152</v>
      </c>
      <c r="AV588" s="13" t="s">
        <v>152</v>
      </c>
      <c r="AW588" s="13" t="s">
        <v>34</v>
      </c>
      <c r="AX588" s="13" t="s">
        <v>78</v>
      </c>
      <c r="AY588" s="152" t="s">
        <v>144</v>
      </c>
    </row>
    <row r="589" spans="2:51" s="12" customFormat="1" ht="10.2">
      <c r="B589" s="144"/>
      <c r="D589" s="145" t="s">
        <v>154</v>
      </c>
      <c r="E589" s="146" t="s">
        <v>1</v>
      </c>
      <c r="F589" s="147" t="s">
        <v>302</v>
      </c>
      <c r="H589" s="146" t="s">
        <v>1</v>
      </c>
      <c r="I589" s="148"/>
      <c r="L589" s="144"/>
      <c r="M589" s="149"/>
      <c r="T589" s="150"/>
      <c r="AT589" s="146" t="s">
        <v>154</v>
      </c>
      <c r="AU589" s="146" t="s">
        <v>152</v>
      </c>
      <c r="AV589" s="12" t="s">
        <v>86</v>
      </c>
      <c r="AW589" s="12" t="s">
        <v>34</v>
      </c>
      <c r="AX589" s="12" t="s">
        <v>78</v>
      </c>
      <c r="AY589" s="146" t="s">
        <v>144</v>
      </c>
    </row>
    <row r="590" spans="2:51" s="12" customFormat="1" ht="20.4">
      <c r="B590" s="144"/>
      <c r="D590" s="145" t="s">
        <v>154</v>
      </c>
      <c r="E590" s="146" t="s">
        <v>1</v>
      </c>
      <c r="F590" s="147" t="s">
        <v>1254</v>
      </c>
      <c r="H590" s="146" t="s">
        <v>1</v>
      </c>
      <c r="I590" s="148"/>
      <c r="L590" s="144"/>
      <c r="M590" s="149"/>
      <c r="T590" s="150"/>
      <c r="AT590" s="146" t="s">
        <v>154</v>
      </c>
      <c r="AU590" s="146" t="s">
        <v>152</v>
      </c>
      <c r="AV590" s="12" t="s">
        <v>86</v>
      </c>
      <c r="AW590" s="12" t="s">
        <v>34</v>
      </c>
      <c r="AX590" s="12" t="s">
        <v>78</v>
      </c>
      <c r="AY590" s="146" t="s">
        <v>144</v>
      </c>
    </row>
    <row r="591" spans="2:51" s="12" customFormat="1" ht="10.2">
      <c r="B591" s="144"/>
      <c r="D591" s="145" t="s">
        <v>154</v>
      </c>
      <c r="E591" s="146" t="s">
        <v>1</v>
      </c>
      <c r="F591" s="147" t="s">
        <v>1168</v>
      </c>
      <c r="H591" s="146" t="s">
        <v>1</v>
      </c>
      <c r="I591" s="148"/>
      <c r="L591" s="144"/>
      <c r="M591" s="149"/>
      <c r="T591" s="150"/>
      <c r="AT591" s="146" t="s">
        <v>154</v>
      </c>
      <c r="AU591" s="146" t="s">
        <v>152</v>
      </c>
      <c r="AV591" s="12" t="s">
        <v>86</v>
      </c>
      <c r="AW591" s="12" t="s">
        <v>34</v>
      </c>
      <c r="AX591" s="12" t="s">
        <v>78</v>
      </c>
      <c r="AY591" s="146" t="s">
        <v>144</v>
      </c>
    </row>
    <row r="592" spans="2:51" s="13" customFormat="1" ht="10.2">
      <c r="B592" s="151"/>
      <c r="D592" s="145" t="s">
        <v>154</v>
      </c>
      <c r="E592" s="152" t="s">
        <v>1</v>
      </c>
      <c r="F592" s="153" t="s">
        <v>198</v>
      </c>
      <c r="H592" s="154">
        <v>9</v>
      </c>
      <c r="I592" s="155"/>
      <c r="L592" s="151"/>
      <c r="M592" s="156"/>
      <c r="T592" s="157"/>
      <c r="AT592" s="152" t="s">
        <v>154</v>
      </c>
      <c r="AU592" s="152" t="s">
        <v>152</v>
      </c>
      <c r="AV592" s="13" t="s">
        <v>152</v>
      </c>
      <c r="AW592" s="13" t="s">
        <v>34</v>
      </c>
      <c r="AX592" s="13" t="s">
        <v>78</v>
      </c>
      <c r="AY592" s="152" t="s">
        <v>144</v>
      </c>
    </row>
    <row r="593" spans="2:51" s="12" customFormat="1" ht="20.4">
      <c r="B593" s="144"/>
      <c r="D593" s="145" t="s">
        <v>154</v>
      </c>
      <c r="E593" s="146" t="s">
        <v>1</v>
      </c>
      <c r="F593" s="147" t="s">
        <v>1170</v>
      </c>
      <c r="H593" s="146" t="s">
        <v>1</v>
      </c>
      <c r="I593" s="148"/>
      <c r="L593" s="144"/>
      <c r="M593" s="149"/>
      <c r="T593" s="150"/>
      <c r="AT593" s="146" t="s">
        <v>154</v>
      </c>
      <c r="AU593" s="146" t="s">
        <v>152</v>
      </c>
      <c r="AV593" s="12" t="s">
        <v>86</v>
      </c>
      <c r="AW593" s="12" t="s">
        <v>34</v>
      </c>
      <c r="AX593" s="12" t="s">
        <v>78</v>
      </c>
      <c r="AY593" s="146" t="s">
        <v>144</v>
      </c>
    </row>
    <row r="594" spans="2:51" s="13" customFormat="1" ht="10.2">
      <c r="B594" s="151"/>
      <c r="D594" s="145" t="s">
        <v>154</v>
      </c>
      <c r="E594" s="152" t="s">
        <v>1</v>
      </c>
      <c r="F594" s="153" t="s">
        <v>182</v>
      </c>
      <c r="H594" s="154">
        <v>6</v>
      </c>
      <c r="I594" s="155"/>
      <c r="L594" s="151"/>
      <c r="M594" s="156"/>
      <c r="T594" s="157"/>
      <c r="AT594" s="152" t="s">
        <v>154</v>
      </c>
      <c r="AU594" s="152" t="s">
        <v>152</v>
      </c>
      <c r="AV594" s="13" t="s">
        <v>152</v>
      </c>
      <c r="AW594" s="13" t="s">
        <v>34</v>
      </c>
      <c r="AX594" s="13" t="s">
        <v>78</v>
      </c>
      <c r="AY594" s="152" t="s">
        <v>144</v>
      </c>
    </row>
    <row r="595" spans="2:51" s="12" customFormat="1" ht="10.2">
      <c r="B595" s="144"/>
      <c r="D595" s="145" t="s">
        <v>154</v>
      </c>
      <c r="E595" s="146" t="s">
        <v>1</v>
      </c>
      <c r="F595" s="147" t="s">
        <v>304</v>
      </c>
      <c r="H595" s="146" t="s">
        <v>1</v>
      </c>
      <c r="I595" s="148"/>
      <c r="L595" s="144"/>
      <c r="M595" s="149"/>
      <c r="T595" s="150"/>
      <c r="AT595" s="146" t="s">
        <v>154</v>
      </c>
      <c r="AU595" s="146" t="s">
        <v>152</v>
      </c>
      <c r="AV595" s="12" t="s">
        <v>86</v>
      </c>
      <c r="AW595" s="12" t="s">
        <v>34</v>
      </c>
      <c r="AX595" s="12" t="s">
        <v>78</v>
      </c>
      <c r="AY595" s="146" t="s">
        <v>144</v>
      </c>
    </row>
    <row r="596" spans="2:51" s="12" customFormat="1" ht="20.4">
      <c r="B596" s="144"/>
      <c r="D596" s="145" t="s">
        <v>154</v>
      </c>
      <c r="E596" s="146" t="s">
        <v>1</v>
      </c>
      <c r="F596" s="147" t="s">
        <v>1254</v>
      </c>
      <c r="H596" s="146" t="s">
        <v>1</v>
      </c>
      <c r="I596" s="148"/>
      <c r="L596" s="144"/>
      <c r="M596" s="149"/>
      <c r="T596" s="150"/>
      <c r="AT596" s="146" t="s">
        <v>154</v>
      </c>
      <c r="AU596" s="146" t="s">
        <v>152</v>
      </c>
      <c r="AV596" s="12" t="s">
        <v>86</v>
      </c>
      <c r="AW596" s="12" t="s">
        <v>34</v>
      </c>
      <c r="AX596" s="12" t="s">
        <v>78</v>
      </c>
      <c r="AY596" s="146" t="s">
        <v>144</v>
      </c>
    </row>
    <row r="597" spans="2:51" s="12" customFormat="1" ht="10.2">
      <c r="B597" s="144"/>
      <c r="D597" s="145" t="s">
        <v>154</v>
      </c>
      <c r="E597" s="146" t="s">
        <v>1</v>
      </c>
      <c r="F597" s="147" t="s">
        <v>1168</v>
      </c>
      <c r="H597" s="146" t="s">
        <v>1</v>
      </c>
      <c r="I597" s="148"/>
      <c r="L597" s="144"/>
      <c r="M597" s="149"/>
      <c r="T597" s="150"/>
      <c r="AT597" s="146" t="s">
        <v>154</v>
      </c>
      <c r="AU597" s="146" t="s">
        <v>152</v>
      </c>
      <c r="AV597" s="12" t="s">
        <v>86</v>
      </c>
      <c r="AW597" s="12" t="s">
        <v>34</v>
      </c>
      <c r="AX597" s="12" t="s">
        <v>78</v>
      </c>
      <c r="AY597" s="146" t="s">
        <v>144</v>
      </c>
    </row>
    <row r="598" spans="2:51" s="13" customFormat="1" ht="10.2">
      <c r="B598" s="151"/>
      <c r="D598" s="145" t="s">
        <v>154</v>
      </c>
      <c r="E598" s="152" t="s">
        <v>1</v>
      </c>
      <c r="F598" s="153" t="s">
        <v>198</v>
      </c>
      <c r="H598" s="154">
        <v>9</v>
      </c>
      <c r="I598" s="155"/>
      <c r="L598" s="151"/>
      <c r="M598" s="156"/>
      <c r="T598" s="157"/>
      <c r="AT598" s="152" t="s">
        <v>154</v>
      </c>
      <c r="AU598" s="152" t="s">
        <v>152</v>
      </c>
      <c r="AV598" s="13" t="s">
        <v>152</v>
      </c>
      <c r="AW598" s="13" t="s">
        <v>34</v>
      </c>
      <c r="AX598" s="13" t="s">
        <v>78</v>
      </c>
      <c r="AY598" s="152" t="s">
        <v>144</v>
      </c>
    </row>
    <row r="599" spans="2:51" s="12" customFormat="1" ht="20.4">
      <c r="B599" s="144"/>
      <c r="D599" s="145" t="s">
        <v>154</v>
      </c>
      <c r="E599" s="146" t="s">
        <v>1</v>
      </c>
      <c r="F599" s="147" t="s">
        <v>1170</v>
      </c>
      <c r="H599" s="146" t="s">
        <v>1</v>
      </c>
      <c r="I599" s="148"/>
      <c r="L599" s="144"/>
      <c r="M599" s="149"/>
      <c r="T599" s="150"/>
      <c r="AT599" s="146" t="s">
        <v>154</v>
      </c>
      <c r="AU599" s="146" t="s">
        <v>152</v>
      </c>
      <c r="AV599" s="12" t="s">
        <v>86</v>
      </c>
      <c r="AW599" s="12" t="s">
        <v>34</v>
      </c>
      <c r="AX599" s="12" t="s">
        <v>78</v>
      </c>
      <c r="AY599" s="146" t="s">
        <v>144</v>
      </c>
    </row>
    <row r="600" spans="2:51" s="13" customFormat="1" ht="10.2">
      <c r="B600" s="151"/>
      <c r="D600" s="145" t="s">
        <v>154</v>
      </c>
      <c r="E600" s="152" t="s">
        <v>1</v>
      </c>
      <c r="F600" s="153" t="s">
        <v>182</v>
      </c>
      <c r="H600" s="154">
        <v>6</v>
      </c>
      <c r="I600" s="155"/>
      <c r="L600" s="151"/>
      <c r="M600" s="156"/>
      <c r="T600" s="157"/>
      <c r="AT600" s="152" t="s">
        <v>154</v>
      </c>
      <c r="AU600" s="152" t="s">
        <v>152</v>
      </c>
      <c r="AV600" s="13" t="s">
        <v>152</v>
      </c>
      <c r="AW600" s="13" t="s">
        <v>34</v>
      </c>
      <c r="AX600" s="13" t="s">
        <v>78</v>
      </c>
      <c r="AY600" s="152" t="s">
        <v>144</v>
      </c>
    </row>
    <row r="601" spans="2:51" s="12" customFormat="1" ht="10.2">
      <c r="B601" s="144"/>
      <c r="D601" s="145" t="s">
        <v>154</v>
      </c>
      <c r="E601" s="146" t="s">
        <v>1</v>
      </c>
      <c r="F601" s="147" t="s">
        <v>306</v>
      </c>
      <c r="H601" s="146" t="s">
        <v>1</v>
      </c>
      <c r="I601" s="148"/>
      <c r="L601" s="144"/>
      <c r="M601" s="149"/>
      <c r="T601" s="150"/>
      <c r="AT601" s="146" t="s">
        <v>154</v>
      </c>
      <c r="AU601" s="146" t="s">
        <v>152</v>
      </c>
      <c r="AV601" s="12" t="s">
        <v>86</v>
      </c>
      <c r="AW601" s="12" t="s">
        <v>34</v>
      </c>
      <c r="AX601" s="12" t="s">
        <v>78</v>
      </c>
      <c r="AY601" s="146" t="s">
        <v>144</v>
      </c>
    </row>
    <row r="602" spans="2:51" s="12" customFormat="1" ht="20.4">
      <c r="B602" s="144"/>
      <c r="D602" s="145" t="s">
        <v>154</v>
      </c>
      <c r="E602" s="146" t="s">
        <v>1</v>
      </c>
      <c r="F602" s="147" t="s">
        <v>1254</v>
      </c>
      <c r="H602" s="146" t="s">
        <v>1</v>
      </c>
      <c r="I602" s="148"/>
      <c r="L602" s="144"/>
      <c r="M602" s="149"/>
      <c r="T602" s="150"/>
      <c r="AT602" s="146" t="s">
        <v>154</v>
      </c>
      <c r="AU602" s="146" t="s">
        <v>152</v>
      </c>
      <c r="AV602" s="12" t="s">
        <v>86</v>
      </c>
      <c r="AW602" s="12" t="s">
        <v>34</v>
      </c>
      <c r="AX602" s="12" t="s">
        <v>78</v>
      </c>
      <c r="AY602" s="146" t="s">
        <v>144</v>
      </c>
    </row>
    <row r="603" spans="2:51" s="12" customFormat="1" ht="10.2">
      <c r="B603" s="144"/>
      <c r="D603" s="145" t="s">
        <v>154</v>
      </c>
      <c r="E603" s="146" t="s">
        <v>1</v>
      </c>
      <c r="F603" s="147" t="s">
        <v>1168</v>
      </c>
      <c r="H603" s="146" t="s">
        <v>1</v>
      </c>
      <c r="I603" s="148"/>
      <c r="L603" s="144"/>
      <c r="M603" s="149"/>
      <c r="T603" s="150"/>
      <c r="AT603" s="146" t="s">
        <v>154</v>
      </c>
      <c r="AU603" s="146" t="s">
        <v>152</v>
      </c>
      <c r="AV603" s="12" t="s">
        <v>86</v>
      </c>
      <c r="AW603" s="12" t="s">
        <v>34</v>
      </c>
      <c r="AX603" s="12" t="s">
        <v>78</v>
      </c>
      <c r="AY603" s="146" t="s">
        <v>144</v>
      </c>
    </row>
    <row r="604" spans="2:51" s="13" customFormat="1" ht="10.2">
      <c r="B604" s="151"/>
      <c r="D604" s="145" t="s">
        <v>154</v>
      </c>
      <c r="E604" s="152" t="s">
        <v>1</v>
      </c>
      <c r="F604" s="153" t="s">
        <v>191</v>
      </c>
      <c r="H604" s="154">
        <v>8</v>
      </c>
      <c r="I604" s="155"/>
      <c r="L604" s="151"/>
      <c r="M604" s="156"/>
      <c r="T604" s="157"/>
      <c r="AT604" s="152" t="s">
        <v>154</v>
      </c>
      <c r="AU604" s="152" t="s">
        <v>152</v>
      </c>
      <c r="AV604" s="13" t="s">
        <v>152</v>
      </c>
      <c r="AW604" s="13" t="s">
        <v>34</v>
      </c>
      <c r="AX604" s="13" t="s">
        <v>78</v>
      </c>
      <c r="AY604" s="152" t="s">
        <v>144</v>
      </c>
    </row>
    <row r="605" spans="2:51" s="12" customFormat="1" ht="20.4">
      <c r="B605" s="144"/>
      <c r="D605" s="145" t="s">
        <v>154</v>
      </c>
      <c r="E605" s="146" t="s">
        <v>1</v>
      </c>
      <c r="F605" s="147" t="s">
        <v>1170</v>
      </c>
      <c r="H605" s="146" t="s">
        <v>1</v>
      </c>
      <c r="I605" s="148"/>
      <c r="L605" s="144"/>
      <c r="M605" s="149"/>
      <c r="T605" s="150"/>
      <c r="AT605" s="146" t="s">
        <v>154</v>
      </c>
      <c r="AU605" s="146" t="s">
        <v>152</v>
      </c>
      <c r="AV605" s="12" t="s">
        <v>86</v>
      </c>
      <c r="AW605" s="12" t="s">
        <v>34</v>
      </c>
      <c r="AX605" s="12" t="s">
        <v>78</v>
      </c>
      <c r="AY605" s="146" t="s">
        <v>144</v>
      </c>
    </row>
    <row r="606" spans="2:51" s="13" customFormat="1" ht="10.2">
      <c r="B606" s="151"/>
      <c r="D606" s="145" t="s">
        <v>154</v>
      </c>
      <c r="E606" s="152" t="s">
        <v>1</v>
      </c>
      <c r="F606" s="153" t="s">
        <v>186</v>
      </c>
      <c r="H606" s="154">
        <v>7</v>
      </c>
      <c r="I606" s="155"/>
      <c r="L606" s="151"/>
      <c r="M606" s="156"/>
      <c r="T606" s="157"/>
      <c r="AT606" s="152" t="s">
        <v>154</v>
      </c>
      <c r="AU606" s="152" t="s">
        <v>152</v>
      </c>
      <c r="AV606" s="13" t="s">
        <v>152</v>
      </c>
      <c r="AW606" s="13" t="s">
        <v>34</v>
      </c>
      <c r="AX606" s="13" t="s">
        <v>78</v>
      </c>
      <c r="AY606" s="152" t="s">
        <v>144</v>
      </c>
    </row>
    <row r="607" spans="2:51" s="12" customFormat="1" ht="10.2">
      <c r="B607" s="144"/>
      <c r="D607" s="145" t="s">
        <v>154</v>
      </c>
      <c r="E607" s="146" t="s">
        <v>1</v>
      </c>
      <c r="F607" s="147" t="s">
        <v>294</v>
      </c>
      <c r="H607" s="146" t="s">
        <v>1</v>
      </c>
      <c r="I607" s="148"/>
      <c r="L607" s="144"/>
      <c r="M607" s="149"/>
      <c r="T607" s="150"/>
      <c r="AT607" s="146" t="s">
        <v>154</v>
      </c>
      <c r="AU607" s="146" t="s">
        <v>152</v>
      </c>
      <c r="AV607" s="12" t="s">
        <v>86</v>
      </c>
      <c r="AW607" s="12" t="s">
        <v>34</v>
      </c>
      <c r="AX607" s="12" t="s">
        <v>78</v>
      </c>
      <c r="AY607" s="146" t="s">
        <v>144</v>
      </c>
    </row>
    <row r="608" spans="2:51" s="12" customFormat="1" ht="20.4">
      <c r="B608" s="144"/>
      <c r="D608" s="145" t="s">
        <v>154</v>
      </c>
      <c r="E608" s="146" t="s">
        <v>1</v>
      </c>
      <c r="F608" s="147" t="s">
        <v>1254</v>
      </c>
      <c r="H608" s="146" t="s">
        <v>1</v>
      </c>
      <c r="I608" s="148"/>
      <c r="L608" s="144"/>
      <c r="M608" s="149"/>
      <c r="T608" s="150"/>
      <c r="AT608" s="146" t="s">
        <v>154</v>
      </c>
      <c r="AU608" s="146" t="s">
        <v>152</v>
      </c>
      <c r="AV608" s="12" t="s">
        <v>86</v>
      </c>
      <c r="AW608" s="12" t="s">
        <v>34</v>
      </c>
      <c r="AX608" s="12" t="s">
        <v>78</v>
      </c>
      <c r="AY608" s="146" t="s">
        <v>144</v>
      </c>
    </row>
    <row r="609" spans="2:51" s="12" customFormat="1" ht="10.2">
      <c r="B609" s="144"/>
      <c r="D609" s="145" t="s">
        <v>154</v>
      </c>
      <c r="E609" s="146" t="s">
        <v>1</v>
      </c>
      <c r="F609" s="147" t="s">
        <v>1168</v>
      </c>
      <c r="H609" s="146" t="s">
        <v>1</v>
      </c>
      <c r="I609" s="148"/>
      <c r="L609" s="144"/>
      <c r="M609" s="149"/>
      <c r="T609" s="150"/>
      <c r="AT609" s="146" t="s">
        <v>154</v>
      </c>
      <c r="AU609" s="146" t="s">
        <v>152</v>
      </c>
      <c r="AV609" s="12" t="s">
        <v>86</v>
      </c>
      <c r="AW609" s="12" t="s">
        <v>34</v>
      </c>
      <c r="AX609" s="12" t="s">
        <v>78</v>
      </c>
      <c r="AY609" s="146" t="s">
        <v>144</v>
      </c>
    </row>
    <row r="610" spans="2:51" s="13" customFormat="1" ht="10.2">
      <c r="B610" s="151"/>
      <c r="D610" s="145" t="s">
        <v>154</v>
      </c>
      <c r="E610" s="152" t="s">
        <v>1</v>
      </c>
      <c r="F610" s="153" t="s">
        <v>86</v>
      </c>
      <c r="H610" s="154">
        <v>1</v>
      </c>
      <c r="I610" s="155"/>
      <c r="L610" s="151"/>
      <c r="M610" s="156"/>
      <c r="T610" s="157"/>
      <c r="AT610" s="152" t="s">
        <v>154</v>
      </c>
      <c r="AU610" s="152" t="s">
        <v>152</v>
      </c>
      <c r="AV610" s="13" t="s">
        <v>152</v>
      </c>
      <c r="AW610" s="13" t="s">
        <v>34</v>
      </c>
      <c r="AX610" s="13" t="s">
        <v>78</v>
      </c>
      <c r="AY610" s="152" t="s">
        <v>144</v>
      </c>
    </row>
    <row r="611" spans="2:51" s="12" customFormat="1" ht="20.4">
      <c r="B611" s="144"/>
      <c r="D611" s="145" t="s">
        <v>154</v>
      </c>
      <c r="E611" s="146" t="s">
        <v>1</v>
      </c>
      <c r="F611" s="147" t="s">
        <v>1170</v>
      </c>
      <c r="H611" s="146" t="s">
        <v>1</v>
      </c>
      <c r="I611" s="148"/>
      <c r="L611" s="144"/>
      <c r="M611" s="149"/>
      <c r="T611" s="150"/>
      <c r="AT611" s="146" t="s">
        <v>154</v>
      </c>
      <c r="AU611" s="146" t="s">
        <v>152</v>
      </c>
      <c r="AV611" s="12" t="s">
        <v>86</v>
      </c>
      <c r="AW611" s="12" t="s">
        <v>34</v>
      </c>
      <c r="AX611" s="12" t="s">
        <v>78</v>
      </c>
      <c r="AY611" s="146" t="s">
        <v>144</v>
      </c>
    </row>
    <row r="612" spans="2:51" s="13" customFormat="1" ht="10.2">
      <c r="B612" s="151"/>
      <c r="D612" s="145" t="s">
        <v>154</v>
      </c>
      <c r="E612" s="152" t="s">
        <v>1</v>
      </c>
      <c r="F612" s="153" t="s">
        <v>211</v>
      </c>
      <c r="H612" s="154">
        <v>11</v>
      </c>
      <c r="I612" s="155"/>
      <c r="L612" s="151"/>
      <c r="M612" s="156"/>
      <c r="T612" s="157"/>
      <c r="AT612" s="152" t="s">
        <v>154</v>
      </c>
      <c r="AU612" s="152" t="s">
        <v>152</v>
      </c>
      <c r="AV612" s="13" t="s">
        <v>152</v>
      </c>
      <c r="AW612" s="13" t="s">
        <v>34</v>
      </c>
      <c r="AX612" s="13" t="s">
        <v>78</v>
      </c>
      <c r="AY612" s="152" t="s">
        <v>144</v>
      </c>
    </row>
    <row r="613" spans="2:51" s="14" customFormat="1" ht="10.2">
      <c r="B613" s="158"/>
      <c r="D613" s="145" t="s">
        <v>154</v>
      </c>
      <c r="E613" s="159" t="s">
        <v>1</v>
      </c>
      <c r="F613" s="160" t="s">
        <v>158</v>
      </c>
      <c r="H613" s="161">
        <v>84</v>
      </c>
      <c r="I613" s="162"/>
      <c r="L613" s="158"/>
      <c r="M613" s="163"/>
      <c r="T613" s="164"/>
      <c r="AT613" s="159" t="s">
        <v>154</v>
      </c>
      <c r="AU613" s="159" t="s">
        <v>152</v>
      </c>
      <c r="AV613" s="14" t="s">
        <v>151</v>
      </c>
      <c r="AW613" s="14" t="s">
        <v>34</v>
      </c>
      <c r="AX613" s="14" t="s">
        <v>86</v>
      </c>
      <c r="AY613" s="159" t="s">
        <v>144</v>
      </c>
    </row>
    <row r="614" spans="2:63" s="11" customFormat="1" ht="22.8" customHeight="1">
      <c r="B614" s="119"/>
      <c r="D614" s="120" t="s">
        <v>77</v>
      </c>
      <c r="E614" s="129" t="s">
        <v>1255</v>
      </c>
      <c r="F614" s="129" t="s">
        <v>1256</v>
      </c>
      <c r="I614" s="122"/>
      <c r="J614" s="130">
        <f>BK614</f>
        <v>0</v>
      </c>
      <c r="L614" s="119"/>
      <c r="M614" s="124"/>
      <c r="P614" s="125">
        <f>SUM(P615:P641)</f>
        <v>0</v>
      </c>
      <c r="R614" s="125">
        <f>SUM(R615:R641)</f>
        <v>2.583926575999999</v>
      </c>
      <c r="T614" s="126">
        <f>SUM(T615:T641)</f>
        <v>0</v>
      </c>
      <c r="AR614" s="120" t="s">
        <v>152</v>
      </c>
      <c r="AT614" s="127" t="s">
        <v>77</v>
      </c>
      <c r="AU614" s="127" t="s">
        <v>86</v>
      </c>
      <c r="AY614" s="120" t="s">
        <v>144</v>
      </c>
      <c r="BK614" s="128">
        <f>SUM(BK615:BK641)</f>
        <v>0</v>
      </c>
    </row>
    <row r="615" spans="2:65" s="1" customFormat="1" ht="16.5" customHeight="1">
      <c r="B615" s="31"/>
      <c r="C615" s="131" t="s">
        <v>334</v>
      </c>
      <c r="D615" s="131" t="s">
        <v>146</v>
      </c>
      <c r="E615" s="132" t="s">
        <v>1257</v>
      </c>
      <c r="F615" s="133" t="s">
        <v>1258</v>
      </c>
      <c r="G615" s="134" t="s">
        <v>149</v>
      </c>
      <c r="H615" s="135">
        <v>250.6</v>
      </c>
      <c r="I615" s="136"/>
      <c r="J615" s="137">
        <f>ROUND(I615*H615,2)</f>
        <v>0</v>
      </c>
      <c r="K615" s="133" t="s">
        <v>150</v>
      </c>
      <c r="L615" s="31"/>
      <c r="M615" s="138" t="s">
        <v>1</v>
      </c>
      <c r="N615" s="139" t="s">
        <v>44</v>
      </c>
      <c r="P615" s="140">
        <f>O615*H615</f>
        <v>0</v>
      </c>
      <c r="Q615" s="140">
        <v>0.00500096</v>
      </c>
      <c r="R615" s="140">
        <f>Q615*H615</f>
        <v>1.2532405759999998</v>
      </c>
      <c r="S615" s="140">
        <v>0</v>
      </c>
      <c r="T615" s="141">
        <f>S615*H615</f>
        <v>0</v>
      </c>
      <c r="AR615" s="142" t="s">
        <v>240</v>
      </c>
      <c r="AT615" s="142" t="s">
        <v>146</v>
      </c>
      <c r="AU615" s="142" t="s">
        <v>152</v>
      </c>
      <c r="AY615" s="16" t="s">
        <v>144</v>
      </c>
      <c r="BE615" s="143">
        <f>IF(N615="základní",J615,0)</f>
        <v>0</v>
      </c>
      <c r="BF615" s="143">
        <f>IF(N615="snížená",J615,0)</f>
        <v>0</v>
      </c>
      <c r="BG615" s="143">
        <f>IF(N615="zákl. přenesená",J615,0)</f>
        <v>0</v>
      </c>
      <c r="BH615" s="143">
        <f>IF(N615="sníž. přenesená",J615,0)</f>
        <v>0</v>
      </c>
      <c r="BI615" s="143">
        <f>IF(N615="nulová",J615,0)</f>
        <v>0</v>
      </c>
      <c r="BJ615" s="16" t="s">
        <v>152</v>
      </c>
      <c r="BK615" s="143">
        <f>ROUND(I615*H615,2)</f>
        <v>0</v>
      </c>
      <c r="BL615" s="16" t="s">
        <v>240</v>
      </c>
      <c r="BM615" s="142" t="s">
        <v>1259</v>
      </c>
    </row>
    <row r="616" spans="2:51" s="12" customFormat="1" ht="10.2">
      <c r="B616" s="144"/>
      <c r="D616" s="145" t="s">
        <v>154</v>
      </c>
      <c r="E616" s="146" t="s">
        <v>1</v>
      </c>
      <c r="F616" s="147" t="s">
        <v>1260</v>
      </c>
      <c r="H616" s="146" t="s">
        <v>1</v>
      </c>
      <c r="I616" s="148"/>
      <c r="L616" s="144"/>
      <c r="M616" s="149"/>
      <c r="T616" s="150"/>
      <c r="AT616" s="146" t="s">
        <v>154</v>
      </c>
      <c r="AU616" s="146" t="s">
        <v>152</v>
      </c>
      <c r="AV616" s="12" t="s">
        <v>86</v>
      </c>
      <c r="AW616" s="12" t="s">
        <v>34</v>
      </c>
      <c r="AX616" s="12" t="s">
        <v>78</v>
      </c>
      <c r="AY616" s="146" t="s">
        <v>144</v>
      </c>
    </row>
    <row r="617" spans="2:51" s="12" customFormat="1" ht="10.2">
      <c r="B617" s="144"/>
      <c r="D617" s="145" t="s">
        <v>154</v>
      </c>
      <c r="E617" s="146" t="s">
        <v>1</v>
      </c>
      <c r="F617" s="147" t="s">
        <v>298</v>
      </c>
      <c r="H617" s="146" t="s">
        <v>1</v>
      </c>
      <c r="I617" s="148"/>
      <c r="L617" s="144"/>
      <c r="M617" s="149"/>
      <c r="T617" s="150"/>
      <c r="AT617" s="146" t="s">
        <v>154</v>
      </c>
      <c r="AU617" s="146" t="s">
        <v>152</v>
      </c>
      <c r="AV617" s="12" t="s">
        <v>86</v>
      </c>
      <c r="AW617" s="12" t="s">
        <v>34</v>
      </c>
      <c r="AX617" s="12" t="s">
        <v>78</v>
      </c>
      <c r="AY617" s="146" t="s">
        <v>144</v>
      </c>
    </row>
    <row r="618" spans="2:51" s="12" customFormat="1" ht="10.2">
      <c r="B618" s="144"/>
      <c r="D618" s="145" t="s">
        <v>154</v>
      </c>
      <c r="E618" s="146" t="s">
        <v>1</v>
      </c>
      <c r="F618" s="147" t="s">
        <v>1146</v>
      </c>
      <c r="H618" s="146" t="s">
        <v>1</v>
      </c>
      <c r="I618" s="148"/>
      <c r="L618" s="144"/>
      <c r="M618" s="149"/>
      <c r="T618" s="150"/>
      <c r="AT618" s="146" t="s">
        <v>154</v>
      </c>
      <c r="AU618" s="146" t="s">
        <v>152</v>
      </c>
      <c r="AV618" s="12" t="s">
        <v>86</v>
      </c>
      <c r="AW618" s="12" t="s">
        <v>34</v>
      </c>
      <c r="AX618" s="12" t="s">
        <v>78</v>
      </c>
      <c r="AY618" s="146" t="s">
        <v>144</v>
      </c>
    </row>
    <row r="619" spans="2:51" s="13" customFormat="1" ht="10.2">
      <c r="B619" s="151"/>
      <c r="D619" s="145" t="s">
        <v>154</v>
      </c>
      <c r="E619" s="152" t="s">
        <v>1</v>
      </c>
      <c r="F619" s="153" t="s">
        <v>1147</v>
      </c>
      <c r="H619" s="154">
        <v>40.3</v>
      </c>
      <c r="I619" s="155"/>
      <c r="L619" s="151"/>
      <c r="M619" s="156"/>
      <c r="T619" s="157"/>
      <c r="AT619" s="152" t="s">
        <v>154</v>
      </c>
      <c r="AU619" s="152" t="s">
        <v>152</v>
      </c>
      <c r="AV619" s="13" t="s">
        <v>152</v>
      </c>
      <c r="AW619" s="13" t="s">
        <v>34</v>
      </c>
      <c r="AX619" s="13" t="s">
        <v>78</v>
      </c>
      <c r="AY619" s="152" t="s">
        <v>144</v>
      </c>
    </row>
    <row r="620" spans="2:51" s="12" customFormat="1" ht="10.2">
      <c r="B620" s="144"/>
      <c r="D620" s="145" t="s">
        <v>154</v>
      </c>
      <c r="E620" s="146" t="s">
        <v>1</v>
      </c>
      <c r="F620" s="147" t="s">
        <v>300</v>
      </c>
      <c r="H620" s="146" t="s">
        <v>1</v>
      </c>
      <c r="I620" s="148"/>
      <c r="L620" s="144"/>
      <c r="M620" s="149"/>
      <c r="T620" s="150"/>
      <c r="AT620" s="146" t="s">
        <v>154</v>
      </c>
      <c r="AU620" s="146" t="s">
        <v>152</v>
      </c>
      <c r="AV620" s="12" t="s">
        <v>86</v>
      </c>
      <c r="AW620" s="12" t="s">
        <v>34</v>
      </c>
      <c r="AX620" s="12" t="s">
        <v>78</v>
      </c>
      <c r="AY620" s="146" t="s">
        <v>144</v>
      </c>
    </row>
    <row r="621" spans="2:51" s="12" customFormat="1" ht="10.2">
      <c r="B621" s="144"/>
      <c r="D621" s="145" t="s">
        <v>154</v>
      </c>
      <c r="E621" s="146" t="s">
        <v>1</v>
      </c>
      <c r="F621" s="147" t="s">
        <v>1166</v>
      </c>
      <c r="H621" s="146" t="s">
        <v>1</v>
      </c>
      <c r="I621" s="148"/>
      <c r="L621" s="144"/>
      <c r="M621" s="149"/>
      <c r="T621" s="150"/>
      <c r="AT621" s="146" t="s">
        <v>154</v>
      </c>
      <c r="AU621" s="146" t="s">
        <v>152</v>
      </c>
      <c r="AV621" s="12" t="s">
        <v>86</v>
      </c>
      <c r="AW621" s="12" t="s">
        <v>34</v>
      </c>
      <c r="AX621" s="12" t="s">
        <v>78</v>
      </c>
      <c r="AY621" s="146" t="s">
        <v>144</v>
      </c>
    </row>
    <row r="622" spans="2:51" s="13" customFormat="1" ht="10.2">
      <c r="B622" s="151"/>
      <c r="D622" s="145" t="s">
        <v>154</v>
      </c>
      <c r="E622" s="152" t="s">
        <v>1</v>
      </c>
      <c r="F622" s="153" t="s">
        <v>1261</v>
      </c>
      <c r="H622" s="154">
        <v>40.7</v>
      </c>
      <c r="I622" s="155"/>
      <c r="L622" s="151"/>
      <c r="M622" s="156"/>
      <c r="T622" s="157"/>
      <c r="AT622" s="152" t="s">
        <v>154</v>
      </c>
      <c r="AU622" s="152" t="s">
        <v>152</v>
      </c>
      <c r="AV622" s="13" t="s">
        <v>152</v>
      </c>
      <c r="AW622" s="13" t="s">
        <v>34</v>
      </c>
      <c r="AX622" s="13" t="s">
        <v>78</v>
      </c>
      <c r="AY622" s="152" t="s">
        <v>144</v>
      </c>
    </row>
    <row r="623" spans="2:51" s="12" customFormat="1" ht="10.2">
      <c r="B623" s="144"/>
      <c r="D623" s="145" t="s">
        <v>154</v>
      </c>
      <c r="E623" s="146" t="s">
        <v>1</v>
      </c>
      <c r="F623" s="147" t="s">
        <v>302</v>
      </c>
      <c r="H623" s="146" t="s">
        <v>1</v>
      </c>
      <c r="I623" s="148"/>
      <c r="L623" s="144"/>
      <c r="M623" s="149"/>
      <c r="T623" s="150"/>
      <c r="AT623" s="146" t="s">
        <v>154</v>
      </c>
      <c r="AU623" s="146" t="s">
        <v>152</v>
      </c>
      <c r="AV623" s="12" t="s">
        <v>86</v>
      </c>
      <c r="AW623" s="12" t="s">
        <v>34</v>
      </c>
      <c r="AX623" s="12" t="s">
        <v>78</v>
      </c>
      <c r="AY623" s="146" t="s">
        <v>144</v>
      </c>
    </row>
    <row r="624" spans="2:51" s="12" customFormat="1" ht="10.2">
      <c r="B624" s="144"/>
      <c r="D624" s="145" t="s">
        <v>154</v>
      </c>
      <c r="E624" s="146" t="s">
        <v>1</v>
      </c>
      <c r="F624" s="147" t="s">
        <v>1178</v>
      </c>
      <c r="H624" s="146" t="s">
        <v>1</v>
      </c>
      <c r="I624" s="148"/>
      <c r="L624" s="144"/>
      <c r="M624" s="149"/>
      <c r="T624" s="150"/>
      <c r="AT624" s="146" t="s">
        <v>154</v>
      </c>
      <c r="AU624" s="146" t="s">
        <v>152</v>
      </c>
      <c r="AV624" s="12" t="s">
        <v>86</v>
      </c>
      <c r="AW624" s="12" t="s">
        <v>34</v>
      </c>
      <c r="AX624" s="12" t="s">
        <v>78</v>
      </c>
      <c r="AY624" s="146" t="s">
        <v>144</v>
      </c>
    </row>
    <row r="625" spans="2:51" s="13" customFormat="1" ht="10.2">
      <c r="B625" s="151"/>
      <c r="D625" s="145" t="s">
        <v>154</v>
      </c>
      <c r="E625" s="152" t="s">
        <v>1</v>
      </c>
      <c r="F625" s="153" t="s">
        <v>1262</v>
      </c>
      <c r="H625" s="154">
        <v>41.4</v>
      </c>
      <c r="I625" s="155"/>
      <c r="L625" s="151"/>
      <c r="M625" s="156"/>
      <c r="T625" s="157"/>
      <c r="AT625" s="152" t="s">
        <v>154</v>
      </c>
      <c r="AU625" s="152" t="s">
        <v>152</v>
      </c>
      <c r="AV625" s="13" t="s">
        <v>152</v>
      </c>
      <c r="AW625" s="13" t="s">
        <v>34</v>
      </c>
      <c r="AX625" s="13" t="s">
        <v>78</v>
      </c>
      <c r="AY625" s="152" t="s">
        <v>144</v>
      </c>
    </row>
    <row r="626" spans="2:51" s="12" customFormat="1" ht="10.2">
      <c r="B626" s="144"/>
      <c r="D626" s="145" t="s">
        <v>154</v>
      </c>
      <c r="E626" s="146" t="s">
        <v>1</v>
      </c>
      <c r="F626" s="147" t="s">
        <v>304</v>
      </c>
      <c r="H626" s="146" t="s">
        <v>1</v>
      </c>
      <c r="I626" s="148"/>
      <c r="L626" s="144"/>
      <c r="M626" s="149"/>
      <c r="T626" s="150"/>
      <c r="AT626" s="146" t="s">
        <v>154</v>
      </c>
      <c r="AU626" s="146" t="s">
        <v>152</v>
      </c>
      <c r="AV626" s="12" t="s">
        <v>86</v>
      </c>
      <c r="AW626" s="12" t="s">
        <v>34</v>
      </c>
      <c r="AX626" s="12" t="s">
        <v>78</v>
      </c>
      <c r="AY626" s="146" t="s">
        <v>144</v>
      </c>
    </row>
    <row r="627" spans="2:51" s="12" customFormat="1" ht="10.2">
      <c r="B627" s="144"/>
      <c r="D627" s="145" t="s">
        <v>154</v>
      </c>
      <c r="E627" s="146" t="s">
        <v>1</v>
      </c>
      <c r="F627" s="147" t="s">
        <v>1183</v>
      </c>
      <c r="H627" s="146" t="s">
        <v>1</v>
      </c>
      <c r="I627" s="148"/>
      <c r="L627" s="144"/>
      <c r="M627" s="149"/>
      <c r="T627" s="150"/>
      <c r="AT627" s="146" t="s">
        <v>154</v>
      </c>
      <c r="AU627" s="146" t="s">
        <v>152</v>
      </c>
      <c r="AV627" s="12" t="s">
        <v>86</v>
      </c>
      <c r="AW627" s="12" t="s">
        <v>34</v>
      </c>
      <c r="AX627" s="12" t="s">
        <v>78</v>
      </c>
      <c r="AY627" s="146" t="s">
        <v>144</v>
      </c>
    </row>
    <row r="628" spans="2:51" s="13" customFormat="1" ht="10.2">
      <c r="B628" s="151"/>
      <c r="D628" s="145" t="s">
        <v>154</v>
      </c>
      <c r="E628" s="152" t="s">
        <v>1</v>
      </c>
      <c r="F628" s="153" t="s">
        <v>1263</v>
      </c>
      <c r="H628" s="154">
        <v>40.4</v>
      </c>
      <c r="I628" s="155"/>
      <c r="L628" s="151"/>
      <c r="M628" s="156"/>
      <c r="T628" s="157"/>
      <c r="AT628" s="152" t="s">
        <v>154</v>
      </c>
      <c r="AU628" s="152" t="s">
        <v>152</v>
      </c>
      <c r="AV628" s="13" t="s">
        <v>152</v>
      </c>
      <c r="AW628" s="13" t="s">
        <v>34</v>
      </c>
      <c r="AX628" s="13" t="s">
        <v>78</v>
      </c>
      <c r="AY628" s="152" t="s">
        <v>144</v>
      </c>
    </row>
    <row r="629" spans="2:51" s="12" customFormat="1" ht="10.2">
      <c r="B629" s="144"/>
      <c r="D629" s="145" t="s">
        <v>154</v>
      </c>
      <c r="E629" s="146" t="s">
        <v>1</v>
      </c>
      <c r="F629" s="147" t="s">
        <v>306</v>
      </c>
      <c r="H629" s="146" t="s">
        <v>1</v>
      </c>
      <c r="I629" s="148"/>
      <c r="L629" s="144"/>
      <c r="M629" s="149"/>
      <c r="T629" s="150"/>
      <c r="AT629" s="146" t="s">
        <v>154</v>
      </c>
      <c r="AU629" s="146" t="s">
        <v>152</v>
      </c>
      <c r="AV629" s="12" t="s">
        <v>86</v>
      </c>
      <c r="AW629" s="12" t="s">
        <v>34</v>
      </c>
      <c r="AX629" s="12" t="s">
        <v>78</v>
      </c>
      <c r="AY629" s="146" t="s">
        <v>144</v>
      </c>
    </row>
    <row r="630" spans="2:51" s="12" customFormat="1" ht="10.2">
      <c r="B630" s="144"/>
      <c r="D630" s="145" t="s">
        <v>154</v>
      </c>
      <c r="E630" s="146" t="s">
        <v>1</v>
      </c>
      <c r="F630" s="147" t="s">
        <v>1187</v>
      </c>
      <c r="H630" s="146" t="s">
        <v>1</v>
      </c>
      <c r="I630" s="148"/>
      <c r="L630" s="144"/>
      <c r="M630" s="149"/>
      <c r="T630" s="150"/>
      <c r="AT630" s="146" t="s">
        <v>154</v>
      </c>
      <c r="AU630" s="146" t="s">
        <v>152</v>
      </c>
      <c r="AV630" s="12" t="s">
        <v>86</v>
      </c>
      <c r="AW630" s="12" t="s">
        <v>34</v>
      </c>
      <c r="AX630" s="12" t="s">
        <v>78</v>
      </c>
      <c r="AY630" s="146" t="s">
        <v>144</v>
      </c>
    </row>
    <row r="631" spans="2:51" s="13" customFormat="1" ht="10.2">
      <c r="B631" s="151"/>
      <c r="D631" s="145" t="s">
        <v>154</v>
      </c>
      <c r="E631" s="152" t="s">
        <v>1</v>
      </c>
      <c r="F631" s="153" t="s">
        <v>1264</v>
      </c>
      <c r="H631" s="154">
        <v>40.9</v>
      </c>
      <c r="I631" s="155"/>
      <c r="L631" s="151"/>
      <c r="M631" s="156"/>
      <c r="T631" s="157"/>
      <c r="AT631" s="152" t="s">
        <v>154</v>
      </c>
      <c r="AU631" s="152" t="s">
        <v>152</v>
      </c>
      <c r="AV631" s="13" t="s">
        <v>152</v>
      </c>
      <c r="AW631" s="13" t="s">
        <v>34</v>
      </c>
      <c r="AX631" s="13" t="s">
        <v>78</v>
      </c>
      <c r="AY631" s="152" t="s">
        <v>144</v>
      </c>
    </row>
    <row r="632" spans="2:51" s="12" customFormat="1" ht="10.2">
      <c r="B632" s="144"/>
      <c r="D632" s="145" t="s">
        <v>154</v>
      </c>
      <c r="E632" s="146" t="s">
        <v>1</v>
      </c>
      <c r="F632" s="147" t="s">
        <v>294</v>
      </c>
      <c r="H632" s="146" t="s">
        <v>1</v>
      </c>
      <c r="I632" s="148"/>
      <c r="L632" s="144"/>
      <c r="M632" s="149"/>
      <c r="T632" s="150"/>
      <c r="AT632" s="146" t="s">
        <v>154</v>
      </c>
      <c r="AU632" s="146" t="s">
        <v>152</v>
      </c>
      <c r="AV632" s="12" t="s">
        <v>86</v>
      </c>
      <c r="AW632" s="12" t="s">
        <v>34</v>
      </c>
      <c r="AX632" s="12" t="s">
        <v>78</v>
      </c>
      <c r="AY632" s="146" t="s">
        <v>144</v>
      </c>
    </row>
    <row r="633" spans="2:51" s="12" customFormat="1" ht="10.2">
      <c r="B633" s="144"/>
      <c r="D633" s="145" t="s">
        <v>154</v>
      </c>
      <c r="E633" s="146" t="s">
        <v>1</v>
      </c>
      <c r="F633" s="147" t="s">
        <v>1141</v>
      </c>
      <c r="H633" s="146" t="s">
        <v>1</v>
      </c>
      <c r="I633" s="148"/>
      <c r="L633" s="144"/>
      <c r="M633" s="149"/>
      <c r="T633" s="150"/>
      <c r="AT633" s="146" t="s">
        <v>154</v>
      </c>
      <c r="AU633" s="146" t="s">
        <v>152</v>
      </c>
      <c r="AV633" s="12" t="s">
        <v>86</v>
      </c>
      <c r="AW633" s="12" t="s">
        <v>34</v>
      </c>
      <c r="AX633" s="12" t="s">
        <v>78</v>
      </c>
      <c r="AY633" s="146" t="s">
        <v>144</v>
      </c>
    </row>
    <row r="634" spans="2:51" s="13" customFormat="1" ht="10.2">
      <c r="B634" s="151"/>
      <c r="D634" s="145" t="s">
        <v>154</v>
      </c>
      <c r="E634" s="152" t="s">
        <v>1</v>
      </c>
      <c r="F634" s="153" t="s">
        <v>1142</v>
      </c>
      <c r="H634" s="154">
        <v>46.9</v>
      </c>
      <c r="I634" s="155"/>
      <c r="L634" s="151"/>
      <c r="M634" s="156"/>
      <c r="T634" s="157"/>
      <c r="AT634" s="152" t="s">
        <v>154</v>
      </c>
      <c r="AU634" s="152" t="s">
        <v>152</v>
      </c>
      <c r="AV634" s="13" t="s">
        <v>152</v>
      </c>
      <c r="AW634" s="13" t="s">
        <v>34</v>
      </c>
      <c r="AX634" s="13" t="s">
        <v>78</v>
      </c>
      <c r="AY634" s="152" t="s">
        <v>144</v>
      </c>
    </row>
    <row r="635" spans="2:51" s="14" customFormat="1" ht="10.2">
      <c r="B635" s="158"/>
      <c r="D635" s="145" t="s">
        <v>154</v>
      </c>
      <c r="E635" s="159" t="s">
        <v>1</v>
      </c>
      <c r="F635" s="160" t="s">
        <v>158</v>
      </c>
      <c r="H635" s="161">
        <v>250.60000000000002</v>
      </c>
      <c r="I635" s="162"/>
      <c r="L635" s="158"/>
      <c r="M635" s="163"/>
      <c r="T635" s="164"/>
      <c r="AT635" s="159" t="s">
        <v>154</v>
      </c>
      <c r="AU635" s="159" t="s">
        <v>152</v>
      </c>
      <c r="AV635" s="14" t="s">
        <v>151</v>
      </c>
      <c r="AW635" s="14" t="s">
        <v>34</v>
      </c>
      <c r="AX635" s="14" t="s">
        <v>86</v>
      </c>
      <c r="AY635" s="159" t="s">
        <v>144</v>
      </c>
    </row>
    <row r="636" spans="2:65" s="1" customFormat="1" ht="16.5" customHeight="1">
      <c r="B636" s="31"/>
      <c r="C636" s="131" t="s">
        <v>338</v>
      </c>
      <c r="D636" s="131" t="s">
        <v>146</v>
      </c>
      <c r="E636" s="132" t="s">
        <v>1265</v>
      </c>
      <c r="F636" s="133" t="s">
        <v>1266</v>
      </c>
      <c r="G636" s="134" t="s">
        <v>149</v>
      </c>
      <c r="H636" s="135">
        <v>250.6</v>
      </c>
      <c r="I636" s="136"/>
      <c r="J636" s="137">
        <f aca="true" t="shared" si="0" ref="J636:J641">ROUND(I636*H636,2)</f>
        <v>0</v>
      </c>
      <c r="K636" s="133" t="s">
        <v>150</v>
      </c>
      <c r="L636" s="31"/>
      <c r="M636" s="138" t="s">
        <v>1</v>
      </c>
      <c r="N636" s="139" t="s">
        <v>44</v>
      </c>
      <c r="P636" s="140">
        <f aca="true" t="shared" si="1" ref="P636:P641">O636*H636</f>
        <v>0</v>
      </c>
      <c r="Q636" s="140">
        <v>0.0051</v>
      </c>
      <c r="R636" s="140">
        <f aca="true" t="shared" si="2" ref="R636:R641">Q636*H636</f>
        <v>1.27806</v>
      </c>
      <c r="S636" s="140">
        <v>0</v>
      </c>
      <c r="T636" s="141">
        <f aca="true" t="shared" si="3" ref="T636:T641">S636*H636</f>
        <v>0</v>
      </c>
      <c r="AR636" s="142" t="s">
        <v>240</v>
      </c>
      <c r="AT636" s="142" t="s">
        <v>146</v>
      </c>
      <c r="AU636" s="142" t="s">
        <v>152</v>
      </c>
      <c r="AY636" s="16" t="s">
        <v>144</v>
      </c>
      <c r="BE636" s="143">
        <f aca="true" t="shared" si="4" ref="BE636:BE641">IF(N636="základní",J636,0)</f>
        <v>0</v>
      </c>
      <c r="BF636" s="143">
        <f aca="true" t="shared" si="5" ref="BF636:BF641">IF(N636="snížená",J636,0)</f>
        <v>0</v>
      </c>
      <c r="BG636" s="143">
        <f aca="true" t="shared" si="6" ref="BG636:BG641">IF(N636="zákl. přenesená",J636,0)</f>
        <v>0</v>
      </c>
      <c r="BH636" s="143">
        <f aca="true" t="shared" si="7" ref="BH636:BH641">IF(N636="sníž. přenesená",J636,0)</f>
        <v>0</v>
      </c>
      <c r="BI636" s="143">
        <f aca="true" t="shared" si="8" ref="BI636:BI641">IF(N636="nulová",J636,0)</f>
        <v>0</v>
      </c>
      <c r="BJ636" s="16" t="s">
        <v>152</v>
      </c>
      <c r="BK636" s="143">
        <f aca="true" t="shared" si="9" ref="BK636:BK641">ROUND(I636*H636,2)</f>
        <v>0</v>
      </c>
      <c r="BL636" s="16" t="s">
        <v>240</v>
      </c>
      <c r="BM636" s="142" t="s">
        <v>1267</v>
      </c>
    </row>
    <row r="637" spans="2:65" s="1" customFormat="1" ht="21.75" customHeight="1">
      <c r="B637" s="31"/>
      <c r="C637" s="131" t="s">
        <v>344</v>
      </c>
      <c r="D637" s="131" t="s">
        <v>146</v>
      </c>
      <c r="E637" s="132" t="s">
        <v>1268</v>
      </c>
      <c r="F637" s="133" t="s">
        <v>1269</v>
      </c>
      <c r="G637" s="134" t="s">
        <v>149</v>
      </c>
      <c r="H637" s="135">
        <v>250.6</v>
      </c>
      <c r="I637" s="136"/>
      <c r="J637" s="137">
        <f t="shared" si="0"/>
        <v>0</v>
      </c>
      <c r="K637" s="133" t="s">
        <v>150</v>
      </c>
      <c r="L637" s="31"/>
      <c r="M637" s="138" t="s">
        <v>1</v>
      </c>
      <c r="N637" s="139" t="s">
        <v>44</v>
      </c>
      <c r="P637" s="140">
        <f t="shared" si="1"/>
        <v>0</v>
      </c>
      <c r="Q637" s="140">
        <v>6E-05</v>
      </c>
      <c r="R637" s="140">
        <f t="shared" si="2"/>
        <v>0.015036</v>
      </c>
      <c r="S637" s="140">
        <v>0</v>
      </c>
      <c r="T637" s="141">
        <f t="shared" si="3"/>
        <v>0</v>
      </c>
      <c r="AR637" s="142" t="s">
        <v>240</v>
      </c>
      <c r="AT637" s="142" t="s">
        <v>146</v>
      </c>
      <c r="AU637" s="142" t="s">
        <v>152</v>
      </c>
      <c r="AY637" s="16" t="s">
        <v>144</v>
      </c>
      <c r="BE637" s="143">
        <f t="shared" si="4"/>
        <v>0</v>
      </c>
      <c r="BF637" s="143">
        <f t="shared" si="5"/>
        <v>0</v>
      </c>
      <c r="BG637" s="143">
        <f t="shared" si="6"/>
        <v>0</v>
      </c>
      <c r="BH637" s="143">
        <f t="shared" si="7"/>
        <v>0</v>
      </c>
      <c r="BI637" s="143">
        <f t="shared" si="8"/>
        <v>0</v>
      </c>
      <c r="BJ637" s="16" t="s">
        <v>152</v>
      </c>
      <c r="BK637" s="143">
        <f t="shared" si="9"/>
        <v>0</v>
      </c>
      <c r="BL637" s="16" t="s">
        <v>240</v>
      </c>
      <c r="BM637" s="142" t="s">
        <v>1270</v>
      </c>
    </row>
    <row r="638" spans="2:65" s="1" customFormat="1" ht="16.5" customHeight="1">
      <c r="B638" s="31"/>
      <c r="C638" s="131" t="s">
        <v>348</v>
      </c>
      <c r="D638" s="131" t="s">
        <v>146</v>
      </c>
      <c r="E638" s="132" t="s">
        <v>1271</v>
      </c>
      <c r="F638" s="133" t="s">
        <v>1272</v>
      </c>
      <c r="G638" s="134" t="s">
        <v>149</v>
      </c>
      <c r="H638" s="135">
        <v>250.6</v>
      </c>
      <c r="I638" s="136"/>
      <c r="J638" s="137">
        <f t="shared" si="0"/>
        <v>0</v>
      </c>
      <c r="K638" s="133" t="s">
        <v>150</v>
      </c>
      <c r="L638" s="31"/>
      <c r="M638" s="138" t="s">
        <v>1</v>
      </c>
      <c r="N638" s="139" t="s">
        <v>44</v>
      </c>
      <c r="P638" s="140">
        <f t="shared" si="1"/>
        <v>0</v>
      </c>
      <c r="Q638" s="140">
        <v>0.00015</v>
      </c>
      <c r="R638" s="140">
        <f t="shared" si="2"/>
        <v>0.03759</v>
      </c>
      <c r="S638" s="140">
        <v>0</v>
      </c>
      <c r="T638" s="141">
        <f t="shared" si="3"/>
        <v>0</v>
      </c>
      <c r="AR638" s="142" t="s">
        <v>240</v>
      </c>
      <c r="AT638" s="142" t="s">
        <v>146</v>
      </c>
      <c r="AU638" s="142" t="s">
        <v>152</v>
      </c>
      <c r="AY638" s="16" t="s">
        <v>144</v>
      </c>
      <c r="BE638" s="143">
        <f t="shared" si="4"/>
        <v>0</v>
      </c>
      <c r="BF638" s="143">
        <f t="shared" si="5"/>
        <v>0</v>
      </c>
      <c r="BG638" s="143">
        <f t="shared" si="6"/>
        <v>0</v>
      </c>
      <c r="BH638" s="143">
        <f t="shared" si="7"/>
        <v>0</v>
      </c>
      <c r="BI638" s="143">
        <f t="shared" si="8"/>
        <v>0</v>
      </c>
      <c r="BJ638" s="16" t="s">
        <v>152</v>
      </c>
      <c r="BK638" s="143">
        <f t="shared" si="9"/>
        <v>0</v>
      </c>
      <c r="BL638" s="16" t="s">
        <v>240</v>
      </c>
      <c r="BM638" s="142" t="s">
        <v>1273</v>
      </c>
    </row>
    <row r="639" spans="2:65" s="1" customFormat="1" ht="24.15" customHeight="1">
      <c r="B639" s="31"/>
      <c r="C639" s="131" t="s">
        <v>355</v>
      </c>
      <c r="D639" s="131" t="s">
        <v>146</v>
      </c>
      <c r="E639" s="132" t="s">
        <v>1274</v>
      </c>
      <c r="F639" s="133" t="s">
        <v>1275</v>
      </c>
      <c r="G639" s="134" t="s">
        <v>149</v>
      </c>
      <c r="H639" s="135">
        <v>250.6</v>
      </c>
      <c r="I639" s="136"/>
      <c r="J639" s="137">
        <f t="shared" si="0"/>
        <v>0</v>
      </c>
      <c r="K639" s="133" t="s">
        <v>271</v>
      </c>
      <c r="L639" s="31"/>
      <c r="M639" s="138" t="s">
        <v>1</v>
      </c>
      <c r="N639" s="139" t="s">
        <v>44</v>
      </c>
      <c r="P639" s="140">
        <f t="shared" si="1"/>
        <v>0</v>
      </c>
      <c r="Q639" s="140">
        <v>0</v>
      </c>
      <c r="R639" s="140">
        <f t="shared" si="2"/>
        <v>0</v>
      </c>
      <c r="S639" s="140">
        <v>0</v>
      </c>
      <c r="T639" s="141">
        <f t="shared" si="3"/>
        <v>0</v>
      </c>
      <c r="AR639" s="142" t="s">
        <v>240</v>
      </c>
      <c r="AT639" s="142" t="s">
        <v>146</v>
      </c>
      <c r="AU639" s="142" t="s">
        <v>152</v>
      </c>
      <c r="AY639" s="16" t="s">
        <v>144</v>
      </c>
      <c r="BE639" s="143">
        <f t="shared" si="4"/>
        <v>0</v>
      </c>
      <c r="BF639" s="143">
        <f t="shared" si="5"/>
        <v>0</v>
      </c>
      <c r="BG639" s="143">
        <f t="shared" si="6"/>
        <v>0</v>
      </c>
      <c r="BH639" s="143">
        <f t="shared" si="7"/>
        <v>0</v>
      </c>
      <c r="BI639" s="143">
        <f t="shared" si="8"/>
        <v>0</v>
      </c>
      <c r="BJ639" s="16" t="s">
        <v>152</v>
      </c>
      <c r="BK639" s="143">
        <f t="shared" si="9"/>
        <v>0</v>
      </c>
      <c r="BL639" s="16" t="s">
        <v>240</v>
      </c>
      <c r="BM639" s="142" t="s">
        <v>1276</v>
      </c>
    </row>
    <row r="640" spans="2:65" s="1" customFormat="1" ht="24.15" customHeight="1">
      <c r="B640" s="31"/>
      <c r="C640" s="131" t="s">
        <v>360</v>
      </c>
      <c r="D640" s="131" t="s">
        <v>146</v>
      </c>
      <c r="E640" s="132" t="s">
        <v>1277</v>
      </c>
      <c r="F640" s="133" t="s">
        <v>1278</v>
      </c>
      <c r="G640" s="134" t="s">
        <v>179</v>
      </c>
      <c r="H640" s="135">
        <v>2.584</v>
      </c>
      <c r="I640" s="136"/>
      <c r="J640" s="137">
        <f t="shared" si="0"/>
        <v>0</v>
      </c>
      <c r="K640" s="133" t="s">
        <v>150</v>
      </c>
      <c r="L640" s="31"/>
      <c r="M640" s="138" t="s">
        <v>1</v>
      </c>
      <c r="N640" s="139" t="s">
        <v>44</v>
      </c>
      <c r="P640" s="140">
        <f t="shared" si="1"/>
        <v>0</v>
      </c>
      <c r="Q640" s="140">
        <v>0</v>
      </c>
      <c r="R640" s="140">
        <f t="shared" si="2"/>
        <v>0</v>
      </c>
      <c r="S640" s="140">
        <v>0</v>
      </c>
      <c r="T640" s="141">
        <f t="shared" si="3"/>
        <v>0</v>
      </c>
      <c r="AR640" s="142" t="s">
        <v>240</v>
      </c>
      <c r="AT640" s="142" t="s">
        <v>146</v>
      </c>
      <c r="AU640" s="142" t="s">
        <v>152</v>
      </c>
      <c r="AY640" s="16" t="s">
        <v>144</v>
      </c>
      <c r="BE640" s="143">
        <f t="shared" si="4"/>
        <v>0</v>
      </c>
      <c r="BF640" s="143">
        <f t="shared" si="5"/>
        <v>0</v>
      </c>
      <c r="BG640" s="143">
        <f t="shared" si="6"/>
        <v>0</v>
      </c>
      <c r="BH640" s="143">
        <f t="shared" si="7"/>
        <v>0</v>
      </c>
      <c r="BI640" s="143">
        <f t="shared" si="8"/>
        <v>0</v>
      </c>
      <c r="BJ640" s="16" t="s">
        <v>152</v>
      </c>
      <c r="BK640" s="143">
        <f t="shared" si="9"/>
        <v>0</v>
      </c>
      <c r="BL640" s="16" t="s">
        <v>240</v>
      </c>
      <c r="BM640" s="142" t="s">
        <v>1279</v>
      </c>
    </row>
    <row r="641" spans="2:65" s="1" customFormat="1" ht="24.15" customHeight="1">
      <c r="B641" s="31"/>
      <c r="C641" s="131" t="s">
        <v>364</v>
      </c>
      <c r="D641" s="131" t="s">
        <v>146</v>
      </c>
      <c r="E641" s="132" t="s">
        <v>1280</v>
      </c>
      <c r="F641" s="133" t="s">
        <v>1281</v>
      </c>
      <c r="G641" s="134" t="s">
        <v>179</v>
      </c>
      <c r="H641" s="135">
        <v>2.584</v>
      </c>
      <c r="I641" s="136"/>
      <c r="J641" s="137">
        <f t="shared" si="0"/>
        <v>0</v>
      </c>
      <c r="K641" s="133" t="s">
        <v>150</v>
      </c>
      <c r="L641" s="31"/>
      <c r="M641" s="138" t="s">
        <v>1</v>
      </c>
      <c r="N641" s="139" t="s">
        <v>44</v>
      </c>
      <c r="P641" s="140">
        <f t="shared" si="1"/>
        <v>0</v>
      </c>
      <c r="Q641" s="140">
        <v>0</v>
      </c>
      <c r="R641" s="140">
        <f t="shared" si="2"/>
        <v>0</v>
      </c>
      <c r="S641" s="140">
        <v>0</v>
      </c>
      <c r="T641" s="141">
        <f t="shared" si="3"/>
        <v>0</v>
      </c>
      <c r="AR641" s="142" t="s">
        <v>240</v>
      </c>
      <c r="AT641" s="142" t="s">
        <v>146</v>
      </c>
      <c r="AU641" s="142" t="s">
        <v>152</v>
      </c>
      <c r="AY641" s="16" t="s">
        <v>144</v>
      </c>
      <c r="BE641" s="143">
        <f t="shared" si="4"/>
        <v>0</v>
      </c>
      <c r="BF641" s="143">
        <f t="shared" si="5"/>
        <v>0</v>
      </c>
      <c r="BG641" s="143">
        <f t="shared" si="6"/>
        <v>0</v>
      </c>
      <c r="BH641" s="143">
        <f t="shared" si="7"/>
        <v>0</v>
      </c>
      <c r="BI641" s="143">
        <f t="shared" si="8"/>
        <v>0</v>
      </c>
      <c r="BJ641" s="16" t="s">
        <v>152</v>
      </c>
      <c r="BK641" s="143">
        <f t="shared" si="9"/>
        <v>0</v>
      </c>
      <c r="BL641" s="16" t="s">
        <v>240</v>
      </c>
      <c r="BM641" s="142" t="s">
        <v>1282</v>
      </c>
    </row>
    <row r="642" spans="2:63" s="11" customFormat="1" ht="22.8" customHeight="1">
      <c r="B642" s="119"/>
      <c r="D642" s="120" t="s">
        <v>77</v>
      </c>
      <c r="E642" s="129" t="s">
        <v>866</v>
      </c>
      <c r="F642" s="129" t="s">
        <v>867</v>
      </c>
      <c r="I642" s="122"/>
      <c r="J642" s="130">
        <f>BK642</f>
        <v>0</v>
      </c>
      <c r="L642" s="119"/>
      <c r="M642" s="124"/>
      <c r="P642" s="125">
        <f>SUM(P643:P745)</f>
        <v>0</v>
      </c>
      <c r="R642" s="125">
        <f>SUM(R643:R745)</f>
        <v>0.08112960000000001</v>
      </c>
      <c r="T642" s="126">
        <f>SUM(T643:T745)</f>
        <v>0</v>
      </c>
      <c r="AR642" s="120" t="s">
        <v>152</v>
      </c>
      <c r="AT642" s="127" t="s">
        <v>77</v>
      </c>
      <c r="AU642" s="127" t="s">
        <v>86</v>
      </c>
      <c r="AY642" s="120" t="s">
        <v>144</v>
      </c>
      <c r="BK642" s="128">
        <f>SUM(BK643:BK745)</f>
        <v>0</v>
      </c>
    </row>
    <row r="643" spans="2:65" s="1" customFormat="1" ht="66.75" customHeight="1">
      <c r="B643" s="31"/>
      <c r="C643" s="131" t="s">
        <v>368</v>
      </c>
      <c r="D643" s="131" t="s">
        <v>146</v>
      </c>
      <c r="E643" s="132" t="s">
        <v>1283</v>
      </c>
      <c r="F643" s="133" t="s">
        <v>1284</v>
      </c>
      <c r="G643" s="134" t="s">
        <v>253</v>
      </c>
      <c r="H643" s="135">
        <v>33</v>
      </c>
      <c r="I643" s="136"/>
      <c r="J643" s="137">
        <f>ROUND(I643*H643,2)</f>
        <v>0</v>
      </c>
      <c r="K643" s="133" t="s">
        <v>271</v>
      </c>
      <c r="L643" s="31"/>
      <c r="M643" s="138" t="s">
        <v>1</v>
      </c>
      <c r="N643" s="139" t="s">
        <v>44</v>
      </c>
      <c r="P643" s="140">
        <f>O643*H643</f>
        <v>0</v>
      </c>
      <c r="Q643" s="140">
        <v>0</v>
      </c>
      <c r="R643" s="140">
        <f>Q643*H643</f>
        <v>0</v>
      </c>
      <c r="S643" s="140">
        <v>0</v>
      </c>
      <c r="T643" s="141">
        <f>S643*H643</f>
        <v>0</v>
      </c>
      <c r="AR643" s="142" t="s">
        <v>240</v>
      </c>
      <c r="AT643" s="142" t="s">
        <v>146</v>
      </c>
      <c r="AU643" s="142" t="s">
        <v>152</v>
      </c>
      <c r="AY643" s="16" t="s">
        <v>144</v>
      </c>
      <c r="BE643" s="143">
        <f>IF(N643="základní",J643,0)</f>
        <v>0</v>
      </c>
      <c r="BF643" s="143">
        <f>IF(N643="snížená",J643,0)</f>
        <v>0</v>
      </c>
      <c r="BG643" s="143">
        <f>IF(N643="zákl. přenesená",J643,0)</f>
        <v>0</v>
      </c>
      <c r="BH643" s="143">
        <f>IF(N643="sníž. přenesená",J643,0)</f>
        <v>0</v>
      </c>
      <c r="BI643" s="143">
        <f>IF(N643="nulová",J643,0)</f>
        <v>0</v>
      </c>
      <c r="BJ643" s="16" t="s">
        <v>152</v>
      </c>
      <c r="BK643" s="143">
        <f>ROUND(I643*H643,2)</f>
        <v>0</v>
      </c>
      <c r="BL643" s="16" t="s">
        <v>240</v>
      </c>
      <c r="BM643" s="142" t="s">
        <v>1285</v>
      </c>
    </row>
    <row r="644" spans="2:51" s="12" customFormat="1" ht="10.2">
      <c r="B644" s="144"/>
      <c r="D644" s="145" t="s">
        <v>154</v>
      </c>
      <c r="E644" s="146" t="s">
        <v>1</v>
      </c>
      <c r="F644" s="147" t="s">
        <v>1286</v>
      </c>
      <c r="H644" s="146" t="s">
        <v>1</v>
      </c>
      <c r="I644" s="148"/>
      <c r="L644" s="144"/>
      <c r="M644" s="149"/>
      <c r="T644" s="150"/>
      <c r="AT644" s="146" t="s">
        <v>154</v>
      </c>
      <c r="AU644" s="146" t="s">
        <v>152</v>
      </c>
      <c r="AV644" s="12" t="s">
        <v>86</v>
      </c>
      <c r="AW644" s="12" t="s">
        <v>34</v>
      </c>
      <c r="AX644" s="12" t="s">
        <v>78</v>
      </c>
      <c r="AY644" s="146" t="s">
        <v>144</v>
      </c>
    </row>
    <row r="645" spans="2:51" s="12" customFormat="1" ht="10.2">
      <c r="B645" s="144"/>
      <c r="D645" s="145" t="s">
        <v>154</v>
      </c>
      <c r="E645" s="146" t="s">
        <v>1</v>
      </c>
      <c r="F645" s="147" t="s">
        <v>298</v>
      </c>
      <c r="H645" s="146" t="s">
        <v>1</v>
      </c>
      <c r="I645" s="148"/>
      <c r="L645" s="144"/>
      <c r="M645" s="149"/>
      <c r="T645" s="150"/>
      <c r="AT645" s="146" t="s">
        <v>154</v>
      </c>
      <c r="AU645" s="146" t="s">
        <v>152</v>
      </c>
      <c r="AV645" s="12" t="s">
        <v>86</v>
      </c>
      <c r="AW645" s="12" t="s">
        <v>34</v>
      </c>
      <c r="AX645" s="12" t="s">
        <v>78</v>
      </c>
      <c r="AY645" s="146" t="s">
        <v>144</v>
      </c>
    </row>
    <row r="646" spans="2:51" s="13" customFormat="1" ht="10.2">
      <c r="B646" s="151"/>
      <c r="D646" s="145" t="s">
        <v>154</v>
      </c>
      <c r="E646" s="152" t="s">
        <v>1</v>
      </c>
      <c r="F646" s="153" t="s">
        <v>1287</v>
      </c>
      <c r="H646" s="154">
        <v>7</v>
      </c>
      <c r="I646" s="155"/>
      <c r="L646" s="151"/>
      <c r="M646" s="156"/>
      <c r="T646" s="157"/>
      <c r="AT646" s="152" t="s">
        <v>154</v>
      </c>
      <c r="AU646" s="152" t="s">
        <v>152</v>
      </c>
      <c r="AV646" s="13" t="s">
        <v>152</v>
      </c>
      <c r="AW646" s="13" t="s">
        <v>34</v>
      </c>
      <c r="AX646" s="13" t="s">
        <v>78</v>
      </c>
      <c r="AY646" s="152" t="s">
        <v>144</v>
      </c>
    </row>
    <row r="647" spans="2:51" s="12" customFormat="1" ht="10.2">
      <c r="B647" s="144"/>
      <c r="D647" s="145" t="s">
        <v>154</v>
      </c>
      <c r="E647" s="146" t="s">
        <v>1</v>
      </c>
      <c r="F647" s="147" t="s">
        <v>300</v>
      </c>
      <c r="H647" s="146" t="s">
        <v>1</v>
      </c>
      <c r="I647" s="148"/>
      <c r="L647" s="144"/>
      <c r="M647" s="149"/>
      <c r="T647" s="150"/>
      <c r="AT647" s="146" t="s">
        <v>154</v>
      </c>
      <c r="AU647" s="146" t="s">
        <v>152</v>
      </c>
      <c r="AV647" s="12" t="s">
        <v>86</v>
      </c>
      <c r="AW647" s="12" t="s">
        <v>34</v>
      </c>
      <c r="AX647" s="12" t="s">
        <v>78</v>
      </c>
      <c r="AY647" s="146" t="s">
        <v>144</v>
      </c>
    </row>
    <row r="648" spans="2:51" s="13" customFormat="1" ht="10.2">
      <c r="B648" s="151"/>
      <c r="D648" s="145" t="s">
        <v>154</v>
      </c>
      <c r="E648" s="152" t="s">
        <v>1</v>
      </c>
      <c r="F648" s="153" t="s">
        <v>176</v>
      </c>
      <c r="H648" s="154">
        <v>5</v>
      </c>
      <c r="I648" s="155"/>
      <c r="L648" s="151"/>
      <c r="M648" s="156"/>
      <c r="T648" s="157"/>
      <c r="AT648" s="152" t="s">
        <v>154</v>
      </c>
      <c r="AU648" s="152" t="s">
        <v>152</v>
      </c>
      <c r="AV648" s="13" t="s">
        <v>152</v>
      </c>
      <c r="AW648" s="13" t="s">
        <v>34</v>
      </c>
      <c r="AX648" s="13" t="s">
        <v>78</v>
      </c>
      <c r="AY648" s="152" t="s">
        <v>144</v>
      </c>
    </row>
    <row r="649" spans="2:51" s="12" customFormat="1" ht="10.2">
      <c r="B649" s="144"/>
      <c r="D649" s="145" t="s">
        <v>154</v>
      </c>
      <c r="E649" s="146" t="s">
        <v>1</v>
      </c>
      <c r="F649" s="147" t="s">
        <v>302</v>
      </c>
      <c r="H649" s="146" t="s">
        <v>1</v>
      </c>
      <c r="I649" s="148"/>
      <c r="L649" s="144"/>
      <c r="M649" s="149"/>
      <c r="T649" s="150"/>
      <c r="AT649" s="146" t="s">
        <v>154</v>
      </c>
      <c r="AU649" s="146" t="s">
        <v>152</v>
      </c>
      <c r="AV649" s="12" t="s">
        <v>86</v>
      </c>
      <c r="AW649" s="12" t="s">
        <v>34</v>
      </c>
      <c r="AX649" s="12" t="s">
        <v>78</v>
      </c>
      <c r="AY649" s="146" t="s">
        <v>144</v>
      </c>
    </row>
    <row r="650" spans="2:51" s="13" customFormat="1" ht="10.2">
      <c r="B650" s="151"/>
      <c r="D650" s="145" t="s">
        <v>154</v>
      </c>
      <c r="E650" s="152" t="s">
        <v>1</v>
      </c>
      <c r="F650" s="153" t="s">
        <v>176</v>
      </c>
      <c r="H650" s="154">
        <v>5</v>
      </c>
      <c r="I650" s="155"/>
      <c r="L650" s="151"/>
      <c r="M650" s="156"/>
      <c r="T650" s="157"/>
      <c r="AT650" s="152" t="s">
        <v>154</v>
      </c>
      <c r="AU650" s="152" t="s">
        <v>152</v>
      </c>
      <c r="AV650" s="13" t="s">
        <v>152</v>
      </c>
      <c r="AW650" s="13" t="s">
        <v>34</v>
      </c>
      <c r="AX650" s="13" t="s">
        <v>78</v>
      </c>
      <c r="AY650" s="152" t="s">
        <v>144</v>
      </c>
    </row>
    <row r="651" spans="2:51" s="12" customFormat="1" ht="10.2">
      <c r="B651" s="144"/>
      <c r="D651" s="145" t="s">
        <v>154</v>
      </c>
      <c r="E651" s="146" t="s">
        <v>1</v>
      </c>
      <c r="F651" s="147" t="s">
        <v>304</v>
      </c>
      <c r="H651" s="146" t="s">
        <v>1</v>
      </c>
      <c r="I651" s="148"/>
      <c r="L651" s="144"/>
      <c r="M651" s="149"/>
      <c r="T651" s="150"/>
      <c r="AT651" s="146" t="s">
        <v>154</v>
      </c>
      <c r="AU651" s="146" t="s">
        <v>152</v>
      </c>
      <c r="AV651" s="12" t="s">
        <v>86</v>
      </c>
      <c r="AW651" s="12" t="s">
        <v>34</v>
      </c>
      <c r="AX651" s="12" t="s">
        <v>78</v>
      </c>
      <c r="AY651" s="146" t="s">
        <v>144</v>
      </c>
    </row>
    <row r="652" spans="2:51" s="13" customFormat="1" ht="10.2">
      <c r="B652" s="151"/>
      <c r="D652" s="145" t="s">
        <v>154</v>
      </c>
      <c r="E652" s="152" t="s">
        <v>1</v>
      </c>
      <c r="F652" s="153" t="s">
        <v>176</v>
      </c>
      <c r="H652" s="154">
        <v>5</v>
      </c>
      <c r="I652" s="155"/>
      <c r="L652" s="151"/>
      <c r="M652" s="156"/>
      <c r="T652" s="157"/>
      <c r="AT652" s="152" t="s">
        <v>154</v>
      </c>
      <c r="AU652" s="152" t="s">
        <v>152</v>
      </c>
      <c r="AV652" s="13" t="s">
        <v>152</v>
      </c>
      <c r="AW652" s="13" t="s">
        <v>34</v>
      </c>
      <c r="AX652" s="13" t="s">
        <v>78</v>
      </c>
      <c r="AY652" s="152" t="s">
        <v>144</v>
      </c>
    </row>
    <row r="653" spans="2:51" s="12" customFormat="1" ht="10.2">
      <c r="B653" s="144"/>
      <c r="D653" s="145" t="s">
        <v>154</v>
      </c>
      <c r="E653" s="146" t="s">
        <v>1</v>
      </c>
      <c r="F653" s="147" t="s">
        <v>306</v>
      </c>
      <c r="H653" s="146" t="s">
        <v>1</v>
      </c>
      <c r="I653" s="148"/>
      <c r="L653" s="144"/>
      <c r="M653" s="149"/>
      <c r="T653" s="150"/>
      <c r="AT653" s="146" t="s">
        <v>154</v>
      </c>
      <c r="AU653" s="146" t="s">
        <v>152</v>
      </c>
      <c r="AV653" s="12" t="s">
        <v>86</v>
      </c>
      <c r="AW653" s="12" t="s">
        <v>34</v>
      </c>
      <c r="AX653" s="12" t="s">
        <v>78</v>
      </c>
      <c r="AY653" s="146" t="s">
        <v>144</v>
      </c>
    </row>
    <row r="654" spans="2:51" s="13" customFormat="1" ht="10.2">
      <c r="B654" s="151"/>
      <c r="D654" s="145" t="s">
        <v>154</v>
      </c>
      <c r="E654" s="152" t="s">
        <v>1</v>
      </c>
      <c r="F654" s="153" t="s">
        <v>198</v>
      </c>
      <c r="H654" s="154">
        <v>9</v>
      </c>
      <c r="I654" s="155"/>
      <c r="L654" s="151"/>
      <c r="M654" s="156"/>
      <c r="T654" s="157"/>
      <c r="AT654" s="152" t="s">
        <v>154</v>
      </c>
      <c r="AU654" s="152" t="s">
        <v>152</v>
      </c>
      <c r="AV654" s="13" t="s">
        <v>152</v>
      </c>
      <c r="AW654" s="13" t="s">
        <v>34</v>
      </c>
      <c r="AX654" s="13" t="s">
        <v>78</v>
      </c>
      <c r="AY654" s="152" t="s">
        <v>144</v>
      </c>
    </row>
    <row r="655" spans="2:51" s="12" customFormat="1" ht="10.2">
      <c r="B655" s="144"/>
      <c r="D655" s="145" t="s">
        <v>154</v>
      </c>
      <c r="E655" s="146" t="s">
        <v>1</v>
      </c>
      <c r="F655" s="147" t="s">
        <v>294</v>
      </c>
      <c r="H655" s="146" t="s">
        <v>1</v>
      </c>
      <c r="I655" s="148"/>
      <c r="L655" s="144"/>
      <c r="M655" s="149"/>
      <c r="T655" s="150"/>
      <c r="AT655" s="146" t="s">
        <v>154</v>
      </c>
      <c r="AU655" s="146" t="s">
        <v>152</v>
      </c>
      <c r="AV655" s="12" t="s">
        <v>86</v>
      </c>
      <c r="AW655" s="12" t="s">
        <v>34</v>
      </c>
      <c r="AX655" s="12" t="s">
        <v>78</v>
      </c>
      <c r="AY655" s="146" t="s">
        <v>144</v>
      </c>
    </row>
    <row r="656" spans="2:51" s="13" customFormat="1" ht="10.2">
      <c r="B656" s="151"/>
      <c r="D656" s="145" t="s">
        <v>154</v>
      </c>
      <c r="E656" s="152" t="s">
        <v>1</v>
      </c>
      <c r="F656" s="153" t="s">
        <v>152</v>
      </c>
      <c r="H656" s="154">
        <v>2</v>
      </c>
      <c r="I656" s="155"/>
      <c r="L656" s="151"/>
      <c r="M656" s="156"/>
      <c r="T656" s="157"/>
      <c r="AT656" s="152" t="s">
        <v>154</v>
      </c>
      <c r="AU656" s="152" t="s">
        <v>152</v>
      </c>
      <c r="AV656" s="13" t="s">
        <v>152</v>
      </c>
      <c r="AW656" s="13" t="s">
        <v>34</v>
      </c>
      <c r="AX656" s="13" t="s">
        <v>78</v>
      </c>
      <c r="AY656" s="152" t="s">
        <v>144</v>
      </c>
    </row>
    <row r="657" spans="2:51" s="14" customFormat="1" ht="10.2">
      <c r="B657" s="158"/>
      <c r="D657" s="145" t="s">
        <v>154</v>
      </c>
      <c r="E657" s="159" t="s">
        <v>1</v>
      </c>
      <c r="F657" s="160" t="s">
        <v>158</v>
      </c>
      <c r="H657" s="161">
        <v>33</v>
      </c>
      <c r="I657" s="162"/>
      <c r="L657" s="158"/>
      <c r="M657" s="163"/>
      <c r="T657" s="164"/>
      <c r="AT657" s="159" t="s">
        <v>154</v>
      </c>
      <c r="AU657" s="159" t="s">
        <v>152</v>
      </c>
      <c r="AV657" s="14" t="s">
        <v>151</v>
      </c>
      <c r="AW657" s="14" t="s">
        <v>34</v>
      </c>
      <c r="AX657" s="14" t="s">
        <v>86</v>
      </c>
      <c r="AY657" s="159" t="s">
        <v>144</v>
      </c>
    </row>
    <row r="658" spans="2:65" s="1" customFormat="1" ht="24.15" customHeight="1">
      <c r="B658" s="31"/>
      <c r="C658" s="131" t="s">
        <v>372</v>
      </c>
      <c r="D658" s="131" t="s">
        <v>146</v>
      </c>
      <c r="E658" s="132" t="s">
        <v>1288</v>
      </c>
      <c r="F658" s="133" t="s">
        <v>1289</v>
      </c>
      <c r="G658" s="134" t="s">
        <v>149</v>
      </c>
      <c r="H658" s="135">
        <v>405.648</v>
      </c>
      <c r="I658" s="136"/>
      <c r="J658" s="137">
        <f>ROUND(I658*H658,2)</f>
        <v>0</v>
      </c>
      <c r="K658" s="133" t="s">
        <v>150</v>
      </c>
      <c r="L658" s="31"/>
      <c r="M658" s="138" t="s">
        <v>1</v>
      </c>
      <c r="N658" s="139" t="s">
        <v>44</v>
      </c>
      <c r="P658" s="140">
        <f>O658*H658</f>
        <v>0</v>
      </c>
      <c r="Q658" s="140">
        <v>0.0002</v>
      </c>
      <c r="R658" s="140">
        <f>Q658*H658</f>
        <v>0.08112960000000001</v>
      </c>
      <c r="S658" s="140">
        <v>0</v>
      </c>
      <c r="T658" s="141">
        <f>S658*H658</f>
        <v>0</v>
      </c>
      <c r="AR658" s="142" t="s">
        <v>240</v>
      </c>
      <c r="AT658" s="142" t="s">
        <v>146</v>
      </c>
      <c r="AU658" s="142" t="s">
        <v>152</v>
      </c>
      <c r="AY658" s="16" t="s">
        <v>144</v>
      </c>
      <c r="BE658" s="143">
        <f>IF(N658="základní",J658,0)</f>
        <v>0</v>
      </c>
      <c r="BF658" s="143">
        <f>IF(N658="snížená",J658,0)</f>
        <v>0</v>
      </c>
      <c r="BG658" s="143">
        <f>IF(N658="zákl. přenesená",J658,0)</f>
        <v>0</v>
      </c>
      <c r="BH658" s="143">
        <f>IF(N658="sníž. přenesená",J658,0)</f>
        <v>0</v>
      </c>
      <c r="BI658" s="143">
        <f>IF(N658="nulová",J658,0)</f>
        <v>0</v>
      </c>
      <c r="BJ658" s="16" t="s">
        <v>152</v>
      </c>
      <c r="BK658" s="143">
        <f>ROUND(I658*H658,2)</f>
        <v>0</v>
      </c>
      <c r="BL658" s="16" t="s">
        <v>240</v>
      </c>
      <c r="BM658" s="142" t="s">
        <v>1290</v>
      </c>
    </row>
    <row r="659" spans="2:47" s="1" customFormat="1" ht="115.2">
      <c r="B659" s="31"/>
      <c r="D659" s="145" t="s">
        <v>222</v>
      </c>
      <c r="F659" s="165" t="s">
        <v>1291</v>
      </c>
      <c r="I659" s="166"/>
      <c r="L659" s="31"/>
      <c r="M659" s="167"/>
      <c r="T659" s="55"/>
      <c r="AT659" s="16" t="s">
        <v>222</v>
      </c>
      <c r="AU659" s="16" t="s">
        <v>152</v>
      </c>
    </row>
    <row r="660" spans="2:51" s="12" customFormat="1" ht="20.4">
      <c r="B660" s="144"/>
      <c r="D660" s="145" t="s">
        <v>154</v>
      </c>
      <c r="E660" s="146" t="s">
        <v>1</v>
      </c>
      <c r="F660" s="147" t="s">
        <v>1292</v>
      </c>
      <c r="H660" s="146" t="s">
        <v>1</v>
      </c>
      <c r="I660" s="148"/>
      <c r="L660" s="144"/>
      <c r="M660" s="149"/>
      <c r="T660" s="150"/>
      <c r="AT660" s="146" t="s">
        <v>154</v>
      </c>
      <c r="AU660" s="146" t="s">
        <v>152</v>
      </c>
      <c r="AV660" s="12" t="s">
        <v>86</v>
      </c>
      <c r="AW660" s="12" t="s">
        <v>34</v>
      </c>
      <c r="AX660" s="12" t="s">
        <v>78</v>
      </c>
      <c r="AY660" s="146" t="s">
        <v>144</v>
      </c>
    </row>
    <row r="661" spans="2:51" s="12" customFormat="1" ht="10.2">
      <c r="B661" s="144"/>
      <c r="D661" s="145" t="s">
        <v>154</v>
      </c>
      <c r="E661" s="146" t="s">
        <v>1</v>
      </c>
      <c r="F661" s="147" t="s">
        <v>1293</v>
      </c>
      <c r="H661" s="146" t="s">
        <v>1</v>
      </c>
      <c r="I661" s="148"/>
      <c r="L661" s="144"/>
      <c r="M661" s="149"/>
      <c r="T661" s="150"/>
      <c r="AT661" s="146" t="s">
        <v>154</v>
      </c>
      <c r="AU661" s="146" t="s">
        <v>152</v>
      </c>
      <c r="AV661" s="12" t="s">
        <v>86</v>
      </c>
      <c r="AW661" s="12" t="s">
        <v>34</v>
      </c>
      <c r="AX661" s="12" t="s">
        <v>78</v>
      </c>
      <c r="AY661" s="146" t="s">
        <v>144</v>
      </c>
    </row>
    <row r="662" spans="2:51" s="12" customFormat="1" ht="10.2">
      <c r="B662" s="144"/>
      <c r="D662" s="145" t="s">
        <v>154</v>
      </c>
      <c r="E662" s="146" t="s">
        <v>1</v>
      </c>
      <c r="F662" s="147" t="s">
        <v>298</v>
      </c>
      <c r="H662" s="146" t="s">
        <v>1</v>
      </c>
      <c r="I662" s="148"/>
      <c r="L662" s="144"/>
      <c r="M662" s="149"/>
      <c r="T662" s="150"/>
      <c r="AT662" s="146" t="s">
        <v>154</v>
      </c>
      <c r="AU662" s="146" t="s">
        <v>152</v>
      </c>
      <c r="AV662" s="12" t="s">
        <v>86</v>
      </c>
      <c r="AW662" s="12" t="s">
        <v>34</v>
      </c>
      <c r="AX662" s="12" t="s">
        <v>78</v>
      </c>
      <c r="AY662" s="146" t="s">
        <v>144</v>
      </c>
    </row>
    <row r="663" spans="2:51" s="12" customFormat="1" ht="10.2">
      <c r="B663" s="144"/>
      <c r="D663" s="145" t="s">
        <v>154</v>
      </c>
      <c r="E663" s="146" t="s">
        <v>1</v>
      </c>
      <c r="F663" s="147" t="s">
        <v>1117</v>
      </c>
      <c r="H663" s="146" t="s">
        <v>1</v>
      </c>
      <c r="I663" s="148"/>
      <c r="L663" s="144"/>
      <c r="M663" s="149"/>
      <c r="T663" s="150"/>
      <c r="AT663" s="146" t="s">
        <v>154</v>
      </c>
      <c r="AU663" s="146" t="s">
        <v>152</v>
      </c>
      <c r="AV663" s="12" t="s">
        <v>86</v>
      </c>
      <c r="AW663" s="12" t="s">
        <v>34</v>
      </c>
      <c r="AX663" s="12" t="s">
        <v>78</v>
      </c>
      <c r="AY663" s="146" t="s">
        <v>144</v>
      </c>
    </row>
    <row r="664" spans="2:51" s="13" customFormat="1" ht="10.2">
      <c r="B664" s="151"/>
      <c r="D664" s="145" t="s">
        <v>154</v>
      </c>
      <c r="E664" s="152" t="s">
        <v>1</v>
      </c>
      <c r="F664" s="153" t="s">
        <v>1294</v>
      </c>
      <c r="H664" s="154">
        <v>22.776</v>
      </c>
      <c r="I664" s="155"/>
      <c r="L664" s="151"/>
      <c r="M664" s="156"/>
      <c r="T664" s="157"/>
      <c r="AT664" s="152" t="s">
        <v>154</v>
      </c>
      <c r="AU664" s="152" t="s">
        <v>152</v>
      </c>
      <c r="AV664" s="13" t="s">
        <v>152</v>
      </c>
      <c r="AW664" s="13" t="s">
        <v>34</v>
      </c>
      <c r="AX664" s="13" t="s">
        <v>78</v>
      </c>
      <c r="AY664" s="152" t="s">
        <v>144</v>
      </c>
    </row>
    <row r="665" spans="2:51" s="12" customFormat="1" ht="10.2">
      <c r="B665" s="144"/>
      <c r="D665" s="145" t="s">
        <v>154</v>
      </c>
      <c r="E665" s="146" t="s">
        <v>1</v>
      </c>
      <c r="F665" s="147" t="s">
        <v>262</v>
      </c>
      <c r="H665" s="146" t="s">
        <v>1</v>
      </c>
      <c r="I665" s="148"/>
      <c r="L665" s="144"/>
      <c r="M665" s="149"/>
      <c r="T665" s="150"/>
      <c r="AT665" s="146" t="s">
        <v>154</v>
      </c>
      <c r="AU665" s="146" t="s">
        <v>152</v>
      </c>
      <c r="AV665" s="12" t="s">
        <v>86</v>
      </c>
      <c r="AW665" s="12" t="s">
        <v>34</v>
      </c>
      <c r="AX665" s="12" t="s">
        <v>78</v>
      </c>
      <c r="AY665" s="146" t="s">
        <v>144</v>
      </c>
    </row>
    <row r="666" spans="2:51" s="13" customFormat="1" ht="10.2">
      <c r="B666" s="151"/>
      <c r="D666" s="145" t="s">
        <v>154</v>
      </c>
      <c r="E666" s="152" t="s">
        <v>1</v>
      </c>
      <c r="F666" s="153" t="s">
        <v>1295</v>
      </c>
      <c r="H666" s="154">
        <v>-2.038</v>
      </c>
      <c r="I666" s="155"/>
      <c r="L666" s="151"/>
      <c r="M666" s="156"/>
      <c r="T666" s="157"/>
      <c r="AT666" s="152" t="s">
        <v>154</v>
      </c>
      <c r="AU666" s="152" t="s">
        <v>152</v>
      </c>
      <c r="AV666" s="13" t="s">
        <v>152</v>
      </c>
      <c r="AW666" s="13" t="s">
        <v>34</v>
      </c>
      <c r="AX666" s="13" t="s">
        <v>78</v>
      </c>
      <c r="AY666" s="152" t="s">
        <v>144</v>
      </c>
    </row>
    <row r="667" spans="2:51" s="12" customFormat="1" ht="10.2">
      <c r="B667" s="144"/>
      <c r="D667" s="145" t="s">
        <v>154</v>
      </c>
      <c r="E667" s="146" t="s">
        <v>1</v>
      </c>
      <c r="F667" s="147" t="s">
        <v>1146</v>
      </c>
      <c r="H667" s="146" t="s">
        <v>1</v>
      </c>
      <c r="I667" s="148"/>
      <c r="L667" s="144"/>
      <c r="M667" s="149"/>
      <c r="T667" s="150"/>
      <c r="AT667" s="146" t="s">
        <v>154</v>
      </c>
      <c r="AU667" s="146" t="s">
        <v>152</v>
      </c>
      <c r="AV667" s="12" t="s">
        <v>86</v>
      </c>
      <c r="AW667" s="12" t="s">
        <v>34</v>
      </c>
      <c r="AX667" s="12" t="s">
        <v>78</v>
      </c>
      <c r="AY667" s="146" t="s">
        <v>144</v>
      </c>
    </row>
    <row r="668" spans="2:51" s="13" customFormat="1" ht="10.2">
      <c r="B668" s="151"/>
      <c r="D668" s="145" t="s">
        <v>154</v>
      </c>
      <c r="E668" s="152" t="s">
        <v>1</v>
      </c>
      <c r="F668" s="153" t="s">
        <v>1296</v>
      </c>
      <c r="H668" s="154">
        <v>63.44</v>
      </c>
      <c r="I668" s="155"/>
      <c r="L668" s="151"/>
      <c r="M668" s="156"/>
      <c r="T668" s="157"/>
      <c r="AT668" s="152" t="s">
        <v>154</v>
      </c>
      <c r="AU668" s="152" t="s">
        <v>152</v>
      </c>
      <c r="AV668" s="13" t="s">
        <v>152</v>
      </c>
      <c r="AW668" s="13" t="s">
        <v>34</v>
      </c>
      <c r="AX668" s="13" t="s">
        <v>78</v>
      </c>
      <c r="AY668" s="152" t="s">
        <v>144</v>
      </c>
    </row>
    <row r="669" spans="2:51" s="12" customFormat="1" ht="10.2">
      <c r="B669" s="144"/>
      <c r="D669" s="145" t="s">
        <v>154</v>
      </c>
      <c r="E669" s="146" t="s">
        <v>1</v>
      </c>
      <c r="F669" s="147" t="s">
        <v>262</v>
      </c>
      <c r="H669" s="146" t="s">
        <v>1</v>
      </c>
      <c r="I669" s="148"/>
      <c r="L669" s="144"/>
      <c r="M669" s="149"/>
      <c r="T669" s="150"/>
      <c r="AT669" s="146" t="s">
        <v>154</v>
      </c>
      <c r="AU669" s="146" t="s">
        <v>152</v>
      </c>
      <c r="AV669" s="12" t="s">
        <v>86</v>
      </c>
      <c r="AW669" s="12" t="s">
        <v>34</v>
      </c>
      <c r="AX669" s="12" t="s">
        <v>78</v>
      </c>
      <c r="AY669" s="146" t="s">
        <v>144</v>
      </c>
    </row>
    <row r="670" spans="2:51" s="13" customFormat="1" ht="30.6">
      <c r="B670" s="151"/>
      <c r="D670" s="145" t="s">
        <v>154</v>
      </c>
      <c r="E670" s="152" t="s">
        <v>1</v>
      </c>
      <c r="F670" s="153" t="s">
        <v>1297</v>
      </c>
      <c r="H670" s="154">
        <v>-18.348</v>
      </c>
      <c r="I670" s="155"/>
      <c r="L670" s="151"/>
      <c r="M670" s="156"/>
      <c r="T670" s="157"/>
      <c r="AT670" s="152" t="s">
        <v>154</v>
      </c>
      <c r="AU670" s="152" t="s">
        <v>152</v>
      </c>
      <c r="AV670" s="13" t="s">
        <v>152</v>
      </c>
      <c r="AW670" s="13" t="s">
        <v>34</v>
      </c>
      <c r="AX670" s="13" t="s">
        <v>78</v>
      </c>
      <c r="AY670" s="152" t="s">
        <v>144</v>
      </c>
    </row>
    <row r="671" spans="2:51" s="13" customFormat="1" ht="20.4">
      <c r="B671" s="151"/>
      <c r="D671" s="145" t="s">
        <v>154</v>
      </c>
      <c r="E671" s="152" t="s">
        <v>1</v>
      </c>
      <c r="F671" s="153" t="s">
        <v>1298</v>
      </c>
      <c r="H671" s="154">
        <v>-5.95</v>
      </c>
      <c r="I671" s="155"/>
      <c r="L671" s="151"/>
      <c r="M671" s="156"/>
      <c r="T671" s="157"/>
      <c r="AT671" s="152" t="s">
        <v>154</v>
      </c>
      <c r="AU671" s="152" t="s">
        <v>152</v>
      </c>
      <c r="AV671" s="13" t="s">
        <v>152</v>
      </c>
      <c r="AW671" s="13" t="s">
        <v>34</v>
      </c>
      <c r="AX671" s="13" t="s">
        <v>78</v>
      </c>
      <c r="AY671" s="152" t="s">
        <v>144</v>
      </c>
    </row>
    <row r="672" spans="2:51" s="12" customFormat="1" ht="10.2">
      <c r="B672" s="144"/>
      <c r="D672" s="145" t="s">
        <v>154</v>
      </c>
      <c r="E672" s="146" t="s">
        <v>1</v>
      </c>
      <c r="F672" s="147" t="s">
        <v>300</v>
      </c>
      <c r="H672" s="146" t="s">
        <v>1</v>
      </c>
      <c r="I672" s="148"/>
      <c r="L672" s="144"/>
      <c r="M672" s="149"/>
      <c r="T672" s="150"/>
      <c r="AT672" s="146" t="s">
        <v>154</v>
      </c>
      <c r="AU672" s="146" t="s">
        <v>152</v>
      </c>
      <c r="AV672" s="12" t="s">
        <v>86</v>
      </c>
      <c r="AW672" s="12" t="s">
        <v>34</v>
      </c>
      <c r="AX672" s="12" t="s">
        <v>78</v>
      </c>
      <c r="AY672" s="146" t="s">
        <v>144</v>
      </c>
    </row>
    <row r="673" spans="2:51" s="12" customFormat="1" ht="10.2">
      <c r="B673" s="144"/>
      <c r="D673" s="145" t="s">
        <v>154</v>
      </c>
      <c r="E673" s="146" t="s">
        <v>1</v>
      </c>
      <c r="F673" s="147" t="s">
        <v>1116</v>
      </c>
      <c r="H673" s="146" t="s">
        <v>1</v>
      </c>
      <c r="I673" s="148"/>
      <c r="L673" s="144"/>
      <c r="M673" s="149"/>
      <c r="T673" s="150"/>
      <c r="AT673" s="146" t="s">
        <v>154</v>
      </c>
      <c r="AU673" s="146" t="s">
        <v>152</v>
      </c>
      <c r="AV673" s="12" t="s">
        <v>86</v>
      </c>
      <c r="AW673" s="12" t="s">
        <v>34</v>
      </c>
      <c r="AX673" s="12" t="s">
        <v>78</v>
      </c>
      <c r="AY673" s="146" t="s">
        <v>144</v>
      </c>
    </row>
    <row r="674" spans="2:51" s="12" customFormat="1" ht="10.2">
      <c r="B674" s="144"/>
      <c r="D674" s="145" t="s">
        <v>154</v>
      </c>
      <c r="E674" s="146" t="s">
        <v>1</v>
      </c>
      <c r="F674" s="147" t="s">
        <v>1120</v>
      </c>
      <c r="H674" s="146" t="s">
        <v>1</v>
      </c>
      <c r="I674" s="148"/>
      <c r="L674" s="144"/>
      <c r="M674" s="149"/>
      <c r="T674" s="150"/>
      <c r="AT674" s="146" t="s">
        <v>154</v>
      </c>
      <c r="AU674" s="146" t="s">
        <v>152</v>
      </c>
      <c r="AV674" s="12" t="s">
        <v>86</v>
      </c>
      <c r="AW674" s="12" t="s">
        <v>34</v>
      </c>
      <c r="AX674" s="12" t="s">
        <v>78</v>
      </c>
      <c r="AY674" s="146" t="s">
        <v>144</v>
      </c>
    </row>
    <row r="675" spans="2:51" s="13" customFormat="1" ht="10.2">
      <c r="B675" s="151"/>
      <c r="D675" s="145" t="s">
        <v>154</v>
      </c>
      <c r="E675" s="152" t="s">
        <v>1</v>
      </c>
      <c r="F675" s="153" t="s">
        <v>1294</v>
      </c>
      <c r="H675" s="154">
        <v>22.776</v>
      </c>
      <c r="I675" s="155"/>
      <c r="L675" s="151"/>
      <c r="M675" s="156"/>
      <c r="T675" s="157"/>
      <c r="AT675" s="152" t="s">
        <v>154</v>
      </c>
      <c r="AU675" s="152" t="s">
        <v>152</v>
      </c>
      <c r="AV675" s="13" t="s">
        <v>152</v>
      </c>
      <c r="AW675" s="13" t="s">
        <v>34</v>
      </c>
      <c r="AX675" s="13" t="s">
        <v>78</v>
      </c>
      <c r="AY675" s="152" t="s">
        <v>144</v>
      </c>
    </row>
    <row r="676" spans="2:51" s="12" customFormat="1" ht="10.2">
      <c r="B676" s="144"/>
      <c r="D676" s="145" t="s">
        <v>154</v>
      </c>
      <c r="E676" s="146" t="s">
        <v>1</v>
      </c>
      <c r="F676" s="147" t="s">
        <v>262</v>
      </c>
      <c r="H676" s="146" t="s">
        <v>1</v>
      </c>
      <c r="I676" s="148"/>
      <c r="L676" s="144"/>
      <c r="M676" s="149"/>
      <c r="T676" s="150"/>
      <c r="AT676" s="146" t="s">
        <v>154</v>
      </c>
      <c r="AU676" s="146" t="s">
        <v>152</v>
      </c>
      <c r="AV676" s="12" t="s">
        <v>86</v>
      </c>
      <c r="AW676" s="12" t="s">
        <v>34</v>
      </c>
      <c r="AX676" s="12" t="s">
        <v>78</v>
      </c>
      <c r="AY676" s="146" t="s">
        <v>144</v>
      </c>
    </row>
    <row r="677" spans="2:51" s="13" customFormat="1" ht="10.2">
      <c r="B677" s="151"/>
      <c r="D677" s="145" t="s">
        <v>154</v>
      </c>
      <c r="E677" s="152" t="s">
        <v>1</v>
      </c>
      <c r="F677" s="153" t="s">
        <v>1299</v>
      </c>
      <c r="H677" s="154">
        <v>-1.062</v>
      </c>
      <c r="I677" s="155"/>
      <c r="L677" s="151"/>
      <c r="M677" s="156"/>
      <c r="T677" s="157"/>
      <c r="AT677" s="152" t="s">
        <v>154</v>
      </c>
      <c r="AU677" s="152" t="s">
        <v>152</v>
      </c>
      <c r="AV677" s="13" t="s">
        <v>152</v>
      </c>
      <c r="AW677" s="13" t="s">
        <v>34</v>
      </c>
      <c r="AX677" s="13" t="s">
        <v>78</v>
      </c>
      <c r="AY677" s="152" t="s">
        <v>144</v>
      </c>
    </row>
    <row r="678" spans="2:51" s="12" customFormat="1" ht="10.2">
      <c r="B678" s="144"/>
      <c r="D678" s="145" t="s">
        <v>154</v>
      </c>
      <c r="E678" s="146" t="s">
        <v>1</v>
      </c>
      <c r="F678" s="147" t="s">
        <v>1166</v>
      </c>
      <c r="H678" s="146" t="s">
        <v>1</v>
      </c>
      <c r="I678" s="148"/>
      <c r="L678" s="144"/>
      <c r="M678" s="149"/>
      <c r="T678" s="150"/>
      <c r="AT678" s="146" t="s">
        <v>154</v>
      </c>
      <c r="AU678" s="146" t="s">
        <v>152</v>
      </c>
      <c r="AV678" s="12" t="s">
        <v>86</v>
      </c>
      <c r="AW678" s="12" t="s">
        <v>34</v>
      </c>
      <c r="AX678" s="12" t="s">
        <v>78</v>
      </c>
      <c r="AY678" s="146" t="s">
        <v>144</v>
      </c>
    </row>
    <row r="679" spans="2:51" s="13" customFormat="1" ht="20.4">
      <c r="B679" s="151"/>
      <c r="D679" s="145" t="s">
        <v>154</v>
      </c>
      <c r="E679" s="152" t="s">
        <v>1</v>
      </c>
      <c r="F679" s="153" t="s">
        <v>1300</v>
      </c>
      <c r="H679" s="154">
        <v>66.216</v>
      </c>
      <c r="I679" s="155"/>
      <c r="L679" s="151"/>
      <c r="M679" s="156"/>
      <c r="T679" s="157"/>
      <c r="AT679" s="152" t="s">
        <v>154</v>
      </c>
      <c r="AU679" s="152" t="s">
        <v>152</v>
      </c>
      <c r="AV679" s="13" t="s">
        <v>152</v>
      </c>
      <c r="AW679" s="13" t="s">
        <v>34</v>
      </c>
      <c r="AX679" s="13" t="s">
        <v>78</v>
      </c>
      <c r="AY679" s="152" t="s">
        <v>144</v>
      </c>
    </row>
    <row r="680" spans="2:51" s="12" customFormat="1" ht="10.2">
      <c r="B680" s="144"/>
      <c r="D680" s="145" t="s">
        <v>154</v>
      </c>
      <c r="E680" s="146" t="s">
        <v>1</v>
      </c>
      <c r="F680" s="147" t="s">
        <v>262</v>
      </c>
      <c r="H680" s="146" t="s">
        <v>1</v>
      </c>
      <c r="I680" s="148"/>
      <c r="L680" s="144"/>
      <c r="M680" s="149"/>
      <c r="T680" s="150"/>
      <c r="AT680" s="146" t="s">
        <v>154</v>
      </c>
      <c r="AU680" s="146" t="s">
        <v>152</v>
      </c>
      <c r="AV680" s="12" t="s">
        <v>86</v>
      </c>
      <c r="AW680" s="12" t="s">
        <v>34</v>
      </c>
      <c r="AX680" s="12" t="s">
        <v>78</v>
      </c>
      <c r="AY680" s="146" t="s">
        <v>144</v>
      </c>
    </row>
    <row r="681" spans="2:51" s="12" customFormat="1" ht="10.2">
      <c r="B681" s="144"/>
      <c r="D681" s="145" t="s">
        <v>154</v>
      </c>
      <c r="E681" s="146" t="s">
        <v>1</v>
      </c>
      <c r="F681" s="147" t="s">
        <v>1168</v>
      </c>
      <c r="H681" s="146" t="s">
        <v>1</v>
      </c>
      <c r="I681" s="148"/>
      <c r="L681" s="144"/>
      <c r="M681" s="149"/>
      <c r="T681" s="150"/>
      <c r="AT681" s="146" t="s">
        <v>154</v>
      </c>
      <c r="AU681" s="146" t="s">
        <v>152</v>
      </c>
      <c r="AV681" s="12" t="s">
        <v>86</v>
      </c>
      <c r="AW681" s="12" t="s">
        <v>34</v>
      </c>
      <c r="AX681" s="12" t="s">
        <v>78</v>
      </c>
      <c r="AY681" s="146" t="s">
        <v>144</v>
      </c>
    </row>
    <row r="682" spans="2:51" s="13" customFormat="1" ht="30.6">
      <c r="B682" s="151"/>
      <c r="D682" s="145" t="s">
        <v>154</v>
      </c>
      <c r="E682" s="152" t="s">
        <v>1</v>
      </c>
      <c r="F682" s="153" t="s">
        <v>1301</v>
      </c>
      <c r="H682" s="154">
        <v>-6.033</v>
      </c>
      <c r="I682" s="155"/>
      <c r="L682" s="151"/>
      <c r="M682" s="156"/>
      <c r="T682" s="157"/>
      <c r="AT682" s="152" t="s">
        <v>154</v>
      </c>
      <c r="AU682" s="152" t="s">
        <v>152</v>
      </c>
      <c r="AV682" s="13" t="s">
        <v>152</v>
      </c>
      <c r="AW682" s="13" t="s">
        <v>34</v>
      </c>
      <c r="AX682" s="13" t="s">
        <v>78</v>
      </c>
      <c r="AY682" s="152" t="s">
        <v>144</v>
      </c>
    </row>
    <row r="683" spans="2:51" s="12" customFormat="1" ht="20.4">
      <c r="B683" s="144"/>
      <c r="D683" s="145" t="s">
        <v>154</v>
      </c>
      <c r="E683" s="146" t="s">
        <v>1</v>
      </c>
      <c r="F683" s="147" t="s">
        <v>1170</v>
      </c>
      <c r="H683" s="146" t="s">
        <v>1</v>
      </c>
      <c r="I683" s="148"/>
      <c r="L683" s="144"/>
      <c r="M683" s="149"/>
      <c r="T683" s="150"/>
      <c r="AT683" s="146" t="s">
        <v>154</v>
      </c>
      <c r="AU683" s="146" t="s">
        <v>152</v>
      </c>
      <c r="AV683" s="12" t="s">
        <v>86</v>
      </c>
      <c r="AW683" s="12" t="s">
        <v>34</v>
      </c>
      <c r="AX683" s="12" t="s">
        <v>78</v>
      </c>
      <c r="AY683" s="146" t="s">
        <v>144</v>
      </c>
    </row>
    <row r="684" spans="2:51" s="13" customFormat="1" ht="30.6">
      <c r="B684" s="151"/>
      <c r="D684" s="145" t="s">
        <v>154</v>
      </c>
      <c r="E684" s="152" t="s">
        <v>1</v>
      </c>
      <c r="F684" s="153" t="s">
        <v>1302</v>
      </c>
      <c r="H684" s="154">
        <v>-14.758</v>
      </c>
      <c r="I684" s="155"/>
      <c r="L684" s="151"/>
      <c r="M684" s="156"/>
      <c r="T684" s="157"/>
      <c r="AT684" s="152" t="s">
        <v>154</v>
      </c>
      <c r="AU684" s="152" t="s">
        <v>152</v>
      </c>
      <c r="AV684" s="13" t="s">
        <v>152</v>
      </c>
      <c r="AW684" s="13" t="s">
        <v>34</v>
      </c>
      <c r="AX684" s="13" t="s">
        <v>78</v>
      </c>
      <c r="AY684" s="152" t="s">
        <v>144</v>
      </c>
    </row>
    <row r="685" spans="2:51" s="12" customFormat="1" ht="10.2">
      <c r="B685" s="144"/>
      <c r="D685" s="145" t="s">
        <v>154</v>
      </c>
      <c r="E685" s="146" t="s">
        <v>1</v>
      </c>
      <c r="F685" s="147" t="s">
        <v>1172</v>
      </c>
      <c r="H685" s="146" t="s">
        <v>1</v>
      </c>
      <c r="I685" s="148"/>
      <c r="L685" s="144"/>
      <c r="M685" s="149"/>
      <c r="T685" s="150"/>
      <c r="AT685" s="146" t="s">
        <v>154</v>
      </c>
      <c r="AU685" s="146" t="s">
        <v>152</v>
      </c>
      <c r="AV685" s="12" t="s">
        <v>86</v>
      </c>
      <c r="AW685" s="12" t="s">
        <v>34</v>
      </c>
      <c r="AX685" s="12" t="s">
        <v>78</v>
      </c>
      <c r="AY685" s="146" t="s">
        <v>144</v>
      </c>
    </row>
    <row r="686" spans="2:51" s="13" customFormat="1" ht="10.2">
      <c r="B686" s="151"/>
      <c r="D686" s="145" t="s">
        <v>154</v>
      </c>
      <c r="E686" s="152" t="s">
        <v>1</v>
      </c>
      <c r="F686" s="153" t="s">
        <v>1303</v>
      </c>
      <c r="H686" s="154">
        <v>-5.016</v>
      </c>
      <c r="I686" s="155"/>
      <c r="L686" s="151"/>
      <c r="M686" s="156"/>
      <c r="T686" s="157"/>
      <c r="AT686" s="152" t="s">
        <v>154</v>
      </c>
      <c r="AU686" s="152" t="s">
        <v>152</v>
      </c>
      <c r="AV686" s="13" t="s">
        <v>152</v>
      </c>
      <c r="AW686" s="13" t="s">
        <v>34</v>
      </c>
      <c r="AX686" s="13" t="s">
        <v>78</v>
      </c>
      <c r="AY686" s="152" t="s">
        <v>144</v>
      </c>
    </row>
    <row r="687" spans="2:51" s="12" customFormat="1" ht="10.2">
      <c r="B687" s="144"/>
      <c r="D687" s="145" t="s">
        <v>154</v>
      </c>
      <c r="E687" s="146" t="s">
        <v>1</v>
      </c>
      <c r="F687" s="147" t="s">
        <v>302</v>
      </c>
      <c r="H687" s="146" t="s">
        <v>1</v>
      </c>
      <c r="I687" s="148"/>
      <c r="L687" s="144"/>
      <c r="M687" s="149"/>
      <c r="T687" s="150"/>
      <c r="AT687" s="146" t="s">
        <v>154</v>
      </c>
      <c r="AU687" s="146" t="s">
        <v>152</v>
      </c>
      <c r="AV687" s="12" t="s">
        <v>86</v>
      </c>
      <c r="AW687" s="12" t="s">
        <v>34</v>
      </c>
      <c r="AX687" s="12" t="s">
        <v>78</v>
      </c>
      <c r="AY687" s="146" t="s">
        <v>144</v>
      </c>
    </row>
    <row r="688" spans="2:51" s="12" customFormat="1" ht="10.2">
      <c r="B688" s="144"/>
      <c r="D688" s="145" t="s">
        <v>154</v>
      </c>
      <c r="E688" s="146" t="s">
        <v>1</v>
      </c>
      <c r="F688" s="147" t="s">
        <v>1116</v>
      </c>
      <c r="H688" s="146" t="s">
        <v>1</v>
      </c>
      <c r="I688" s="148"/>
      <c r="L688" s="144"/>
      <c r="M688" s="149"/>
      <c r="T688" s="150"/>
      <c r="AT688" s="146" t="s">
        <v>154</v>
      </c>
      <c r="AU688" s="146" t="s">
        <v>152</v>
      </c>
      <c r="AV688" s="12" t="s">
        <v>86</v>
      </c>
      <c r="AW688" s="12" t="s">
        <v>34</v>
      </c>
      <c r="AX688" s="12" t="s">
        <v>78</v>
      </c>
      <c r="AY688" s="146" t="s">
        <v>144</v>
      </c>
    </row>
    <row r="689" spans="2:51" s="12" customFormat="1" ht="10.2">
      <c r="B689" s="144"/>
      <c r="D689" s="145" t="s">
        <v>154</v>
      </c>
      <c r="E689" s="146" t="s">
        <v>1</v>
      </c>
      <c r="F689" s="147" t="s">
        <v>1123</v>
      </c>
      <c r="H689" s="146" t="s">
        <v>1</v>
      </c>
      <c r="I689" s="148"/>
      <c r="L689" s="144"/>
      <c r="M689" s="149"/>
      <c r="T689" s="150"/>
      <c r="AT689" s="146" t="s">
        <v>154</v>
      </c>
      <c r="AU689" s="146" t="s">
        <v>152</v>
      </c>
      <c r="AV689" s="12" t="s">
        <v>86</v>
      </c>
      <c r="AW689" s="12" t="s">
        <v>34</v>
      </c>
      <c r="AX689" s="12" t="s">
        <v>78</v>
      </c>
      <c r="AY689" s="146" t="s">
        <v>144</v>
      </c>
    </row>
    <row r="690" spans="2:51" s="13" customFormat="1" ht="10.2">
      <c r="B690" s="151"/>
      <c r="D690" s="145" t="s">
        <v>154</v>
      </c>
      <c r="E690" s="152" t="s">
        <v>1</v>
      </c>
      <c r="F690" s="153" t="s">
        <v>1294</v>
      </c>
      <c r="H690" s="154">
        <v>22.776</v>
      </c>
      <c r="I690" s="155"/>
      <c r="L690" s="151"/>
      <c r="M690" s="156"/>
      <c r="T690" s="157"/>
      <c r="AT690" s="152" t="s">
        <v>154</v>
      </c>
      <c r="AU690" s="152" t="s">
        <v>152</v>
      </c>
      <c r="AV690" s="13" t="s">
        <v>152</v>
      </c>
      <c r="AW690" s="13" t="s">
        <v>34</v>
      </c>
      <c r="AX690" s="13" t="s">
        <v>78</v>
      </c>
      <c r="AY690" s="152" t="s">
        <v>144</v>
      </c>
    </row>
    <row r="691" spans="2:51" s="12" customFormat="1" ht="10.2">
      <c r="B691" s="144"/>
      <c r="D691" s="145" t="s">
        <v>154</v>
      </c>
      <c r="E691" s="146" t="s">
        <v>1</v>
      </c>
      <c r="F691" s="147" t="s">
        <v>262</v>
      </c>
      <c r="H691" s="146" t="s">
        <v>1</v>
      </c>
      <c r="I691" s="148"/>
      <c r="L691" s="144"/>
      <c r="M691" s="149"/>
      <c r="T691" s="150"/>
      <c r="AT691" s="146" t="s">
        <v>154</v>
      </c>
      <c r="AU691" s="146" t="s">
        <v>152</v>
      </c>
      <c r="AV691" s="12" t="s">
        <v>86</v>
      </c>
      <c r="AW691" s="12" t="s">
        <v>34</v>
      </c>
      <c r="AX691" s="12" t="s">
        <v>78</v>
      </c>
      <c r="AY691" s="146" t="s">
        <v>144</v>
      </c>
    </row>
    <row r="692" spans="2:51" s="13" customFormat="1" ht="10.2">
      <c r="B692" s="151"/>
      <c r="D692" s="145" t="s">
        <v>154</v>
      </c>
      <c r="E692" s="152" t="s">
        <v>1</v>
      </c>
      <c r="F692" s="153" t="s">
        <v>1299</v>
      </c>
      <c r="H692" s="154">
        <v>-1.062</v>
      </c>
      <c r="I692" s="155"/>
      <c r="L692" s="151"/>
      <c r="M692" s="156"/>
      <c r="T692" s="157"/>
      <c r="AT692" s="152" t="s">
        <v>154</v>
      </c>
      <c r="AU692" s="152" t="s">
        <v>152</v>
      </c>
      <c r="AV692" s="13" t="s">
        <v>152</v>
      </c>
      <c r="AW692" s="13" t="s">
        <v>34</v>
      </c>
      <c r="AX692" s="13" t="s">
        <v>78</v>
      </c>
      <c r="AY692" s="152" t="s">
        <v>144</v>
      </c>
    </row>
    <row r="693" spans="2:51" s="12" customFormat="1" ht="10.2">
      <c r="B693" s="144"/>
      <c r="D693" s="145" t="s">
        <v>154</v>
      </c>
      <c r="E693" s="146" t="s">
        <v>1</v>
      </c>
      <c r="F693" s="147" t="s">
        <v>1178</v>
      </c>
      <c r="H693" s="146" t="s">
        <v>1</v>
      </c>
      <c r="I693" s="148"/>
      <c r="L693" s="144"/>
      <c r="M693" s="149"/>
      <c r="T693" s="150"/>
      <c r="AT693" s="146" t="s">
        <v>154</v>
      </c>
      <c r="AU693" s="146" t="s">
        <v>152</v>
      </c>
      <c r="AV693" s="12" t="s">
        <v>86</v>
      </c>
      <c r="AW693" s="12" t="s">
        <v>34</v>
      </c>
      <c r="AX693" s="12" t="s">
        <v>78</v>
      </c>
      <c r="AY693" s="146" t="s">
        <v>144</v>
      </c>
    </row>
    <row r="694" spans="2:51" s="13" customFormat="1" ht="20.4">
      <c r="B694" s="151"/>
      <c r="D694" s="145" t="s">
        <v>154</v>
      </c>
      <c r="E694" s="152" t="s">
        <v>1</v>
      </c>
      <c r="F694" s="153" t="s">
        <v>1304</v>
      </c>
      <c r="H694" s="154">
        <v>66.288</v>
      </c>
      <c r="I694" s="155"/>
      <c r="L694" s="151"/>
      <c r="M694" s="156"/>
      <c r="T694" s="157"/>
      <c r="AT694" s="152" t="s">
        <v>154</v>
      </c>
      <c r="AU694" s="152" t="s">
        <v>152</v>
      </c>
      <c r="AV694" s="13" t="s">
        <v>152</v>
      </c>
      <c r="AW694" s="13" t="s">
        <v>34</v>
      </c>
      <c r="AX694" s="13" t="s">
        <v>78</v>
      </c>
      <c r="AY694" s="152" t="s">
        <v>144</v>
      </c>
    </row>
    <row r="695" spans="2:51" s="12" customFormat="1" ht="10.2">
      <c r="B695" s="144"/>
      <c r="D695" s="145" t="s">
        <v>154</v>
      </c>
      <c r="E695" s="146" t="s">
        <v>1</v>
      </c>
      <c r="F695" s="147" t="s">
        <v>262</v>
      </c>
      <c r="H695" s="146" t="s">
        <v>1</v>
      </c>
      <c r="I695" s="148"/>
      <c r="L695" s="144"/>
      <c r="M695" s="149"/>
      <c r="T695" s="150"/>
      <c r="AT695" s="146" t="s">
        <v>154</v>
      </c>
      <c r="AU695" s="146" t="s">
        <v>152</v>
      </c>
      <c r="AV695" s="12" t="s">
        <v>86</v>
      </c>
      <c r="AW695" s="12" t="s">
        <v>34</v>
      </c>
      <c r="AX695" s="12" t="s">
        <v>78</v>
      </c>
      <c r="AY695" s="146" t="s">
        <v>144</v>
      </c>
    </row>
    <row r="696" spans="2:51" s="12" customFormat="1" ht="10.2">
      <c r="B696" s="144"/>
      <c r="D696" s="145" t="s">
        <v>154</v>
      </c>
      <c r="E696" s="146" t="s">
        <v>1</v>
      </c>
      <c r="F696" s="147" t="s">
        <v>1168</v>
      </c>
      <c r="H696" s="146" t="s">
        <v>1</v>
      </c>
      <c r="I696" s="148"/>
      <c r="L696" s="144"/>
      <c r="M696" s="149"/>
      <c r="T696" s="150"/>
      <c r="AT696" s="146" t="s">
        <v>154</v>
      </c>
      <c r="AU696" s="146" t="s">
        <v>152</v>
      </c>
      <c r="AV696" s="12" t="s">
        <v>86</v>
      </c>
      <c r="AW696" s="12" t="s">
        <v>34</v>
      </c>
      <c r="AX696" s="12" t="s">
        <v>78</v>
      </c>
      <c r="AY696" s="146" t="s">
        <v>144</v>
      </c>
    </row>
    <row r="697" spans="2:51" s="13" customFormat="1" ht="30.6">
      <c r="B697" s="151"/>
      <c r="D697" s="145" t="s">
        <v>154</v>
      </c>
      <c r="E697" s="152" t="s">
        <v>1</v>
      </c>
      <c r="F697" s="153" t="s">
        <v>1305</v>
      </c>
      <c r="H697" s="154">
        <v>-6.035</v>
      </c>
      <c r="I697" s="155"/>
      <c r="L697" s="151"/>
      <c r="M697" s="156"/>
      <c r="T697" s="157"/>
      <c r="AT697" s="152" t="s">
        <v>154</v>
      </c>
      <c r="AU697" s="152" t="s">
        <v>152</v>
      </c>
      <c r="AV697" s="13" t="s">
        <v>152</v>
      </c>
      <c r="AW697" s="13" t="s">
        <v>34</v>
      </c>
      <c r="AX697" s="13" t="s">
        <v>78</v>
      </c>
      <c r="AY697" s="152" t="s">
        <v>144</v>
      </c>
    </row>
    <row r="698" spans="2:51" s="12" customFormat="1" ht="20.4">
      <c r="B698" s="144"/>
      <c r="D698" s="145" t="s">
        <v>154</v>
      </c>
      <c r="E698" s="146" t="s">
        <v>1</v>
      </c>
      <c r="F698" s="147" t="s">
        <v>1170</v>
      </c>
      <c r="H698" s="146" t="s">
        <v>1</v>
      </c>
      <c r="I698" s="148"/>
      <c r="L698" s="144"/>
      <c r="M698" s="149"/>
      <c r="T698" s="150"/>
      <c r="AT698" s="146" t="s">
        <v>154</v>
      </c>
      <c r="AU698" s="146" t="s">
        <v>152</v>
      </c>
      <c r="AV698" s="12" t="s">
        <v>86</v>
      </c>
      <c r="AW698" s="12" t="s">
        <v>34</v>
      </c>
      <c r="AX698" s="12" t="s">
        <v>78</v>
      </c>
      <c r="AY698" s="146" t="s">
        <v>144</v>
      </c>
    </row>
    <row r="699" spans="2:51" s="13" customFormat="1" ht="30.6">
      <c r="B699" s="151"/>
      <c r="D699" s="145" t="s">
        <v>154</v>
      </c>
      <c r="E699" s="152" t="s">
        <v>1</v>
      </c>
      <c r="F699" s="153" t="s">
        <v>1306</v>
      </c>
      <c r="H699" s="154">
        <v>-16.122</v>
      </c>
      <c r="I699" s="155"/>
      <c r="L699" s="151"/>
      <c r="M699" s="156"/>
      <c r="T699" s="157"/>
      <c r="AT699" s="152" t="s">
        <v>154</v>
      </c>
      <c r="AU699" s="152" t="s">
        <v>152</v>
      </c>
      <c r="AV699" s="13" t="s">
        <v>152</v>
      </c>
      <c r="AW699" s="13" t="s">
        <v>34</v>
      </c>
      <c r="AX699" s="13" t="s">
        <v>78</v>
      </c>
      <c r="AY699" s="152" t="s">
        <v>144</v>
      </c>
    </row>
    <row r="700" spans="2:51" s="12" customFormat="1" ht="10.2">
      <c r="B700" s="144"/>
      <c r="D700" s="145" t="s">
        <v>154</v>
      </c>
      <c r="E700" s="146" t="s">
        <v>1</v>
      </c>
      <c r="F700" s="147" t="s">
        <v>1172</v>
      </c>
      <c r="H700" s="146" t="s">
        <v>1</v>
      </c>
      <c r="I700" s="148"/>
      <c r="L700" s="144"/>
      <c r="M700" s="149"/>
      <c r="T700" s="150"/>
      <c r="AT700" s="146" t="s">
        <v>154</v>
      </c>
      <c r="AU700" s="146" t="s">
        <v>152</v>
      </c>
      <c r="AV700" s="12" t="s">
        <v>86</v>
      </c>
      <c r="AW700" s="12" t="s">
        <v>34</v>
      </c>
      <c r="AX700" s="12" t="s">
        <v>78</v>
      </c>
      <c r="AY700" s="146" t="s">
        <v>144</v>
      </c>
    </row>
    <row r="701" spans="2:51" s="13" customFormat="1" ht="10.2">
      <c r="B701" s="151"/>
      <c r="D701" s="145" t="s">
        <v>154</v>
      </c>
      <c r="E701" s="152" t="s">
        <v>1</v>
      </c>
      <c r="F701" s="153" t="s">
        <v>1303</v>
      </c>
      <c r="H701" s="154">
        <v>-5.016</v>
      </c>
      <c r="I701" s="155"/>
      <c r="L701" s="151"/>
      <c r="M701" s="156"/>
      <c r="T701" s="157"/>
      <c r="AT701" s="152" t="s">
        <v>154</v>
      </c>
      <c r="AU701" s="152" t="s">
        <v>152</v>
      </c>
      <c r="AV701" s="13" t="s">
        <v>152</v>
      </c>
      <c r="AW701" s="13" t="s">
        <v>34</v>
      </c>
      <c r="AX701" s="13" t="s">
        <v>78</v>
      </c>
      <c r="AY701" s="152" t="s">
        <v>144</v>
      </c>
    </row>
    <row r="702" spans="2:51" s="12" customFormat="1" ht="10.2">
      <c r="B702" s="144"/>
      <c r="D702" s="145" t="s">
        <v>154</v>
      </c>
      <c r="E702" s="146" t="s">
        <v>1</v>
      </c>
      <c r="F702" s="147" t="s">
        <v>304</v>
      </c>
      <c r="H702" s="146" t="s">
        <v>1</v>
      </c>
      <c r="I702" s="148"/>
      <c r="L702" s="144"/>
      <c r="M702" s="149"/>
      <c r="T702" s="150"/>
      <c r="AT702" s="146" t="s">
        <v>154</v>
      </c>
      <c r="AU702" s="146" t="s">
        <v>152</v>
      </c>
      <c r="AV702" s="12" t="s">
        <v>86</v>
      </c>
      <c r="AW702" s="12" t="s">
        <v>34</v>
      </c>
      <c r="AX702" s="12" t="s">
        <v>78</v>
      </c>
      <c r="AY702" s="146" t="s">
        <v>144</v>
      </c>
    </row>
    <row r="703" spans="2:51" s="12" customFormat="1" ht="10.2">
      <c r="B703" s="144"/>
      <c r="D703" s="145" t="s">
        <v>154</v>
      </c>
      <c r="E703" s="146" t="s">
        <v>1</v>
      </c>
      <c r="F703" s="147" t="s">
        <v>1116</v>
      </c>
      <c r="H703" s="146" t="s">
        <v>1</v>
      </c>
      <c r="I703" s="148"/>
      <c r="L703" s="144"/>
      <c r="M703" s="149"/>
      <c r="T703" s="150"/>
      <c r="AT703" s="146" t="s">
        <v>154</v>
      </c>
      <c r="AU703" s="146" t="s">
        <v>152</v>
      </c>
      <c r="AV703" s="12" t="s">
        <v>86</v>
      </c>
      <c r="AW703" s="12" t="s">
        <v>34</v>
      </c>
      <c r="AX703" s="12" t="s">
        <v>78</v>
      </c>
      <c r="AY703" s="146" t="s">
        <v>144</v>
      </c>
    </row>
    <row r="704" spans="2:51" s="12" customFormat="1" ht="10.2">
      <c r="B704" s="144"/>
      <c r="D704" s="145" t="s">
        <v>154</v>
      </c>
      <c r="E704" s="146" t="s">
        <v>1</v>
      </c>
      <c r="F704" s="147" t="s">
        <v>1124</v>
      </c>
      <c r="H704" s="146" t="s">
        <v>1</v>
      </c>
      <c r="I704" s="148"/>
      <c r="L704" s="144"/>
      <c r="M704" s="149"/>
      <c r="T704" s="150"/>
      <c r="AT704" s="146" t="s">
        <v>154</v>
      </c>
      <c r="AU704" s="146" t="s">
        <v>152</v>
      </c>
      <c r="AV704" s="12" t="s">
        <v>86</v>
      </c>
      <c r="AW704" s="12" t="s">
        <v>34</v>
      </c>
      <c r="AX704" s="12" t="s">
        <v>78</v>
      </c>
      <c r="AY704" s="146" t="s">
        <v>144</v>
      </c>
    </row>
    <row r="705" spans="2:51" s="13" customFormat="1" ht="10.2">
      <c r="B705" s="151"/>
      <c r="D705" s="145" t="s">
        <v>154</v>
      </c>
      <c r="E705" s="152" t="s">
        <v>1</v>
      </c>
      <c r="F705" s="153" t="s">
        <v>1294</v>
      </c>
      <c r="H705" s="154">
        <v>22.776</v>
      </c>
      <c r="I705" s="155"/>
      <c r="L705" s="151"/>
      <c r="M705" s="156"/>
      <c r="T705" s="157"/>
      <c r="AT705" s="152" t="s">
        <v>154</v>
      </c>
      <c r="AU705" s="152" t="s">
        <v>152</v>
      </c>
      <c r="AV705" s="13" t="s">
        <v>152</v>
      </c>
      <c r="AW705" s="13" t="s">
        <v>34</v>
      </c>
      <c r="AX705" s="13" t="s">
        <v>78</v>
      </c>
      <c r="AY705" s="152" t="s">
        <v>144</v>
      </c>
    </row>
    <row r="706" spans="2:51" s="12" customFormat="1" ht="10.2">
      <c r="B706" s="144"/>
      <c r="D706" s="145" t="s">
        <v>154</v>
      </c>
      <c r="E706" s="146" t="s">
        <v>1</v>
      </c>
      <c r="F706" s="147" t="s">
        <v>262</v>
      </c>
      <c r="H706" s="146" t="s">
        <v>1</v>
      </c>
      <c r="I706" s="148"/>
      <c r="L706" s="144"/>
      <c r="M706" s="149"/>
      <c r="T706" s="150"/>
      <c r="AT706" s="146" t="s">
        <v>154</v>
      </c>
      <c r="AU706" s="146" t="s">
        <v>152</v>
      </c>
      <c r="AV706" s="12" t="s">
        <v>86</v>
      </c>
      <c r="AW706" s="12" t="s">
        <v>34</v>
      </c>
      <c r="AX706" s="12" t="s">
        <v>78</v>
      </c>
      <c r="AY706" s="146" t="s">
        <v>144</v>
      </c>
    </row>
    <row r="707" spans="2:51" s="13" customFormat="1" ht="10.2">
      <c r="B707" s="151"/>
      <c r="D707" s="145" t="s">
        <v>154</v>
      </c>
      <c r="E707" s="152" t="s">
        <v>1</v>
      </c>
      <c r="F707" s="153" t="s">
        <v>1299</v>
      </c>
      <c r="H707" s="154">
        <v>-1.062</v>
      </c>
      <c r="I707" s="155"/>
      <c r="L707" s="151"/>
      <c r="M707" s="156"/>
      <c r="T707" s="157"/>
      <c r="AT707" s="152" t="s">
        <v>154</v>
      </c>
      <c r="AU707" s="152" t="s">
        <v>152</v>
      </c>
      <c r="AV707" s="13" t="s">
        <v>152</v>
      </c>
      <c r="AW707" s="13" t="s">
        <v>34</v>
      </c>
      <c r="AX707" s="13" t="s">
        <v>78</v>
      </c>
      <c r="AY707" s="152" t="s">
        <v>144</v>
      </c>
    </row>
    <row r="708" spans="2:51" s="12" customFormat="1" ht="10.2">
      <c r="B708" s="144"/>
      <c r="D708" s="145" t="s">
        <v>154</v>
      </c>
      <c r="E708" s="146" t="s">
        <v>1</v>
      </c>
      <c r="F708" s="147" t="s">
        <v>1183</v>
      </c>
      <c r="H708" s="146" t="s">
        <v>1</v>
      </c>
      <c r="I708" s="148"/>
      <c r="L708" s="144"/>
      <c r="M708" s="149"/>
      <c r="T708" s="150"/>
      <c r="AT708" s="146" t="s">
        <v>154</v>
      </c>
      <c r="AU708" s="146" t="s">
        <v>152</v>
      </c>
      <c r="AV708" s="12" t="s">
        <v>86</v>
      </c>
      <c r="AW708" s="12" t="s">
        <v>34</v>
      </c>
      <c r="AX708" s="12" t="s">
        <v>78</v>
      </c>
      <c r="AY708" s="146" t="s">
        <v>144</v>
      </c>
    </row>
    <row r="709" spans="2:51" s="13" customFormat="1" ht="20.4">
      <c r="B709" s="151"/>
      <c r="D709" s="145" t="s">
        <v>154</v>
      </c>
      <c r="E709" s="152" t="s">
        <v>1</v>
      </c>
      <c r="F709" s="153" t="s">
        <v>1307</v>
      </c>
      <c r="H709" s="154">
        <v>66.491</v>
      </c>
      <c r="I709" s="155"/>
      <c r="L709" s="151"/>
      <c r="M709" s="156"/>
      <c r="T709" s="157"/>
      <c r="AT709" s="152" t="s">
        <v>154</v>
      </c>
      <c r="AU709" s="152" t="s">
        <v>152</v>
      </c>
      <c r="AV709" s="13" t="s">
        <v>152</v>
      </c>
      <c r="AW709" s="13" t="s">
        <v>34</v>
      </c>
      <c r="AX709" s="13" t="s">
        <v>78</v>
      </c>
      <c r="AY709" s="152" t="s">
        <v>144</v>
      </c>
    </row>
    <row r="710" spans="2:51" s="12" customFormat="1" ht="10.2">
      <c r="B710" s="144"/>
      <c r="D710" s="145" t="s">
        <v>154</v>
      </c>
      <c r="E710" s="146" t="s">
        <v>1</v>
      </c>
      <c r="F710" s="147" t="s">
        <v>262</v>
      </c>
      <c r="H710" s="146" t="s">
        <v>1</v>
      </c>
      <c r="I710" s="148"/>
      <c r="L710" s="144"/>
      <c r="M710" s="149"/>
      <c r="T710" s="150"/>
      <c r="AT710" s="146" t="s">
        <v>154</v>
      </c>
      <c r="AU710" s="146" t="s">
        <v>152</v>
      </c>
      <c r="AV710" s="12" t="s">
        <v>86</v>
      </c>
      <c r="AW710" s="12" t="s">
        <v>34</v>
      </c>
      <c r="AX710" s="12" t="s">
        <v>78</v>
      </c>
      <c r="AY710" s="146" t="s">
        <v>144</v>
      </c>
    </row>
    <row r="711" spans="2:51" s="12" customFormat="1" ht="10.2">
      <c r="B711" s="144"/>
      <c r="D711" s="145" t="s">
        <v>154</v>
      </c>
      <c r="E711" s="146" t="s">
        <v>1</v>
      </c>
      <c r="F711" s="147" t="s">
        <v>1168</v>
      </c>
      <c r="H711" s="146" t="s">
        <v>1</v>
      </c>
      <c r="I711" s="148"/>
      <c r="L711" s="144"/>
      <c r="M711" s="149"/>
      <c r="T711" s="150"/>
      <c r="AT711" s="146" t="s">
        <v>154</v>
      </c>
      <c r="AU711" s="146" t="s">
        <v>152</v>
      </c>
      <c r="AV711" s="12" t="s">
        <v>86</v>
      </c>
      <c r="AW711" s="12" t="s">
        <v>34</v>
      </c>
      <c r="AX711" s="12" t="s">
        <v>78</v>
      </c>
      <c r="AY711" s="146" t="s">
        <v>144</v>
      </c>
    </row>
    <row r="712" spans="2:51" s="13" customFormat="1" ht="30.6">
      <c r="B712" s="151"/>
      <c r="D712" s="145" t="s">
        <v>154</v>
      </c>
      <c r="E712" s="152" t="s">
        <v>1</v>
      </c>
      <c r="F712" s="153" t="s">
        <v>1305</v>
      </c>
      <c r="H712" s="154">
        <v>-6.035</v>
      </c>
      <c r="I712" s="155"/>
      <c r="L712" s="151"/>
      <c r="M712" s="156"/>
      <c r="T712" s="157"/>
      <c r="AT712" s="152" t="s">
        <v>154</v>
      </c>
      <c r="AU712" s="152" t="s">
        <v>152</v>
      </c>
      <c r="AV712" s="13" t="s">
        <v>152</v>
      </c>
      <c r="AW712" s="13" t="s">
        <v>34</v>
      </c>
      <c r="AX712" s="13" t="s">
        <v>78</v>
      </c>
      <c r="AY712" s="152" t="s">
        <v>144</v>
      </c>
    </row>
    <row r="713" spans="2:51" s="12" customFormat="1" ht="20.4">
      <c r="B713" s="144"/>
      <c r="D713" s="145" t="s">
        <v>154</v>
      </c>
      <c r="E713" s="146" t="s">
        <v>1</v>
      </c>
      <c r="F713" s="147" t="s">
        <v>1170</v>
      </c>
      <c r="H713" s="146" t="s">
        <v>1</v>
      </c>
      <c r="I713" s="148"/>
      <c r="L713" s="144"/>
      <c r="M713" s="149"/>
      <c r="T713" s="150"/>
      <c r="AT713" s="146" t="s">
        <v>154</v>
      </c>
      <c r="AU713" s="146" t="s">
        <v>152</v>
      </c>
      <c r="AV713" s="12" t="s">
        <v>86</v>
      </c>
      <c r="AW713" s="12" t="s">
        <v>34</v>
      </c>
      <c r="AX713" s="12" t="s">
        <v>78</v>
      </c>
      <c r="AY713" s="146" t="s">
        <v>144</v>
      </c>
    </row>
    <row r="714" spans="2:51" s="13" customFormat="1" ht="30.6">
      <c r="B714" s="151"/>
      <c r="D714" s="145" t="s">
        <v>154</v>
      </c>
      <c r="E714" s="152" t="s">
        <v>1</v>
      </c>
      <c r="F714" s="153" t="s">
        <v>1308</v>
      </c>
      <c r="H714" s="154">
        <v>-13.606</v>
      </c>
      <c r="I714" s="155"/>
      <c r="L714" s="151"/>
      <c r="M714" s="156"/>
      <c r="T714" s="157"/>
      <c r="AT714" s="152" t="s">
        <v>154</v>
      </c>
      <c r="AU714" s="152" t="s">
        <v>152</v>
      </c>
      <c r="AV714" s="13" t="s">
        <v>152</v>
      </c>
      <c r="AW714" s="13" t="s">
        <v>34</v>
      </c>
      <c r="AX714" s="13" t="s">
        <v>78</v>
      </c>
      <c r="AY714" s="152" t="s">
        <v>144</v>
      </c>
    </row>
    <row r="715" spans="2:51" s="12" customFormat="1" ht="10.2">
      <c r="B715" s="144"/>
      <c r="D715" s="145" t="s">
        <v>154</v>
      </c>
      <c r="E715" s="146" t="s">
        <v>1</v>
      </c>
      <c r="F715" s="147" t="s">
        <v>1172</v>
      </c>
      <c r="H715" s="146" t="s">
        <v>1</v>
      </c>
      <c r="I715" s="148"/>
      <c r="L715" s="144"/>
      <c r="M715" s="149"/>
      <c r="T715" s="150"/>
      <c r="AT715" s="146" t="s">
        <v>154</v>
      </c>
      <c r="AU715" s="146" t="s">
        <v>152</v>
      </c>
      <c r="AV715" s="12" t="s">
        <v>86</v>
      </c>
      <c r="AW715" s="12" t="s">
        <v>34</v>
      </c>
      <c r="AX715" s="12" t="s">
        <v>78</v>
      </c>
      <c r="AY715" s="146" t="s">
        <v>144</v>
      </c>
    </row>
    <row r="716" spans="2:51" s="13" customFormat="1" ht="10.2">
      <c r="B716" s="151"/>
      <c r="D716" s="145" t="s">
        <v>154</v>
      </c>
      <c r="E716" s="152" t="s">
        <v>1</v>
      </c>
      <c r="F716" s="153" t="s">
        <v>1303</v>
      </c>
      <c r="H716" s="154">
        <v>-5.016</v>
      </c>
      <c r="I716" s="155"/>
      <c r="L716" s="151"/>
      <c r="M716" s="156"/>
      <c r="T716" s="157"/>
      <c r="AT716" s="152" t="s">
        <v>154</v>
      </c>
      <c r="AU716" s="152" t="s">
        <v>152</v>
      </c>
      <c r="AV716" s="13" t="s">
        <v>152</v>
      </c>
      <c r="AW716" s="13" t="s">
        <v>34</v>
      </c>
      <c r="AX716" s="13" t="s">
        <v>78</v>
      </c>
      <c r="AY716" s="152" t="s">
        <v>144</v>
      </c>
    </row>
    <row r="717" spans="2:51" s="12" customFormat="1" ht="10.2">
      <c r="B717" s="144"/>
      <c r="D717" s="145" t="s">
        <v>154</v>
      </c>
      <c r="E717" s="146" t="s">
        <v>1</v>
      </c>
      <c r="F717" s="147" t="s">
        <v>306</v>
      </c>
      <c r="H717" s="146" t="s">
        <v>1</v>
      </c>
      <c r="I717" s="148"/>
      <c r="L717" s="144"/>
      <c r="M717" s="149"/>
      <c r="T717" s="150"/>
      <c r="AT717" s="146" t="s">
        <v>154</v>
      </c>
      <c r="AU717" s="146" t="s">
        <v>152</v>
      </c>
      <c r="AV717" s="12" t="s">
        <v>86</v>
      </c>
      <c r="AW717" s="12" t="s">
        <v>34</v>
      </c>
      <c r="AX717" s="12" t="s">
        <v>78</v>
      </c>
      <c r="AY717" s="146" t="s">
        <v>144</v>
      </c>
    </row>
    <row r="718" spans="2:51" s="12" customFormat="1" ht="10.2">
      <c r="B718" s="144"/>
      <c r="D718" s="145" t="s">
        <v>154</v>
      </c>
      <c r="E718" s="146" t="s">
        <v>1</v>
      </c>
      <c r="F718" s="147" t="s">
        <v>1116</v>
      </c>
      <c r="H718" s="146" t="s">
        <v>1</v>
      </c>
      <c r="I718" s="148"/>
      <c r="L718" s="144"/>
      <c r="M718" s="149"/>
      <c r="T718" s="150"/>
      <c r="AT718" s="146" t="s">
        <v>154</v>
      </c>
      <c r="AU718" s="146" t="s">
        <v>152</v>
      </c>
      <c r="AV718" s="12" t="s">
        <v>86</v>
      </c>
      <c r="AW718" s="12" t="s">
        <v>34</v>
      </c>
      <c r="AX718" s="12" t="s">
        <v>78</v>
      </c>
      <c r="AY718" s="146" t="s">
        <v>144</v>
      </c>
    </row>
    <row r="719" spans="2:51" s="12" customFormat="1" ht="10.2">
      <c r="B719" s="144"/>
      <c r="D719" s="145" t="s">
        <v>154</v>
      </c>
      <c r="E719" s="146" t="s">
        <v>1</v>
      </c>
      <c r="F719" s="147" t="s">
        <v>1125</v>
      </c>
      <c r="H719" s="146" t="s">
        <v>1</v>
      </c>
      <c r="I719" s="148"/>
      <c r="L719" s="144"/>
      <c r="M719" s="149"/>
      <c r="T719" s="150"/>
      <c r="AT719" s="146" t="s">
        <v>154</v>
      </c>
      <c r="AU719" s="146" t="s">
        <v>152</v>
      </c>
      <c r="AV719" s="12" t="s">
        <v>86</v>
      </c>
      <c r="AW719" s="12" t="s">
        <v>34</v>
      </c>
      <c r="AX719" s="12" t="s">
        <v>78</v>
      </c>
      <c r="AY719" s="146" t="s">
        <v>144</v>
      </c>
    </row>
    <row r="720" spans="2:51" s="13" customFormat="1" ht="10.2">
      <c r="B720" s="151"/>
      <c r="D720" s="145" t="s">
        <v>154</v>
      </c>
      <c r="E720" s="152" t="s">
        <v>1</v>
      </c>
      <c r="F720" s="153" t="s">
        <v>1294</v>
      </c>
      <c r="H720" s="154">
        <v>22.776</v>
      </c>
      <c r="I720" s="155"/>
      <c r="L720" s="151"/>
      <c r="M720" s="156"/>
      <c r="T720" s="157"/>
      <c r="AT720" s="152" t="s">
        <v>154</v>
      </c>
      <c r="AU720" s="152" t="s">
        <v>152</v>
      </c>
      <c r="AV720" s="13" t="s">
        <v>152</v>
      </c>
      <c r="AW720" s="13" t="s">
        <v>34</v>
      </c>
      <c r="AX720" s="13" t="s">
        <v>78</v>
      </c>
      <c r="AY720" s="152" t="s">
        <v>144</v>
      </c>
    </row>
    <row r="721" spans="2:51" s="12" customFormat="1" ht="10.2">
      <c r="B721" s="144"/>
      <c r="D721" s="145" t="s">
        <v>154</v>
      </c>
      <c r="E721" s="146" t="s">
        <v>1</v>
      </c>
      <c r="F721" s="147" t="s">
        <v>262</v>
      </c>
      <c r="H721" s="146" t="s">
        <v>1</v>
      </c>
      <c r="I721" s="148"/>
      <c r="L721" s="144"/>
      <c r="M721" s="149"/>
      <c r="T721" s="150"/>
      <c r="AT721" s="146" t="s">
        <v>154</v>
      </c>
      <c r="AU721" s="146" t="s">
        <v>152</v>
      </c>
      <c r="AV721" s="12" t="s">
        <v>86</v>
      </c>
      <c r="AW721" s="12" t="s">
        <v>34</v>
      </c>
      <c r="AX721" s="12" t="s">
        <v>78</v>
      </c>
      <c r="AY721" s="146" t="s">
        <v>144</v>
      </c>
    </row>
    <row r="722" spans="2:51" s="13" customFormat="1" ht="10.2">
      <c r="B722" s="151"/>
      <c r="D722" s="145" t="s">
        <v>154</v>
      </c>
      <c r="E722" s="152" t="s">
        <v>1</v>
      </c>
      <c r="F722" s="153" t="s">
        <v>1299</v>
      </c>
      <c r="H722" s="154">
        <v>-1.062</v>
      </c>
      <c r="I722" s="155"/>
      <c r="L722" s="151"/>
      <c r="M722" s="156"/>
      <c r="T722" s="157"/>
      <c r="AT722" s="152" t="s">
        <v>154</v>
      </c>
      <c r="AU722" s="152" t="s">
        <v>152</v>
      </c>
      <c r="AV722" s="13" t="s">
        <v>152</v>
      </c>
      <c r="AW722" s="13" t="s">
        <v>34</v>
      </c>
      <c r="AX722" s="13" t="s">
        <v>78</v>
      </c>
      <c r="AY722" s="152" t="s">
        <v>144</v>
      </c>
    </row>
    <row r="723" spans="2:51" s="12" customFormat="1" ht="10.2">
      <c r="B723" s="144"/>
      <c r="D723" s="145" t="s">
        <v>154</v>
      </c>
      <c r="E723" s="146" t="s">
        <v>1</v>
      </c>
      <c r="F723" s="147" t="s">
        <v>1187</v>
      </c>
      <c r="H723" s="146" t="s">
        <v>1</v>
      </c>
      <c r="I723" s="148"/>
      <c r="L723" s="144"/>
      <c r="M723" s="149"/>
      <c r="T723" s="150"/>
      <c r="AT723" s="146" t="s">
        <v>154</v>
      </c>
      <c r="AU723" s="146" t="s">
        <v>152</v>
      </c>
      <c r="AV723" s="12" t="s">
        <v>86</v>
      </c>
      <c r="AW723" s="12" t="s">
        <v>34</v>
      </c>
      <c r="AX723" s="12" t="s">
        <v>78</v>
      </c>
      <c r="AY723" s="146" t="s">
        <v>144</v>
      </c>
    </row>
    <row r="724" spans="2:51" s="13" customFormat="1" ht="20.4">
      <c r="B724" s="151"/>
      <c r="D724" s="145" t="s">
        <v>154</v>
      </c>
      <c r="E724" s="152" t="s">
        <v>1</v>
      </c>
      <c r="F724" s="153" t="s">
        <v>1309</v>
      </c>
      <c r="H724" s="154">
        <v>66.416</v>
      </c>
      <c r="I724" s="155"/>
      <c r="L724" s="151"/>
      <c r="M724" s="156"/>
      <c r="T724" s="157"/>
      <c r="AT724" s="152" t="s">
        <v>154</v>
      </c>
      <c r="AU724" s="152" t="s">
        <v>152</v>
      </c>
      <c r="AV724" s="13" t="s">
        <v>152</v>
      </c>
      <c r="AW724" s="13" t="s">
        <v>34</v>
      </c>
      <c r="AX724" s="13" t="s">
        <v>78</v>
      </c>
      <c r="AY724" s="152" t="s">
        <v>144</v>
      </c>
    </row>
    <row r="725" spans="2:51" s="12" customFormat="1" ht="10.2">
      <c r="B725" s="144"/>
      <c r="D725" s="145" t="s">
        <v>154</v>
      </c>
      <c r="E725" s="146" t="s">
        <v>1</v>
      </c>
      <c r="F725" s="147" t="s">
        <v>262</v>
      </c>
      <c r="H725" s="146" t="s">
        <v>1</v>
      </c>
      <c r="I725" s="148"/>
      <c r="L725" s="144"/>
      <c r="M725" s="149"/>
      <c r="T725" s="150"/>
      <c r="AT725" s="146" t="s">
        <v>154</v>
      </c>
      <c r="AU725" s="146" t="s">
        <v>152</v>
      </c>
      <c r="AV725" s="12" t="s">
        <v>86</v>
      </c>
      <c r="AW725" s="12" t="s">
        <v>34</v>
      </c>
      <c r="AX725" s="12" t="s">
        <v>78</v>
      </c>
      <c r="AY725" s="146" t="s">
        <v>144</v>
      </c>
    </row>
    <row r="726" spans="2:51" s="12" customFormat="1" ht="10.2">
      <c r="B726" s="144"/>
      <c r="D726" s="145" t="s">
        <v>154</v>
      </c>
      <c r="E726" s="146" t="s">
        <v>1</v>
      </c>
      <c r="F726" s="147" t="s">
        <v>1168</v>
      </c>
      <c r="H726" s="146" t="s">
        <v>1</v>
      </c>
      <c r="I726" s="148"/>
      <c r="L726" s="144"/>
      <c r="M726" s="149"/>
      <c r="T726" s="150"/>
      <c r="AT726" s="146" t="s">
        <v>154</v>
      </c>
      <c r="AU726" s="146" t="s">
        <v>152</v>
      </c>
      <c r="AV726" s="12" t="s">
        <v>86</v>
      </c>
      <c r="AW726" s="12" t="s">
        <v>34</v>
      </c>
      <c r="AX726" s="12" t="s">
        <v>78</v>
      </c>
      <c r="AY726" s="146" t="s">
        <v>144</v>
      </c>
    </row>
    <row r="727" spans="2:51" s="13" customFormat="1" ht="30.6">
      <c r="B727" s="151"/>
      <c r="D727" s="145" t="s">
        <v>154</v>
      </c>
      <c r="E727" s="152" t="s">
        <v>1</v>
      </c>
      <c r="F727" s="153" t="s">
        <v>1305</v>
      </c>
      <c r="H727" s="154">
        <v>-6.035</v>
      </c>
      <c r="I727" s="155"/>
      <c r="L727" s="151"/>
      <c r="M727" s="156"/>
      <c r="T727" s="157"/>
      <c r="AT727" s="152" t="s">
        <v>154</v>
      </c>
      <c r="AU727" s="152" t="s">
        <v>152</v>
      </c>
      <c r="AV727" s="13" t="s">
        <v>152</v>
      </c>
      <c r="AW727" s="13" t="s">
        <v>34</v>
      </c>
      <c r="AX727" s="13" t="s">
        <v>78</v>
      </c>
      <c r="AY727" s="152" t="s">
        <v>144</v>
      </c>
    </row>
    <row r="728" spans="2:51" s="12" customFormat="1" ht="20.4">
      <c r="B728" s="144"/>
      <c r="D728" s="145" t="s">
        <v>154</v>
      </c>
      <c r="E728" s="146" t="s">
        <v>1</v>
      </c>
      <c r="F728" s="147" t="s">
        <v>1170</v>
      </c>
      <c r="H728" s="146" t="s">
        <v>1</v>
      </c>
      <c r="I728" s="148"/>
      <c r="L728" s="144"/>
      <c r="M728" s="149"/>
      <c r="T728" s="150"/>
      <c r="AT728" s="146" t="s">
        <v>154</v>
      </c>
      <c r="AU728" s="146" t="s">
        <v>152</v>
      </c>
      <c r="AV728" s="12" t="s">
        <v>86</v>
      </c>
      <c r="AW728" s="12" t="s">
        <v>34</v>
      </c>
      <c r="AX728" s="12" t="s">
        <v>78</v>
      </c>
      <c r="AY728" s="146" t="s">
        <v>144</v>
      </c>
    </row>
    <row r="729" spans="2:51" s="13" customFormat="1" ht="40.8">
      <c r="B729" s="151"/>
      <c r="D729" s="145" t="s">
        <v>154</v>
      </c>
      <c r="E729" s="152" t="s">
        <v>1</v>
      </c>
      <c r="F729" s="153" t="s">
        <v>1310</v>
      </c>
      <c r="H729" s="154">
        <v>-12.636</v>
      </c>
      <c r="I729" s="155"/>
      <c r="L729" s="151"/>
      <c r="M729" s="156"/>
      <c r="T729" s="157"/>
      <c r="AT729" s="152" t="s">
        <v>154</v>
      </c>
      <c r="AU729" s="152" t="s">
        <v>152</v>
      </c>
      <c r="AV729" s="13" t="s">
        <v>152</v>
      </c>
      <c r="AW729" s="13" t="s">
        <v>34</v>
      </c>
      <c r="AX729" s="13" t="s">
        <v>78</v>
      </c>
      <c r="AY729" s="152" t="s">
        <v>144</v>
      </c>
    </row>
    <row r="730" spans="2:51" s="12" customFormat="1" ht="10.2">
      <c r="B730" s="144"/>
      <c r="D730" s="145" t="s">
        <v>154</v>
      </c>
      <c r="E730" s="146" t="s">
        <v>1</v>
      </c>
      <c r="F730" s="147" t="s">
        <v>1172</v>
      </c>
      <c r="H730" s="146" t="s">
        <v>1</v>
      </c>
      <c r="I730" s="148"/>
      <c r="L730" s="144"/>
      <c r="M730" s="149"/>
      <c r="T730" s="150"/>
      <c r="AT730" s="146" t="s">
        <v>154</v>
      </c>
      <c r="AU730" s="146" t="s">
        <v>152</v>
      </c>
      <c r="AV730" s="12" t="s">
        <v>86</v>
      </c>
      <c r="AW730" s="12" t="s">
        <v>34</v>
      </c>
      <c r="AX730" s="12" t="s">
        <v>78</v>
      </c>
      <c r="AY730" s="146" t="s">
        <v>144</v>
      </c>
    </row>
    <row r="731" spans="2:51" s="13" customFormat="1" ht="10.2">
      <c r="B731" s="151"/>
      <c r="D731" s="145" t="s">
        <v>154</v>
      </c>
      <c r="E731" s="152" t="s">
        <v>1</v>
      </c>
      <c r="F731" s="153" t="s">
        <v>1303</v>
      </c>
      <c r="H731" s="154">
        <v>-5.016</v>
      </c>
      <c r="I731" s="155"/>
      <c r="L731" s="151"/>
      <c r="M731" s="156"/>
      <c r="T731" s="157"/>
      <c r="AT731" s="152" t="s">
        <v>154</v>
      </c>
      <c r="AU731" s="152" t="s">
        <v>152</v>
      </c>
      <c r="AV731" s="13" t="s">
        <v>152</v>
      </c>
      <c r="AW731" s="13" t="s">
        <v>34</v>
      </c>
      <c r="AX731" s="13" t="s">
        <v>78</v>
      </c>
      <c r="AY731" s="152" t="s">
        <v>144</v>
      </c>
    </row>
    <row r="732" spans="2:51" s="12" customFormat="1" ht="10.2">
      <c r="B732" s="144"/>
      <c r="D732" s="145" t="s">
        <v>154</v>
      </c>
      <c r="E732" s="146" t="s">
        <v>1</v>
      </c>
      <c r="F732" s="147" t="s">
        <v>294</v>
      </c>
      <c r="H732" s="146" t="s">
        <v>1</v>
      </c>
      <c r="I732" s="148"/>
      <c r="L732" s="144"/>
      <c r="M732" s="149"/>
      <c r="T732" s="150"/>
      <c r="AT732" s="146" t="s">
        <v>154</v>
      </c>
      <c r="AU732" s="146" t="s">
        <v>152</v>
      </c>
      <c r="AV732" s="12" t="s">
        <v>86</v>
      </c>
      <c r="AW732" s="12" t="s">
        <v>34</v>
      </c>
      <c r="AX732" s="12" t="s">
        <v>78</v>
      </c>
      <c r="AY732" s="146" t="s">
        <v>144</v>
      </c>
    </row>
    <row r="733" spans="2:51" s="12" customFormat="1" ht="10.2">
      <c r="B733" s="144"/>
      <c r="D733" s="145" t="s">
        <v>154</v>
      </c>
      <c r="E733" s="146" t="s">
        <v>1</v>
      </c>
      <c r="F733" s="147" t="s">
        <v>1116</v>
      </c>
      <c r="H733" s="146" t="s">
        <v>1</v>
      </c>
      <c r="I733" s="148"/>
      <c r="L733" s="144"/>
      <c r="M733" s="149"/>
      <c r="T733" s="150"/>
      <c r="AT733" s="146" t="s">
        <v>154</v>
      </c>
      <c r="AU733" s="146" t="s">
        <v>152</v>
      </c>
      <c r="AV733" s="12" t="s">
        <v>86</v>
      </c>
      <c r="AW733" s="12" t="s">
        <v>34</v>
      </c>
      <c r="AX733" s="12" t="s">
        <v>78</v>
      </c>
      <c r="AY733" s="146" t="s">
        <v>144</v>
      </c>
    </row>
    <row r="734" spans="2:51" s="12" customFormat="1" ht="10.2">
      <c r="B734" s="144"/>
      <c r="D734" s="145" t="s">
        <v>154</v>
      </c>
      <c r="E734" s="146" t="s">
        <v>1</v>
      </c>
      <c r="F734" s="147" t="s">
        <v>1126</v>
      </c>
      <c r="H734" s="146" t="s">
        <v>1</v>
      </c>
      <c r="I734" s="148"/>
      <c r="L734" s="144"/>
      <c r="M734" s="149"/>
      <c r="T734" s="150"/>
      <c r="AT734" s="146" t="s">
        <v>154</v>
      </c>
      <c r="AU734" s="146" t="s">
        <v>152</v>
      </c>
      <c r="AV734" s="12" t="s">
        <v>86</v>
      </c>
      <c r="AW734" s="12" t="s">
        <v>34</v>
      </c>
      <c r="AX734" s="12" t="s">
        <v>78</v>
      </c>
      <c r="AY734" s="146" t="s">
        <v>144</v>
      </c>
    </row>
    <row r="735" spans="2:51" s="13" customFormat="1" ht="10.2">
      <c r="B735" s="151"/>
      <c r="D735" s="145" t="s">
        <v>154</v>
      </c>
      <c r="E735" s="152" t="s">
        <v>1</v>
      </c>
      <c r="F735" s="153" t="s">
        <v>1311</v>
      </c>
      <c r="H735" s="154">
        <v>22.832</v>
      </c>
      <c r="I735" s="155"/>
      <c r="L735" s="151"/>
      <c r="M735" s="156"/>
      <c r="T735" s="157"/>
      <c r="AT735" s="152" t="s">
        <v>154</v>
      </c>
      <c r="AU735" s="152" t="s">
        <v>152</v>
      </c>
      <c r="AV735" s="13" t="s">
        <v>152</v>
      </c>
      <c r="AW735" s="13" t="s">
        <v>34</v>
      </c>
      <c r="AX735" s="13" t="s">
        <v>78</v>
      </c>
      <c r="AY735" s="152" t="s">
        <v>144</v>
      </c>
    </row>
    <row r="736" spans="2:51" s="12" customFormat="1" ht="10.2">
      <c r="B736" s="144"/>
      <c r="D736" s="145" t="s">
        <v>154</v>
      </c>
      <c r="E736" s="146" t="s">
        <v>1</v>
      </c>
      <c r="F736" s="147" t="s">
        <v>262</v>
      </c>
      <c r="H736" s="146" t="s">
        <v>1</v>
      </c>
      <c r="I736" s="148"/>
      <c r="L736" s="144"/>
      <c r="M736" s="149"/>
      <c r="T736" s="150"/>
      <c r="AT736" s="146" t="s">
        <v>154</v>
      </c>
      <c r="AU736" s="146" t="s">
        <v>152</v>
      </c>
      <c r="AV736" s="12" t="s">
        <v>86</v>
      </c>
      <c r="AW736" s="12" t="s">
        <v>34</v>
      </c>
      <c r="AX736" s="12" t="s">
        <v>78</v>
      </c>
      <c r="AY736" s="146" t="s">
        <v>144</v>
      </c>
    </row>
    <row r="737" spans="2:51" s="13" customFormat="1" ht="10.2">
      <c r="B737" s="151"/>
      <c r="D737" s="145" t="s">
        <v>154</v>
      </c>
      <c r="E737" s="152" t="s">
        <v>1</v>
      </c>
      <c r="F737" s="153" t="s">
        <v>1299</v>
      </c>
      <c r="H737" s="154">
        <v>-1.062</v>
      </c>
      <c r="I737" s="155"/>
      <c r="L737" s="151"/>
      <c r="M737" s="156"/>
      <c r="T737" s="157"/>
      <c r="AT737" s="152" t="s">
        <v>154</v>
      </c>
      <c r="AU737" s="152" t="s">
        <v>152</v>
      </c>
      <c r="AV737" s="13" t="s">
        <v>152</v>
      </c>
      <c r="AW737" s="13" t="s">
        <v>34</v>
      </c>
      <c r="AX737" s="13" t="s">
        <v>78</v>
      </c>
      <c r="AY737" s="152" t="s">
        <v>144</v>
      </c>
    </row>
    <row r="738" spans="2:51" s="12" customFormat="1" ht="10.2">
      <c r="B738" s="144"/>
      <c r="D738" s="145" t="s">
        <v>154</v>
      </c>
      <c r="E738" s="146" t="s">
        <v>1</v>
      </c>
      <c r="F738" s="147" t="s">
        <v>1141</v>
      </c>
      <c r="H738" s="146" t="s">
        <v>1</v>
      </c>
      <c r="I738" s="148"/>
      <c r="L738" s="144"/>
      <c r="M738" s="149"/>
      <c r="T738" s="150"/>
      <c r="AT738" s="146" t="s">
        <v>154</v>
      </c>
      <c r="AU738" s="146" t="s">
        <v>152</v>
      </c>
      <c r="AV738" s="12" t="s">
        <v>86</v>
      </c>
      <c r="AW738" s="12" t="s">
        <v>34</v>
      </c>
      <c r="AX738" s="12" t="s">
        <v>78</v>
      </c>
      <c r="AY738" s="146" t="s">
        <v>144</v>
      </c>
    </row>
    <row r="739" spans="2:51" s="13" customFormat="1" ht="20.4">
      <c r="B739" s="151"/>
      <c r="D739" s="145" t="s">
        <v>154</v>
      </c>
      <c r="E739" s="152" t="s">
        <v>1</v>
      </c>
      <c r="F739" s="153" t="s">
        <v>1312</v>
      </c>
      <c r="H739" s="154">
        <v>89.883</v>
      </c>
      <c r="I739" s="155"/>
      <c r="L739" s="151"/>
      <c r="M739" s="156"/>
      <c r="T739" s="157"/>
      <c r="AT739" s="152" t="s">
        <v>154</v>
      </c>
      <c r="AU739" s="152" t="s">
        <v>152</v>
      </c>
      <c r="AV739" s="13" t="s">
        <v>152</v>
      </c>
      <c r="AW739" s="13" t="s">
        <v>34</v>
      </c>
      <c r="AX739" s="13" t="s">
        <v>78</v>
      </c>
      <c r="AY739" s="152" t="s">
        <v>144</v>
      </c>
    </row>
    <row r="740" spans="2:51" s="12" customFormat="1" ht="10.2">
      <c r="B740" s="144"/>
      <c r="D740" s="145" t="s">
        <v>154</v>
      </c>
      <c r="E740" s="146" t="s">
        <v>1</v>
      </c>
      <c r="F740" s="147" t="s">
        <v>262</v>
      </c>
      <c r="H740" s="146" t="s">
        <v>1</v>
      </c>
      <c r="I740" s="148"/>
      <c r="L740" s="144"/>
      <c r="M740" s="149"/>
      <c r="T740" s="150"/>
      <c r="AT740" s="146" t="s">
        <v>154</v>
      </c>
      <c r="AU740" s="146" t="s">
        <v>152</v>
      </c>
      <c r="AV740" s="12" t="s">
        <v>86</v>
      </c>
      <c r="AW740" s="12" t="s">
        <v>34</v>
      </c>
      <c r="AX740" s="12" t="s">
        <v>78</v>
      </c>
      <c r="AY740" s="146" t="s">
        <v>144</v>
      </c>
    </row>
    <row r="741" spans="2:51" s="12" customFormat="1" ht="10.2">
      <c r="B741" s="144"/>
      <c r="D741" s="145" t="s">
        <v>154</v>
      </c>
      <c r="E741" s="146" t="s">
        <v>1</v>
      </c>
      <c r="F741" s="147" t="s">
        <v>1168</v>
      </c>
      <c r="H741" s="146" t="s">
        <v>1</v>
      </c>
      <c r="I741" s="148"/>
      <c r="L741" s="144"/>
      <c r="M741" s="149"/>
      <c r="T741" s="150"/>
      <c r="AT741" s="146" t="s">
        <v>154</v>
      </c>
      <c r="AU741" s="146" t="s">
        <v>152</v>
      </c>
      <c r="AV741" s="12" t="s">
        <v>86</v>
      </c>
      <c r="AW741" s="12" t="s">
        <v>34</v>
      </c>
      <c r="AX741" s="12" t="s">
        <v>78</v>
      </c>
      <c r="AY741" s="146" t="s">
        <v>144</v>
      </c>
    </row>
    <row r="742" spans="2:51" s="13" customFormat="1" ht="10.2">
      <c r="B742" s="151"/>
      <c r="D742" s="145" t="s">
        <v>154</v>
      </c>
      <c r="E742" s="152" t="s">
        <v>1</v>
      </c>
      <c r="F742" s="153" t="s">
        <v>1299</v>
      </c>
      <c r="H742" s="154">
        <v>-1.062</v>
      </c>
      <c r="I742" s="155"/>
      <c r="L742" s="151"/>
      <c r="M742" s="156"/>
      <c r="T742" s="157"/>
      <c r="AT742" s="152" t="s">
        <v>154</v>
      </c>
      <c r="AU742" s="152" t="s">
        <v>152</v>
      </c>
      <c r="AV742" s="13" t="s">
        <v>152</v>
      </c>
      <c r="AW742" s="13" t="s">
        <v>34</v>
      </c>
      <c r="AX742" s="13" t="s">
        <v>78</v>
      </c>
      <c r="AY742" s="152" t="s">
        <v>144</v>
      </c>
    </row>
    <row r="743" spans="2:51" s="12" customFormat="1" ht="10.2">
      <c r="B743" s="144"/>
      <c r="D743" s="145" t="s">
        <v>154</v>
      </c>
      <c r="E743" s="146" t="s">
        <v>1</v>
      </c>
      <c r="F743" s="147" t="s">
        <v>1192</v>
      </c>
      <c r="H743" s="146" t="s">
        <v>1</v>
      </c>
      <c r="I743" s="148"/>
      <c r="L743" s="144"/>
      <c r="M743" s="149"/>
      <c r="T743" s="150"/>
      <c r="AT743" s="146" t="s">
        <v>154</v>
      </c>
      <c r="AU743" s="146" t="s">
        <v>152</v>
      </c>
      <c r="AV743" s="12" t="s">
        <v>86</v>
      </c>
      <c r="AW743" s="12" t="s">
        <v>34</v>
      </c>
      <c r="AX743" s="12" t="s">
        <v>78</v>
      </c>
      <c r="AY743" s="146" t="s">
        <v>144</v>
      </c>
    </row>
    <row r="744" spans="2:51" s="13" customFormat="1" ht="30.6">
      <c r="B744" s="151"/>
      <c r="D744" s="145" t="s">
        <v>154</v>
      </c>
      <c r="E744" s="152" t="s">
        <v>1</v>
      </c>
      <c r="F744" s="153" t="s">
        <v>1313</v>
      </c>
      <c r="H744" s="154">
        <v>-15.766</v>
      </c>
      <c r="I744" s="155"/>
      <c r="L744" s="151"/>
      <c r="M744" s="156"/>
      <c r="T744" s="157"/>
      <c r="AT744" s="152" t="s">
        <v>154</v>
      </c>
      <c r="AU744" s="152" t="s">
        <v>152</v>
      </c>
      <c r="AV744" s="13" t="s">
        <v>152</v>
      </c>
      <c r="AW744" s="13" t="s">
        <v>34</v>
      </c>
      <c r="AX744" s="13" t="s">
        <v>78</v>
      </c>
      <c r="AY744" s="152" t="s">
        <v>144</v>
      </c>
    </row>
    <row r="745" spans="2:51" s="14" customFormat="1" ht="10.2">
      <c r="B745" s="158"/>
      <c r="D745" s="145" t="s">
        <v>154</v>
      </c>
      <c r="E745" s="159" t="s">
        <v>1</v>
      </c>
      <c r="F745" s="160" t="s">
        <v>158</v>
      </c>
      <c r="H745" s="161">
        <v>405.64799999999985</v>
      </c>
      <c r="I745" s="162"/>
      <c r="L745" s="158"/>
      <c r="M745" s="163"/>
      <c r="T745" s="164"/>
      <c r="AT745" s="159" t="s">
        <v>154</v>
      </c>
      <c r="AU745" s="159" t="s">
        <v>152</v>
      </c>
      <c r="AV745" s="14" t="s">
        <v>151</v>
      </c>
      <c r="AW745" s="14" t="s">
        <v>34</v>
      </c>
      <c r="AX745" s="14" t="s">
        <v>86</v>
      </c>
      <c r="AY745" s="159" t="s">
        <v>144</v>
      </c>
    </row>
    <row r="746" spans="2:63" s="11" customFormat="1" ht="22.8" customHeight="1">
      <c r="B746" s="119"/>
      <c r="D746" s="120" t="s">
        <v>77</v>
      </c>
      <c r="E746" s="129" t="s">
        <v>1314</v>
      </c>
      <c r="F746" s="129" t="s">
        <v>1315</v>
      </c>
      <c r="I746" s="122"/>
      <c r="J746" s="130">
        <f>BK746</f>
        <v>0</v>
      </c>
      <c r="L746" s="119"/>
      <c r="M746" s="124"/>
      <c r="P746" s="125">
        <f>SUM(P747:P1314)</f>
        <v>0</v>
      </c>
      <c r="R746" s="125">
        <f>SUM(R747:R1314)</f>
        <v>5.945477811150001</v>
      </c>
      <c r="T746" s="126">
        <f>SUM(T747:T1314)</f>
        <v>0.63098154</v>
      </c>
      <c r="AR746" s="120" t="s">
        <v>152</v>
      </c>
      <c r="AT746" s="127" t="s">
        <v>77</v>
      </c>
      <c r="AU746" s="127" t="s">
        <v>86</v>
      </c>
      <c r="AY746" s="120" t="s">
        <v>144</v>
      </c>
      <c r="BK746" s="128">
        <f>SUM(BK747:BK1314)</f>
        <v>0</v>
      </c>
    </row>
    <row r="747" spans="2:65" s="1" customFormat="1" ht="37.8" customHeight="1">
      <c r="B747" s="31"/>
      <c r="C747" s="131" t="s">
        <v>376</v>
      </c>
      <c r="D747" s="131" t="s">
        <v>146</v>
      </c>
      <c r="E747" s="132" t="s">
        <v>1316</v>
      </c>
      <c r="F747" s="133" t="s">
        <v>1317</v>
      </c>
      <c r="G747" s="134" t="s">
        <v>253</v>
      </c>
      <c r="H747" s="135">
        <v>33</v>
      </c>
      <c r="I747" s="136"/>
      <c r="J747" s="137">
        <f>ROUND(I747*H747,2)</f>
        <v>0</v>
      </c>
      <c r="K747" s="133" t="s">
        <v>271</v>
      </c>
      <c r="L747" s="31"/>
      <c r="M747" s="138" t="s">
        <v>1</v>
      </c>
      <c r="N747" s="139" t="s">
        <v>44</v>
      </c>
      <c r="P747" s="140">
        <f>O747*H747</f>
        <v>0</v>
      </c>
      <c r="Q747" s="140">
        <v>0</v>
      </c>
      <c r="R747" s="140">
        <f>Q747*H747</f>
        <v>0</v>
      </c>
      <c r="S747" s="140">
        <v>0</v>
      </c>
      <c r="T747" s="141">
        <f>S747*H747</f>
        <v>0</v>
      </c>
      <c r="AR747" s="142" t="s">
        <v>240</v>
      </c>
      <c r="AT747" s="142" t="s">
        <v>146</v>
      </c>
      <c r="AU747" s="142" t="s">
        <v>152</v>
      </c>
      <c r="AY747" s="16" t="s">
        <v>144</v>
      </c>
      <c r="BE747" s="143">
        <f>IF(N747="základní",J747,0)</f>
        <v>0</v>
      </c>
      <c r="BF747" s="143">
        <f>IF(N747="snížená",J747,0)</f>
        <v>0</v>
      </c>
      <c r="BG747" s="143">
        <f>IF(N747="zákl. přenesená",J747,0)</f>
        <v>0</v>
      </c>
      <c r="BH747" s="143">
        <f>IF(N747="sníž. přenesená",J747,0)</f>
        <v>0</v>
      </c>
      <c r="BI747" s="143">
        <f>IF(N747="nulová",J747,0)</f>
        <v>0</v>
      </c>
      <c r="BJ747" s="16" t="s">
        <v>152</v>
      </c>
      <c r="BK747" s="143">
        <f>ROUND(I747*H747,2)</f>
        <v>0</v>
      </c>
      <c r="BL747" s="16" t="s">
        <v>240</v>
      </c>
      <c r="BM747" s="142" t="s">
        <v>1318</v>
      </c>
    </row>
    <row r="748" spans="2:51" s="12" customFormat="1" ht="10.2">
      <c r="B748" s="144"/>
      <c r="D748" s="145" t="s">
        <v>154</v>
      </c>
      <c r="E748" s="146" t="s">
        <v>1</v>
      </c>
      <c r="F748" s="147" t="s">
        <v>1319</v>
      </c>
      <c r="H748" s="146" t="s">
        <v>1</v>
      </c>
      <c r="I748" s="148"/>
      <c r="L748" s="144"/>
      <c r="M748" s="149"/>
      <c r="T748" s="150"/>
      <c r="AT748" s="146" t="s">
        <v>154</v>
      </c>
      <c r="AU748" s="146" t="s">
        <v>152</v>
      </c>
      <c r="AV748" s="12" t="s">
        <v>86</v>
      </c>
      <c r="AW748" s="12" t="s">
        <v>34</v>
      </c>
      <c r="AX748" s="12" t="s">
        <v>78</v>
      </c>
      <c r="AY748" s="146" t="s">
        <v>144</v>
      </c>
    </row>
    <row r="749" spans="2:51" s="12" customFormat="1" ht="10.2">
      <c r="B749" s="144"/>
      <c r="D749" s="145" t="s">
        <v>154</v>
      </c>
      <c r="E749" s="146" t="s">
        <v>1</v>
      </c>
      <c r="F749" s="147" t="s">
        <v>298</v>
      </c>
      <c r="H749" s="146" t="s">
        <v>1</v>
      </c>
      <c r="I749" s="148"/>
      <c r="L749" s="144"/>
      <c r="M749" s="149"/>
      <c r="T749" s="150"/>
      <c r="AT749" s="146" t="s">
        <v>154</v>
      </c>
      <c r="AU749" s="146" t="s">
        <v>152</v>
      </c>
      <c r="AV749" s="12" t="s">
        <v>86</v>
      </c>
      <c r="AW749" s="12" t="s">
        <v>34</v>
      </c>
      <c r="AX749" s="12" t="s">
        <v>78</v>
      </c>
      <c r="AY749" s="146" t="s">
        <v>144</v>
      </c>
    </row>
    <row r="750" spans="2:51" s="13" customFormat="1" ht="10.2">
      <c r="B750" s="151"/>
      <c r="D750" s="145" t="s">
        <v>154</v>
      </c>
      <c r="E750" s="152" t="s">
        <v>1</v>
      </c>
      <c r="F750" s="153" t="s">
        <v>1287</v>
      </c>
      <c r="H750" s="154">
        <v>7</v>
      </c>
      <c r="I750" s="155"/>
      <c r="L750" s="151"/>
      <c r="M750" s="156"/>
      <c r="T750" s="157"/>
      <c r="AT750" s="152" t="s">
        <v>154</v>
      </c>
      <c r="AU750" s="152" t="s">
        <v>152</v>
      </c>
      <c r="AV750" s="13" t="s">
        <v>152</v>
      </c>
      <c r="AW750" s="13" t="s">
        <v>34</v>
      </c>
      <c r="AX750" s="13" t="s">
        <v>78</v>
      </c>
      <c r="AY750" s="152" t="s">
        <v>144</v>
      </c>
    </row>
    <row r="751" spans="2:51" s="12" customFormat="1" ht="10.2">
      <c r="B751" s="144"/>
      <c r="D751" s="145" t="s">
        <v>154</v>
      </c>
      <c r="E751" s="146" t="s">
        <v>1</v>
      </c>
      <c r="F751" s="147" t="s">
        <v>300</v>
      </c>
      <c r="H751" s="146" t="s">
        <v>1</v>
      </c>
      <c r="I751" s="148"/>
      <c r="L751" s="144"/>
      <c r="M751" s="149"/>
      <c r="T751" s="150"/>
      <c r="AT751" s="146" t="s">
        <v>154</v>
      </c>
      <c r="AU751" s="146" t="s">
        <v>152</v>
      </c>
      <c r="AV751" s="12" t="s">
        <v>86</v>
      </c>
      <c r="AW751" s="12" t="s">
        <v>34</v>
      </c>
      <c r="AX751" s="12" t="s">
        <v>78</v>
      </c>
      <c r="AY751" s="146" t="s">
        <v>144</v>
      </c>
    </row>
    <row r="752" spans="2:51" s="13" customFormat="1" ht="10.2">
      <c r="B752" s="151"/>
      <c r="D752" s="145" t="s">
        <v>154</v>
      </c>
      <c r="E752" s="152" t="s">
        <v>1</v>
      </c>
      <c r="F752" s="153" t="s">
        <v>176</v>
      </c>
      <c r="H752" s="154">
        <v>5</v>
      </c>
      <c r="I752" s="155"/>
      <c r="L752" s="151"/>
      <c r="M752" s="156"/>
      <c r="T752" s="157"/>
      <c r="AT752" s="152" t="s">
        <v>154</v>
      </c>
      <c r="AU752" s="152" t="s">
        <v>152</v>
      </c>
      <c r="AV752" s="13" t="s">
        <v>152</v>
      </c>
      <c r="AW752" s="13" t="s">
        <v>34</v>
      </c>
      <c r="AX752" s="13" t="s">
        <v>78</v>
      </c>
      <c r="AY752" s="152" t="s">
        <v>144</v>
      </c>
    </row>
    <row r="753" spans="2:51" s="12" customFormat="1" ht="10.2">
      <c r="B753" s="144"/>
      <c r="D753" s="145" t="s">
        <v>154</v>
      </c>
      <c r="E753" s="146" t="s">
        <v>1</v>
      </c>
      <c r="F753" s="147" t="s">
        <v>302</v>
      </c>
      <c r="H753" s="146" t="s">
        <v>1</v>
      </c>
      <c r="I753" s="148"/>
      <c r="L753" s="144"/>
      <c r="M753" s="149"/>
      <c r="T753" s="150"/>
      <c r="AT753" s="146" t="s">
        <v>154</v>
      </c>
      <c r="AU753" s="146" t="s">
        <v>152</v>
      </c>
      <c r="AV753" s="12" t="s">
        <v>86</v>
      </c>
      <c r="AW753" s="12" t="s">
        <v>34</v>
      </c>
      <c r="AX753" s="12" t="s">
        <v>78</v>
      </c>
      <c r="AY753" s="146" t="s">
        <v>144</v>
      </c>
    </row>
    <row r="754" spans="2:51" s="13" customFormat="1" ht="10.2">
      <c r="B754" s="151"/>
      <c r="D754" s="145" t="s">
        <v>154</v>
      </c>
      <c r="E754" s="152" t="s">
        <v>1</v>
      </c>
      <c r="F754" s="153" t="s">
        <v>176</v>
      </c>
      <c r="H754" s="154">
        <v>5</v>
      </c>
      <c r="I754" s="155"/>
      <c r="L754" s="151"/>
      <c r="M754" s="156"/>
      <c r="T754" s="157"/>
      <c r="AT754" s="152" t="s">
        <v>154</v>
      </c>
      <c r="AU754" s="152" t="s">
        <v>152</v>
      </c>
      <c r="AV754" s="13" t="s">
        <v>152</v>
      </c>
      <c r="AW754" s="13" t="s">
        <v>34</v>
      </c>
      <c r="AX754" s="13" t="s">
        <v>78</v>
      </c>
      <c r="AY754" s="152" t="s">
        <v>144</v>
      </c>
    </row>
    <row r="755" spans="2:51" s="12" customFormat="1" ht="10.2">
      <c r="B755" s="144"/>
      <c r="D755" s="145" t="s">
        <v>154</v>
      </c>
      <c r="E755" s="146" t="s">
        <v>1</v>
      </c>
      <c r="F755" s="147" t="s">
        <v>304</v>
      </c>
      <c r="H755" s="146" t="s">
        <v>1</v>
      </c>
      <c r="I755" s="148"/>
      <c r="L755" s="144"/>
      <c r="M755" s="149"/>
      <c r="T755" s="150"/>
      <c r="AT755" s="146" t="s">
        <v>154</v>
      </c>
      <c r="AU755" s="146" t="s">
        <v>152</v>
      </c>
      <c r="AV755" s="12" t="s">
        <v>86</v>
      </c>
      <c r="AW755" s="12" t="s">
        <v>34</v>
      </c>
      <c r="AX755" s="12" t="s">
        <v>78</v>
      </c>
      <c r="AY755" s="146" t="s">
        <v>144</v>
      </c>
    </row>
    <row r="756" spans="2:51" s="13" customFormat="1" ht="10.2">
      <c r="B756" s="151"/>
      <c r="D756" s="145" t="s">
        <v>154</v>
      </c>
      <c r="E756" s="152" t="s">
        <v>1</v>
      </c>
      <c r="F756" s="153" t="s">
        <v>176</v>
      </c>
      <c r="H756" s="154">
        <v>5</v>
      </c>
      <c r="I756" s="155"/>
      <c r="L756" s="151"/>
      <c r="M756" s="156"/>
      <c r="T756" s="157"/>
      <c r="AT756" s="152" t="s">
        <v>154</v>
      </c>
      <c r="AU756" s="152" t="s">
        <v>152</v>
      </c>
      <c r="AV756" s="13" t="s">
        <v>152</v>
      </c>
      <c r="AW756" s="13" t="s">
        <v>34</v>
      </c>
      <c r="AX756" s="13" t="s">
        <v>78</v>
      </c>
      <c r="AY756" s="152" t="s">
        <v>144</v>
      </c>
    </row>
    <row r="757" spans="2:51" s="12" customFormat="1" ht="10.2">
      <c r="B757" s="144"/>
      <c r="D757" s="145" t="s">
        <v>154</v>
      </c>
      <c r="E757" s="146" t="s">
        <v>1</v>
      </c>
      <c r="F757" s="147" t="s">
        <v>306</v>
      </c>
      <c r="H757" s="146" t="s">
        <v>1</v>
      </c>
      <c r="I757" s="148"/>
      <c r="L757" s="144"/>
      <c r="M757" s="149"/>
      <c r="T757" s="150"/>
      <c r="AT757" s="146" t="s">
        <v>154</v>
      </c>
      <c r="AU757" s="146" t="s">
        <v>152</v>
      </c>
      <c r="AV757" s="12" t="s">
        <v>86</v>
      </c>
      <c r="AW757" s="12" t="s">
        <v>34</v>
      </c>
      <c r="AX757" s="12" t="s">
        <v>78</v>
      </c>
      <c r="AY757" s="146" t="s">
        <v>144</v>
      </c>
    </row>
    <row r="758" spans="2:51" s="13" customFormat="1" ht="10.2">
      <c r="B758" s="151"/>
      <c r="D758" s="145" t="s">
        <v>154</v>
      </c>
      <c r="E758" s="152" t="s">
        <v>1</v>
      </c>
      <c r="F758" s="153" t="s">
        <v>198</v>
      </c>
      <c r="H758" s="154">
        <v>9</v>
      </c>
      <c r="I758" s="155"/>
      <c r="L758" s="151"/>
      <c r="M758" s="156"/>
      <c r="T758" s="157"/>
      <c r="AT758" s="152" t="s">
        <v>154</v>
      </c>
      <c r="AU758" s="152" t="s">
        <v>152</v>
      </c>
      <c r="AV758" s="13" t="s">
        <v>152</v>
      </c>
      <c r="AW758" s="13" t="s">
        <v>34</v>
      </c>
      <c r="AX758" s="13" t="s">
        <v>78</v>
      </c>
      <c r="AY758" s="152" t="s">
        <v>144</v>
      </c>
    </row>
    <row r="759" spans="2:51" s="12" customFormat="1" ht="10.2">
      <c r="B759" s="144"/>
      <c r="D759" s="145" t="s">
        <v>154</v>
      </c>
      <c r="E759" s="146" t="s">
        <v>1</v>
      </c>
      <c r="F759" s="147" t="s">
        <v>294</v>
      </c>
      <c r="H759" s="146" t="s">
        <v>1</v>
      </c>
      <c r="I759" s="148"/>
      <c r="L759" s="144"/>
      <c r="M759" s="149"/>
      <c r="T759" s="150"/>
      <c r="AT759" s="146" t="s">
        <v>154</v>
      </c>
      <c r="AU759" s="146" t="s">
        <v>152</v>
      </c>
      <c r="AV759" s="12" t="s">
        <v>86</v>
      </c>
      <c r="AW759" s="12" t="s">
        <v>34</v>
      </c>
      <c r="AX759" s="12" t="s">
        <v>78</v>
      </c>
      <c r="AY759" s="146" t="s">
        <v>144</v>
      </c>
    </row>
    <row r="760" spans="2:51" s="13" customFormat="1" ht="10.2">
      <c r="B760" s="151"/>
      <c r="D760" s="145" t="s">
        <v>154</v>
      </c>
      <c r="E760" s="152" t="s">
        <v>1</v>
      </c>
      <c r="F760" s="153" t="s">
        <v>152</v>
      </c>
      <c r="H760" s="154">
        <v>2</v>
      </c>
      <c r="I760" s="155"/>
      <c r="L760" s="151"/>
      <c r="M760" s="156"/>
      <c r="T760" s="157"/>
      <c r="AT760" s="152" t="s">
        <v>154</v>
      </c>
      <c r="AU760" s="152" t="s">
        <v>152</v>
      </c>
      <c r="AV760" s="13" t="s">
        <v>152</v>
      </c>
      <c r="AW760" s="13" t="s">
        <v>34</v>
      </c>
      <c r="AX760" s="13" t="s">
        <v>78</v>
      </c>
      <c r="AY760" s="152" t="s">
        <v>144</v>
      </c>
    </row>
    <row r="761" spans="2:51" s="14" customFormat="1" ht="10.2">
      <c r="B761" s="158"/>
      <c r="D761" s="145" t="s">
        <v>154</v>
      </c>
      <c r="E761" s="159" t="s">
        <v>1</v>
      </c>
      <c r="F761" s="160" t="s">
        <v>158</v>
      </c>
      <c r="H761" s="161">
        <v>33</v>
      </c>
      <c r="I761" s="162"/>
      <c r="L761" s="158"/>
      <c r="M761" s="163"/>
      <c r="T761" s="164"/>
      <c r="AT761" s="159" t="s">
        <v>154</v>
      </c>
      <c r="AU761" s="159" t="s">
        <v>152</v>
      </c>
      <c r="AV761" s="14" t="s">
        <v>151</v>
      </c>
      <c r="AW761" s="14" t="s">
        <v>34</v>
      </c>
      <c r="AX761" s="14" t="s">
        <v>86</v>
      </c>
      <c r="AY761" s="159" t="s">
        <v>144</v>
      </c>
    </row>
    <row r="762" spans="2:65" s="1" customFormat="1" ht="24.15" customHeight="1">
      <c r="B762" s="31"/>
      <c r="C762" s="131" t="s">
        <v>380</v>
      </c>
      <c r="D762" s="131" t="s">
        <v>146</v>
      </c>
      <c r="E762" s="132" t="s">
        <v>1320</v>
      </c>
      <c r="F762" s="133" t="s">
        <v>1321</v>
      </c>
      <c r="G762" s="134" t="s">
        <v>149</v>
      </c>
      <c r="H762" s="135">
        <v>955.497</v>
      </c>
      <c r="I762" s="136"/>
      <c r="J762" s="137">
        <f>ROUND(I762*H762,2)</f>
        <v>0</v>
      </c>
      <c r="K762" s="133" t="s">
        <v>150</v>
      </c>
      <c r="L762" s="31"/>
      <c r="M762" s="138" t="s">
        <v>1</v>
      </c>
      <c r="N762" s="139" t="s">
        <v>44</v>
      </c>
      <c r="P762" s="140">
        <f>O762*H762</f>
        <v>0</v>
      </c>
      <c r="Q762" s="140">
        <v>2.08E-06</v>
      </c>
      <c r="R762" s="140">
        <f>Q762*H762</f>
        <v>0.00198743376</v>
      </c>
      <c r="S762" s="140">
        <v>0.00015</v>
      </c>
      <c r="T762" s="141">
        <f>S762*H762</f>
        <v>0.14332454999999997</v>
      </c>
      <c r="AR762" s="142" t="s">
        <v>240</v>
      </c>
      <c r="AT762" s="142" t="s">
        <v>146</v>
      </c>
      <c r="AU762" s="142" t="s">
        <v>152</v>
      </c>
      <c r="AY762" s="16" t="s">
        <v>144</v>
      </c>
      <c r="BE762" s="143">
        <f>IF(N762="základní",J762,0)</f>
        <v>0</v>
      </c>
      <c r="BF762" s="143">
        <f>IF(N762="snížená",J762,0)</f>
        <v>0</v>
      </c>
      <c r="BG762" s="143">
        <f>IF(N762="zákl. přenesená",J762,0)</f>
        <v>0</v>
      </c>
      <c r="BH762" s="143">
        <f>IF(N762="sníž. přenesená",J762,0)</f>
        <v>0</v>
      </c>
      <c r="BI762" s="143">
        <f>IF(N762="nulová",J762,0)</f>
        <v>0</v>
      </c>
      <c r="BJ762" s="16" t="s">
        <v>152</v>
      </c>
      <c r="BK762" s="143">
        <f>ROUND(I762*H762,2)</f>
        <v>0</v>
      </c>
      <c r="BL762" s="16" t="s">
        <v>240</v>
      </c>
      <c r="BM762" s="142" t="s">
        <v>1322</v>
      </c>
    </row>
    <row r="763" spans="2:47" s="1" customFormat="1" ht="19.2">
      <c r="B763" s="31"/>
      <c r="D763" s="145" t="s">
        <v>222</v>
      </c>
      <c r="F763" s="165" t="s">
        <v>1323</v>
      </c>
      <c r="I763" s="166"/>
      <c r="L763" s="31"/>
      <c r="M763" s="167"/>
      <c r="T763" s="55"/>
      <c r="AT763" s="16" t="s">
        <v>222</v>
      </c>
      <c r="AU763" s="16" t="s">
        <v>152</v>
      </c>
    </row>
    <row r="764" spans="2:65" s="1" customFormat="1" ht="24.15" customHeight="1">
      <c r="B764" s="31"/>
      <c r="C764" s="131" t="s">
        <v>491</v>
      </c>
      <c r="D764" s="131" t="s">
        <v>146</v>
      </c>
      <c r="E764" s="132" t="s">
        <v>1324</v>
      </c>
      <c r="F764" s="133" t="s">
        <v>1325</v>
      </c>
      <c r="G764" s="134" t="s">
        <v>149</v>
      </c>
      <c r="H764" s="135">
        <v>416.202</v>
      </c>
      <c r="I764" s="136"/>
      <c r="J764" s="137">
        <f>ROUND(I764*H764,2)</f>
        <v>0</v>
      </c>
      <c r="K764" s="133" t="s">
        <v>150</v>
      </c>
      <c r="L764" s="31"/>
      <c r="M764" s="138" t="s">
        <v>1</v>
      </c>
      <c r="N764" s="139" t="s">
        <v>44</v>
      </c>
      <c r="P764" s="140">
        <f>O764*H764</f>
        <v>0</v>
      </c>
      <c r="Q764" s="140">
        <v>2.08E-06</v>
      </c>
      <c r="R764" s="140">
        <f>Q764*H764</f>
        <v>0.00086570016</v>
      </c>
      <c r="S764" s="140">
        <v>0.00015</v>
      </c>
      <c r="T764" s="141">
        <f>S764*H764</f>
        <v>0.062430299999999994</v>
      </c>
      <c r="AR764" s="142" t="s">
        <v>240</v>
      </c>
      <c r="AT764" s="142" t="s">
        <v>146</v>
      </c>
      <c r="AU764" s="142" t="s">
        <v>152</v>
      </c>
      <c r="AY764" s="16" t="s">
        <v>144</v>
      </c>
      <c r="BE764" s="143">
        <f>IF(N764="základní",J764,0)</f>
        <v>0</v>
      </c>
      <c r="BF764" s="143">
        <f>IF(N764="snížená",J764,0)</f>
        <v>0</v>
      </c>
      <c r="BG764" s="143">
        <f>IF(N764="zákl. přenesená",J764,0)</f>
        <v>0</v>
      </c>
      <c r="BH764" s="143">
        <f>IF(N764="sníž. přenesená",J764,0)</f>
        <v>0</v>
      </c>
      <c r="BI764" s="143">
        <f>IF(N764="nulová",J764,0)</f>
        <v>0</v>
      </c>
      <c r="BJ764" s="16" t="s">
        <v>152</v>
      </c>
      <c r="BK764" s="143">
        <f>ROUND(I764*H764,2)</f>
        <v>0</v>
      </c>
      <c r="BL764" s="16" t="s">
        <v>240</v>
      </c>
      <c r="BM764" s="142" t="s">
        <v>1326</v>
      </c>
    </row>
    <row r="765" spans="2:47" s="1" customFormat="1" ht="57.6">
      <c r="B765" s="31"/>
      <c r="D765" s="145" t="s">
        <v>222</v>
      </c>
      <c r="F765" s="165" t="s">
        <v>1327</v>
      </c>
      <c r="I765" s="166"/>
      <c r="L765" s="31"/>
      <c r="M765" s="167"/>
      <c r="T765" s="55"/>
      <c r="AT765" s="16" t="s">
        <v>222</v>
      </c>
      <c r="AU765" s="16" t="s">
        <v>152</v>
      </c>
    </row>
    <row r="766" spans="2:65" s="1" customFormat="1" ht="21.75" customHeight="1">
      <c r="B766" s="31"/>
      <c r="C766" s="131" t="s">
        <v>499</v>
      </c>
      <c r="D766" s="131" t="s">
        <v>146</v>
      </c>
      <c r="E766" s="132" t="s">
        <v>1328</v>
      </c>
      <c r="F766" s="133" t="s">
        <v>1329</v>
      </c>
      <c r="G766" s="134" t="s">
        <v>149</v>
      </c>
      <c r="H766" s="135">
        <v>955.497</v>
      </c>
      <c r="I766" s="136"/>
      <c r="J766" s="137">
        <f>ROUND(I766*H766,2)</f>
        <v>0</v>
      </c>
      <c r="K766" s="133" t="s">
        <v>150</v>
      </c>
      <c r="L766" s="31"/>
      <c r="M766" s="138" t="s">
        <v>1</v>
      </c>
      <c r="N766" s="139" t="s">
        <v>44</v>
      </c>
      <c r="P766" s="140">
        <f>O766*H766</f>
        <v>0</v>
      </c>
      <c r="Q766" s="140">
        <v>0.001</v>
      </c>
      <c r="R766" s="140">
        <f>Q766*H766</f>
        <v>0.9554969999999999</v>
      </c>
      <c r="S766" s="140">
        <v>0.00031</v>
      </c>
      <c r="T766" s="141">
        <f>S766*H766</f>
        <v>0.29620407</v>
      </c>
      <c r="AR766" s="142" t="s">
        <v>240</v>
      </c>
      <c r="AT766" s="142" t="s">
        <v>146</v>
      </c>
      <c r="AU766" s="142" t="s">
        <v>152</v>
      </c>
      <c r="AY766" s="16" t="s">
        <v>144</v>
      </c>
      <c r="BE766" s="143">
        <f>IF(N766="základní",J766,0)</f>
        <v>0</v>
      </c>
      <c r="BF766" s="143">
        <f>IF(N766="snížená",J766,0)</f>
        <v>0</v>
      </c>
      <c r="BG766" s="143">
        <f>IF(N766="zákl. přenesená",J766,0)</f>
        <v>0</v>
      </c>
      <c r="BH766" s="143">
        <f>IF(N766="sníž. přenesená",J766,0)</f>
        <v>0</v>
      </c>
      <c r="BI766" s="143">
        <f>IF(N766="nulová",J766,0)</f>
        <v>0</v>
      </c>
      <c r="BJ766" s="16" t="s">
        <v>152</v>
      </c>
      <c r="BK766" s="143">
        <f>ROUND(I766*H766,2)</f>
        <v>0</v>
      </c>
      <c r="BL766" s="16" t="s">
        <v>240</v>
      </c>
      <c r="BM766" s="142" t="s">
        <v>1330</v>
      </c>
    </row>
    <row r="767" spans="2:51" s="12" customFormat="1" ht="10.2">
      <c r="B767" s="144"/>
      <c r="D767" s="145" t="s">
        <v>154</v>
      </c>
      <c r="E767" s="146" t="s">
        <v>1</v>
      </c>
      <c r="F767" s="147" t="s">
        <v>1331</v>
      </c>
      <c r="H767" s="146" t="s">
        <v>1</v>
      </c>
      <c r="I767" s="148"/>
      <c r="L767" s="144"/>
      <c r="M767" s="149"/>
      <c r="T767" s="150"/>
      <c r="AT767" s="146" t="s">
        <v>154</v>
      </c>
      <c r="AU767" s="146" t="s">
        <v>152</v>
      </c>
      <c r="AV767" s="12" t="s">
        <v>86</v>
      </c>
      <c r="AW767" s="12" t="s">
        <v>34</v>
      </c>
      <c r="AX767" s="12" t="s">
        <v>78</v>
      </c>
      <c r="AY767" s="146" t="s">
        <v>144</v>
      </c>
    </row>
    <row r="768" spans="2:51" s="12" customFormat="1" ht="10.2">
      <c r="B768" s="144"/>
      <c r="D768" s="145" t="s">
        <v>154</v>
      </c>
      <c r="E768" s="146" t="s">
        <v>1</v>
      </c>
      <c r="F768" s="147" t="s">
        <v>298</v>
      </c>
      <c r="H768" s="146" t="s">
        <v>1</v>
      </c>
      <c r="I768" s="148"/>
      <c r="L768" s="144"/>
      <c r="M768" s="149"/>
      <c r="T768" s="150"/>
      <c r="AT768" s="146" t="s">
        <v>154</v>
      </c>
      <c r="AU768" s="146" t="s">
        <v>152</v>
      </c>
      <c r="AV768" s="12" t="s">
        <v>86</v>
      </c>
      <c r="AW768" s="12" t="s">
        <v>34</v>
      </c>
      <c r="AX768" s="12" t="s">
        <v>78</v>
      </c>
      <c r="AY768" s="146" t="s">
        <v>144</v>
      </c>
    </row>
    <row r="769" spans="2:51" s="12" customFormat="1" ht="10.2">
      <c r="B769" s="144"/>
      <c r="D769" s="145" t="s">
        <v>154</v>
      </c>
      <c r="E769" s="146" t="s">
        <v>1</v>
      </c>
      <c r="F769" s="147" t="s">
        <v>472</v>
      </c>
      <c r="H769" s="146" t="s">
        <v>1</v>
      </c>
      <c r="I769" s="148"/>
      <c r="L769" s="144"/>
      <c r="M769" s="149"/>
      <c r="T769" s="150"/>
      <c r="AT769" s="146" t="s">
        <v>154</v>
      </c>
      <c r="AU769" s="146" t="s">
        <v>152</v>
      </c>
      <c r="AV769" s="12" t="s">
        <v>86</v>
      </c>
      <c r="AW769" s="12" t="s">
        <v>34</v>
      </c>
      <c r="AX769" s="12" t="s">
        <v>78</v>
      </c>
      <c r="AY769" s="146" t="s">
        <v>144</v>
      </c>
    </row>
    <row r="770" spans="2:51" s="12" customFormat="1" ht="10.2">
      <c r="B770" s="144"/>
      <c r="D770" s="145" t="s">
        <v>154</v>
      </c>
      <c r="E770" s="146" t="s">
        <v>1</v>
      </c>
      <c r="F770" s="147" t="s">
        <v>1332</v>
      </c>
      <c r="H770" s="146" t="s">
        <v>1</v>
      </c>
      <c r="I770" s="148"/>
      <c r="L770" s="144"/>
      <c r="M770" s="149"/>
      <c r="T770" s="150"/>
      <c r="AT770" s="146" t="s">
        <v>154</v>
      </c>
      <c r="AU770" s="146" t="s">
        <v>152</v>
      </c>
      <c r="AV770" s="12" t="s">
        <v>86</v>
      </c>
      <c r="AW770" s="12" t="s">
        <v>34</v>
      </c>
      <c r="AX770" s="12" t="s">
        <v>78</v>
      </c>
      <c r="AY770" s="146" t="s">
        <v>144</v>
      </c>
    </row>
    <row r="771" spans="2:51" s="13" customFormat="1" ht="10.2">
      <c r="B771" s="151"/>
      <c r="D771" s="145" t="s">
        <v>154</v>
      </c>
      <c r="E771" s="152" t="s">
        <v>1</v>
      </c>
      <c r="F771" s="153" t="s">
        <v>1333</v>
      </c>
      <c r="H771" s="154">
        <v>41.9</v>
      </c>
      <c r="I771" s="155"/>
      <c r="L771" s="151"/>
      <c r="M771" s="156"/>
      <c r="T771" s="157"/>
      <c r="AT771" s="152" t="s">
        <v>154</v>
      </c>
      <c r="AU771" s="152" t="s">
        <v>152</v>
      </c>
      <c r="AV771" s="13" t="s">
        <v>152</v>
      </c>
      <c r="AW771" s="13" t="s">
        <v>34</v>
      </c>
      <c r="AX771" s="13" t="s">
        <v>78</v>
      </c>
      <c r="AY771" s="152" t="s">
        <v>144</v>
      </c>
    </row>
    <row r="772" spans="2:51" s="12" customFormat="1" ht="10.2">
      <c r="B772" s="144"/>
      <c r="D772" s="145" t="s">
        <v>154</v>
      </c>
      <c r="E772" s="146" t="s">
        <v>1</v>
      </c>
      <c r="F772" s="147" t="s">
        <v>1116</v>
      </c>
      <c r="H772" s="146" t="s">
        <v>1</v>
      </c>
      <c r="I772" s="148"/>
      <c r="L772" s="144"/>
      <c r="M772" s="149"/>
      <c r="T772" s="150"/>
      <c r="AT772" s="146" t="s">
        <v>154</v>
      </c>
      <c r="AU772" s="146" t="s">
        <v>152</v>
      </c>
      <c r="AV772" s="12" t="s">
        <v>86</v>
      </c>
      <c r="AW772" s="12" t="s">
        <v>34</v>
      </c>
      <c r="AX772" s="12" t="s">
        <v>78</v>
      </c>
      <c r="AY772" s="146" t="s">
        <v>144</v>
      </c>
    </row>
    <row r="773" spans="2:51" s="12" customFormat="1" ht="10.2">
      <c r="B773" s="144"/>
      <c r="D773" s="145" t="s">
        <v>154</v>
      </c>
      <c r="E773" s="146" t="s">
        <v>1</v>
      </c>
      <c r="F773" s="147" t="s">
        <v>1146</v>
      </c>
      <c r="H773" s="146" t="s">
        <v>1</v>
      </c>
      <c r="I773" s="148"/>
      <c r="L773" s="144"/>
      <c r="M773" s="149"/>
      <c r="T773" s="150"/>
      <c r="AT773" s="146" t="s">
        <v>154</v>
      </c>
      <c r="AU773" s="146" t="s">
        <v>152</v>
      </c>
      <c r="AV773" s="12" t="s">
        <v>86</v>
      </c>
      <c r="AW773" s="12" t="s">
        <v>34</v>
      </c>
      <c r="AX773" s="12" t="s">
        <v>78</v>
      </c>
      <c r="AY773" s="146" t="s">
        <v>144</v>
      </c>
    </row>
    <row r="774" spans="2:51" s="13" customFormat="1" ht="10.2">
      <c r="B774" s="151"/>
      <c r="D774" s="145" t="s">
        <v>154</v>
      </c>
      <c r="E774" s="152" t="s">
        <v>1</v>
      </c>
      <c r="F774" s="153" t="s">
        <v>1159</v>
      </c>
      <c r="H774" s="154">
        <v>158.6</v>
      </c>
      <c r="I774" s="155"/>
      <c r="L774" s="151"/>
      <c r="M774" s="156"/>
      <c r="T774" s="157"/>
      <c r="AT774" s="152" t="s">
        <v>154</v>
      </c>
      <c r="AU774" s="152" t="s">
        <v>152</v>
      </c>
      <c r="AV774" s="13" t="s">
        <v>152</v>
      </c>
      <c r="AW774" s="13" t="s">
        <v>34</v>
      </c>
      <c r="AX774" s="13" t="s">
        <v>78</v>
      </c>
      <c r="AY774" s="152" t="s">
        <v>144</v>
      </c>
    </row>
    <row r="775" spans="2:51" s="12" customFormat="1" ht="10.2">
      <c r="B775" s="144"/>
      <c r="D775" s="145" t="s">
        <v>154</v>
      </c>
      <c r="E775" s="146" t="s">
        <v>1</v>
      </c>
      <c r="F775" s="147" t="s">
        <v>262</v>
      </c>
      <c r="H775" s="146" t="s">
        <v>1</v>
      </c>
      <c r="I775" s="148"/>
      <c r="L775" s="144"/>
      <c r="M775" s="149"/>
      <c r="T775" s="150"/>
      <c r="AT775" s="146" t="s">
        <v>154</v>
      </c>
      <c r="AU775" s="146" t="s">
        <v>152</v>
      </c>
      <c r="AV775" s="12" t="s">
        <v>86</v>
      </c>
      <c r="AW775" s="12" t="s">
        <v>34</v>
      </c>
      <c r="AX775" s="12" t="s">
        <v>78</v>
      </c>
      <c r="AY775" s="146" t="s">
        <v>144</v>
      </c>
    </row>
    <row r="776" spans="2:51" s="13" customFormat="1" ht="40.8">
      <c r="B776" s="151"/>
      <c r="D776" s="145" t="s">
        <v>154</v>
      </c>
      <c r="E776" s="152" t="s">
        <v>1</v>
      </c>
      <c r="F776" s="153" t="s">
        <v>1160</v>
      </c>
      <c r="H776" s="154">
        <v>-44.444</v>
      </c>
      <c r="I776" s="155"/>
      <c r="L776" s="151"/>
      <c r="M776" s="156"/>
      <c r="T776" s="157"/>
      <c r="AT776" s="152" t="s">
        <v>154</v>
      </c>
      <c r="AU776" s="152" t="s">
        <v>152</v>
      </c>
      <c r="AV776" s="13" t="s">
        <v>152</v>
      </c>
      <c r="AW776" s="13" t="s">
        <v>34</v>
      </c>
      <c r="AX776" s="13" t="s">
        <v>78</v>
      </c>
      <c r="AY776" s="152" t="s">
        <v>144</v>
      </c>
    </row>
    <row r="777" spans="2:51" s="13" customFormat="1" ht="10.2">
      <c r="B777" s="151"/>
      <c r="D777" s="145" t="s">
        <v>154</v>
      </c>
      <c r="E777" s="152" t="s">
        <v>1</v>
      </c>
      <c r="F777" s="153" t="s">
        <v>1161</v>
      </c>
      <c r="H777" s="154">
        <v>-5.84</v>
      </c>
      <c r="I777" s="155"/>
      <c r="L777" s="151"/>
      <c r="M777" s="156"/>
      <c r="T777" s="157"/>
      <c r="AT777" s="152" t="s">
        <v>154</v>
      </c>
      <c r="AU777" s="152" t="s">
        <v>152</v>
      </c>
      <c r="AV777" s="13" t="s">
        <v>152</v>
      </c>
      <c r="AW777" s="13" t="s">
        <v>34</v>
      </c>
      <c r="AX777" s="13" t="s">
        <v>78</v>
      </c>
      <c r="AY777" s="152" t="s">
        <v>144</v>
      </c>
    </row>
    <row r="778" spans="2:51" s="12" customFormat="1" ht="10.2">
      <c r="B778" s="144"/>
      <c r="D778" s="145" t="s">
        <v>154</v>
      </c>
      <c r="E778" s="146" t="s">
        <v>1</v>
      </c>
      <c r="F778" s="147" t="s">
        <v>1131</v>
      </c>
      <c r="H778" s="146" t="s">
        <v>1</v>
      </c>
      <c r="I778" s="148"/>
      <c r="L778" s="144"/>
      <c r="M778" s="149"/>
      <c r="T778" s="150"/>
      <c r="AT778" s="146" t="s">
        <v>154</v>
      </c>
      <c r="AU778" s="146" t="s">
        <v>152</v>
      </c>
      <c r="AV778" s="12" t="s">
        <v>86</v>
      </c>
      <c r="AW778" s="12" t="s">
        <v>34</v>
      </c>
      <c r="AX778" s="12" t="s">
        <v>78</v>
      </c>
      <c r="AY778" s="146" t="s">
        <v>144</v>
      </c>
    </row>
    <row r="779" spans="2:51" s="13" customFormat="1" ht="10.2">
      <c r="B779" s="151"/>
      <c r="D779" s="145" t="s">
        <v>154</v>
      </c>
      <c r="E779" s="152" t="s">
        <v>1</v>
      </c>
      <c r="F779" s="153" t="s">
        <v>1162</v>
      </c>
      <c r="H779" s="154">
        <v>18.135</v>
      </c>
      <c r="I779" s="155"/>
      <c r="L779" s="151"/>
      <c r="M779" s="156"/>
      <c r="T779" s="157"/>
      <c r="AT779" s="152" t="s">
        <v>154</v>
      </c>
      <c r="AU779" s="152" t="s">
        <v>152</v>
      </c>
      <c r="AV779" s="13" t="s">
        <v>152</v>
      </c>
      <c r="AW779" s="13" t="s">
        <v>34</v>
      </c>
      <c r="AX779" s="13" t="s">
        <v>78</v>
      </c>
      <c r="AY779" s="152" t="s">
        <v>144</v>
      </c>
    </row>
    <row r="780" spans="2:51" s="12" customFormat="1" ht="10.2">
      <c r="B780" s="144"/>
      <c r="D780" s="145" t="s">
        <v>154</v>
      </c>
      <c r="E780" s="146" t="s">
        <v>1</v>
      </c>
      <c r="F780" s="147" t="s">
        <v>262</v>
      </c>
      <c r="H780" s="146" t="s">
        <v>1</v>
      </c>
      <c r="I780" s="148"/>
      <c r="L780" s="144"/>
      <c r="M780" s="149"/>
      <c r="T780" s="150"/>
      <c r="AT780" s="146" t="s">
        <v>154</v>
      </c>
      <c r="AU780" s="146" t="s">
        <v>152</v>
      </c>
      <c r="AV780" s="12" t="s">
        <v>86</v>
      </c>
      <c r="AW780" s="12" t="s">
        <v>34</v>
      </c>
      <c r="AX780" s="12" t="s">
        <v>78</v>
      </c>
      <c r="AY780" s="146" t="s">
        <v>144</v>
      </c>
    </row>
    <row r="781" spans="2:51" s="13" customFormat="1" ht="10.2">
      <c r="B781" s="151"/>
      <c r="D781" s="145" t="s">
        <v>154</v>
      </c>
      <c r="E781" s="152" t="s">
        <v>1</v>
      </c>
      <c r="F781" s="153" t="s">
        <v>1163</v>
      </c>
      <c r="H781" s="154">
        <v>-1.371</v>
      </c>
      <c r="I781" s="155"/>
      <c r="L781" s="151"/>
      <c r="M781" s="156"/>
      <c r="T781" s="157"/>
      <c r="AT781" s="152" t="s">
        <v>154</v>
      </c>
      <c r="AU781" s="152" t="s">
        <v>152</v>
      </c>
      <c r="AV781" s="13" t="s">
        <v>152</v>
      </c>
      <c r="AW781" s="13" t="s">
        <v>34</v>
      </c>
      <c r="AX781" s="13" t="s">
        <v>78</v>
      </c>
      <c r="AY781" s="152" t="s">
        <v>144</v>
      </c>
    </row>
    <row r="782" spans="2:51" s="12" customFormat="1" ht="10.2">
      <c r="B782" s="144"/>
      <c r="D782" s="145" t="s">
        <v>154</v>
      </c>
      <c r="E782" s="146" t="s">
        <v>1</v>
      </c>
      <c r="F782" s="147" t="s">
        <v>1164</v>
      </c>
      <c r="H782" s="146" t="s">
        <v>1</v>
      </c>
      <c r="I782" s="148"/>
      <c r="L782" s="144"/>
      <c r="M782" s="149"/>
      <c r="T782" s="150"/>
      <c r="AT782" s="146" t="s">
        <v>154</v>
      </c>
      <c r="AU782" s="146" t="s">
        <v>152</v>
      </c>
      <c r="AV782" s="12" t="s">
        <v>86</v>
      </c>
      <c r="AW782" s="12" t="s">
        <v>34</v>
      </c>
      <c r="AX782" s="12" t="s">
        <v>78</v>
      </c>
      <c r="AY782" s="146" t="s">
        <v>144</v>
      </c>
    </row>
    <row r="783" spans="2:51" s="13" customFormat="1" ht="10.2">
      <c r="B783" s="151"/>
      <c r="D783" s="145" t="s">
        <v>154</v>
      </c>
      <c r="E783" s="152" t="s">
        <v>1</v>
      </c>
      <c r="F783" s="153" t="s">
        <v>1165</v>
      </c>
      <c r="H783" s="154">
        <v>-7.746</v>
      </c>
      <c r="I783" s="155"/>
      <c r="L783" s="151"/>
      <c r="M783" s="156"/>
      <c r="T783" s="157"/>
      <c r="AT783" s="152" t="s">
        <v>154</v>
      </c>
      <c r="AU783" s="152" t="s">
        <v>152</v>
      </c>
      <c r="AV783" s="13" t="s">
        <v>152</v>
      </c>
      <c r="AW783" s="13" t="s">
        <v>34</v>
      </c>
      <c r="AX783" s="13" t="s">
        <v>78</v>
      </c>
      <c r="AY783" s="152" t="s">
        <v>144</v>
      </c>
    </row>
    <row r="784" spans="2:51" s="12" customFormat="1" ht="10.2">
      <c r="B784" s="144"/>
      <c r="D784" s="145" t="s">
        <v>154</v>
      </c>
      <c r="E784" s="146" t="s">
        <v>1</v>
      </c>
      <c r="F784" s="147" t="s">
        <v>300</v>
      </c>
      <c r="H784" s="146" t="s">
        <v>1</v>
      </c>
      <c r="I784" s="148"/>
      <c r="L784" s="144"/>
      <c r="M784" s="149"/>
      <c r="T784" s="150"/>
      <c r="AT784" s="146" t="s">
        <v>154</v>
      </c>
      <c r="AU784" s="146" t="s">
        <v>152</v>
      </c>
      <c r="AV784" s="12" t="s">
        <v>86</v>
      </c>
      <c r="AW784" s="12" t="s">
        <v>34</v>
      </c>
      <c r="AX784" s="12" t="s">
        <v>78</v>
      </c>
      <c r="AY784" s="146" t="s">
        <v>144</v>
      </c>
    </row>
    <row r="785" spans="2:51" s="12" customFormat="1" ht="10.2">
      <c r="B785" s="144"/>
      <c r="D785" s="145" t="s">
        <v>154</v>
      </c>
      <c r="E785" s="146" t="s">
        <v>1</v>
      </c>
      <c r="F785" s="147" t="s">
        <v>472</v>
      </c>
      <c r="H785" s="146" t="s">
        <v>1</v>
      </c>
      <c r="I785" s="148"/>
      <c r="L785" s="144"/>
      <c r="M785" s="149"/>
      <c r="T785" s="150"/>
      <c r="AT785" s="146" t="s">
        <v>154</v>
      </c>
      <c r="AU785" s="146" t="s">
        <v>152</v>
      </c>
      <c r="AV785" s="12" t="s">
        <v>86</v>
      </c>
      <c r="AW785" s="12" t="s">
        <v>34</v>
      </c>
      <c r="AX785" s="12" t="s">
        <v>78</v>
      </c>
      <c r="AY785" s="146" t="s">
        <v>144</v>
      </c>
    </row>
    <row r="786" spans="2:51" s="12" customFormat="1" ht="10.2">
      <c r="B786" s="144"/>
      <c r="D786" s="145" t="s">
        <v>154</v>
      </c>
      <c r="E786" s="146" t="s">
        <v>1</v>
      </c>
      <c r="F786" s="147" t="s">
        <v>1334</v>
      </c>
      <c r="H786" s="146" t="s">
        <v>1</v>
      </c>
      <c r="I786" s="148"/>
      <c r="L786" s="144"/>
      <c r="M786" s="149"/>
      <c r="T786" s="150"/>
      <c r="AT786" s="146" t="s">
        <v>154</v>
      </c>
      <c r="AU786" s="146" t="s">
        <v>152</v>
      </c>
      <c r="AV786" s="12" t="s">
        <v>86</v>
      </c>
      <c r="AW786" s="12" t="s">
        <v>34</v>
      </c>
      <c r="AX786" s="12" t="s">
        <v>78</v>
      </c>
      <c r="AY786" s="146" t="s">
        <v>144</v>
      </c>
    </row>
    <row r="787" spans="2:51" s="13" customFormat="1" ht="10.2">
      <c r="B787" s="151"/>
      <c r="D787" s="145" t="s">
        <v>154</v>
      </c>
      <c r="E787" s="152" t="s">
        <v>1</v>
      </c>
      <c r="F787" s="153" t="s">
        <v>1134</v>
      </c>
      <c r="H787" s="154">
        <v>42.3</v>
      </c>
      <c r="I787" s="155"/>
      <c r="L787" s="151"/>
      <c r="M787" s="156"/>
      <c r="T787" s="157"/>
      <c r="AT787" s="152" t="s">
        <v>154</v>
      </c>
      <c r="AU787" s="152" t="s">
        <v>152</v>
      </c>
      <c r="AV787" s="13" t="s">
        <v>152</v>
      </c>
      <c r="AW787" s="13" t="s">
        <v>34</v>
      </c>
      <c r="AX787" s="13" t="s">
        <v>78</v>
      </c>
      <c r="AY787" s="152" t="s">
        <v>144</v>
      </c>
    </row>
    <row r="788" spans="2:51" s="12" customFormat="1" ht="10.2">
      <c r="B788" s="144"/>
      <c r="D788" s="145" t="s">
        <v>154</v>
      </c>
      <c r="E788" s="146" t="s">
        <v>1</v>
      </c>
      <c r="F788" s="147" t="s">
        <v>1116</v>
      </c>
      <c r="H788" s="146" t="s">
        <v>1</v>
      </c>
      <c r="I788" s="148"/>
      <c r="L788" s="144"/>
      <c r="M788" s="149"/>
      <c r="T788" s="150"/>
      <c r="AT788" s="146" t="s">
        <v>154</v>
      </c>
      <c r="AU788" s="146" t="s">
        <v>152</v>
      </c>
      <c r="AV788" s="12" t="s">
        <v>86</v>
      </c>
      <c r="AW788" s="12" t="s">
        <v>34</v>
      </c>
      <c r="AX788" s="12" t="s">
        <v>78</v>
      </c>
      <c r="AY788" s="146" t="s">
        <v>144</v>
      </c>
    </row>
    <row r="789" spans="2:51" s="12" customFormat="1" ht="10.2">
      <c r="B789" s="144"/>
      <c r="D789" s="145" t="s">
        <v>154</v>
      </c>
      <c r="E789" s="146" t="s">
        <v>1</v>
      </c>
      <c r="F789" s="147" t="s">
        <v>1166</v>
      </c>
      <c r="H789" s="146" t="s">
        <v>1</v>
      </c>
      <c r="I789" s="148"/>
      <c r="L789" s="144"/>
      <c r="M789" s="149"/>
      <c r="T789" s="150"/>
      <c r="AT789" s="146" t="s">
        <v>154</v>
      </c>
      <c r="AU789" s="146" t="s">
        <v>152</v>
      </c>
      <c r="AV789" s="12" t="s">
        <v>86</v>
      </c>
      <c r="AW789" s="12" t="s">
        <v>34</v>
      </c>
      <c r="AX789" s="12" t="s">
        <v>78</v>
      </c>
      <c r="AY789" s="146" t="s">
        <v>144</v>
      </c>
    </row>
    <row r="790" spans="2:51" s="13" customFormat="1" ht="20.4">
      <c r="B790" s="151"/>
      <c r="D790" s="145" t="s">
        <v>154</v>
      </c>
      <c r="E790" s="152" t="s">
        <v>1</v>
      </c>
      <c r="F790" s="153" t="s">
        <v>1167</v>
      </c>
      <c r="H790" s="154">
        <v>153.125</v>
      </c>
      <c r="I790" s="155"/>
      <c r="L790" s="151"/>
      <c r="M790" s="156"/>
      <c r="T790" s="157"/>
      <c r="AT790" s="152" t="s">
        <v>154</v>
      </c>
      <c r="AU790" s="152" t="s">
        <v>152</v>
      </c>
      <c r="AV790" s="13" t="s">
        <v>152</v>
      </c>
      <c r="AW790" s="13" t="s">
        <v>34</v>
      </c>
      <c r="AX790" s="13" t="s">
        <v>78</v>
      </c>
      <c r="AY790" s="152" t="s">
        <v>144</v>
      </c>
    </row>
    <row r="791" spans="2:51" s="12" customFormat="1" ht="10.2">
      <c r="B791" s="144"/>
      <c r="D791" s="145" t="s">
        <v>154</v>
      </c>
      <c r="E791" s="146" t="s">
        <v>1</v>
      </c>
      <c r="F791" s="147" t="s">
        <v>262</v>
      </c>
      <c r="H791" s="146" t="s">
        <v>1</v>
      </c>
      <c r="I791" s="148"/>
      <c r="L791" s="144"/>
      <c r="M791" s="149"/>
      <c r="T791" s="150"/>
      <c r="AT791" s="146" t="s">
        <v>154</v>
      </c>
      <c r="AU791" s="146" t="s">
        <v>152</v>
      </c>
      <c r="AV791" s="12" t="s">
        <v>86</v>
      </c>
      <c r="AW791" s="12" t="s">
        <v>34</v>
      </c>
      <c r="AX791" s="12" t="s">
        <v>78</v>
      </c>
      <c r="AY791" s="146" t="s">
        <v>144</v>
      </c>
    </row>
    <row r="792" spans="2:51" s="12" customFormat="1" ht="10.2">
      <c r="B792" s="144"/>
      <c r="D792" s="145" t="s">
        <v>154</v>
      </c>
      <c r="E792" s="146" t="s">
        <v>1</v>
      </c>
      <c r="F792" s="147" t="s">
        <v>1168</v>
      </c>
      <c r="H792" s="146" t="s">
        <v>1</v>
      </c>
      <c r="I792" s="148"/>
      <c r="L792" s="144"/>
      <c r="M792" s="149"/>
      <c r="T792" s="150"/>
      <c r="AT792" s="146" t="s">
        <v>154</v>
      </c>
      <c r="AU792" s="146" t="s">
        <v>152</v>
      </c>
      <c r="AV792" s="12" t="s">
        <v>86</v>
      </c>
      <c r="AW792" s="12" t="s">
        <v>34</v>
      </c>
      <c r="AX792" s="12" t="s">
        <v>78</v>
      </c>
      <c r="AY792" s="146" t="s">
        <v>144</v>
      </c>
    </row>
    <row r="793" spans="2:51" s="13" customFormat="1" ht="30.6">
      <c r="B793" s="151"/>
      <c r="D793" s="145" t="s">
        <v>154</v>
      </c>
      <c r="E793" s="152" t="s">
        <v>1</v>
      </c>
      <c r="F793" s="153" t="s">
        <v>1169</v>
      </c>
      <c r="H793" s="154">
        <v>-17.218</v>
      </c>
      <c r="I793" s="155"/>
      <c r="L793" s="151"/>
      <c r="M793" s="156"/>
      <c r="T793" s="157"/>
      <c r="AT793" s="152" t="s">
        <v>154</v>
      </c>
      <c r="AU793" s="152" t="s">
        <v>152</v>
      </c>
      <c r="AV793" s="13" t="s">
        <v>152</v>
      </c>
      <c r="AW793" s="13" t="s">
        <v>34</v>
      </c>
      <c r="AX793" s="13" t="s">
        <v>78</v>
      </c>
      <c r="AY793" s="152" t="s">
        <v>144</v>
      </c>
    </row>
    <row r="794" spans="2:51" s="12" customFormat="1" ht="20.4">
      <c r="B794" s="144"/>
      <c r="D794" s="145" t="s">
        <v>154</v>
      </c>
      <c r="E794" s="146" t="s">
        <v>1</v>
      </c>
      <c r="F794" s="147" t="s">
        <v>1170</v>
      </c>
      <c r="H794" s="146" t="s">
        <v>1</v>
      </c>
      <c r="I794" s="148"/>
      <c r="L794" s="144"/>
      <c r="M794" s="149"/>
      <c r="T794" s="150"/>
      <c r="AT794" s="146" t="s">
        <v>154</v>
      </c>
      <c r="AU794" s="146" t="s">
        <v>152</v>
      </c>
      <c r="AV794" s="12" t="s">
        <v>86</v>
      </c>
      <c r="AW794" s="12" t="s">
        <v>34</v>
      </c>
      <c r="AX794" s="12" t="s">
        <v>78</v>
      </c>
      <c r="AY794" s="146" t="s">
        <v>144</v>
      </c>
    </row>
    <row r="795" spans="2:51" s="13" customFormat="1" ht="30.6">
      <c r="B795" s="151"/>
      <c r="D795" s="145" t="s">
        <v>154</v>
      </c>
      <c r="E795" s="152" t="s">
        <v>1</v>
      </c>
      <c r="F795" s="153" t="s">
        <v>1171</v>
      </c>
      <c r="H795" s="154">
        <v>-21.383</v>
      </c>
      <c r="I795" s="155"/>
      <c r="L795" s="151"/>
      <c r="M795" s="156"/>
      <c r="T795" s="157"/>
      <c r="AT795" s="152" t="s">
        <v>154</v>
      </c>
      <c r="AU795" s="152" t="s">
        <v>152</v>
      </c>
      <c r="AV795" s="13" t="s">
        <v>152</v>
      </c>
      <c r="AW795" s="13" t="s">
        <v>34</v>
      </c>
      <c r="AX795" s="13" t="s">
        <v>78</v>
      </c>
      <c r="AY795" s="152" t="s">
        <v>144</v>
      </c>
    </row>
    <row r="796" spans="2:51" s="12" customFormat="1" ht="10.2">
      <c r="B796" s="144"/>
      <c r="D796" s="145" t="s">
        <v>154</v>
      </c>
      <c r="E796" s="146" t="s">
        <v>1</v>
      </c>
      <c r="F796" s="147" t="s">
        <v>1172</v>
      </c>
      <c r="H796" s="146" t="s">
        <v>1</v>
      </c>
      <c r="I796" s="148"/>
      <c r="L796" s="144"/>
      <c r="M796" s="149"/>
      <c r="T796" s="150"/>
      <c r="AT796" s="146" t="s">
        <v>154</v>
      </c>
      <c r="AU796" s="146" t="s">
        <v>152</v>
      </c>
      <c r="AV796" s="12" t="s">
        <v>86</v>
      </c>
      <c r="AW796" s="12" t="s">
        <v>34</v>
      </c>
      <c r="AX796" s="12" t="s">
        <v>78</v>
      </c>
      <c r="AY796" s="146" t="s">
        <v>144</v>
      </c>
    </row>
    <row r="797" spans="2:51" s="13" customFormat="1" ht="10.2">
      <c r="B797" s="151"/>
      <c r="D797" s="145" t="s">
        <v>154</v>
      </c>
      <c r="E797" s="152" t="s">
        <v>1</v>
      </c>
      <c r="F797" s="153" t="s">
        <v>1173</v>
      </c>
      <c r="H797" s="154">
        <v>-11.6</v>
      </c>
      <c r="I797" s="155"/>
      <c r="L797" s="151"/>
      <c r="M797" s="156"/>
      <c r="T797" s="157"/>
      <c r="AT797" s="152" t="s">
        <v>154</v>
      </c>
      <c r="AU797" s="152" t="s">
        <v>152</v>
      </c>
      <c r="AV797" s="13" t="s">
        <v>152</v>
      </c>
      <c r="AW797" s="13" t="s">
        <v>34</v>
      </c>
      <c r="AX797" s="13" t="s">
        <v>78</v>
      </c>
      <c r="AY797" s="152" t="s">
        <v>144</v>
      </c>
    </row>
    <row r="798" spans="2:51" s="12" customFormat="1" ht="10.2">
      <c r="B798" s="144"/>
      <c r="D798" s="145" t="s">
        <v>154</v>
      </c>
      <c r="E798" s="146" t="s">
        <v>1</v>
      </c>
      <c r="F798" s="147" t="s">
        <v>1174</v>
      </c>
      <c r="H798" s="146" t="s">
        <v>1</v>
      </c>
      <c r="I798" s="148"/>
      <c r="L798" s="144"/>
      <c r="M798" s="149"/>
      <c r="T798" s="150"/>
      <c r="AT798" s="146" t="s">
        <v>154</v>
      </c>
      <c r="AU798" s="146" t="s">
        <v>152</v>
      </c>
      <c r="AV798" s="12" t="s">
        <v>86</v>
      </c>
      <c r="AW798" s="12" t="s">
        <v>34</v>
      </c>
      <c r="AX798" s="12" t="s">
        <v>78</v>
      </c>
      <c r="AY798" s="146" t="s">
        <v>144</v>
      </c>
    </row>
    <row r="799" spans="2:51" s="13" customFormat="1" ht="10.2">
      <c r="B799" s="151"/>
      <c r="D799" s="145" t="s">
        <v>154</v>
      </c>
      <c r="E799" s="152" t="s">
        <v>1</v>
      </c>
      <c r="F799" s="153" t="s">
        <v>1175</v>
      </c>
      <c r="H799" s="154">
        <v>17.67</v>
      </c>
      <c r="I799" s="155"/>
      <c r="L799" s="151"/>
      <c r="M799" s="156"/>
      <c r="T799" s="157"/>
      <c r="AT799" s="152" t="s">
        <v>154</v>
      </c>
      <c r="AU799" s="152" t="s">
        <v>152</v>
      </c>
      <c r="AV799" s="13" t="s">
        <v>152</v>
      </c>
      <c r="AW799" s="13" t="s">
        <v>34</v>
      </c>
      <c r="AX799" s="13" t="s">
        <v>78</v>
      </c>
      <c r="AY799" s="152" t="s">
        <v>144</v>
      </c>
    </row>
    <row r="800" spans="2:51" s="12" customFormat="1" ht="10.2">
      <c r="B800" s="144"/>
      <c r="D800" s="145" t="s">
        <v>154</v>
      </c>
      <c r="E800" s="146" t="s">
        <v>1</v>
      </c>
      <c r="F800" s="147" t="s">
        <v>262</v>
      </c>
      <c r="H800" s="146" t="s">
        <v>1</v>
      </c>
      <c r="I800" s="148"/>
      <c r="L800" s="144"/>
      <c r="M800" s="149"/>
      <c r="T800" s="150"/>
      <c r="AT800" s="146" t="s">
        <v>154</v>
      </c>
      <c r="AU800" s="146" t="s">
        <v>152</v>
      </c>
      <c r="AV800" s="12" t="s">
        <v>86</v>
      </c>
      <c r="AW800" s="12" t="s">
        <v>34</v>
      </c>
      <c r="AX800" s="12" t="s">
        <v>78</v>
      </c>
      <c r="AY800" s="146" t="s">
        <v>144</v>
      </c>
    </row>
    <row r="801" spans="2:51" s="13" customFormat="1" ht="10.2">
      <c r="B801" s="151"/>
      <c r="D801" s="145" t="s">
        <v>154</v>
      </c>
      <c r="E801" s="152" t="s">
        <v>1</v>
      </c>
      <c r="F801" s="153" t="s">
        <v>1163</v>
      </c>
      <c r="H801" s="154">
        <v>-1.371</v>
      </c>
      <c r="I801" s="155"/>
      <c r="L801" s="151"/>
      <c r="M801" s="156"/>
      <c r="T801" s="157"/>
      <c r="AT801" s="152" t="s">
        <v>154</v>
      </c>
      <c r="AU801" s="152" t="s">
        <v>152</v>
      </c>
      <c r="AV801" s="13" t="s">
        <v>152</v>
      </c>
      <c r="AW801" s="13" t="s">
        <v>34</v>
      </c>
      <c r="AX801" s="13" t="s">
        <v>78</v>
      </c>
      <c r="AY801" s="152" t="s">
        <v>144</v>
      </c>
    </row>
    <row r="802" spans="2:51" s="12" customFormat="1" ht="10.2">
      <c r="B802" s="144"/>
      <c r="D802" s="145" t="s">
        <v>154</v>
      </c>
      <c r="E802" s="146" t="s">
        <v>1</v>
      </c>
      <c r="F802" s="147" t="s">
        <v>1176</v>
      </c>
      <c r="H802" s="146" t="s">
        <v>1</v>
      </c>
      <c r="I802" s="148"/>
      <c r="L802" s="144"/>
      <c r="M802" s="149"/>
      <c r="T802" s="150"/>
      <c r="AT802" s="146" t="s">
        <v>154</v>
      </c>
      <c r="AU802" s="146" t="s">
        <v>152</v>
      </c>
      <c r="AV802" s="12" t="s">
        <v>86</v>
      </c>
      <c r="AW802" s="12" t="s">
        <v>34</v>
      </c>
      <c r="AX802" s="12" t="s">
        <v>78</v>
      </c>
      <c r="AY802" s="146" t="s">
        <v>144</v>
      </c>
    </row>
    <row r="803" spans="2:51" s="13" customFormat="1" ht="10.2">
      <c r="B803" s="151"/>
      <c r="D803" s="145" t="s">
        <v>154</v>
      </c>
      <c r="E803" s="152" t="s">
        <v>1</v>
      </c>
      <c r="F803" s="153" t="s">
        <v>1177</v>
      </c>
      <c r="H803" s="154">
        <v>-7.248</v>
      </c>
      <c r="I803" s="155"/>
      <c r="L803" s="151"/>
      <c r="M803" s="156"/>
      <c r="T803" s="157"/>
      <c r="AT803" s="152" t="s">
        <v>154</v>
      </c>
      <c r="AU803" s="152" t="s">
        <v>152</v>
      </c>
      <c r="AV803" s="13" t="s">
        <v>152</v>
      </c>
      <c r="AW803" s="13" t="s">
        <v>34</v>
      </c>
      <c r="AX803" s="13" t="s">
        <v>78</v>
      </c>
      <c r="AY803" s="152" t="s">
        <v>144</v>
      </c>
    </row>
    <row r="804" spans="2:51" s="12" customFormat="1" ht="10.2">
      <c r="B804" s="144"/>
      <c r="D804" s="145" t="s">
        <v>154</v>
      </c>
      <c r="E804" s="146" t="s">
        <v>1</v>
      </c>
      <c r="F804" s="147" t="s">
        <v>302</v>
      </c>
      <c r="H804" s="146" t="s">
        <v>1</v>
      </c>
      <c r="I804" s="148"/>
      <c r="L804" s="144"/>
      <c r="M804" s="149"/>
      <c r="T804" s="150"/>
      <c r="AT804" s="146" t="s">
        <v>154</v>
      </c>
      <c r="AU804" s="146" t="s">
        <v>152</v>
      </c>
      <c r="AV804" s="12" t="s">
        <v>86</v>
      </c>
      <c r="AW804" s="12" t="s">
        <v>34</v>
      </c>
      <c r="AX804" s="12" t="s">
        <v>78</v>
      </c>
      <c r="AY804" s="146" t="s">
        <v>144</v>
      </c>
    </row>
    <row r="805" spans="2:51" s="12" customFormat="1" ht="10.2">
      <c r="B805" s="144"/>
      <c r="D805" s="145" t="s">
        <v>154</v>
      </c>
      <c r="E805" s="146" t="s">
        <v>1</v>
      </c>
      <c r="F805" s="147" t="s">
        <v>472</v>
      </c>
      <c r="H805" s="146" t="s">
        <v>1</v>
      </c>
      <c r="I805" s="148"/>
      <c r="L805" s="144"/>
      <c r="M805" s="149"/>
      <c r="T805" s="150"/>
      <c r="AT805" s="146" t="s">
        <v>154</v>
      </c>
      <c r="AU805" s="146" t="s">
        <v>152</v>
      </c>
      <c r="AV805" s="12" t="s">
        <v>86</v>
      </c>
      <c r="AW805" s="12" t="s">
        <v>34</v>
      </c>
      <c r="AX805" s="12" t="s">
        <v>78</v>
      </c>
      <c r="AY805" s="146" t="s">
        <v>144</v>
      </c>
    </row>
    <row r="806" spans="2:51" s="12" customFormat="1" ht="10.2">
      <c r="B806" s="144"/>
      <c r="D806" s="145" t="s">
        <v>154</v>
      </c>
      <c r="E806" s="146" t="s">
        <v>1</v>
      </c>
      <c r="F806" s="147" t="s">
        <v>1335</v>
      </c>
      <c r="H806" s="146" t="s">
        <v>1</v>
      </c>
      <c r="I806" s="148"/>
      <c r="L806" s="144"/>
      <c r="M806" s="149"/>
      <c r="T806" s="150"/>
      <c r="AT806" s="146" t="s">
        <v>154</v>
      </c>
      <c r="AU806" s="146" t="s">
        <v>152</v>
      </c>
      <c r="AV806" s="12" t="s">
        <v>86</v>
      </c>
      <c r="AW806" s="12" t="s">
        <v>34</v>
      </c>
      <c r="AX806" s="12" t="s">
        <v>78</v>
      </c>
      <c r="AY806" s="146" t="s">
        <v>144</v>
      </c>
    </row>
    <row r="807" spans="2:51" s="13" customFormat="1" ht="10.2">
      <c r="B807" s="151"/>
      <c r="D807" s="145" t="s">
        <v>154</v>
      </c>
      <c r="E807" s="152" t="s">
        <v>1</v>
      </c>
      <c r="F807" s="153" t="s">
        <v>1136</v>
      </c>
      <c r="H807" s="154">
        <v>43</v>
      </c>
      <c r="I807" s="155"/>
      <c r="L807" s="151"/>
      <c r="M807" s="156"/>
      <c r="T807" s="157"/>
      <c r="AT807" s="152" t="s">
        <v>154</v>
      </c>
      <c r="AU807" s="152" t="s">
        <v>152</v>
      </c>
      <c r="AV807" s="13" t="s">
        <v>152</v>
      </c>
      <c r="AW807" s="13" t="s">
        <v>34</v>
      </c>
      <c r="AX807" s="13" t="s">
        <v>78</v>
      </c>
      <c r="AY807" s="152" t="s">
        <v>144</v>
      </c>
    </row>
    <row r="808" spans="2:51" s="12" customFormat="1" ht="10.2">
      <c r="B808" s="144"/>
      <c r="D808" s="145" t="s">
        <v>154</v>
      </c>
      <c r="E808" s="146" t="s">
        <v>1</v>
      </c>
      <c r="F808" s="147" t="s">
        <v>1116</v>
      </c>
      <c r="H808" s="146" t="s">
        <v>1</v>
      </c>
      <c r="I808" s="148"/>
      <c r="L808" s="144"/>
      <c r="M808" s="149"/>
      <c r="T808" s="150"/>
      <c r="AT808" s="146" t="s">
        <v>154</v>
      </c>
      <c r="AU808" s="146" t="s">
        <v>152</v>
      </c>
      <c r="AV808" s="12" t="s">
        <v>86</v>
      </c>
      <c r="AW808" s="12" t="s">
        <v>34</v>
      </c>
      <c r="AX808" s="12" t="s">
        <v>78</v>
      </c>
      <c r="AY808" s="146" t="s">
        <v>144</v>
      </c>
    </row>
    <row r="809" spans="2:51" s="12" customFormat="1" ht="10.2">
      <c r="B809" s="144"/>
      <c r="D809" s="145" t="s">
        <v>154</v>
      </c>
      <c r="E809" s="146" t="s">
        <v>1</v>
      </c>
      <c r="F809" s="147" t="s">
        <v>1178</v>
      </c>
      <c r="H809" s="146" t="s">
        <v>1</v>
      </c>
      <c r="I809" s="148"/>
      <c r="L809" s="144"/>
      <c r="M809" s="149"/>
      <c r="T809" s="150"/>
      <c r="AT809" s="146" t="s">
        <v>154</v>
      </c>
      <c r="AU809" s="146" t="s">
        <v>152</v>
      </c>
      <c r="AV809" s="12" t="s">
        <v>86</v>
      </c>
      <c r="AW809" s="12" t="s">
        <v>34</v>
      </c>
      <c r="AX809" s="12" t="s">
        <v>78</v>
      </c>
      <c r="AY809" s="146" t="s">
        <v>144</v>
      </c>
    </row>
    <row r="810" spans="2:51" s="13" customFormat="1" ht="20.4">
      <c r="B810" s="151"/>
      <c r="D810" s="145" t="s">
        <v>154</v>
      </c>
      <c r="E810" s="152" t="s">
        <v>1</v>
      </c>
      <c r="F810" s="153" t="s">
        <v>1179</v>
      </c>
      <c r="H810" s="154">
        <v>153.291</v>
      </c>
      <c r="I810" s="155"/>
      <c r="L810" s="151"/>
      <c r="M810" s="156"/>
      <c r="T810" s="157"/>
      <c r="AT810" s="152" t="s">
        <v>154</v>
      </c>
      <c r="AU810" s="152" t="s">
        <v>152</v>
      </c>
      <c r="AV810" s="13" t="s">
        <v>152</v>
      </c>
      <c r="AW810" s="13" t="s">
        <v>34</v>
      </c>
      <c r="AX810" s="13" t="s">
        <v>78</v>
      </c>
      <c r="AY810" s="152" t="s">
        <v>144</v>
      </c>
    </row>
    <row r="811" spans="2:51" s="12" customFormat="1" ht="10.2">
      <c r="B811" s="144"/>
      <c r="D811" s="145" t="s">
        <v>154</v>
      </c>
      <c r="E811" s="146" t="s">
        <v>1</v>
      </c>
      <c r="F811" s="147" t="s">
        <v>262</v>
      </c>
      <c r="H811" s="146" t="s">
        <v>1</v>
      </c>
      <c r="I811" s="148"/>
      <c r="L811" s="144"/>
      <c r="M811" s="149"/>
      <c r="T811" s="150"/>
      <c r="AT811" s="146" t="s">
        <v>154</v>
      </c>
      <c r="AU811" s="146" t="s">
        <v>152</v>
      </c>
      <c r="AV811" s="12" t="s">
        <v>86</v>
      </c>
      <c r="AW811" s="12" t="s">
        <v>34</v>
      </c>
      <c r="AX811" s="12" t="s">
        <v>78</v>
      </c>
      <c r="AY811" s="146" t="s">
        <v>144</v>
      </c>
    </row>
    <row r="812" spans="2:51" s="12" customFormat="1" ht="10.2">
      <c r="B812" s="144"/>
      <c r="D812" s="145" t="s">
        <v>154</v>
      </c>
      <c r="E812" s="146" t="s">
        <v>1</v>
      </c>
      <c r="F812" s="147" t="s">
        <v>1168</v>
      </c>
      <c r="H812" s="146" t="s">
        <v>1</v>
      </c>
      <c r="I812" s="148"/>
      <c r="L812" s="144"/>
      <c r="M812" s="149"/>
      <c r="T812" s="150"/>
      <c r="AT812" s="146" t="s">
        <v>154</v>
      </c>
      <c r="AU812" s="146" t="s">
        <v>152</v>
      </c>
      <c r="AV812" s="12" t="s">
        <v>86</v>
      </c>
      <c r="AW812" s="12" t="s">
        <v>34</v>
      </c>
      <c r="AX812" s="12" t="s">
        <v>78</v>
      </c>
      <c r="AY812" s="146" t="s">
        <v>144</v>
      </c>
    </row>
    <row r="813" spans="2:51" s="13" customFormat="1" ht="30.6">
      <c r="B813" s="151"/>
      <c r="D813" s="145" t="s">
        <v>154</v>
      </c>
      <c r="E813" s="152" t="s">
        <v>1</v>
      </c>
      <c r="F813" s="153" t="s">
        <v>1180</v>
      </c>
      <c r="H813" s="154">
        <v>-17.225</v>
      </c>
      <c r="I813" s="155"/>
      <c r="L813" s="151"/>
      <c r="M813" s="156"/>
      <c r="T813" s="157"/>
      <c r="AT813" s="152" t="s">
        <v>154</v>
      </c>
      <c r="AU813" s="152" t="s">
        <v>152</v>
      </c>
      <c r="AV813" s="13" t="s">
        <v>152</v>
      </c>
      <c r="AW813" s="13" t="s">
        <v>34</v>
      </c>
      <c r="AX813" s="13" t="s">
        <v>78</v>
      </c>
      <c r="AY813" s="152" t="s">
        <v>144</v>
      </c>
    </row>
    <row r="814" spans="2:51" s="12" customFormat="1" ht="20.4">
      <c r="B814" s="144"/>
      <c r="D814" s="145" t="s">
        <v>154</v>
      </c>
      <c r="E814" s="146" t="s">
        <v>1</v>
      </c>
      <c r="F814" s="147" t="s">
        <v>1170</v>
      </c>
      <c r="H814" s="146" t="s">
        <v>1</v>
      </c>
      <c r="I814" s="148"/>
      <c r="L814" s="144"/>
      <c r="M814" s="149"/>
      <c r="T814" s="150"/>
      <c r="AT814" s="146" t="s">
        <v>154</v>
      </c>
      <c r="AU814" s="146" t="s">
        <v>152</v>
      </c>
      <c r="AV814" s="12" t="s">
        <v>86</v>
      </c>
      <c r="AW814" s="12" t="s">
        <v>34</v>
      </c>
      <c r="AX814" s="12" t="s">
        <v>78</v>
      </c>
      <c r="AY814" s="146" t="s">
        <v>144</v>
      </c>
    </row>
    <row r="815" spans="2:51" s="13" customFormat="1" ht="30.6">
      <c r="B815" s="151"/>
      <c r="D815" s="145" t="s">
        <v>154</v>
      </c>
      <c r="E815" s="152" t="s">
        <v>1</v>
      </c>
      <c r="F815" s="153" t="s">
        <v>1181</v>
      </c>
      <c r="H815" s="154">
        <v>-23.315</v>
      </c>
      <c r="I815" s="155"/>
      <c r="L815" s="151"/>
      <c r="M815" s="156"/>
      <c r="T815" s="157"/>
      <c r="AT815" s="152" t="s">
        <v>154</v>
      </c>
      <c r="AU815" s="152" t="s">
        <v>152</v>
      </c>
      <c r="AV815" s="13" t="s">
        <v>152</v>
      </c>
      <c r="AW815" s="13" t="s">
        <v>34</v>
      </c>
      <c r="AX815" s="13" t="s">
        <v>78</v>
      </c>
      <c r="AY815" s="152" t="s">
        <v>144</v>
      </c>
    </row>
    <row r="816" spans="2:51" s="12" customFormat="1" ht="10.2">
      <c r="B816" s="144"/>
      <c r="D816" s="145" t="s">
        <v>154</v>
      </c>
      <c r="E816" s="146" t="s">
        <v>1</v>
      </c>
      <c r="F816" s="147" t="s">
        <v>1172</v>
      </c>
      <c r="H816" s="146" t="s">
        <v>1</v>
      </c>
      <c r="I816" s="148"/>
      <c r="L816" s="144"/>
      <c r="M816" s="149"/>
      <c r="T816" s="150"/>
      <c r="AT816" s="146" t="s">
        <v>154</v>
      </c>
      <c r="AU816" s="146" t="s">
        <v>152</v>
      </c>
      <c r="AV816" s="12" t="s">
        <v>86</v>
      </c>
      <c r="AW816" s="12" t="s">
        <v>34</v>
      </c>
      <c r="AX816" s="12" t="s">
        <v>78</v>
      </c>
      <c r="AY816" s="146" t="s">
        <v>144</v>
      </c>
    </row>
    <row r="817" spans="2:51" s="13" customFormat="1" ht="10.2">
      <c r="B817" s="151"/>
      <c r="D817" s="145" t="s">
        <v>154</v>
      </c>
      <c r="E817" s="152" t="s">
        <v>1</v>
      </c>
      <c r="F817" s="153" t="s">
        <v>1173</v>
      </c>
      <c r="H817" s="154">
        <v>-11.6</v>
      </c>
      <c r="I817" s="155"/>
      <c r="L817" s="151"/>
      <c r="M817" s="156"/>
      <c r="T817" s="157"/>
      <c r="AT817" s="152" t="s">
        <v>154</v>
      </c>
      <c r="AU817" s="152" t="s">
        <v>152</v>
      </c>
      <c r="AV817" s="13" t="s">
        <v>152</v>
      </c>
      <c r="AW817" s="13" t="s">
        <v>34</v>
      </c>
      <c r="AX817" s="13" t="s">
        <v>78</v>
      </c>
      <c r="AY817" s="152" t="s">
        <v>144</v>
      </c>
    </row>
    <row r="818" spans="2:51" s="12" customFormat="1" ht="10.2">
      <c r="B818" s="144"/>
      <c r="D818" s="145" t="s">
        <v>154</v>
      </c>
      <c r="E818" s="146" t="s">
        <v>1</v>
      </c>
      <c r="F818" s="147" t="s">
        <v>1182</v>
      </c>
      <c r="H818" s="146" t="s">
        <v>1</v>
      </c>
      <c r="I818" s="148"/>
      <c r="L818" s="144"/>
      <c r="M818" s="149"/>
      <c r="T818" s="150"/>
      <c r="AT818" s="146" t="s">
        <v>154</v>
      </c>
      <c r="AU818" s="146" t="s">
        <v>152</v>
      </c>
      <c r="AV818" s="12" t="s">
        <v>86</v>
      </c>
      <c r="AW818" s="12" t="s">
        <v>34</v>
      </c>
      <c r="AX818" s="12" t="s">
        <v>78</v>
      </c>
      <c r="AY818" s="146" t="s">
        <v>144</v>
      </c>
    </row>
    <row r="819" spans="2:51" s="13" customFormat="1" ht="10.2">
      <c r="B819" s="151"/>
      <c r="D819" s="145" t="s">
        <v>154</v>
      </c>
      <c r="E819" s="152" t="s">
        <v>1</v>
      </c>
      <c r="F819" s="153" t="s">
        <v>1175</v>
      </c>
      <c r="H819" s="154">
        <v>17.67</v>
      </c>
      <c r="I819" s="155"/>
      <c r="L819" s="151"/>
      <c r="M819" s="156"/>
      <c r="T819" s="157"/>
      <c r="AT819" s="152" t="s">
        <v>154</v>
      </c>
      <c r="AU819" s="152" t="s">
        <v>152</v>
      </c>
      <c r="AV819" s="13" t="s">
        <v>152</v>
      </c>
      <c r="AW819" s="13" t="s">
        <v>34</v>
      </c>
      <c r="AX819" s="13" t="s">
        <v>78</v>
      </c>
      <c r="AY819" s="152" t="s">
        <v>144</v>
      </c>
    </row>
    <row r="820" spans="2:51" s="12" customFormat="1" ht="10.2">
      <c r="B820" s="144"/>
      <c r="D820" s="145" t="s">
        <v>154</v>
      </c>
      <c r="E820" s="146" t="s">
        <v>1</v>
      </c>
      <c r="F820" s="147" t="s">
        <v>262</v>
      </c>
      <c r="H820" s="146" t="s">
        <v>1</v>
      </c>
      <c r="I820" s="148"/>
      <c r="L820" s="144"/>
      <c r="M820" s="149"/>
      <c r="T820" s="150"/>
      <c r="AT820" s="146" t="s">
        <v>154</v>
      </c>
      <c r="AU820" s="146" t="s">
        <v>152</v>
      </c>
      <c r="AV820" s="12" t="s">
        <v>86</v>
      </c>
      <c r="AW820" s="12" t="s">
        <v>34</v>
      </c>
      <c r="AX820" s="12" t="s">
        <v>78</v>
      </c>
      <c r="AY820" s="146" t="s">
        <v>144</v>
      </c>
    </row>
    <row r="821" spans="2:51" s="13" customFormat="1" ht="10.2">
      <c r="B821" s="151"/>
      <c r="D821" s="145" t="s">
        <v>154</v>
      </c>
      <c r="E821" s="152" t="s">
        <v>1</v>
      </c>
      <c r="F821" s="153" t="s">
        <v>1163</v>
      </c>
      <c r="H821" s="154">
        <v>-1.371</v>
      </c>
      <c r="I821" s="155"/>
      <c r="L821" s="151"/>
      <c r="M821" s="156"/>
      <c r="T821" s="157"/>
      <c r="AT821" s="152" t="s">
        <v>154</v>
      </c>
      <c r="AU821" s="152" t="s">
        <v>152</v>
      </c>
      <c r="AV821" s="13" t="s">
        <v>152</v>
      </c>
      <c r="AW821" s="13" t="s">
        <v>34</v>
      </c>
      <c r="AX821" s="13" t="s">
        <v>78</v>
      </c>
      <c r="AY821" s="152" t="s">
        <v>144</v>
      </c>
    </row>
    <row r="822" spans="2:51" s="12" customFormat="1" ht="10.2">
      <c r="B822" s="144"/>
      <c r="D822" s="145" t="s">
        <v>154</v>
      </c>
      <c r="E822" s="146" t="s">
        <v>1</v>
      </c>
      <c r="F822" s="147" t="s">
        <v>1176</v>
      </c>
      <c r="H822" s="146" t="s">
        <v>1</v>
      </c>
      <c r="I822" s="148"/>
      <c r="L822" s="144"/>
      <c r="M822" s="149"/>
      <c r="T822" s="150"/>
      <c r="AT822" s="146" t="s">
        <v>154</v>
      </c>
      <c r="AU822" s="146" t="s">
        <v>152</v>
      </c>
      <c r="AV822" s="12" t="s">
        <v>86</v>
      </c>
      <c r="AW822" s="12" t="s">
        <v>34</v>
      </c>
      <c r="AX822" s="12" t="s">
        <v>78</v>
      </c>
      <c r="AY822" s="146" t="s">
        <v>144</v>
      </c>
    </row>
    <row r="823" spans="2:51" s="13" customFormat="1" ht="10.2">
      <c r="B823" s="151"/>
      <c r="D823" s="145" t="s">
        <v>154</v>
      </c>
      <c r="E823" s="152" t="s">
        <v>1</v>
      </c>
      <c r="F823" s="153" t="s">
        <v>1177</v>
      </c>
      <c r="H823" s="154">
        <v>-7.248</v>
      </c>
      <c r="I823" s="155"/>
      <c r="L823" s="151"/>
      <c r="M823" s="156"/>
      <c r="T823" s="157"/>
      <c r="AT823" s="152" t="s">
        <v>154</v>
      </c>
      <c r="AU823" s="152" t="s">
        <v>152</v>
      </c>
      <c r="AV823" s="13" t="s">
        <v>152</v>
      </c>
      <c r="AW823" s="13" t="s">
        <v>34</v>
      </c>
      <c r="AX823" s="13" t="s">
        <v>78</v>
      </c>
      <c r="AY823" s="152" t="s">
        <v>144</v>
      </c>
    </row>
    <row r="824" spans="2:51" s="12" customFormat="1" ht="10.2">
      <c r="B824" s="144"/>
      <c r="D824" s="145" t="s">
        <v>154</v>
      </c>
      <c r="E824" s="146" t="s">
        <v>1</v>
      </c>
      <c r="F824" s="147" t="s">
        <v>304</v>
      </c>
      <c r="H824" s="146" t="s">
        <v>1</v>
      </c>
      <c r="I824" s="148"/>
      <c r="L824" s="144"/>
      <c r="M824" s="149"/>
      <c r="T824" s="150"/>
      <c r="AT824" s="146" t="s">
        <v>154</v>
      </c>
      <c r="AU824" s="146" t="s">
        <v>152</v>
      </c>
      <c r="AV824" s="12" t="s">
        <v>86</v>
      </c>
      <c r="AW824" s="12" t="s">
        <v>34</v>
      </c>
      <c r="AX824" s="12" t="s">
        <v>78</v>
      </c>
      <c r="AY824" s="146" t="s">
        <v>144</v>
      </c>
    </row>
    <row r="825" spans="2:51" s="12" customFormat="1" ht="10.2">
      <c r="B825" s="144"/>
      <c r="D825" s="145" t="s">
        <v>154</v>
      </c>
      <c r="E825" s="146" t="s">
        <v>1</v>
      </c>
      <c r="F825" s="147" t="s">
        <v>472</v>
      </c>
      <c r="H825" s="146" t="s">
        <v>1</v>
      </c>
      <c r="I825" s="148"/>
      <c r="L825" s="144"/>
      <c r="M825" s="149"/>
      <c r="T825" s="150"/>
      <c r="AT825" s="146" t="s">
        <v>154</v>
      </c>
      <c r="AU825" s="146" t="s">
        <v>152</v>
      </c>
      <c r="AV825" s="12" t="s">
        <v>86</v>
      </c>
      <c r="AW825" s="12" t="s">
        <v>34</v>
      </c>
      <c r="AX825" s="12" t="s">
        <v>78</v>
      </c>
      <c r="AY825" s="146" t="s">
        <v>144</v>
      </c>
    </row>
    <row r="826" spans="2:51" s="12" customFormat="1" ht="10.2">
      <c r="B826" s="144"/>
      <c r="D826" s="145" t="s">
        <v>154</v>
      </c>
      <c r="E826" s="146" t="s">
        <v>1</v>
      </c>
      <c r="F826" s="147" t="s">
        <v>1336</v>
      </c>
      <c r="H826" s="146" t="s">
        <v>1</v>
      </c>
      <c r="I826" s="148"/>
      <c r="L826" s="144"/>
      <c r="M826" s="149"/>
      <c r="T826" s="150"/>
      <c r="AT826" s="146" t="s">
        <v>154</v>
      </c>
      <c r="AU826" s="146" t="s">
        <v>152</v>
      </c>
      <c r="AV826" s="12" t="s">
        <v>86</v>
      </c>
      <c r="AW826" s="12" t="s">
        <v>34</v>
      </c>
      <c r="AX826" s="12" t="s">
        <v>78</v>
      </c>
      <c r="AY826" s="146" t="s">
        <v>144</v>
      </c>
    </row>
    <row r="827" spans="2:51" s="13" customFormat="1" ht="10.2">
      <c r="B827" s="151"/>
      <c r="D827" s="145" t="s">
        <v>154</v>
      </c>
      <c r="E827" s="152" t="s">
        <v>1</v>
      </c>
      <c r="F827" s="153" t="s">
        <v>1138</v>
      </c>
      <c r="H827" s="154">
        <v>42</v>
      </c>
      <c r="I827" s="155"/>
      <c r="L827" s="151"/>
      <c r="M827" s="156"/>
      <c r="T827" s="157"/>
      <c r="AT827" s="152" t="s">
        <v>154</v>
      </c>
      <c r="AU827" s="152" t="s">
        <v>152</v>
      </c>
      <c r="AV827" s="13" t="s">
        <v>152</v>
      </c>
      <c r="AW827" s="13" t="s">
        <v>34</v>
      </c>
      <c r="AX827" s="13" t="s">
        <v>78</v>
      </c>
      <c r="AY827" s="152" t="s">
        <v>144</v>
      </c>
    </row>
    <row r="828" spans="2:51" s="12" customFormat="1" ht="10.2">
      <c r="B828" s="144"/>
      <c r="D828" s="145" t="s">
        <v>154</v>
      </c>
      <c r="E828" s="146" t="s">
        <v>1</v>
      </c>
      <c r="F828" s="147" t="s">
        <v>1116</v>
      </c>
      <c r="H828" s="146" t="s">
        <v>1</v>
      </c>
      <c r="I828" s="148"/>
      <c r="L828" s="144"/>
      <c r="M828" s="149"/>
      <c r="T828" s="150"/>
      <c r="AT828" s="146" t="s">
        <v>154</v>
      </c>
      <c r="AU828" s="146" t="s">
        <v>152</v>
      </c>
      <c r="AV828" s="12" t="s">
        <v>86</v>
      </c>
      <c r="AW828" s="12" t="s">
        <v>34</v>
      </c>
      <c r="AX828" s="12" t="s">
        <v>78</v>
      </c>
      <c r="AY828" s="146" t="s">
        <v>144</v>
      </c>
    </row>
    <row r="829" spans="2:51" s="12" customFormat="1" ht="10.2">
      <c r="B829" s="144"/>
      <c r="D829" s="145" t="s">
        <v>154</v>
      </c>
      <c r="E829" s="146" t="s">
        <v>1</v>
      </c>
      <c r="F829" s="147" t="s">
        <v>1183</v>
      </c>
      <c r="H829" s="146" t="s">
        <v>1</v>
      </c>
      <c r="I829" s="148"/>
      <c r="L829" s="144"/>
      <c r="M829" s="149"/>
      <c r="T829" s="150"/>
      <c r="AT829" s="146" t="s">
        <v>154</v>
      </c>
      <c r="AU829" s="146" t="s">
        <v>152</v>
      </c>
      <c r="AV829" s="12" t="s">
        <v>86</v>
      </c>
      <c r="AW829" s="12" t="s">
        <v>34</v>
      </c>
      <c r="AX829" s="12" t="s">
        <v>78</v>
      </c>
      <c r="AY829" s="146" t="s">
        <v>144</v>
      </c>
    </row>
    <row r="830" spans="2:51" s="13" customFormat="1" ht="20.4">
      <c r="B830" s="151"/>
      <c r="D830" s="145" t="s">
        <v>154</v>
      </c>
      <c r="E830" s="152" t="s">
        <v>1</v>
      </c>
      <c r="F830" s="153" t="s">
        <v>1184</v>
      </c>
      <c r="H830" s="154">
        <v>153.761</v>
      </c>
      <c r="I830" s="155"/>
      <c r="L830" s="151"/>
      <c r="M830" s="156"/>
      <c r="T830" s="157"/>
      <c r="AT830" s="152" t="s">
        <v>154</v>
      </c>
      <c r="AU830" s="152" t="s">
        <v>152</v>
      </c>
      <c r="AV830" s="13" t="s">
        <v>152</v>
      </c>
      <c r="AW830" s="13" t="s">
        <v>34</v>
      </c>
      <c r="AX830" s="13" t="s">
        <v>78</v>
      </c>
      <c r="AY830" s="152" t="s">
        <v>144</v>
      </c>
    </row>
    <row r="831" spans="2:51" s="12" customFormat="1" ht="10.2">
      <c r="B831" s="144"/>
      <c r="D831" s="145" t="s">
        <v>154</v>
      </c>
      <c r="E831" s="146" t="s">
        <v>1</v>
      </c>
      <c r="F831" s="147" t="s">
        <v>262</v>
      </c>
      <c r="H831" s="146" t="s">
        <v>1</v>
      </c>
      <c r="I831" s="148"/>
      <c r="L831" s="144"/>
      <c r="M831" s="149"/>
      <c r="T831" s="150"/>
      <c r="AT831" s="146" t="s">
        <v>154</v>
      </c>
      <c r="AU831" s="146" t="s">
        <v>152</v>
      </c>
      <c r="AV831" s="12" t="s">
        <v>86</v>
      </c>
      <c r="AW831" s="12" t="s">
        <v>34</v>
      </c>
      <c r="AX831" s="12" t="s">
        <v>78</v>
      </c>
      <c r="AY831" s="146" t="s">
        <v>144</v>
      </c>
    </row>
    <row r="832" spans="2:51" s="12" customFormat="1" ht="10.2">
      <c r="B832" s="144"/>
      <c r="D832" s="145" t="s">
        <v>154</v>
      </c>
      <c r="E832" s="146" t="s">
        <v>1</v>
      </c>
      <c r="F832" s="147" t="s">
        <v>1168</v>
      </c>
      <c r="H832" s="146" t="s">
        <v>1</v>
      </c>
      <c r="I832" s="148"/>
      <c r="L832" s="144"/>
      <c r="M832" s="149"/>
      <c r="T832" s="150"/>
      <c r="AT832" s="146" t="s">
        <v>154</v>
      </c>
      <c r="AU832" s="146" t="s">
        <v>152</v>
      </c>
      <c r="AV832" s="12" t="s">
        <v>86</v>
      </c>
      <c r="AW832" s="12" t="s">
        <v>34</v>
      </c>
      <c r="AX832" s="12" t="s">
        <v>78</v>
      </c>
      <c r="AY832" s="146" t="s">
        <v>144</v>
      </c>
    </row>
    <row r="833" spans="2:51" s="13" customFormat="1" ht="30.6">
      <c r="B833" s="151"/>
      <c r="D833" s="145" t="s">
        <v>154</v>
      </c>
      <c r="E833" s="152" t="s">
        <v>1</v>
      </c>
      <c r="F833" s="153" t="s">
        <v>1180</v>
      </c>
      <c r="H833" s="154">
        <v>-17.225</v>
      </c>
      <c r="I833" s="155"/>
      <c r="L833" s="151"/>
      <c r="M833" s="156"/>
      <c r="T833" s="157"/>
      <c r="AT833" s="152" t="s">
        <v>154</v>
      </c>
      <c r="AU833" s="152" t="s">
        <v>152</v>
      </c>
      <c r="AV833" s="13" t="s">
        <v>152</v>
      </c>
      <c r="AW833" s="13" t="s">
        <v>34</v>
      </c>
      <c r="AX833" s="13" t="s">
        <v>78</v>
      </c>
      <c r="AY833" s="152" t="s">
        <v>144</v>
      </c>
    </row>
    <row r="834" spans="2:51" s="12" customFormat="1" ht="20.4">
      <c r="B834" s="144"/>
      <c r="D834" s="145" t="s">
        <v>154</v>
      </c>
      <c r="E834" s="146" t="s">
        <v>1</v>
      </c>
      <c r="F834" s="147" t="s">
        <v>1170</v>
      </c>
      <c r="H834" s="146" t="s">
        <v>1</v>
      </c>
      <c r="I834" s="148"/>
      <c r="L834" s="144"/>
      <c r="M834" s="149"/>
      <c r="T834" s="150"/>
      <c r="AT834" s="146" t="s">
        <v>154</v>
      </c>
      <c r="AU834" s="146" t="s">
        <v>152</v>
      </c>
      <c r="AV834" s="12" t="s">
        <v>86</v>
      </c>
      <c r="AW834" s="12" t="s">
        <v>34</v>
      </c>
      <c r="AX834" s="12" t="s">
        <v>78</v>
      </c>
      <c r="AY834" s="146" t="s">
        <v>144</v>
      </c>
    </row>
    <row r="835" spans="2:51" s="13" customFormat="1" ht="30.6">
      <c r="B835" s="151"/>
      <c r="D835" s="145" t="s">
        <v>154</v>
      </c>
      <c r="E835" s="152" t="s">
        <v>1</v>
      </c>
      <c r="F835" s="153" t="s">
        <v>1185</v>
      </c>
      <c r="H835" s="154">
        <v>-23.346</v>
      </c>
      <c r="I835" s="155"/>
      <c r="L835" s="151"/>
      <c r="M835" s="156"/>
      <c r="T835" s="157"/>
      <c r="AT835" s="152" t="s">
        <v>154</v>
      </c>
      <c r="AU835" s="152" t="s">
        <v>152</v>
      </c>
      <c r="AV835" s="13" t="s">
        <v>152</v>
      </c>
      <c r="AW835" s="13" t="s">
        <v>34</v>
      </c>
      <c r="AX835" s="13" t="s">
        <v>78</v>
      </c>
      <c r="AY835" s="152" t="s">
        <v>144</v>
      </c>
    </row>
    <row r="836" spans="2:51" s="12" customFormat="1" ht="10.2">
      <c r="B836" s="144"/>
      <c r="D836" s="145" t="s">
        <v>154</v>
      </c>
      <c r="E836" s="146" t="s">
        <v>1</v>
      </c>
      <c r="F836" s="147" t="s">
        <v>1172</v>
      </c>
      <c r="H836" s="146" t="s">
        <v>1</v>
      </c>
      <c r="I836" s="148"/>
      <c r="L836" s="144"/>
      <c r="M836" s="149"/>
      <c r="T836" s="150"/>
      <c r="AT836" s="146" t="s">
        <v>154</v>
      </c>
      <c r="AU836" s="146" t="s">
        <v>152</v>
      </c>
      <c r="AV836" s="12" t="s">
        <v>86</v>
      </c>
      <c r="AW836" s="12" t="s">
        <v>34</v>
      </c>
      <c r="AX836" s="12" t="s">
        <v>78</v>
      </c>
      <c r="AY836" s="146" t="s">
        <v>144</v>
      </c>
    </row>
    <row r="837" spans="2:51" s="13" customFormat="1" ht="10.2">
      <c r="B837" s="151"/>
      <c r="D837" s="145" t="s">
        <v>154</v>
      </c>
      <c r="E837" s="152" t="s">
        <v>1</v>
      </c>
      <c r="F837" s="153" t="s">
        <v>1173</v>
      </c>
      <c r="H837" s="154">
        <v>-11.6</v>
      </c>
      <c r="I837" s="155"/>
      <c r="L837" s="151"/>
      <c r="M837" s="156"/>
      <c r="T837" s="157"/>
      <c r="AT837" s="152" t="s">
        <v>154</v>
      </c>
      <c r="AU837" s="152" t="s">
        <v>152</v>
      </c>
      <c r="AV837" s="13" t="s">
        <v>152</v>
      </c>
      <c r="AW837" s="13" t="s">
        <v>34</v>
      </c>
      <c r="AX837" s="13" t="s">
        <v>78</v>
      </c>
      <c r="AY837" s="152" t="s">
        <v>144</v>
      </c>
    </row>
    <row r="838" spans="2:51" s="12" customFormat="1" ht="10.2">
      <c r="B838" s="144"/>
      <c r="D838" s="145" t="s">
        <v>154</v>
      </c>
      <c r="E838" s="146" t="s">
        <v>1</v>
      </c>
      <c r="F838" s="147" t="s">
        <v>1186</v>
      </c>
      <c r="H838" s="146" t="s">
        <v>1</v>
      </c>
      <c r="I838" s="148"/>
      <c r="L838" s="144"/>
      <c r="M838" s="149"/>
      <c r="T838" s="150"/>
      <c r="AT838" s="146" t="s">
        <v>154</v>
      </c>
      <c r="AU838" s="146" t="s">
        <v>152</v>
      </c>
      <c r="AV838" s="12" t="s">
        <v>86</v>
      </c>
      <c r="AW838" s="12" t="s">
        <v>34</v>
      </c>
      <c r="AX838" s="12" t="s">
        <v>78</v>
      </c>
      <c r="AY838" s="146" t="s">
        <v>144</v>
      </c>
    </row>
    <row r="839" spans="2:51" s="13" customFormat="1" ht="10.2">
      <c r="B839" s="151"/>
      <c r="D839" s="145" t="s">
        <v>154</v>
      </c>
      <c r="E839" s="152" t="s">
        <v>1</v>
      </c>
      <c r="F839" s="153" t="s">
        <v>1175</v>
      </c>
      <c r="H839" s="154">
        <v>17.67</v>
      </c>
      <c r="I839" s="155"/>
      <c r="L839" s="151"/>
      <c r="M839" s="156"/>
      <c r="T839" s="157"/>
      <c r="AT839" s="152" t="s">
        <v>154</v>
      </c>
      <c r="AU839" s="152" t="s">
        <v>152</v>
      </c>
      <c r="AV839" s="13" t="s">
        <v>152</v>
      </c>
      <c r="AW839" s="13" t="s">
        <v>34</v>
      </c>
      <c r="AX839" s="13" t="s">
        <v>78</v>
      </c>
      <c r="AY839" s="152" t="s">
        <v>144</v>
      </c>
    </row>
    <row r="840" spans="2:51" s="12" customFormat="1" ht="10.2">
      <c r="B840" s="144"/>
      <c r="D840" s="145" t="s">
        <v>154</v>
      </c>
      <c r="E840" s="146" t="s">
        <v>1</v>
      </c>
      <c r="F840" s="147" t="s">
        <v>262</v>
      </c>
      <c r="H840" s="146" t="s">
        <v>1</v>
      </c>
      <c r="I840" s="148"/>
      <c r="L840" s="144"/>
      <c r="M840" s="149"/>
      <c r="T840" s="150"/>
      <c r="AT840" s="146" t="s">
        <v>154</v>
      </c>
      <c r="AU840" s="146" t="s">
        <v>152</v>
      </c>
      <c r="AV840" s="12" t="s">
        <v>86</v>
      </c>
      <c r="AW840" s="12" t="s">
        <v>34</v>
      </c>
      <c r="AX840" s="12" t="s">
        <v>78</v>
      </c>
      <c r="AY840" s="146" t="s">
        <v>144</v>
      </c>
    </row>
    <row r="841" spans="2:51" s="13" customFormat="1" ht="10.2">
      <c r="B841" s="151"/>
      <c r="D841" s="145" t="s">
        <v>154</v>
      </c>
      <c r="E841" s="152" t="s">
        <v>1</v>
      </c>
      <c r="F841" s="153" t="s">
        <v>1163</v>
      </c>
      <c r="H841" s="154">
        <v>-1.371</v>
      </c>
      <c r="I841" s="155"/>
      <c r="L841" s="151"/>
      <c r="M841" s="156"/>
      <c r="T841" s="157"/>
      <c r="AT841" s="152" t="s">
        <v>154</v>
      </c>
      <c r="AU841" s="152" t="s">
        <v>152</v>
      </c>
      <c r="AV841" s="13" t="s">
        <v>152</v>
      </c>
      <c r="AW841" s="13" t="s">
        <v>34</v>
      </c>
      <c r="AX841" s="13" t="s">
        <v>78</v>
      </c>
      <c r="AY841" s="152" t="s">
        <v>144</v>
      </c>
    </row>
    <row r="842" spans="2:51" s="12" customFormat="1" ht="10.2">
      <c r="B842" s="144"/>
      <c r="D842" s="145" t="s">
        <v>154</v>
      </c>
      <c r="E842" s="146" t="s">
        <v>1</v>
      </c>
      <c r="F842" s="147" t="s">
        <v>1176</v>
      </c>
      <c r="H842" s="146" t="s">
        <v>1</v>
      </c>
      <c r="I842" s="148"/>
      <c r="L842" s="144"/>
      <c r="M842" s="149"/>
      <c r="T842" s="150"/>
      <c r="AT842" s="146" t="s">
        <v>154</v>
      </c>
      <c r="AU842" s="146" t="s">
        <v>152</v>
      </c>
      <c r="AV842" s="12" t="s">
        <v>86</v>
      </c>
      <c r="AW842" s="12" t="s">
        <v>34</v>
      </c>
      <c r="AX842" s="12" t="s">
        <v>78</v>
      </c>
      <c r="AY842" s="146" t="s">
        <v>144</v>
      </c>
    </row>
    <row r="843" spans="2:51" s="13" customFormat="1" ht="10.2">
      <c r="B843" s="151"/>
      <c r="D843" s="145" t="s">
        <v>154</v>
      </c>
      <c r="E843" s="152" t="s">
        <v>1</v>
      </c>
      <c r="F843" s="153" t="s">
        <v>1177</v>
      </c>
      <c r="H843" s="154">
        <v>-7.248</v>
      </c>
      <c r="I843" s="155"/>
      <c r="L843" s="151"/>
      <c r="M843" s="156"/>
      <c r="T843" s="157"/>
      <c r="AT843" s="152" t="s">
        <v>154</v>
      </c>
      <c r="AU843" s="152" t="s">
        <v>152</v>
      </c>
      <c r="AV843" s="13" t="s">
        <v>152</v>
      </c>
      <c r="AW843" s="13" t="s">
        <v>34</v>
      </c>
      <c r="AX843" s="13" t="s">
        <v>78</v>
      </c>
      <c r="AY843" s="152" t="s">
        <v>144</v>
      </c>
    </row>
    <row r="844" spans="2:51" s="12" customFormat="1" ht="10.2">
      <c r="B844" s="144"/>
      <c r="D844" s="145" t="s">
        <v>154</v>
      </c>
      <c r="E844" s="146" t="s">
        <v>1</v>
      </c>
      <c r="F844" s="147" t="s">
        <v>306</v>
      </c>
      <c r="H844" s="146" t="s">
        <v>1</v>
      </c>
      <c r="I844" s="148"/>
      <c r="L844" s="144"/>
      <c r="M844" s="149"/>
      <c r="T844" s="150"/>
      <c r="AT844" s="146" t="s">
        <v>154</v>
      </c>
      <c r="AU844" s="146" t="s">
        <v>152</v>
      </c>
      <c r="AV844" s="12" t="s">
        <v>86</v>
      </c>
      <c r="AW844" s="12" t="s">
        <v>34</v>
      </c>
      <c r="AX844" s="12" t="s">
        <v>78</v>
      </c>
      <c r="AY844" s="146" t="s">
        <v>144</v>
      </c>
    </row>
    <row r="845" spans="2:51" s="12" customFormat="1" ht="10.2">
      <c r="B845" s="144"/>
      <c r="D845" s="145" t="s">
        <v>154</v>
      </c>
      <c r="E845" s="146" t="s">
        <v>1</v>
      </c>
      <c r="F845" s="147" t="s">
        <v>472</v>
      </c>
      <c r="H845" s="146" t="s">
        <v>1</v>
      </c>
      <c r="I845" s="148"/>
      <c r="L845" s="144"/>
      <c r="M845" s="149"/>
      <c r="T845" s="150"/>
      <c r="AT845" s="146" t="s">
        <v>154</v>
      </c>
      <c r="AU845" s="146" t="s">
        <v>152</v>
      </c>
      <c r="AV845" s="12" t="s">
        <v>86</v>
      </c>
      <c r="AW845" s="12" t="s">
        <v>34</v>
      </c>
      <c r="AX845" s="12" t="s">
        <v>78</v>
      </c>
      <c r="AY845" s="146" t="s">
        <v>144</v>
      </c>
    </row>
    <row r="846" spans="2:51" s="12" customFormat="1" ht="10.2">
      <c r="B846" s="144"/>
      <c r="D846" s="145" t="s">
        <v>154</v>
      </c>
      <c r="E846" s="146" t="s">
        <v>1</v>
      </c>
      <c r="F846" s="147" t="s">
        <v>1337</v>
      </c>
      <c r="H846" s="146" t="s">
        <v>1</v>
      </c>
      <c r="I846" s="148"/>
      <c r="L846" s="144"/>
      <c r="M846" s="149"/>
      <c r="T846" s="150"/>
      <c r="AT846" s="146" t="s">
        <v>154</v>
      </c>
      <c r="AU846" s="146" t="s">
        <v>152</v>
      </c>
      <c r="AV846" s="12" t="s">
        <v>86</v>
      </c>
      <c r="AW846" s="12" t="s">
        <v>34</v>
      </c>
      <c r="AX846" s="12" t="s">
        <v>78</v>
      </c>
      <c r="AY846" s="146" t="s">
        <v>144</v>
      </c>
    </row>
    <row r="847" spans="2:51" s="13" customFormat="1" ht="10.2">
      <c r="B847" s="151"/>
      <c r="D847" s="145" t="s">
        <v>154</v>
      </c>
      <c r="E847" s="152" t="s">
        <v>1</v>
      </c>
      <c r="F847" s="153" t="s">
        <v>1140</v>
      </c>
      <c r="H847" s="154">
        <v>42.5</v>
      </c>
      <c r="I847" s="155"/>
      <c r="L847" s="151"/>
      <c r="M847" s="156"/>
      <c r="T847" s="157"/>
      <c r="AT847" s="152" t="s">
        <v>154</v>
      </c>
      <c r="AU847" s="152" t="s">
        <v>152</v>
      </c>
      <c r="AV847" s="13" t="s">
        <v>152</v>
      </c>
      <c r="AW847" s="13" t="s">
        <v>34</v>
      </c>
      <c r="AX847" s="13" t="s">
        <v>78</v>
      </c>
      <c r="AY847" s="152" t="s">
        <v>144</v>
      </c>
    </row>
    <row r="848" spans="2:51" s="12" customFormat="1" ht="10.2">
      <c r="B848" s="144"/>
      <c r="D848" s="145" t="s">
        <v>154</v>
      </c>
      <c r="E848" s="146" t="s">
        <v>1</v>
      </c>
      <c r="F848" s="147" t="s">
        <v>1116</v>
      </c>
      <c r="H848" s="146" t="s">
        <v>1</v>
      </c>
      <c r="I848" s="148"/>
      <c r="L848" s="144"/>
      <c r="M848" s="149"/>
      <c r="T848" s="150"/>
      <c r="AT848" s="146" t="s">
        <v>154</v>
      </c>
      <c r="AU848" s="146" t="s">
        <v>152</v>
      </c>
      <c r="AV848" s="12" t="s">
        <v>86</v>
      </c>
      <c r="AW848" s="12" t="s">
        <v>34</v>
      </c>
      <c r="AX848" s="12" t="s">
        <v>78</v>
      </c>
      <c r="AY848" s="146" t="s">
        <v>144</v>
      </c>
    </row>
    <row r="849" spans="2:51" s="12" customFormat="1" ht="10.2">
      <c r="B849" s="144"/>
      <c r="D849" s="145" t="s">
        <v>154</v>
      </c>
      <c r="E849" s="146" t="s">
        <v>1</v>
      </c>
      <c r="F849" s="147" t="s">
        <v>1187</v>
      </c>
      <c r="H849" s="146" t="s">
        <v>1</v>
      </c>
      <c r="I849" s="148"/>
      <c r="L849" s="144"/>
      <c r="M849" s="149"/>
      <c r="T849" s="150"/>
      <c r="AT849" s="146" t="s">
        <v>154</v>
      </c>
      <c r="AU849" s="146" t="s">
        <v>152</v>
      </c>
      <c r="AV849" s="12" t="s">
        <v>86</v>
      </c>
      <c r="AW849" s="12" t="s">
        <v>34</v>
      </c>
      <c r="AX849" s="12" t="s">
        <v>78</v>
      </c>
      <c r="AY849" s="146" t="s">
        <v>144</v>
      </c>
    </row>
    <row r="850" spans="2:51" s="13" customFormat="1" ht="20.4">
      <c r="B850" s="151"/>
      <c r="D850" s="145" t="s">
        <v>154</v>
      </c>
      <c r="E850" s="152" t="s">
        <v>1</v>
      </c>
      <c r="F850" s="153" t="s">
        <v>1188</v>
      </c>
      <c r="H850" s="154">
        <v>153.587</v>
      </c>
      <c r="I850" s="155"/>
      <c r="L850" s="151"/>
      <c r="M850" s="156"/>
      <c r="T850" s="157"/>
      <c r="AT850" s="152" t="s">
        <v>154</v>
      </c>
      <c r="AU850" s="152" t="s">
        <v>152</v>
      </c>
      <c r="AV850" s="13" t="s">
        <v>152</v>
      </c>
      <c r="AW850" s="13" t="s">
        <v>34</v>
      </c>
      <c r="AX850" s="13" t="s">
        <v>78</v>
      </c>
      <c r="AY850" s="152" t="s">
        <v>144</v>
      </c>
    </row>
    <row r="851" spans="2:51" s="12" customFormat="1" ht="10.2">
      <c r="B851" s="144"/>
      <c r="D851" s="145" t="s">
        <v>154</v>
      </c>
      <c r="E851" s="146" t="s">
        <v>1</v>
      </c>
      <c r="F851" s="147" t="s">
        <v>262</v>
      </c>
      <c r="H851" s="146" t="s">
        <v>1</v>
      </c>
      <c r="I851" s="148"/>
      <c r="L851" s="144"/>
      <c r="M851" s="149"/>
      <c r="T851" s="150"/>
      <c r="AT851" s="146" t="s">
        <v>154</v>
      </c>
      <c r="AU851" s="146" t="s">
        <v>152</v>
      </c>
      <c r="AV851" s="12" t="s">
        <v>86</v>
      </c>
      <c r="AW851" s="12" t="s">
        <v>34</v>
      </c>
      <c r="AX851" s="12" t="s">
        <v>78</v>
      </c>
      <c r="AY851" s="146" t="s">
        <v>144</v>
      </c>
    </row>
    <row r="852" spans="2:51" s="12" customFormat="1" ht="10.2">
      <c r="B852" s="144"/>
      <c r="D852" s="145" t="s">
        <v>154</v>
      </c>
      <c r="E852" s="146" t="s">
        <v>1</v>
      </c>
      <c r="F852" s="147" t="s">
        <v>1168</v>
      </c>
      <c r="H852" s="146" t="s">
        <v>1</v>
      </c>
      <c r="I852" s="148"/>
      <c r="L852" s="144"/>
      <c r="M852" s="149"/>
      <c r="T852" s="150"/>
      <c r="AT852" s="146" t="s">
        <v>154</v>
      </c>
      <c r="AU852" s="146" t="s">
        <v>152</v>
      </c>
      <c r="AV852" s="12" t="s">
        <v>86</v>
      </c>
      <c r="AW852" s="12" t="s">
        <v>34</v>
      </c>
      <c r="AX852" s="12" t="s">
        <v>78</v>
      </c>
      <c r="AY852" s="146" t="s">
        <v>144</v>
      </c>
    </row>
    <row r="853" spans="2:51" s="13" customFormat="1" ht="30.6">
      <c r="B853" s="151"/>
      <c r="D853" s="145" t="s">
        <v>154</v>
      </c>
      <c r="E853" s="152" t="s">
        <v>1</v>
      </c>
      <c r="F853" s="153" t="s">
        <v>1180</v>
      </c>
      <c r="H853" s="154">
        <v>-17.225</v>
      </c>
      <c r="I853" s="155"/>
      <c r="L853" s="151"/>
      <c r="M853" s="156"/>
      <c r="T853" s="157"/>
      <c r="AT853" s="152" t="s">
        <v>154</v>
      </c>
      <c r="AU853" s="152" t="s">
        <v>152</v>
      </c>
      <c r="AV853" s="13" t="s">
        <v>152</v>
      </c>
      <c r="AW853" s="13" t="s">
        <v>34</v>
      </c>
      <c r="AX853" s="13" t="s">
        <v>78</v>
      </c>
      <c r="AY853" s="152" t="s">
        <v>144</v>
      </c>
    </row>
    <row r="854" spans="2:51" s="12" customFormat="1" ht="20.4">
      <c r="B854" s="144"/>
      <c r="D854" s="145" t="s">
        <v>154</v>
      </c>
      <c r="E854" s="146" t="s">
        <v>1</v>
      </c>
      <c r="F854" s="147" t="s">
        <v>1170</v>
      </c>
      <c r="H854" s="146" t="s">
        <v>1</v>
      </c>
      <c r="I854" s="148"/>
      <c r="L854" s="144"/>
      <c r="M854" s="149"/>
      <c r="T854" s="150"/>
      <c r="AT854" s="146" t="s">
        <v>154</v>
      </c>
      <c r="AU854" s="146" t="s">
        <v>152</v>
      </c>
      <c r="AV854" s="12" t="s">
        <v>86</v>
      </c>
      <c r="AW854" s="12" t="s">
        <v>34</v>
      </c>
      <c r="AX854" s="12" t="s">
        <v>78</v>
      </c>
      <c r="AY854" s="146" t="s">
        <v>144</v>
      </c>
    </row>
    <row r="855" spans="2:51" s="13" customFormat="1" ht="30.6">
      <c r="B855" s="151"/>
      <c r="D855" s="145" t="s">
        <v>154</v>
      </c>
      <c r="E855" s="152" t="s">
        <v>1</v>
      </c>
      <c r="F855" s="153" t="s">
        <v>1189</v>
      </c>
      <c r="H855" s="154">
        <v>-19.113</v>
      </c>
      <c r="I855" s="155"/>
      <c r="L855" s="151"/>
      <c r="M855" s="156"/>
      <c r="T855" s="157"/>
      <c r="AT855" s="152" t="s">
        <v>154</v>
      </c>
      <c r="AU855" s="152" t="s">
        <v>152</v>
      </c>
      <c r="AV855" s="13" t="s">
        <v>152</v>
      </c>
      <c r="AW855" s="13" t="s">
        <v>34</v>
      </c>
      <c r="AX855" s="13" t="s">
        <v>78</v>
      </c>
      <c r="AY855" s="152" t="s">
        <v>144</v>
      </c>
    </row>
    <row r="856" spans="2:51" s="12" customFormat="1" ht="10.2">
      <c r="B856" s="144"/>
      <c r="D856" s="145" t="s">
        <v>154</v>
      </c>
      <c r="E856" s="146" t="s">
        <v>1</v>
      </c>
      <c r="F856" s="147" t="s">
        <v>1172</v>
      </c>
      <c r="H856" s="146" t="s">
        <v>1</v>
      </c>
      <c r="I856" s="148"/>
      <c r="L856" s="144"/>
      <c r="M856" s="149"/>
      <c r="T856" s="150"/>
      <c r="AT856" s="146" t="s">
        <v>154</v>
      </c>
      <c r="AU856" s="146" t="s">
        <v>152</v>
      </c>
      <c r="AV856" s="12" t="s">
        <v>86</v>
      </c>
      <c r="AW856" s="12" t="s">
        <v>34</v>
      </c>
      <c r="AX856" s="12" t="s">
        <v>78</v>
      </c>
      <c r="AY856" s="146" t="s">
        <v>144</v>
      </c>
    </row>
    <row r="857" spans="2:51" s="13" customFormat="1" ht="10.2">
      <c r="B857" s="151"/>
      <c r="D857" s="145" t="s">
        <v>154</v>
      </c>
      <c r="E857" s="152" t="s">
        <v>1</v>
      </c>
      <c r="F857" s="153" t="s">
        <v>1173</v>
      </c>
      <c r="H857" s="154">
        <v>-11.6</v>
      </c>
      <c r="I857" s="155"/>
      <c r="L857" s="151"/>
      <c r="M857" s="156"/>
      <c r="T857" s="157"/>
      <c r="AT857" s="152" t="s">
        <v>154</v>
      </c>
      <c r="AU857" s="152" t="s">
        <v>152</v>
      </c>
      <c r="AV857" s="13" t="s">
        <v>152</v>
      </c>
      <c r="AW857" s="13" t="s">
        <v>34</v>
      </c>
      <c r="AX857" s="13" t="s">
        <v>78</v>
      </c>
      <c r="AY857" s="152" t="s">
        <v>144</v>
      </c>
    </row>
    <row r="858" spans="2:51" s="12" customFormat="1" ht="10.2">
      <c r="B858" s="144"/>
      <c r="D858" s="145" t="s">
        <v>154</v>
      </c>
      <c r="E858" s="146" t="s">
        <v>1</v>
      </c>
      <c r="F858" s="147" t="s">
        <v>1190</v>
      </c>
      <c r="H858" s="146" t="s">
        <v>1</v>
      </c>
      <c r="I858" s="148"/>
      <c r="L858" s="144"/>
      <c r="M858" s="149"/>
      <c r="T858" s="150"/>
      <c r="AT858" s="146" t="s">
        <v>154</v>
      </c>
      <c r="AU858" s="146" t="s">
        <v>152</v>
      </c>
      <c r="AV858" s="12" t="s">
        <v>86</v>
      </c>
      <c r="AW858" s="12" t="s">
        <v>34</v>
      </c>
      <c r="AX858" s="12" t="s">
        <v>78</v>
      </c>
      <c r="AY858" s="146" t="s">
        <v>144</v>
      </c>
    </row>
    <row r="859" spans="2:51" s="13" customFormat="1" ht="10.2">
      <c r="B859" s="151"/>
      <c r="D859" s="145" t="s">
        <v>154</v>
      </c>
      <c r="E859" s="152" t="s">
        <v>1</v>
      </c>
      <c r="F859" s="153" t="s">
        <v>1175</v>
      </c>
      <c r="H859" s="154">
        <v>17.67</v>
      </c>
      <c r="I859" s="155"/>
      <c r="L859" s="151"/>
      <c r="M859" s="156"/>
      <c r="T859" s="157"/>
      <c r="AT859" s="152" t="s">
        <v>154</v>
      </c>
      <c r="AU859" s="152" t="s">
        <v>152</v>
      </c>
      <c r="AV859" s="13" t="s">
        <v>152</v>
      </c>
      <c r="AW859" s="13" t="s">
        <v>34</v>
      </c>
      <c r="AX859" s="13" t="s">
        <v>78</v>
      </c>
      <c r="AY859" s="152" t="s">
        <v>144</v>
      </c>
    </row>
    <row r="860" spans="2:51" s="12" customFormat="1" ht="10.2">
      <c r="B860" s="144"/>
      <c r="D860" s="145" t="s">
        <v>154</v>
      </c>
      <c r="E860" s="146" t="s">
        <v>1</v>
      </c>
      <c r="F860" s="147" t="s">
        <v>262</v>
      </c>
      <c r="H860" s="146" t="s">
        <v>1</v>
      </c>
      <c r="I860" s="148"/>
      <c r="L860" s="144"/>
      <c r="M860" s="149"/>
      <c r="T860" s="150"/>
      <c r="AT860" s="146" t="s">
        <v>154</v>
      </c>
      <c r="AU860" s="146" t="s">
        <v>152</v>
      </c>
      <c r="AV860" s="12" t="s">
        <v>86</v>
      </c>
      <c r="AW860" s="12" t="s">
        <v>34</v>
      </c>
      <c r="AX860" s="12" t="s">
        <v>78</v>
      </c>
      <c r="AY860" s="146" t="s">
        <v>144</v>
      </c>
    </row>
    <row r="861" spans="2:51" s="13" customFormat="1" ht="10.2">
      <c r="B861" s="151"/>
      <c r="D861" s="145" t="s">
        <v>154</v>
      </c>
      <c r="E861" s="152" t="s">
        <v>1</v>
      </c>
      <c r="F861" s="153" t="s">
        <v>1163</v>
      </c>
      <c r="H861" s="154">
        <v>-1.371</v>
      </c>
      <c r="I861" s="155"/>
      <c r="L861" s="151"/>
      <c r="M861" s="156"/>
      <c r="T861" s="157"/>
      <c r="AT861" s="152" t="s">
        <v>154</v>
      </c>
      <c r="AU861" s="152" t="s">
        <v>152</v>
      </c>
      <c r="AV861" s="13" t="s">
        <v>152</v>
      </c>
      <c r="AW861" s="13" t="s">
        <v>34</v>
      </c>
      <c r="AX861" s="13" t="s">
        <v>78</v>
      </c>
      <c r="AY861" s="152" t="s">
        <v>144</v>
      </c>
    </row>
    <row r="862" spans="2:51" s="12" customFormat="1" ht="10.2">
      <c r="B862" s="144"/>
      <c r="D862" s="145" t="s">
        <v>154</v>
      </c>
      <c r="E862" s="146" t="s">
        <v>1</v>
      </c>
      <c r="F862" s="147" t="s">
        <v>1176</v>
      </c>
      <c r="H862" s="146" t="s">
        <v>1</v>
      </c>
      <c r="I862" s="148"/>
      <c r="L862" s="144"/>
      <c r="M862" s="149"/>
      <c r="T862" s="150"/>
      <c r="AT862" s="146" t="s">
        <v>154</v>
      </c>
      <c r="AU862" s="146" t="s">
        <v>152</v>
      </c>
      <c r="AV862" s="12" t="s">
        <v>86</v>
      </c>
      <c r="AW862" s="12" t="s">
        <v>34</v>
      </c>
      <c r="AX862" s="12" t="s">
        <v>78</v>
      </c>
      <c r="AY862" s="146" t="s">
        <v>144</v>
      </c>
    </row>
    <row r="863" spans="2:51" s="13" customFormat="1" ht="10.2">
      <c r="B863" s="151"/>
      <c r="D863" s="145" t="s">
        <v>154</v>
      </c>
      <c r="E863" s="152" t="s">
        <v>1</v>
      </c>
      <c r="F863" s="153" t="s">
        <v>1177</v>
      </c>
      <c r="H863" s="154">
        <v>-7.248</v>
      </c>
      <c r="I863" s="155"/>
      <c r="L863" s="151"/>
      <c r="M863" s="156"/>
      <c r="T863" s="157"/>
      <c r="AT863" s="152" t="s">
        <v>154</v>
      </c>
      <c r="AU863" s="152" t="s">
        <v>152</v>
      </c>
      <c r="AV863" s="13" t="s">
        <v>152</v>
      </c>
      <c r="AW863" s="13" t="s">
        <v>34</v>
      </c>
      <c r="AX863" s="13" t="s">
        <v>78</v>
      </c>
      <c r="AY863" s="152" t="s">
        <v>144</v>
      </c>
    </row>
    <row r="864" spans="2:51" s="12" customFormat="1" ht="10.2">
      <c r="B864" s="144"/>
      <c r="D864" s="145" t="s">
        <v>154</v>
      </c>
      <c r="E864" s="146" t="s">
        <v>1</v>
      </c>
      <c r="F864" s="147" t="s">
        <v>294</v>
      </c>
      <c r="H864" s="146" t="s">
        <v>1</v>
      </c>
      <c r="I864" s="148"/>
      <c r="L864" s="144"/>
      <c r="M864" s="149"/>
      <c r="T864" s="150"/>
      <c r="AT864" s="146" t="s">
        <v>154</v>
      </c>
      <c r="AU864" s="146" t="s">
        <v>152</v>
      </c>
      <c r="AV864" s="12" t="s">
        <v>86</v>
      </c>
      <c r="AW864" s="12" t="s">
        <v>34</v>
      </c>
      <c r="AX864" s="12" t="s">
        <v>78</v>
      </c>
      <c r="AY864" s="146" t="s">
        <v>144</v>
      </c>
    </row>
    <row r="865" spans="2:51" s="12" customFormat="1" ht="10.2">
      <c r="B865" s="144"/>
      <c r="D865" s="145" t="s">
        <v>154</v>
      </c>
      <c r="E865" s="146" t="s">
        <v>1</v>
      </c>
      <c r="F865" s="147" t="s">
        <v>472</v>
      </c>
      <c r="H865" s="146" t="s">
        <v>1</v>
      </c>
      <c r="I865" s="148"/>
      <c r="L865" s="144"/>
      <c r="M865" s="149"/>
      <c r="T865" s="150"/>
      <c r="AT865" s="146" t="s">
        <v>154</v>
      </c>
      <c r="AU865" s="146" t="s">
        <v>152</v>
      </c>
      <c r="AV865" s="12" t="s">
        <v>86</v>
      </c>
      <c r="AW865" s="12" t="s">
        <v>34</v>
      </c>
      <c r="AX865" s="12" t="s">
        <v>78</v>
      </c>
      <c r="AY865" s="146" t="s">
        <v>144</v>
      </c>
    </row>
    <row r="866" spans="2:51" s="12" customFormat="1" ht="10.2">
      <c r="B866" s="144"/>
      <c r="D866" s="145" t="s">
        <v>154</v>
      </c>
      <c r="E866" s="146" t="s">
        <v>1</v>
      </c>
      <c r="F866" s="147" t="s">
        <v>1141</v>
      </c>
      <c r="H866" s="146" t="s">
        <v>1</v>
      </c>
      <c r="I866" s="148"/>
      <c r="L866" s="144"/>
      <c r="M866" s="149"/>
      <c r="T866" s="150"/>
      <c r="AT866" s="146" t="s">
        <v>154</v>
      </c>
      <c r="AU866" s="146" t="s">
        <v>152</v>
      </c>
      <c r="AV866" s="12" t="s">
        <v>86</v>
      </c>
      <c r="AW866" s="12" t="s">
        <v>34</v>
      </c>
      <c r="AX866" s="12" t="s">
        <v>78</v>
      </c>
      <c r="AY866" s="146" t="s">
        <v>144</v>
      </c>
    </row>
    <row r="867" spans="2:51" s="13" customFormat="1" ht="10.2">
      <c r="B867" s="151"/>
      <c r="D867" s="145" t="s">
        <v>154</v>
      </c>
      <c r="E867" s="152" t="s">
        <v>1</v>
      </c>
      <c r="F867" s="153" t="s">
        <v>1142</v>
      </c>
      <c r="H867" s="154">
        <v>46.9</v>
      </c>
      <c r="I867" s="155"/>
      <c r="L867" s="151"/>
      <c r="M867" s="156"/>
      <c r="T867" s="157"/>
      <c r="AT867" s="152" t="s">
        <v>154</v>
      </c>
      <c r="AU867" s="152" t="s">
        <v>152</v>
      </c>
      <c r="AV867" s="13" t="s">
        <v>152</v>
      </c>
      <c r="AW867" s="13" t="s">
        <v>34</v>
      </c>
      <c r="AX867" s="13" t="s">
        <v>78</v>
      </c>
      <c r="AY867" s="152" t="s">
        <v>144</v>
      </c>
    </row>
    <row r="868" spans="2:51" s="12" customFormat="1" ht="10.2">
      <c r="B868" s="144"/>
      <c r="D868" s="145" t="s">
        <v>154</v>
      </c>
      <c r="E868" s="146" t="s">
        <v>1</v>
      </c>
      <c r="F868" s="147" t="s">
        <v>1116</v>
      </c>
      <c r="H868" s="146" t="s">
        <v>1</v>
      </c>
      <c r="I868" s="148"/>
      <c r="L868" s="144"/>
      <c r="M868" s="149"/>
      <c r="T868" s="150"/>
      <c r="AT868" s="146" t="s">
        <v>154</v>
      </c>
      <c r="AU868" s="146" t="s">
        <v>152</v>
      </c>
      <c r="AV868" s="12" t="s">
        <v>86</v>
      </c>
      <c r="AW868" s="12" t="s">
        <v>34</v>
      </c>
      <c r="AX868" s="12" t="s">
        <v>78</v>
      </c>
      <c r="AY868" s="146" t="s">
        <v>144</v>
      </c>
    </row>
    <row r="869" spans="2:51" s="12" customFormat="1" ht="10.2">
      <c r="B869" s="144"/>
      <c r="D869" s="145" t="s">
        <v>154</v>
      </c>
      <c r="E869" s="146" t="s">
        <v>1</v>
      </c>
      <c r="F869" s="147" t="s">
        <v>1141</v>
      </c>
      <c r="H869" s="146" t="s">
        <v>1</v>
      </c>
      <c r="I869" s="148"/>
      <c r="L869" s="144"/>
      <c r="M869" s="149"/>
      <c r="T869" s="150"/>
      <c r="AT869" s="146" t="s">
        <v>154</v>
      </c>
      <c r="AU869" s="146" t="s">
        <v>152</v>
      </c>
      <c r="AV869" s="12" t="s">
        <v>86</v>
      </c>
      <c r="AW869" s="12" t="s">
        <v>34</v>
      </c>
      <c r="AX869" s="12" t="s">
        <v>78</v>
      </c>
      <c r="AY869" s="146" t="s">
        <v>144</v>
      </c>
    </row>
    <row r="870" spans="2:51" s="13" customFormat="1" ht="20.4">
      <c r="B870" s="151"/>
      <c r="D870" s="145" t="s">
        <v>154</v>
      </c>
      <c r="E870" s="152" t="s">
        <v>1</v>
      </c>
      <c r="F870" s="153" t="s">
        <v>1191</v>
      </c>
      <c r="H870" s="154">
        <v>154.487</v>
      </c>
      <c r="I870" s="155"/>
      <c r="L870" s="151"/>
      <c r="M870" s="156"/>
      <c r="T870" s="157"/>
      <c r="AT870" s="152" t="s">
        <v>154</v>
      </c>
      <c r="AU870" s="152" t="s">
        <v>152</v>
      </c>
      <c r="AV870" s="13" t="s">
        <v>152</v>
      </c>
      <c r="AW870" s="13" t="s">
        <v>34</v>
      </c>
      <c r="AX870" s="13" t="s">
        <v>78</v>
      </c>
      <c r="AY870" s="152" t="s">
        <v>144</v>
      </c>
    </row>
    <row r="871" spans="2:51" s="12" customFormat="1" ht="10.2">
      <c r="B871" s="144"/>
      <c r="D871" s="145" t="s">
        <v>154</v>
      </c>
      <c r="E871" s="146" t="s">
        <v>1</v>
      </c>
      <c r="F871" s="147" t="s">
        <v>262</v>
      </c>
      <c r="H871" s="146" t="s">
        <v>1</v>
      </c>
      <c r="I871" s="148"/>
      <c r="L871" s="144"/>
      <c r="M871" s="149"/>
      <c r="T871" s="150"/>
      <c r="AT871" s="146" t="s">
        <v>154</v>
      </c>
      <c r="AU871" s="146" t="s">
        <v>152</v>
      </c>
      <c r="AV871" s="12" t="s">
        <v>86</v>
      </c>
      <c r="AW871" s="12" t="s">
        <v>34</v>
      </c>
      <c r="AX871" s="12" t="s">
        <v>78</v>
      </c>
      <c r="AY871" s="146" t="s">
        <v>144</v>
      </c>
    </row>
    <row r="872" spans="2:51" s="12" customFormat="1" ht="10.2">
      <c r="B872" s="144"/>
      <c r="D872" s="145" t="s">
        <v>154</v>
      </c>
      <c r="E872" s="146" t="s">
        <v>1</v>
      </c>
      <c r="F872" s="147" t="s">
        <v>1168</v>
      </c>
      <c r="H872" s="146" t="s">
        <v>1</v>
      </c>
      <c r="I872" s="148"/>
      <c r="L872" s="144"/>
      <c r="M872" s="149"/>
      <c r="T872" s="150"/>
      <c r="AT872" s="146" t="s">
        <v>154</v>
      </c>
      <c r="AU872" s="146" t="s">
        <v>152</v>
      </c>
      <c r="AV872" s="12" t="s">
        <v>86</v>
      </c>
      <c r="AW872" s="12" t="s">
        <v>34</v>
      </c>
      <c r="AX872" s="12" t="s">
        <v>78</v>
      </c>
      <c r="AY872" s="146" t="s">
        <v>144</v>
      </c>
    </row>
    <row r="873" spans="2:51" s="13" customFormat="1" ht="10.2">
      <c r="B873" s="151"/>
      <c r="D873" s="145" t="s">
        <v>154</v>
      </c>
      <c r="E873" s="152" t="s">
        <v>1</v>
      </c>
      <c r="F873" s="153" t="s">
        <v>1122</v>
      </c>
      <c r="H873" s="154">
        <v>-3.03</v>
      </c>
      <c r="I873" s="155"/>
      <c r="L873" s="151"/>
      <c r="M873" s="156"/>
      <c r="T873" s="157"/>
      <c r="AT873" s="152" t="s">
        <v>154</v>
      </c>
      <c r="AU873" s="152" t="s">
        <v>152</v>
      </c>
      <c r="AV873" s="13" t="s">
        <v>152</v>
      </c>
      <c r="AW873" s="13" t="s">
        <v>34</v>
      </c>
      <c r="AX873" s="13" t="s">
        <v>78</v>
      </c>
      <c r="AY873" s="152" t="s">
        <v>144</v>
      </c>
    </row>
    <row r="874" spans="2:51" s="12" customFormat="1" ht="10.2">
      <c r="B874" s="144"/>
      <c r="D874" s="145" t="s">
        <v>154</v>
      </c>
      <c r="E874" s="146" t="s">
        <v>1</v>
      </c>
      <c r="F874" s="147" t="s">
        <v>1192</v>
      </c>
      <c r="H874" s="146" t="s">
        <v>1</v>
      </c>
      <c r="I874" s="148"/>
      <c r="L874" s="144"/>
      <c r="M874" s="149"/>
      <c r="T874" s="150"/>
      <c r="AT874" s="146" t="s">
        <v>154</v>
      </c>
      <c r="AU874" s="146" t="s">
        <v>152</v>
      </c>
      <c r="AV874" s="12" t="s">
        <v>86</v>
      </c>
      <c r="AW874" s="12" t="s">
        <v>34</v>
      </c>
      <c r="AX874" s="12" t="s">
        <v>78</v>
      </c>
      <c r="AY874" s="146" t="s">
        <v>144</v>
      </c>
    </row>
    <row r="875" spans="2:51" s="13" customFormat="1" ht="30.6">
      <c r="B875" s="151"/>
      <c r="D875" s="145" t="s">
        <v>154</v>
      </c>
      <c r="E875" s="152" t="s">
        <v>1</v>
      </c>
      <c r="F875" s="153" t="s">
        <v>1193</v>
      </c>
      <c r="H875" s="154">
        <v>-19.412</v>
      </c>
      <c r="I875" s="155"/>
      <c r="L875" s="151"/>
      <c r="M875" s="156"/>
      <c r="T875" s="157"/>
      <c r="AT875" s="152" t="s">
        <v>154</v>
      </c>
      <c r="AU875" s="152" t="s">
        <v>152</v>
      </c>
      <c r="AV875" s="13" t="s">
        <v>152</v>
      </c>
      <c r="AW875" s="13" t="s">
        <v>34</v>
      </c>
      <c r="AX875" s="13" t="s">
        <v>78</v>
      </c>
      <c r="AY875" s="152" t="s">
        <v>144</v>
      </c>
    </row>
    <row r="876" spans="2:51" s="14" customFormat="1" ht="10.2">
      <c r="B876" s="158"/>
      <c r="D876" s="145" t="s">
        <v>154</v>
      </c>
      <c r="E876" s="159" t="s">
        <v>1</v>
      </c>
      <c r="F876" s="160" t="s">
        <v>158</v>
      </c>
      <c r="H876" s="161">
        <v>955.4969999999997</v>
      </c>
      <c r="I876" s="162"/>
      <c r="L876" s="158"/>
      <c r="M876" s="163"/>
      <c r="T876" s="164"/>
      <c r="AT876" s="159" t="s">
        <v>154</v>
      </c>
      <c r="AU876" s="159" t="s">
        <v>152</v>
      </c>
      <c r="AV876" s="14" t="s">
        <v>151</v>
      </c>
      <c r="AW876" s="14" t="s">
        <v>34</v>
      </c>
      <c r="AX876" s="14" t="s">
        <v>86</v>
      </c>
      <c r="AY876" s="159" t="s">
        <v>144</v>
      </c>
    </row>
    <row r="877" spans="2:65" s="1" customFormat="1" ht="24.15" customHeight="1">
      <c r="B877" s="31"/>
      <c r="C877" s="131" t="s">
        <v>504</v>
      </c>
      <c r="D877" s="131" t="s">
        <v>146</v>
      </c>
      <c r="E877" s="132" t="s">
        <v>1338</v>
      </c>
      <c r="F877" s="133" t="s">
        <v>1339</v>
      </c>
      <c r="G877" s="134" t="s">
        <v>149</v>
      </c>
      <c r="H877" s="135">
        <v>416.202</v>
      </c>
      <c r="I877" s="136"/>
      <c r="J877" s="137">
        <f>ROUND(I877*H877,2)</f>
        <v>0</v>
      </c>
      <c r="K877" s="133" t="s">
        <v>150</v>
      </c>
      <c r="L877" s="31"/>
      <c r="M877" s="138" t="s">
        <v>1</v>
      </c>
      <c r="N877" s="139" t="s">
        <v>44</v>
      </c>
      <c r="P877" s="140">
        <f>O877*H877</f>
        <v>0</v>
      </c>
      <c r="Q877" s="140">
        <v>0.001</v>
      </c>
      <c r="R877" s="140">
        <f>Q877*H877</f>
        <v>0.416202</v>
      </c>
      <c r="S877" s="140">
        <v>0.00031</v>
      </c>
      <c r="T877" s="141">
        <f>S877*H877</f>
        <v>0.12902262</v>
      </c>
      <c r="AR877" s="142" t="s">
        <v>240</v>
      </c>
      <c r="AT877" s="142" t="s">
        <v>146</v>
      </c>
      <c r="AU877" s="142" t="s">
        <v>152</v>
      </c>
      <c r="AY877" s="16" t="s">
        <v>144</v>
      </c>
      <c r="BE877" s="143">
        <f>IF(N877="základní",J877,0)</f>
        <v>0</v>
      </c>
      <c r="BF877" s="143">
        <f>IF(N877="snížená",J877,0)</f>
        <v>0</v>
      </c>
      <c r="BG877" s="143">
        <f>IF(N877="zákl. přenesená",J877,0)</f>
        <v>0</v>
      </c>
      <c r="BH877" s="143">
        <f>IF(N877="sníž. přenesená",J877,0)</f>
        <v>0</v>
      </c>
      <c r="BI877" s="143">
        <f>IF(N877="nulová",J877,0)</f>
        <v>0</v>
      </c>
      <c r="BJ877" s="16" t="s">
        <v>152</v>
      </c>
      <c r="BK877" s="143">
        <f>ROUND(I877*H877,2)</f>
        <v>0</v>
      </c>
      <c r="BL877" s="16" t="s">
        <v>240</v>
      </c>
      <c r="BM877" s="142" t="s">
        <v>1340</v>
      </c>
    </row>
    <row r="878" spans="2:51" s="12" customFormat="1" ht="10.2">
      <c r="B878" s="144"/>
      <c r="D878" s="145" t="s">
        <v>154</v>
      </c>
      <c r="E878" s="146" t="s">
        <v>1</v>
      </c>
      <c r="F878" s="147" t="s">
        <v>1331</v>
      </c>
      <c r="H878" s="146" t="s">
        <v>1</v>
      </c>
      <c r="I878" s="148"/>
      <c r="L878" s="144"/>
      <c r="M878" s="149"/>
      <c r="T878" s="150"/>
      <c r="AT878" s="146" t="s">
        <v>154</v>
      </c>
      <c r="AU878" s="146" t="s">
        <v>152</v>
      </c>
      <c r="AV878" s="12" t="s">
        <v>86</v>
      </c>
      <c r="AW878" s="12" t="s">
        <v>34</v>
      </c>
      <c r="AX878" s="12" t="s">
        <v>78</v>
      </c>
      <c r="AY878" s="146" t="s">
        <v>144</v>
      </c>
    </row>
    <row r="879" spans="2:51" s="12" customFormat="1" ht="10.2">
      <c r="B879" s="144"/>
      <c r="D879" s="145" t="s">
        <v>154</v>
      </c>
      <c r="E879" s="146" t="s">
        <v>1</v>
      </c>
      <c r="F879" s="147" t="s">
        <v>298</v>
      </c>
      <c r="H879" s="146" t="s">
        <v>1</v>
      </c>
      <c r="I879" s="148"/>
      <c r="L879" s="144"/>
      <c r="M879" s="149"/>
      <c r="T879" s="150"/>
      <c r="AT879" s="146" t="s">
        <v>154</v>
      </c>
      <c r="AU879" s="146" t="s">
        <v>152</v>
      </c>
      <c r="AV879" s="12" t="s">
        <v>86</v>
      </c>
      <c r="AW879" s="12" t="s">
        <v>34</v>
      </c>
      <c r="AX879" s="12" t="s">
        <v>78</v>
      </c>
      <c r="AY879" s="146" t="s">
        <v>144</v>
      </c>
    </row>
    <row r="880" spans="2:51" s="12" customFormat="1" ht="10.2">
      <c r="B880" s="144"/>
      <c r="D880" s="145" t="s">
        <v>154</v>
      </c>
      <c r="E880" s="146" t="s">
        <v>1</v>
      </c>
      <c r="F880" s="147" t="s">
        <v>472</v>
      </c>
      <c r="H880" s="146" t="s">
        <v>1</v>
      </c>
      <c r="I880" s="148"/>
      <c r="L880" s="144"/>
      <c r="M880" s="149"/>
      <c r="T880" s="150"/>
      <c r="AT880" s="146" t="s">
        <v>154</v>
      </c>
      <c r="AU880" s="146" t="s">
        <v>152</v>
      </c>
      <c r="AV880" s="12" t="s">
        <v>86</v>
      </c>
      <c r="AW880" s="12" t="s">
        <v>34</v>
      </c>
      <c r="AX880" s="12" t="s">
        <v>78</v>
      </c>
      <c r="AY880" s="146" t="s">
        <v>144</v>
      </c>
    </row>
    <row r="881" spans="2:51" s="12" customFormat="1" ht="10.2">
      <c r="B881" s="144"/>
      <c r="D881" s="145" t="s">
        <v>154</v>
      </c>
      <c r="E881" s="146" t="s">
        <v>1</v>
      </c>
      <c r="F881" s="147" t="s">
        <v>1117</v>
      </c>
      <c r="H881" s="146" t="s">
        <v>1</v>
      </c>
      <c r="I881" s="148"/>
      <c r="L881" s="144"/>
      <c r="M881" s="149"/>
      <c r="T881" s="150"/>
      <c r="AT881" s="146" t="s">
        <v>154</v>
      </c>
      <c r="AU881" s="146" t="s">
        <v>152</v>
      </c>
      <c r="AV881" s="12" t="s">
        <v>86</v>
      </c>
      <c r="AW881" s="12" t="s">
        <v>34</v>
      </c>
      <c r="AX881" s="12" t="s">
        <v>78</v>
      </c>
      <c r="AY881" s="146" t="s">
        <v>144</v>
      </c>
    </row>
    <row r="882" spans="2:51" s="13" customFormat="1" ht="10.2">
      <c r="B882" s="151"/>
      <c r="D882" s="145" t="s">
        <v>154</v>
      </c>
      <c r="E882" s="152" t="s">
        <v>1</v>
      </c>
      <c r="F882" s="153" t="s">
        <v>1151</v>
      </c>
      <c r="H882" s="154">
        <v>17.4</v>
      </c>
      <c r="I882" s="155"/>
      <c r="L882" s="151"/>
      <c r="M882" s="156"/>
      <c r="T882" s="157"/>
      <c r="AT882" s="152" t="s">
        <v>154</v>
      </c>
      <c r="AU882" s="152" t="s">
        <v>152</v>
      </c>
      <c r="AV882" s="13" t="s">
        <v>152</v>
      </c>
      <c r="AW882" s="13" t="s">
        <v>34</v>
      </c>
      <c r="AX882" s="13" t="s">
        <v>78</v>
      </c>
      <c r="AY882" s="152" t="s">
        <v>144</v>
      </c>
    </row>
    <row r="883" spans="2:51" s="12" customFormat="1" ht="10.2">
      <c r="B883" s="144"/>
      <c r="D883" s="145" t="s">
        <v>154</v>
      </c>
      <c r="E883" s="146" t="s">
        <v>1</v>
      </c>
      <c r="F883" s="147" t="s">
        <v>1116</v>
      </c>
      <c r="H883" s="146" t="s">
        <v>1</v>
      </c>
      <c r="I883" s="148"/>
      <c r="L883" s="144"/>
      <c r="M883" s="149"/>
      <c r="T883" s="150"/>
      <c r="AT883" s="146" t="s">
        <v>154</v>
      </c>
      <c r="AU883" s="146" t="s">
        <v>152</v>
      </c>
      <c r="AV883" s="12" t="s">
        <v>86</v>
      </c>
      <c r="AW883" s="12" t="s">
        <v>34</v>
      </c>
      <c r="AX883" s="12" t="s">
        <v>78</v>
      </c>
      <c r="AY883" s="146" t="s">
        <v>144</v>
      </c>
    </row>
    <row r="884" spans="2:51" s="12" customFormat="1" ht="10.2">
      <c r="B884" s="144"/>
      <c r="D884" s="145" t="s">
        <v>154</v>
      </c>
      <c r="E884" s="146" t="s">
        <v>1</v>
      </c>
      <c r="F884" s="147" t="s">
        <v>1117</v>
      </c>
      <c r="H884" s="146" t="s">
        <v>1</v>
      </c>
      <c r="I884" s="148"/>
      <c r="L884" s="144"/>
      <c r="M884" s="149"/>
      <c r="T884" s="150"/>
      <c r="AT884" s="146" t="s">
        <v>154</v>
      </c>
      <c r="AU884" s="146" t="s">
        <v>152</v>
      </c>
      <c r="AV884" s="12" t="s">
        <v>86</v>
      </c>
      <c r="AW884" s="12" t="s">
        <v>34</v>
      </c>
      <c r="AX884" s="12" t="s">
        <v>78</v>
      </c>
      <c r="AY884" s="146" t="s">
        <v>144</v>
      </c>
    </row>
    <row r="885" spans="2:51" s="13" customFormat="1" ht="10.2">
      <c r="B885" s="151"/>
      <c r="D885" s="145" t="s">
        <v>154</v>
      </c>
      <c r="E885" s="152" t="s">
        <v>1</v>
      </c>
      <c r="F885" s="153" t="s">
        <v>1118</v>
      </c>
      <c r="H885" s="154">
        <v>58.364</v>
      </c>
      <c r="I885" s="155"/>
      <c r="L885" s="151"/>
      <c r="M885" s="156"/>
      <c r="T885" s="157"/>
      <c r="AT885" s="152" t="s">
        <v>154</v>
      </c>
      <c r="AU885" s="152" t="s">
        <v>152</v>
      </c>
      <c r="AV885" s="13" t="s">
        <v>152</v>
      </c>
      <c r="AW885" s="13" t="s">
        <v>34</v>
      </c>
      <c r="AX885" s="13" t="s">
        <v>78</v>
      </c>
      <c r="AY885" s="152" t="s">
        <v>144</v>
      </c>
    </row>
    <row r="886" spans="2:51" s="12" customFormat="1" ht="10.2">
      <c r="B886" s="144"/>
      <c r="D886" s="145" t="s">
        <v>154</v>
      </c>
      <c r="E886" s="146" t="s">
        <v>1</v>
      </c>
      <c r="F886" s="147" t="s">
        <v>262</v>
      </c>
      <c r="H886" s="146" t="s">
        <v>1</v>
      </c>
      <c r="I886" s="148"/>
      <c r="L886" s="144"/>
      <c r="M886" s="149"/>
      <c r="T886" s="150"/>
      <c r="AT886" s="146" t="s">
        <v>154</v>
      </c>
      <c r="AU886" s="146" t="s">
        <v>152</v>
      </c>
      <c r="AV886" s="12" t="s">
        <v>86</v>
      </c>
      <c r="AW886" s="12" t="s">
        <v>34</v>
      </c>
      <c r="AX886" s="12" t="s">
        <v>78</v>
      </c>
      <c r="AY886" s="146" t="s">
        <v>144</v>
      </c>
    </row>
    <row r="887" spans="2:51" s="13" customFormat="1" ht="10.2">
      <c r="B887" s="151"/>
      <c r="D887" s="145" t="s">
        <v>154</v>
      </c>
      <c r="E887" s="152" t="s">
        <v>1</v>
      </c>
      <c r="F887" s="153" t="s">
        <v>1119</v>
      </c>
      <c r="H887" s="154">
        <v>-2.51</v>
      </c>
      <c r="I887" s="155"/>
      <c r="L887" s="151"/>
      <c r="M887" s="156"/>
      <c r="T887" s="157"/>
      <c r="AT887" s="152" t="s">
        <v>154</v>
      </c>
      <c r="AU887" s="152" t="s">
        <v>152</v>
      </c>
      <c r="AV887" s="13" t="s">
        <v>152</v>
      </c>
      <c r="AW887" s="13" t="s">
        <v>34</v>
      </c>
      <c r="AX887" s="13" t="s">
        <v>78</v>
      </c>
      <c r="AY887" s="152" t="s">
        <v>144</v>
      </c>
    </row>
    <row r="888" spans="2:51" s="12" customFormat="1" ht="10.2">
      <c r="B888" s="144"/>
      <c r="D888" s="145" t="s">
        <v>154</v>
      </c>
      <c r="E888" s="146" t="s">
        <v>1</v>
      </c>
      <c r="F888" s="147" t="s">
        <v>300</v>
      </c>
      <c r="H888" s="146" t="s">
        <v>1</v>
      </c>
      <c r="I888" s="148"/>
      <c r="L888" s="144"/>
      <c r="M888" s="149"/>
      <c r="T888" s="150"/>
      <c r="AT888" s="146" t="s">
        <v>154</v>
      </c>
      <c r="AU888" s="146" t="s">
        <v>152</v>
      </c>
      <c r="AV888" s="12" t="s">
        <v>86</v>
      </c>
      <c r="AW888" s="12" t="s">
        <v>34</v>
      </c>
      <c r="AX888" s="12" t="s">
        <v>78</v>
      </c>
      <c r="AY888" s="146" t="s">
        <v>144</v>
      </c>
    </row>
    <row r="889" spans="2:51" s="12" customFormat="1" ht="10.2">
      <c r="B889" s="144"/>
      <c r="D889" s="145" t="s">
        <v>154</v>
      </c>
      <c r="E889" s="146" t="s">
        <v>1</v>
      </c>
      <c r="F889" s="147" t="s">
        <v>472</v>
      </c>
      <c r="H889" s="146" t="s">
        <v>1</v>
      </c>
      <c r="I889" s="148"/>
      <c r="L889" s="144"/>
      <c r="M889" s="149"/>
      <c r="T889" s="150"/>
      <c r="AT889" s="146" t="s">
        <v>154</v>
      </c>
      <c r="AU889" s="146" t="s">
        <v>152</v>
      </c>
      <c r="AV889" s="12" t="s">
        <v>86</v>
      </c>
      <c r="AW889" s="12" t="s">
        <v>34</v>
      </c>
      <c r="AX889" s="12" t="s">
        <v>78</v>
      </c>
      <c r="AY889" s="146" t="s">
        <v>144</v>
      </c>
    </row>
    <row r="890" spans="2:51" s="12" customFormat="1" ht="10.2">
      <c r="B890" s="144"/>
      <c r="D890" s="145" t="s">
        <v>154</v>
      </c>
      <c r="E890" s="146" t="s">
        <v>1</v>
      </c>
      <c r="F890" s="147" t="s">
        <v>1120</v>
      </c>
      <c r="H890" s="146" t="s">
        <v>1</v>
      </c>
      <c r="I890" s="148"/>
      <c r="L890" s="144"/>
      <c r="M890" s="149"/>
      <c r="T890" s="150"/>
      <c r="AT890" s="146" t="s">
        <v>154</v>
      </c>
      <c r="AU890" s="146" t="s">
        <v>152</v>
      </c>
      <c r="AV890" s="12" t="s">
        <v>86</v>
      </c>
      <c r="AW890" s="12" t="s">
        <v>34</v>
      </c>
      <c r="AX890" s="12" t="s">
        <v>78</v>
      </c>
      <c r="AY890" s="146" t="s">
        <v>144</v>
      </c>
    </row>
    <row r="891" spans="2:51" s="13" customFormat="1" ht="10.2">
      <c r="B891" s="151"/>
      <c r="D891" s="145" t="s">
        <v>154</v>
      </c>
      <c r="E891" s="152" t="s">
        <v>1</v>
      </c>
      <c r="F891" s="153" t="s">
        <v>1151</v>
      </c>
      <c r="H891" s="154">
        <v>17.4</v>
      </c>
      <c r="I891" s="155"/>
      <c r="L891" s="151"/>
      <c r="M891" s="156"/>
      <c r="T891" s="157"/>
      <c r="AT891" s="152" t="s">
        <v>154</v>
      </c>
      <c r="AU891" s="152" t="s">
        <v>152</v>
      </c>
      <c r="AV891" s="13" t="s">
        <v>152</v>
      </c>
      <c r="AW891" s="13" t="s">
        <v>34</v>
      </c>
      <c r="AX891" s="13" t="s">
        <v>78</v>
      </c>
      <c r="AY891" s="152" t="s">
        <v>144</v>
      </c>
    </row>
    <row r="892" spans="2:51" s="12" customFormat="1" ht="10.2">
      <c r="B892" s="144"/>
      <c r="D892" s="145" t="s">
        <v>154</v>
      </c>
      <c r="E892" s="146" t="s">
        <v>1</v>
      </c>
      <c r="F892" s="147" t="s">
        <v>1116</v>
      </c>
      <c r="H892" s="146" t="s">
        <v>1</v>
      </c>
      <c r="I892" s="148"/>
      <c r="L892" s="144"/>
      <c r="M892" s="149"/>
      <c r="T892" s="150"/>
      <c r="AT892" s="146" t="s">
        <v>154</v>
      </c>
      <c r="AU892" s="146" t="s">
        <v>152</v>
      </c>
      <c r="AV892" s="12" t="s">
        <v>86</v>
      </c>
      <c r="AW892" s="12" t="s">
        <v>34</v>
      </c>
      <c r="AX892" s="12" t="s">
        <v>78</v>
      </c>
      <c r="AY892" s="146" t="s">
        <v>144</v>
      </c>
    </row>
    <row r="893" spans="2:51" s="12" customFormat="1" ht="10.2">
      <c r="B893" s="144"/>
      <c r="D893" s="145" t="s">
        <v>154</v>
      </c>
      <c r="E893" s="146" t="s">
        <v>1</v>
      </c>
      <c r="F893" s="147" t="s">
        <v>1120</v>
      </c>
      <c r="H893" s="146" t="s">
        <v>1</v>
      </c>
      <c r="I893" s="148"/>
      <c r="L893" s="144"/>
      <c r="M893" s="149"/>
      <c r="T893" s="150"/>
      <c r="AT893" s="146" t="s">
        <v>154</v>
      </c>
      <c r="AU893" s="146" t="s">
        <v>152</v>
      </c>
      <c r="AV893" s="12" t="s">
        <v>86</v>
      </c>
      <c r="AW893" s="12" t="s">
        <v>34</v>
      </c>
      <c r="AX893" s="12" t="s">
        <v>78</v>
      </c>
      <c r="AY893" s="146" t="s">
        <v>144</v>
      </c>
    </row>
    <row r="894" spans="2:51" s="13" customFormat="1" ht="10.2">
      <c r="B894" s="151"/>
      <c r="D894" s="145" t="s">
        <v>154</v>
      </c>
      <c r="E894" s="152" t="s">
        <v>1</v>
      </c>
      <c r="F894" s="153" t="s">
        <v>1121</v>
      </c>
      <c r="H894" s="154">
        <v>54.093</v>
      </c>
      <c r="I894" s="155"/>
      <c r="L894" s="151"/>
      <c r="M894" s="156"/>
      <c r="T894" s="157"/>
      <c r="AT894" s="152" t="s">
        <v>154</v>
      </c>
      <c r="AU894" s="152" t="s">
        <v>152</v>
      </c>
      <c r="AV894" s="13" t="s">
        <v>152</v>
      </c>
      <c r="AW894" s="13" t="s">
        <v>34</v>
      </c>
      <c r="AX894" s="13" t="s">
        <v>78</v>
      </c>
      <c r="AY894" s="152" t="s">
        <v>144</v>
      </c>
    </row>
    <row r="895" spans="2:51" s="12" customFormat="1" ht="10.2">
      <c r="B895" s="144"/>
      <c r="D895" s="145" t="s">
        <v>154</v>
      </c>
      <c r="E895" s="146" t="s">
        <v>1</v>
      </c>
      <c r="F895" s="147" t="s">
        <v>262</v>
      </c>
      <c r="H895" s="146" t="s">
        <v>1</v>
      </c>
      <c r="I895" s="148"/>
      <c r="L895" s="144"/>
      <c r="M895" s="149"/>
      <c r="T895" s="150"/>
      <c r="AT895" s="146" t="s">
        <v>154</v>
      </c>
      <c r="AU895" s="146" t="s">
        <v>152</v>
      </c>
      <c r="AV895" s="12" t="s">
        <v>86</v>
      </c>
      <c r="AW895" s="12" t="s">
        <v>34</v>
      </c>
      <c r="AX895" s="12" t="s">
        <v>78</v>
      </c>
      <c r="AY895" s="146" t="s">
        <v>144</v>
      </c>
    </row>
    <row r="896" spans="2:51" s="13" customFormat="1" ht="10.2">
      <c r="B896" s="151"/>
      <c r="D896" s="145" t="s">
        <v>154</v>
      </c>
      <c r="E896" s="152" t="s">
        <v>1</v>
      </c>
      <c r="F896" s="153" t="s">
        <v>1122</v>
      </c>
      <c r="H896" s="154">
        <v>-3.03</v>
      </c>
      <c r="I896" s="155"/>
      <c r="L896" s="151"/>
      <c r="M896" s="156"/>
      <c r="T896" s="157"/>
      <c r="AT896" s="152" t="s">
        <v>154</v>
      </c>
      <c r="AU896" s="152" t="s">
        <v>152</v>
      </c>
      <c r="AV896" s="13" t="s">
        <v>152</v>
      </c>
      <c r="AW896" s="13" t="s">
        <v>34</v>
      </c>
      <c r="AX896" s="13" t="s">
        <v>78</v>
      </c>
      <c r="AY896" s="152" t="s">
        <v>144</v>
      </c>
    </row>
    <row r="897" spans="2:51" s="12" customFormat="1" ht="10.2">
      <c r="B897" s="144"/>
      <c r="D897" s="145" t="s">
        <v>154</v>
      </c>
      <c r="E897" s="146" t="s">
        <v>1</v>
      </c>
      <c r="F897" s="147" t="s">
        <v>302</v>
      </c>
      <c r="H897" s="146" t="s">
        <v>1</v>
      </c>
      <c r="I897" s="148"/>
      <c r="L897" s="144"/>
      <c r="M897" s="149"/>
      <c r="T897" s="150"/>
      <c r="AT897" s="146" t="s">
        <v>154</v>
      </c>
      <c r="AU897" s="146" t="s">
        <v>152</v>
      </c>
      <c r="AV897" s="12" t="s">
        <v>86</v>
      </c>
      <c r="AW897" s="12" t="s">
        <v>34</v>
      </c>
      <c r="AX897" s="12" t="s">
        <v>78</v>
      </c>
      <c r="AY897" s="146" t="s">
        <v>144</v>
      </c>
    </row>
    <row r="898" spans="2:51" s="12" customFormat="1" ht="10.2">
      <c r="B898" s="144"/>
      <c r="D898" s="145" t="s">
        <v>154</v>
      </c>
      <c r="E898" s="146" t="s">
        <v>1</v>
      </c>
      <c r="F898" s="147" t="s">
        <v>472</v>
      </c>
      <c r="H898" s="146" t="s">
        <v>1</v>
      </c>
      <c r="I898" s="148"/>
      <c r="L898" s="144"/>
      <c r="M898" s="149"/>
      <c r="T898" s="150"/>
      <c r="AT898" s="146" t="s">
        <v>154</v>
      </c>
      <c r="AU898" s="146" t="s">
        <v>152</v>
      </c>
      <c r="AV898" s="12" t="s">
        <v>86</v>
      </c>
      <c r="AW898" s="12" t="s">
        <v>34</v>
      </c>
      <c r="AX898" s="12" t="s">
        <v>78</v>
      </c>
      <c r="AY898" s="146" t="s">
        <v>144</v>
      </c>
    </row>
    <row r="899" spans="2:51" s="12" customFormat="1" ht="10.2">
      <c r="B899" s="144"/>
      <c r="D899" s="145" t="s">
        <v>154</v>
      </c>
      <c r="E899" s="146" t="s">
        <v>1</v>
      </c>
      <c r="F899" s="147" t="s">
        <v>1123</v>
      </c>
      <c r="H899" s="146" t="s">
        <v>1</v>
      </c>
      <c r="I899" s="148"/>
      <c r="L899" s="144"/>
      <c r="M899" s="149"/>
      <c r="T899" s="150"/>
      <c r="AT899" s="146" t="s">
        <v>154</v>
      </c>
      <c r="AU899" s="146" t="s">
        <v>152</v>
      </c>
      <c r="AV899" s="12" t="s">
        <v>86</v>
      </c>
      <c r="AW899" s="12" t="s">
        <v>34</v>
      </c>
      <c r="AX899" s="12" t="s">
        <v>78</v>
      </c>
      <c r="AY899" s="146" t="s">
        <v>144</v>
      </c>
    </row>
    <row r="900" spans="2:51" s="13" customFormat="1" ht="10.2">
      <c r="B900" s="151"/>
      <c r="D900" s="145" t="s">
        <v>154</v>
      </c>
      <c r="E900" s="152" t="s">
        <v>1</v>
      </c>
      <c r="F900" s="153" t="s">
        <v>1151</v>
      </c>
      <c r="H900" s="154">
        <v>17.4</v>
      </c>
      <c r="I900" s="155"/>
      <c r="L900" s="151"/>
      <c r="M900" s="156"/>
      <c r="T900" s="157"/>
      <c r="AT900" s="152" t="s">
        <v>154</v>
      </c>
      <c r="AU900" s="152" t="s">
        <v>152</v>
      </c>
      <c r="AV900" s="13" t="s">
        <v>152</v>
      </c>
      <c r="AW900" s="13" t="s">
        <v>34</v>
      </c>
      <c r="AX900" s="13" t="s">
        <v>78</v>
      </c>
      <c r="AY900" s="152" t="s">
        <v>144</v>
      </c>
    </row>
    <row r="901" spans="2:51" s="12" customFormat="1" ht="10.2">
      <c r="B901" s="144"/>
      <c r="D901" s="145" t="s">
        <v>154</v>
      </c>
      <c r="E901" s="146" t="s">
        <v>1</v>
      </c>
      <c r="F901" s="147" t="s">
        <v>1116</v>
      </c>
      <c r="H901" s="146" t="s">
        <v>1</v>
      </c>
      <c r="I901" s="148"/>
      <c r="L901" s="144"/>
      <c r="M901" s="149"/>
      <c r="T901" s="150"/>
      <c r="AT901" s="146" t="s">
        <v>154</v>
      </c>
      <c r="AU901" s="146" t="s">
        <v>152</v>
      </c>
      <c r="AV901" s="12" t="s">
        <v>86</v>
      </c>
      <c r="AW901" s="12" t="s">
        <v>34</v>
      </c>
      <c r="AX901" s="12" t="s">
        <v>78</v>
      </c>
      <c r="AY901" s="146" t="s">
        <v>144</v>
      </c>
    </row>
    <row r="902" spans="2:51" s="12" customFormat="1" ht="10.2">
      <c r="B902" s="144"/>
      <c r="D902" s="145" t="s">
        <v>154</v>
      </c>
      <c r="E902" s="146" t="s">
        <v>1</v>
      </c>
      <c r="F902" s="147" t="s">
        <v>1123</v>
      </c>
      <c r="H902" s="146" t="s">
        <v>1</v>
      </c>
      <c r="I902" s="148"/>
      <c r="L902" s="144"/>
      <c r="M902" s="149"/>
      <c r="T902" s="150"/>
      <c r="AT902" s="146" t="s">
        <v>154</v>
      </c>
      <c r="AU902" s="146" t="s">
        <v>152</v>
      </c>
      <c r="AV902" s="12" t="s">
        <v>86</v>
      </c>
      <c r="AW902" s="12" t="s">
        <v>34</v>
      </c>
      <c r="AX902" s="12" t="s">
        <v>78</v>
      </c>
      <c r="AY902" s="146" t="s">
        <v>144</v>
      </c>
    </row>
    <row r="903" spans="2:51" s="13" customFormat="1" ht="10.2">
      <c r="B903" s="151"/>
      <c r="D903" s="145" t="s">
        <v>154</v>
      </c>
      <c r="E903" s="152" t="s">
        <v>1</v>
      </c>
      <c r="F903" s="153" t="s">
        <v>1121</v>
      </c>
      <c r="H903" s="154">
        <v>54.093</v>
      </c>
      <c r="I903" s="155"/>
      <c r="L903" s="151"/>
      <c r="M903" s="156"/>
      <c r="T903" s="157"/>
      <c r="AT903" s="152" t="s">
        <v>154</v>
      </c>
      <c r="AU903" s="152" t="s">
        <v>152</v>
      </c>
      <c r="AV903" s="13" t="s">
        <v>152</v>
      </c>
      <c r="AW903" s="13" t="s">
        <v>34</v>
      </c>
      <c r="AX903" s="13" t="s">
        <v>78</v>
      </c>
      <c r="AY903" s="152" t="s">
        <v>144</v>
      </c>
    </row>
    <row r="904" spans="2:51" s="12" customFormat="1" ht="10.2">
      <c r="B904" s="144"/>
      <c r="D904" s="145" t="s">
        <v>154</v>
      </c>
      <c r="E904" s="146" t="s">
        <v>1</v>
      </c>
      <c r="F904" s="147" t="s">
        <v>262</v>
      </c>
      <c r="H904" s="146" t="s">
        <v>1</v>
      </c>
      <c r="I904" s="148"/>
      <c r="L904" s="144"/>
      <c r="M904" s="149"/>
      <c r="T904" s="150"/>
      <c r="AT904" s="146" t="s">
        <v>154</v>
      </c>
      <c r="AU904" s="146" t="s">
        <v>152</v>
      </c>
      <c r="AV904" s="12" t="s">
        <v>86</v>
      </c>
      <c r="AW904" s="12" t="s">
        <v>34</v>
      </c>
      <c r="AX904" s="12" t="s">
        <v>78</v>
      </c>
      <c r="AY904" s="146" t="s">
        <v>144</v>
      </c>
    </row>
    <row r="905" spans="2:51" s="13" customFormat="1" ht="10.2">
      <c r="B905" s="151"/>
      <c r="D905" s="145" t="s">
        <v>154</v>
      </c>
      <c r="E905" s="152" t="s">
        <v>1</v>
      </c>
      <c r="F905" s="153" t="s">
        <v>1122</v>
      </c>
      <c r="H905" s="154">
        <v>-3.03</v>
      </c>
      <c r="I905" s="155"/>
      <c r="L905" s="151"/>
      <c r="M905" s="156"/>
      <c r="T905" s="157"/>
      <c r="AT905" s="152" t="s">
        <v>154</v>
      </c>
      <c r="AU905" s="152" t="s">
        <v>152</v>
      </c>
      <c r="AV905" s="13" t="s">
        <v>152</v>
      </c>
      <c r="AW905" s="13" t="s">
        <v>34</v>
      </c>
      <c r="AX905" s="13" t="s">
        <v>78</v>
      </c>
      <c r="AY905" s="152" t="s">
        <v>144</v>
      </c>
    </row>
    <row r="906" spans="2:51" s="12" customFormat="1" ht="10.2">
      <c r="B906" s="144"/>
      <c r="D906" s="145" t="s">
        <v>154</v>
      </c>
      <c r="E906" s="146" t="s">
        <v>1</v>
      </c>
      <c r="F906" s="147" t="s">
        <v>304</v>
      </c>
      <c r="H906" s="146" t="s">
        <v>1</v>
      </c>
      <c r="I906" s="148"/>
      <c r="L906" s="144"/>
      <c r="M906" s="149"/>
      <c r="T906" s="150"/>
      <c r="AT906" s="146" t="s">
        <v>154</v>
      </c>
      <c r="AU906" s="146" t="s">
        <v>152</v>
      </c>
      <c r="AV906" s="12" t="s">
        <v>86</v>
      </c>
      <c r="AW906" s="12" t="s">
        <v>34</v>
      </c>
      <c r="AX906" s="12" t="s">
        <v>78</v>
      </c>
      <c r="AY906" s="146" t="s">
        <v>144</v>
      </c>
    </row>
    <row r="907" spans="2:51" s="12" customFormat="1" ht="10.2">
      <c r="B907" s="144"/>
      <c r="D907" s="145" t="s">
        <v>154</v>
      </c>
      <c r="E907" s="146" t="s">
        <v>1</v>
      </c>
      <c r="F907" s="147" t="s">
        <v>472</v>
      </c>
      <c r="H907" s="146" t="s">
        <v>1</v>
      </c>
      <c r="I907" s="148"/>
      <c r="L907" s="144"/>
      <c r="M907" s="149"/>
      <c r="T907" s="150"/>
      <c r="AT907" s="146" t="s">
        <v>154</v>
      </c>
      <c r="AU907" s="146" t="s">
        <v>152</v>
      </c>
      <c r="AV907" s="12" t="s">
        <v>86</v>
      </c>
      <c r="AW907" s="12" t="s">
        <v>34</v>
      </c>
      <c r="AX907" s="12" t="s">
        <v>78</v>
      </c>
      <c r="AY907" s="146" t="s">
        <v>144</v>
      </c>
    </row>
    <row r="908" spans="2:51" s="12" customFormat="1" ht="10.2">
      <c r="B908" s="144"/>
      <c r="D908" s="145" t="s">
        <v>154</v>
      </c>
      <c r="E908" s="146" t="s">
        <v>1</v>
      </c>
      <c r="F908" s="147" t="s">
        <v>1124</v>
      </c>
      <c r="H908" s="146" t="s">
        <v>1</v>
      </c>
      <c r="I908" s="148"/>
      <c r="L908" s="144"/>
      <c r="M908" s="149"/>
      <c r="T908" s="150"/>
      <c r="AT908" s="146" t="s">
        <v>154</v>
      </c>
      <c r="AU908" s="146" t="s">
        <v>152</v>
      </c>
      <c r="AV908" s="12" t="s">
        <v>86</v>
      </c>
      <c r="AW908" s="12" t="s">
        <v>34</v>
      </c>
      <c r="AX908" s="12" t="s">
        <v>78</v>
      </c>
      <c r="AY908" s="146" t="s">
        <v>144</v>
      </c>
    </row>
    <row r="909" spans="2:51" s="13" customFormat="1" ht="10.2">
      <c r="B909" s="151"/>
      <c r="D909" s="145" t="s">
        <v>154</v>
      </c>
      <c r="E909" s="152" t="s">
        <v>1</v>
      </c>
      <c r="F909" s="153" t="s">
        <v>1151</v>
      </c>
      <c r="H909" s="154">
        <v>17.4</v>
      </c>
      <c r="I909" s="155"/>
      <c r="L909" s="151"/>
      <c r="M909" s="156"/>
      <c r="T909" s="157"/>
      <c r="AT909" s="152" t="s">
        <v>154</v>
      </c>
      <c r="AU909" s="152" t="s">
        <v>152</v>
      </c>
      <c r="AV909" s="13" t="s">
        <v>152</v>
      </c>
      <c r="AW909" s="13" t="s">
        <v>34</v>
      </c>
      <c r="AX909" s="13" t="s">
        <v>78</v>
      </c>
      <c r="AY909" s="152" t="s">
        <v>144</v>
      </c>
    </row>
    <row r="910" spans="2:51" s="12" customFormat="1" ht="10.2">
      <c r="B910" s="144"/>
      <c r="D910" s="145" t="s">
        <v>154</v>
      </c>
      <c r="E910" s="146" t="s">
        <v>1</v>
      </c>
      <c r="F910" s="147" t="s">
        <v>1116</v>
      </c>
      <c r="H910" s="146" t="s">
        <v>1</v>
      </c>
      <c r="I910" s="148"/>
      <c r="L910" s="144"/>
      <c r="M910" s="149"/>
      <c r="T910" s="150"/>
      <c r="AT910" s="146" t="s">
        <v>154</v>
      </c>
      <c r="AU910" s="146" t="s">
        <v>152</v>
      </c>
      <c r="AV910" s="12" t="s">
        <v>86</v>
      </c>
      <c r="AW910" s="12" t="s">
        <v>34</v>
      </c>
      <c r="AX910" s="12" t="s">
        <v>78</v>
      </c>
      <c r="AY910" s="146" t="s">
        <v>144</v>
      </c>
    </row>
    <row r="911" spans="2:51" s="12" customFormat="1" ht="10.2">
      <c r="B911" s="144"/>
      <c r="D911" s="145" t="s">
        <v>154</v>
      </c>
      <c r="E911" s="146" t="s">
        <v>1</v>
      </c>
      <c r="F911" s="147" t="s">
        <v>1124</v>
      </c>
      <c r="H911" s="146" t="s">
        <v>1</v>
      </c>
      <c r="I911" s="148"/>
      <c r="L911" s="144"/>
      <c r="M911" s="149"/>
      <c r="T911" s="150"/>
      <c r="AT911" s="146" t="s">
        <v>154</v>
      </c>
      <c r="AU911" s="146" t="s">
        <v>152</v>
      </c>
      <c r="AV911" s="12" t="s">
        <v>86</v>
      </c>
      <c r="AW911" s="12" t="s">
        <v>34</v>
      </c>
      <c r="AX911" s="12" t="s">
        <v>78</v>
      </c>
      <c r="AY911" s="146" t="s">
        <v>144</v>
      </c>
    </row>
    <row r="912" spans="2:51" s="13" customFormat="1" ht="10.2">
      <c r="B912" s="151"/>
      <c r="D912" s="145" t="s">
        <v>154</v>
      </c>
      <c r="E912" s="152" t="s">
        <v>1</v>
      </c>
      <c r="F912" s="153" t="s">
        <v>1121</v>
      </c>
      <c r="H912" s="154">
        <v>54.093</v>
      </c>
      <c r="I912" s="155"/>
      <c r="L912" s="151"/>
      <c r="M912" s="156"/>
      <c r="T912" s="157"/>
      <c r="AT912" s="152" t="s">
        <v>154</v>
      </c>
      <c r="AU912" s="152" t="s">
        <v>152</v>
      </c>
      <c r="AV912" s="13" t="s">
        <v>152</v>
      </c>
      <c r="AW912" s="13" t="s">
        <v>34</v>
      </c>
      <c r="AX912" s="13" t="s">
        <v>78</v>
      </c>
      <c r="AY912" s="152" t="s">
        <v>144</v>
      </c>
    </row>
    <row r="913" spans="2:51" s="12" customFormat="1" ht="10.2">
      <c r="B913" s="144"/>
      <c r="D913" s="145" t="s">
        <v>154</v>
      </c>
      <c r="E913" s="146" t="s">
        <v>1</v>
      </c>
      <c r="F913" s="147" t="s">
        <v>262</v>
      </c>
      <c r="H913" s="146" t="s">
        <v>1</v>
      </c>
      <c r="I913" s="148"/>
      <c r="L913" s="144"/>
      <c r="M913" s="149"/>
      <c r="T913" s="150"/>
      <c r="AT913" s="146" t="s">
        <v>154</v>
      </c>
      <c r="AU913" s="146" t="s">
        <v>152</v>
      </c>
      <c r="AV913" s="12" t="s">
        <v>86</v>
      </c>
      <c r="AW913" s="12" t="s">
        <v>34</v>
      </c>
      <c r="AX913" s="12" t="s">
        <v>78</v>
      </c>
      <c r="AY913" s="146" t="s">
        <v>144</v>
      </c>
    </row>
    <row r="914" spans="2:51" s="13" customFormat="1" ht="10.2">
      <c r="B914" s="151"/>
      <c r="D914" s="145" t="s">
        <v>154</v>
      </c>
      <c r="E914" s="152" t="s">
        <v>1</v>
      </c>
      <c r="F914" s="153" t="s">
        <v>1122</v>
      </c>
      <c r="H914" s="154">
        <v>-3.03</v>
      </c>
      <c r="I914" s="155"/>
      <c r="L914" s="151"/>
      <c r="M914" s="156"/>
      <c r="T914" s="157"/>
      <c r="AT914" s="152" t="s">
        <v>154</v>
      </c>
      <c r="AU914" s="152" t="s">
        <v>152</v>
      </c>
      <c r="AV914" s="13" t="s">
        <v>152</v>
      </c>
      <c r="AW914" s="13" t="s">
        <v>34</v>
      </c>
      <c r="AX914" s="13" t="s">
        <v>78</v>
      </c>
      <c r="AY914" s="152" t="s">
        <v>144</v>
      </c>
    </row>
    <row r="915" spans="2:51" s="12" customFormat="1" ht="10.2">
      <c r="B915" s="144"/>
      <c r="D915" s="145" t="s">
        <v>154</v>
      </c>
      <c r="E915" s="146" t="s">
        <v>1</v>
      </c>
      <c r="F915" s="147" t="s">
        <v>306</v>
      </c>
      <c r="H915" s="146" t="s">
        <v>1</v>
      </c>
      <c r="I915" s="148"/>
      <c r="L915" s="144"/>
      <c r="M915" s="149"/>
      <c r="T915" s="150"/>
      <c r="AT915" s="146" t="s">
        <v>154</v>
      </c>
      <c r="AU915" s="146" t="s">
        <v>152</v>
      </c>
      <c r="AV915" s="12" t="s">
        <v>86</v>
      </c>
      <c r="AW915" s="12" t="s">
        <v>34</v>
      </c>
      <c r="AX915" s="12" t="s">
        <v>78</v>
      </c>
      <c r="AY915" s="146" t="s">
        <v>144</v>
      </c>
    </row>
    <row r="916" spans="2:51" s="12" customFormat="1" ht="10.2">
      <c r="B916" s="144"/>
      <c r="D916" s="145" t="s">
        <v>154</v>
      </c>
      <c r="E916" s="146" t="s">
        <v>1</v>
      </c>
      <c r="F916" s="147" t="s">
        <v>472</v>
      </c>
      <c r="H916" s="146" t="s">
        <v>1</v>
      </c>
      <c r="I916" s="148"/>
      <c r="L916" s="144"/>
      <c r="M916" s="149"/>
      <c r="T916" s="150"/>
      <c r="AT916" s="146" t="s">
        <v>154</v>
      </c>
      <c r="AU916" s="146" t="s">
        <v>152</v>
      </c>
      <c r="AV916" s="12" t="s">
        <v>86</v>
      </c>
      <c r="AW916" s="12" t="s">
        <v>34</v>
      </c>
      <c r="AX916" s="12" t="s">
        <v>78</v>
      </c>
      <c r="AY916" s="146" t="s">
        <v>144</v>
      </c>
    </row>
    <row r="917" spans="2:51" s="12" customFormat="1" ht="10.2">
      <c r="B917" s="144"/>
      <c r="D917" s="145" t="s">
        <v>154</v>
      </c>
      <c r="E917" s="146" t="s">
        <v>1</v>
      </c>
      <c r="F917" s="147" t="s">
        <v>1125</v>
      </c>
      <c r="H917" s="146" t="s">
        <v>1</v>
      </c>
      <c r="I917" s="148"/>
      <c r="L917" s="144"/>
      <c r="M917" s="149"/>
      <c r="T917" s="150"/>
      <c r="AT917" s="146" t="s">
        <v>154</v>
      </c>
      <c r="AU917" s="146" t="s">
        <v>152</v>
      </c>
      <c r="AV917" s="12" t="s">
        <v>86</v>
      </c>
      <c r="AW917" s="12" t="s">
        <v>34</v>
      </c>
      <c r="AX917" s="12" t="s">
        <v>78</v>
      </c>
      <c r="AY917" s="146" t="s">
        <v>144</v>
      </c>
    </row>
    <row r="918" spans="2:51" s="13" customFormat="1" ht="10.2">
      <c r="B918" s="151"/>
      <c r="D918" s="145" t="s">
        <v>154</v>
      </c>
      <c r="E918" s="152" t="s">
        <v>1</v>
      </c>
      <c r="F918" s="153" t="s">
        <v>1151</v>
      </c>
      <c r="H918" s="154">
        <v>17.4</v>
      </c>
      <c r="I918" s="155"/>
      <c r="L918" s="151"/>
      <c r="M918" s="156"/>
      <c r="T918" s="157"/>
      <c r="AT918" s="152" t="s">
        <v>154</v>
      </c>
      <c r="AU918" s="152" t="s">
        <v>152</v>
      </c>
      <c r="AV918" s="13" t="s">
        <v>152</v>
      </c>
      <c r="AW918" s="13" t="s">
        <v>34</v>
      </c>
      <c r="AX918" s="13" t="s">
        <v>78</v>
      </c>
      <c r="AY918" s="152" t="s">
        <v>144</v>
      </c>
    </row>
    <row r="919" spans="2:51" s="12" customFormat="1" ht="10.2">
      <c r="B919" s="144"/>
      <c r="D919" s="145" t="s">
        <v>154</v>
      </c>
      <c r="E919" s="146" t="s">
        <v>1</v>
      </c>
      <c r="F919" s="147" t="s">
        <v>1116</v>
      </c>
      <c r="H919" s="146" t="s">
        <v>1</v>
      </c>
      <c r="I919" s="148"/>
      <c r="L919" s="144"/>
      <c r="M919" s="149"/>
      <c r="T919" s="150"/>
      <c r="AT919" s="146" t="s">
        <v>154</v>
      </c>
      <c r="AU919" s="146" t="s">
        <v>152</v>
      </c>
      <c r="AV919" s="12" t="s">
        <v>86</v>
      </c>
      <c r="AW919" s="12" t="s">
        <v>34</v>
      </c>
      <c r="AX919" s="12" t="s">
        <v>78</v>
      </c>
      <c r="AY919" s="146" t="s">
        <v>144</v>
      </c>
    </row>
    <row r="920" spans="2:51" s="12" customFormat="1" ht="10.2">
      <c r="B920" s="144"/>
      <c r="D920" s="145" t="s">
        <v>154</v>
      </c>
      <c r="E920" s="146" t="s">
        <v>1</v>
      </c>
      <c r="F920" s="147" t="s">
        <v>1125</v>
      </c>
      <c r="H920" s="146" t="s">
        <v>1</v>
      </c>
      <c r="I920" s="148"/>
      <c r="L920" s="144"/>
      <c r="M920" s="149"/>
      <c r="T920" s="150"/>
      <c r="AT920" s="146" t="s">
        <v>154</v>
      </c>
      <c r="AU920" s="146" t="s">
        <v>152</v>
      </c>
      <c r="AV920" s="12" t="s">
        <v>86</v>
      </c>
      <c r="AW920" s="12" t="s">
        <v>34</v>
      </c>
      <c r="AX920" s="12" t="s">
        <v>78</v>
      </c>
      <c r="AY920" s="146" t="s">
        <v>144</v>
      </c>
    </row>
    <row r="921" spans="2:51" s="13" customFormat="1" ht="10.2">
      <c r="B921" s="151"/>
      <c r="D921" s="145" t="s">
        <v>154</v>
      </c>
      <c r="E921" s="152" t="s">
        <v>1</v>
      </c>
      <c r="F921" s="153" t="s">
        <v>1121</v>
      </c>
      <c r="H921" s="154">
        <v>54.093</v>
      </c>
      <c r="I921" s="155"/>
      <c r="L921" s="151"/>
      <c r="M921" s="156"/>
      <c r="T921" s="157"/>
      <c r="AT921" s="152" t="s">
        <v>154</v>
      </c>
      <c r="AU921" s="152" t="s">
        <v>152</v>
      </c>
      <c r="AV921" s="13" t="s">
        <v>152</v>
      </c>
      <c r="AW921" s="13" t="s">
        <v>34</v>
      </c>
      <c r="AX921" s="13" t="s">
        <v>78</v>
      </c>
      <c r="AY921" s="152" t="s">
        <v>144</v>
      </c>
    </row>
    <row r="922" spans="2:51" s="12" customFormat="1" ht="10.2">
      <c r="B922" s="144"/>
      <c r="D922" s="145" t="s">
        <v>154</v>
      </c>
      <c r="E922" s="146" t="s">
        <v>1</v>
      </c>
      <c r="F922" s="147" t="s">
        <v>262</v>
      </c>
      <c r="H922" s="146" t="s">
        <v>1</v>
      </c>
      <c r="I922" s="148"/>
      <c r="L922" s="144"/>
      <c r="M922" s="149"/>
      <c r="T922" s="150"/>
      <c r="AT922" s="146" t="s">
        <v>154</v>
      </c>
      <c r="AU922" s="146" t="s">
        <v>152</v>
      </c>
      <c r="AV922" s="12" t="s">
        <v>86</v>
      </c>
      <c r="AW922" s="12" t="s">
        <v>34</v>
      </c>
      <c r="AX922" s="12" t="s">
        <v>78</v>
      </c>
      <c r="AY922" s="146" t="s">
        <v>144</v>
      </c>
    </row>
    <row r="923" spans="2:51" s="13" customFormat="1" ht="10.2">
      <c r="B923" s="151"/>
      <c r="D923" s="145" t="s">
        <v>154</v>
      </c>
      <c r="E923" s="152" t="s">
        <v>1</v>
      </c>
      <c r="F923" s="153" t="s">
        <v>1122</v>
      </c>
      <c r="H923" s="154">
        <v>-3.03</v>
      </c>
      <c r="I923" s="155"/>
      <c r="L923" s="151"/>
      <c r="M923" s="156"/>
      <c r="T923" s="157"/>
      <c r="AT923" s="152" t="s">
        <v>154</v>
      </c>
      <c r="AU923" s="152" t="s">
        <v>152</v>
      </c>
      <c r="AV923" s="13" t="s">
        <v>152</v>
      </c>
      <c r="AW923" s="13" t="s">
        <v>34</v>
      </c>
      <c r="AX923" s="13" t="s">
        <v>78</v>
      </c>
      <c r="AY923" s="152" t="s">
        <v>144</v>
      </c>
    </row>
    <row r="924" spans="2:51" s="12" customFormat="1" ht="10.2">
      <c r="B924" s="144"/>
      <c r="D924" s="145" t="s">
        <v>154</v>
      </c>
      <c r="E924" s="146" t="s">
        <v>1</v>
      </c>
      <c r="F924" s="147" t="s">
        <v>294</v>
      </c>
      <c r="H924" s="146" t="s">
        <v>1</v>
      </c>
      <c r="I924" s="148"/>
      <c r="L924" s="144"/>
      <c r="M924" s="149"/>
      <c r="T924" s="150"/>
      <c r="AT924" s="146" t="s">
        <v>154</v>
      </c>
      <c r="AU924" s="146" t="s">
        <v>152</v>
      </c>
      <c r="AV924" s="12" t="s">
        <v>86</v>
      </c>
      <c r="AW924" s="12" t="s">
        <v>34</v>
      </c>
      <c r="AX924" s="12" t="s">
        <v>78</v>
      </c>
      <c r="AY924" s="146" t="s">
        <v>144</v>
      </c>
    </row>
    <row r="925" spans="2:51" s="12" customFormat="1" ht="10.2">
      <c r="B925" s="144"/>
      <c r="D925" s="145" t="s">
        <v>154</v>
      </c>
      <c r="E925" s="146" t="s">
        <v>1</v>
      </c>
      <c r="F925" s="147" t="s">
        <v>472</v>
      </c>
      <c r="H925" s="146" t="s">
        <v>1</v>
      </c>
      <c r="I925" s="148"/>
      <c r="L925" s="144"/>
      <c r="M925" s="149"/>
      <c r="T925" s="150"/>
      <c r="AT925" s="146" t="s">
        <v>154</v>
      </c>
      <c r="AU925" s="146" t="s">
        <v>152</v>
      </c>
      <c r="AV925" s="12" t="s">
        <v>86</v>
      </c>
      <c r="AW925" s="12" t="s">
        <v>34</v>
      </c>
      <c r="AX925" s="12" t="s">
        <v>78</v>
      </c>
      <c r="AY925" s="146" t="s">
        <v>144</v>
      </c>
    </row>
    <row r="926" spans="2:51" s="12" customFormat="1" ht="10.2">
      <c r="B926" s="144"/>
      <c r="D926" s="145" t="s">
        <v>154</v>
      </c>
      <c r="E926" s="146" t="s">
        <v>1</v>
      </c>
      <c r="F926" s="147" t="s">
        <v>1126</v>
      </c>
      <c r="H926" s="146" t="s">
        <v>1</v>
      </c>
      <c r="I926" s="148"/>
      <c r="L926" s="144"/>
      <c r="M926" s="149"/>
      <c r="T926" s="150"/>
      <c r="AT926" s="146" t="s">
        <v>154</v>
      </c>
      <c r="AU926" s="146" t="s">
        <v>152</v>
      </c>
      <c r="AV926" s="12" t="s">
        <v>86</v>
      </c>
      <c r="AW926" s="12" t="s">
        <v>34</v>
      </c>
      <c r="AX926" s="12" t="s">
        <v>78</v>
      </c>
      <c r="AY926" s="146" t="s">
        <v>144</v>
      </c>
    </row>
    <row r="927" spans="2:51" s="13" customFormat="1" ht="10.2">
      <c r="B927" s="151"/>
      <c r="D927" s="145" t="s">
        <v>154</v>
      </c>
      <c r="E927" s="152" t="s">
        <v>1</v>
      </c>
      <c r="F927" s="153" t="s">
        <v>1152</v>
      </c>
      <c r="H927" s="154">
        <v>17.9</v>
      </c>
      <c r="I927" s="155"/>
      <c r="L927" s="151"/>
      <c r="M927" s="156"/>
      <c r="T927" s="157"/>
      <c r="AT927" s="152" t="s">
        <v>154</v>
      </c>
      <c r="AU927" s="152" t="s">
        <v>152</v>
      </c>
      <c r="AV927" s="13" t="s">
        <v>152</v>
      </c>
      <c r="AW927" s="13" t="s">
        <v>34</v>
      </c>
      <c r="AX927" s="13" t="s">
        <v>78</v>
      </c>
      <c r="AY927" s="152" t="s">
        <v>144</v>
      </c>
    </row>
    <row r="928" spans="2:51" s="12" customFormat="1" ht="10.2">
      <c r="B928" s="144"/>
      <c r="D928" s="145" t="s">
        <v>154</v>
      </c>
      <c r="E928" s="146" t="s">
        <v>1</v>
      </c>
      <c r="F928" s="147" t="s">
        <v>1116</v>
      </c>
      <c r="H928" s="146" t="s">
        <v>1</v>
      </c>
      <c r="I928" s="148"/>
      <c r="L928" s="144"/>
      <c r="M928" s="149"/>
      <c r="T928" s="150"/>
      <c r="AT928" s="146" t="s">
        <v>154</v>
      </c>
      <c r="AU928" s="146" t="s">
        <v>152</v>
      </c>
      <c r="AV928" s="12" t="s">
        <v>86</v>
      </c>
      <c r="AW928" s="12" t="s">
        <v>34</v>
      </c>
      <c r="AX928" s="12" t="s">
        <v>78</v>
      </c>
      <c r="AY928" s="146" t="s">
        <v>144</v>
      </c>
    </row>
    <row r="929" spans="2:51" s="12" customFormat="1" ht="10.2">
      <c r="B929" s="144"/>
      <c r="D929" s="145" t="s">
        <v>154</v>
      </c>
      <c r="E929" s="146" t="s">
        <v>1</v>
      </c>
      <c r="F929" s="147" t="s">
        <v>1126</v>
      </c>
      <c r="H929" s="146" t="s">
        <v>1</v>
      </c>
      <c r="I929" s="148"/>
      <c r="L929" s="144"/>
      <c r="M929" s="149"/>
      <c r="T929" s="150"/>
      <c r="AT929" s="146" t="s">
        <v>154</v>
      </c>
      <c r="AU929" s="146" t="s">
        <v>152</v>
      </c>
      <c r="AV929" s="12" t="s">
        <v>86</v>
      </c>
      <c r="AW929" s="12" t="s">
        <v>34</v>
      </c>
      <c r="AX929" s="12" t="s">
        <v>78</v>
      </c>
      <c r="AY929" s="146" t="s">
        <v>144</v>
      </c>
    </row>
    <row r="930" spans="2:51" s="13" customFormat="1" ht="10.2">
      <c r="B930" s="151"/>
      <c r="D930" s="145" t="s">
        <v>154</v>
      </c>
      <c r="E930" s="152" t="s">
        <v>1</v>
      </c>
      <c r="F930" s="153" t="s">
        <v>1127</v>
      </c>
      <c r="H930" s="154">
        <v>54.226</v>
      </c>
      <c r="I930" s="155"/>
      <c r="L930" s="151"/>
      <c r="M930" s="156"/>
      <c r="T930" s="157"/>
      <c r="AT930" s="152" t="s">
        <v>154</v>
      </c>
      <c r="AU930" s="152" t="s">
        <v>152</v>
      </c>
      <c r="AV930" s="13" t="s">
        <v>152</v>
      </c>
      <c r="AW930" s="13" t="s">
        <v>34</v>
      </c>
      <c r="AX930" s="13" t="s">
        <v>78</v>
      </c>
      <c r="AY930" s="152" t="s">
        <v>144</v>
      </c>
    </row>
    <row r="931" spans="2:51" s="12" customFormat="1" ht="10.2">
      <c r="B931" s="144"/>
      <c r="D931" s="145" t="s">
        <v>154</v>
      </c>
      <c r="E931" s="146" t="s">
        <v>1</v>
      </c>
      <c r="F931" s="147" t="s">
        <v>262</v>
      </c>
      <c r="H931" s="146" t="s">
        <v>1</v>
      </c>
      <c r="I931" s="148"/>
      <c r="L931" s="144"/>
      <c r="M931" s="149"/>
      <c r="T931" s="150"/>
      <c r="AT931" s="146" t="s">
        <v>154</v>
      </c>
      <c r="AU931" s="146" t="s">
        <v>152</v>
      </c>
      <c r="AV931" s="12" t="s">
        <v>86</v>
      </c>
      <c r="AW931" s="12" t="s">
        <v>34</v>
      </c>
      <c r="AX931" s="12" t="s">
        <v>78</v>
      </c>
      <c r="AY931" s="146" t="s">
        <v>144</v>
      </c>
    </row>
    <row r="932" spans="2:51" s="13" customFormat="1" ht="10.2">
      <c r="B932" s="151"/>
      <c r="D932" s="145" t="s">
        <v>154</v>
      </c>
      <c r="E932" s="152" t="s">
        <v>1</v>
      </c>
      <c r="F932" s="153" t="s">
        <v>1122</v>
      </c>
      <c r="H932" s="154">
        <v>-3.03</v>
      </c>
      <c r="I932" s="155"/>
      <c r="L932" s="151"/>
      <c r="M932" s="156"/>
      <c r="T932" s="157"/>
      <c r="AT932" s="152" t="s">
        <v>154</v>
      </c>
      <c r="AU932" s="152" t="s">
        <v>152</v>
      </c>
      <c r="AV932" s="13" t="s">
        <v>152</v>
      </c>
      <c r="AW932" s="13" t="s">
        <v>34</v>
      </c>
      <c r="AX932" s="13" t="s">
        <v>78</v>
      </c>
      <c r="AY932" s="152" t="s">
        <v>144</v>
      </c>
    </row>
    <row r="933" spans="2:51" s="14" customFormat="1" ht="10.2">
      <c r="B933" s="158"/>
      <c r="D933" s="145" t="s">
        <v>154</v>
      </c>
      <c r="E933" s="159" t="s">
        <v>1</v>
      </c>
      <c r="F933" s="160" t="s">
        <v>158</v>
      </c>
      <c r="H933" s="161">
        <v>416.2020000000001</v>
      </c>
      <c r="I933" s="162"/>
      <c r="L933" s="158"/>
      <c r="M933" s="163"/>
      <c r="T933" s="164"/>
      <c r="AT933" s="159" t="s">
        <v>154</v>
      </c>
      <c r="AU933" s="159" t="s">
        <v>152</v>
      </c>
      <c r="AV933" s="14" t="s">
        <v>151</v>
      </c>
      <c r="AW933" s="14" t="s">
        <v>34</v>
      </c>
      <c r="AX933" s="14" t="s">
        <v>86</v>
      </c>
      <c r="AY933" s="159" t="s">
        <v>144</v>
      </c>
    </row>
    <row r="934" spans="2:65" s="1" customFormat="1" ht="24.15" customHeight="1">
      <c r="B934" s="31"/>
      <c r="C934" s="131" t="s">
        <v>508</v>
      </c>
      <c r="D934" s="131" t="s">
        <v>146</v>
      </c>
      <c r="E934" s="132" t="s">
        <v>1341</v>
      </c>
      <c r="F934" s="133" t="s">
        <v>1342</v>
      </c>
      <c r="G934" s="134" t="s">
        <v>206</v>
      </c>
      <c r="H934" s="135">
        <v>323.908</v>
      </c>
      <c r="I934" s="136"/>
      <c r="J934" s="137">
        <f>ROUND(I934*H934,2)</f>
        <v>0</v>
      </c>
      <c r="K934" s="133" t="s">
        <v>150</v>
      </c>
      <c r="L934" s="31"/>
      <c r="M934" s="138" t="s">
        <v>1</v>
      </c>
      <c r="N934" s="139" t="s">
        <v>44</v>
      </c>
      <c r="P934" s="140">
        <f>O934*H934</f>
        <v>0</v>
      </c>
      <c r="Q934" s="140">
        <v>0</v>
      </c>
      <c r="R934" s="140">
        <f>Q934*H934</f>
        <v>0</v>
      </c>
      <c r="S934" s="140">
        <v>0</v>
      </c>
      <c r="T934" s="141">
        <f>S934*H934</f>
        <v>0</v>
      </c>
      <c r="AR934" s="142" t="s">
        <v>240</v>
      </c>
      <c r="AT934" s="142" t="s">
        <v>146</v>
      </c>
      <c r="AU934" s="142" t="s">
        <v>152</v>
      </c>
      <c r="AY934" s="16" t="s">
        <v>144</v>
      </c>
      <c r="BE934" s="143">
        <f>IF(N934="základní",J934,0)</f>
        <v>0</v>
      </c>
      <c r="BF934" s="143">
        <f>IF(N934="snížená",J934,0)</f>
        <v>0</v>
      </c>
      <c r="BG934" s="143">
        <f>IF(N934="zákl. přenesená",J934,0)</f>
        <v>0</v>
      </c>
      <c r="BH934" s="143">
        <f>IF(N934="sníž. přenesená",J934,0)</f>
        <v>0</v>
      </c>
      <c r="BI934" s="143">
        <f>IF(N934="nulová",J934,0)</f>
        <v>0</v>
      </c>
      <c r="BJ934" s="16" t="s">
        <v>152</v>
      </c>
      <c r="BK934" s="143">
        <f>ROUND(I934*H934,2)</f>
        <v>0</v>
      </c>
      <c r="BL934" s="16" t="s">
        <v>240</v>
      </c>
      <c r="BM934" s="142" t="s">
        <v>1343</v>
      </c>
    </row>
    <row r="935" spans="2:51" s="12" customFormat="1" ht="10.2">
      <c r="B935" s="144"/>
      <c r="D935" s="145" t="s">
        <v>154</v>
      </c>
      <c r="E935" s="146" t="s">
        <v>1</v>
      </c>
      <c r="F935" s="147" t="s">
        <v>298</v>
      </c>
      <c r="H935" s="146" t="s">
        <v>1</v>
      </c>
      <c r="I935" s="148"/>
      <c r="L935" s="144"/>
      <c r="M935" s="149"/>
      <c r="T935" s="150"/>
      <c r="AT935" s="146" t="s">
        <v>154</v>
      </c>
      <c r="AU935" s="146" t="s">
        <v>152</v>
      </c>
      <c r="AV935" s="12" t="s">
        <v>86</v>
      </c>
      <c r="AW935" s="12" t="s">
        <v>34</v>
      </c>
      <c r="AX935" s="12" t="s">
        <v>78</v>
      </c>
      <c r="AY935" s="146" t="s">
        <v>144</v>
      </c>
    </row>
    <row r="936" spans="2:51" s="12" customFormat="1" ht="20.4">
      <c r="B936" s="144"/>
      <c r="D936" s="145" t="s">
        <v>154</v>
      </c>
      <c r="E936" s="146" t="s">
        <v>1</v>
      </c>
      <c r="F936" s="147" t="s">
        <v>1170</v>
      </c>
      <c r="H936" s="146" t="s">
        <v>1</v>
      </c>
      <c r="I936" s="148"/>
      <c r="L936" s="144"/>
      <c r="M936" s="149"/>
      <c r="T936" s="150"/>
      <c r="AT936" s="146" t="s">
        <v>154</v>
      </c>
      <c r="AU936" s="146" t="s">
        <v>152</v>
      </c>
      <c r="AV936" s="12" t="s">
        <v>86</v>
      </c>
      <c r="AW936" s="12" t="s">
        <v>34</v>
      </c>
      <c r="AX936" s="12" t="s">
        <v>78</v>
      </c>
      <c r="AY936" s="146" t="s">
        <v>144</v>
      </c>
    </row>
    <row r="937" spans="2:51" s="13" customFormat="1" ht="20.4">
      <c r="B937" s="151"/>
      <c r="D937" s="145" t="s">
        <v>154</v>
      </c>
      <c r="E937" s="152" t="s">
        <v>1</v>
      </c>
      <c r="F937" s="153" t="s">
        <v>1344</v>
      </c>
      <c r="H937" s="154">
        <v>27.598</v>
      </c>
      <c r="I937" s="155"/>
      <c r="L937" s="151"/>
      <c r="M937" s="156"/>
      <c r="T937" s="157"/>
      <c r="AT937" s="152" t="s">
        <v>154</v>
      </c>
      <c r="AU937" s="152" t="s">
        <v>152</v>
      </c>
      <c r="AV937" s="13" t="s">
        <v>152</v>
      </c>
      <c r="AW937" s="13" t="s">
        <v>34</v>
      </c>
      <c r="AX937" s="13" t="s">
        <v>78</v>
      </c>
      <c r="AY937" s="152" t="s">
        <v>144</v>
      </c>
    </row>
    <row r="938" spans="2:51" s="12" customFormat="1" ht="10.2">
      <c r="B938" s="144"/>
      <c r="D938" s="145" t="s">
        <v>154</v>
      </c>
      <c r="E938" s="146" t="s">
        <v>1</v>
      </c>
      <c r="F938" s="147" t="s">
        <v>300</v>
      </c>
      <c r="H938" s="146" t="s">
        <v>1</v>
      </c>
      <c r="I938" s="148"/>
      <c r="L938" s="144"/>
      <c r="M938" s="149"/>
      <c r="T938" s="150"/>
      <c r="AT938" s="146" t="s">
        <v>154</v>
      </c>
      <c r="AU938" s="146" t="s">
        <v>152</v>
      </c>
      <c r="AV938" s="12" t="s">
        <v>86</v>
      </c>
      <c r="AW938" s="12" t="s">
        <v>34</v>
      </c>
      <c r="AX938" s="12" t="s">
        <v>78</v>
      </c>
      <c r="AY938" s="146" t="s">
        <v>144</v>
      </c>
    </row>
    <row r="939" spans="2:51" s="12" customFormat="1" ht="20.4">
      <c r="B939" s="144"/>
      <c r="D939" s="145" t="s">
        <v>154</v>
      </c>
      <c r="E939" s="146" t="s">
        <v>1</v>
      </c>
      <c r="F939" s="147" t="s">
        <v>1170</v>
      </c>
      <c r="H939" s="146" t="s">
        <v>1</v>
      </c>
      <c r="I939" s="148"/>
      <c r="L939" s="144"/>
      <c r="M939" s="149"/>
      <c r="T939" s="150"/>
      <c r="AT939" s="146" t="s">
        <v>154</v>
      </c>
      <c r="AU939" s="146" t="s">
        <v>152</v>
      </c>
      <c r="AV939" s="12" t="s">
        <v>86</v>
      </c>
      <c r="AW939" s="12" t="s">
        <v>34</v>
      </c>
      <c r="AX939" s="12" t="s">
        <v>78</v>
      </c>
      <c r="AY939" s="146" t="s">
        <v>144</v>
      </c>
    </row>
    <row r="940" spans="2:51" s="13" customFormat="1" ht="30.6">
      <c r="B940" s="151"/>
      <c r="D940" s="145" t="s">
        <v>154</v>
      </c>
      <c r="E940" s="152" t="s">
        <v>1</v>
      </c>
      <c r="F940" s="153" t="s">
        <v>1345</v>
      </c>
      <c r="H940" s="154">
        <v>55.576</v>
      </c>
      <c r="I940" s="155"/>
      <c r="L940" s="151"/>
      <c r="M940" s="156"/>
      <c r="T940" s="157"/>
      <c r="AT940" s="152" t="s">
        <v>154</v>
      </c>
      <c r="AU940" s="152" t="s">
        <v>152</v>
      </c>
      <c r="AV940" s="13" t="s">
        <v>152</v>
      </c>
      <c r="AW940" s="13" t="s">
        <v>34</v>
      </c>
      <c r="AX940" s="13" t="s">
        <v>78</v>
      </c>
      <c r="AY940" s="152" t="s">
        <v>144</v>
      </c>
    </row>
    <row r="941" spans="2:51" s="12" customFormat="1" ht="10.2">
      <c r="B941" s="144"/>
      <c r="D941" s="145" t="s">
        <v>154</v>
      </c>
      <c r="E941" s="146" t="s">
        <v>1</v>
      </c>
      <c r="F941" s="147" t="s">
        <v>302</v>
      </c>
      <c r="H941" s="146" t="s">
        <v>1</v>
      </c>
      <c r="I941" s="148"/>
      <c r="L941" s="144"/>
      <c r="M941" s="149"/>
      <c r="T941" s="150"/>
      <c r="AT941" s="146" t="s">
        <v>154</v>
      </c>
      <c r="AU941" s="146" t="s">
        <v>152</v>
      </c>
      <c r="AV941" s="12" t="s">
        <v>86</v>
      </c>
      <c r="AW941" s="12" t="s">
        <v>34</v>
      </c>
      <c r="AX941" s="12" t="s">
        <v>78</v>
      </c>
      <c r="AY941" s="146" t="s">
        <v>144</v>
      </c>
    </row>
    <row r="942" spans="2:51" s="12" customFormat="1" ht="20.4">
      <c r="B942" s="144"/>
      <c r="D942" s="145" t="s">
        <v>154</v>
      </c>
      <c r="E942" s="146" t="s">
        <v>1</v>
      </c>
      <c r="F942" s="147" t="s">
        <v>1170</v>
      </c>
      <c r="H942" s="146" t="s">
        <v>1</v>
      </c>
      <c r="I942" s="148"/>
      <c r="L942" s="144"/>
      <c r="M942" s="149"/>
      <c r="T942" s="150"/>
      <c r="AT942" s="146" t="s">
        <v>154</v>
      </c>
      <c r="AU942" s="146" t="s">
        <v>152</v>
      </c>
      <c r="AV942" s="12" t="s">
        <v>86</v>
      </c>
      <c r="AW942" s="12" t="s">
        <v>34</v>
      </c>
      <c r="AX942" s="12" t="s">
        <v>78</v>
      </c>
      <c r="AY942" s="146" t="s">
        <v>144</v>
      </c>
    </row>
    <row r="943" spans="2:51" s="13" customFormat="1" ht="30.6">
      <c r="B943" s="151"/>
      <c r="D943" s="145" t="s">
        <v>154</v>
      </c>
      <c r="E943" s="152" t="s">
        <v>1</v>
      </c>
      <c r="F943" s="153" t="s">
        <v>1346</v>
      </c>
      <c r="H943" s="154">
        <v>60.918</v>
      </c>
      <c r="I943" s="155"/>
      <c r="L943" s="151"/>
      <c r="M943" s="156"/>
      <c r="T943" s="157"/>
      <c r="AT943" s="152" t="s">
        <v>154</v>
      </c>
      <c r="AU943" s="152" t="s">
        <v>152</v>
      </c>
      <c r="AV943" s="13" t="s">
        <v>152</v>
      </c>
      <c r="AW943" s="13" t="s">
        <v>34</v>
      </c>
      <c r="AX943" s="13" t="s">
        <v>78</v>
      </c>
      <c r="AY943" s="152" t="s">
        <v>144</v>
      </c>
    </row>
    <row r="944" spans="2:51" s="12" customFormat="1" ht="10.2">
      <c r="B944" s="144"/>
      <c r="D944" s="145" t="s">
        <v>154</v>
      </c>
      <c r="E944" s="146" t="s">
        <v>1</v>
      </c>
      <c r="F944" s="147" t="s">
        <v>304</v>
      </c>
      <c r="H944" s="146" t="s">
        <v>1</v>
      </c>
      <c r="I944" s="148"/>
      <c r="L944" s="144"/>
      <c r="M944" s="149"/>
      <c r="T944" s="150"/>
      <c r="AT944" s="146" t="s">
        <v>154</v>
      </c>
      <c r="AU944" s="146" t="s">
        <v>152</v>
      </c>
      <c r="AV944" s="12" t="s">
        <v>86</v>
      </c>
      <c r="AW944" s="12" t="s">
        <v>34</v>
      </c>
      <c r="AX944" s="12" t="s">
        <v>78</v>
      </c>
      <c r="AY944" s="146" t="s">
        <v>144</v>
      </c>
    </row>
    <row r="945" spans="2:51" s="12" customFormat="1" ht="20.4">
      <c r="B945" s="144"/>
      <c r="D945" s="145" t="s">
        <v>154</v>
      </c>
      <c r="E945" s="146" t="s">
        <v>1</v>
      </c>
      <c r="F945" s="147" t="s">
        <v>1170</v>
      </c>
      <c r="H945" s="146" t="s">
        <v>1</v>
      </c>
      <c r="I945" s="148"/>
      <c r="L945" s="144"/>
      <c r="M945" s="149"/>
      <c r="T945" s="150"/>
      <c r="AT945" s="146" t="s">
        <v>154</v>
      </c>
      <c r="AU945" s="146" t="s">
        <v>152</v>
      </c>
      <c r="AV945" s="12" t="s">
        <v>86</v>
      </c>
      <c r="AW945" s="12" t="s">
        <v>34</v>
      </c>
      <c r="AX945" s="12" t="s">
        <v>78</v>
      </c>
      <c r="AY945" s="146" t="s">
        <v>144</v>
      </c>
    </row>
    <row r="946" spans="2:51" s="13" customFormat="1" ht="30.6">
      <c r="B946" s="151"/>
      <c r="D946" s="145" t="s">
        <v>154</v>
      </c>
      <c r="E946" s="152" t="s">
        <v>1</v>
      </c>
      <c r="F946" s="153" t="s">
        <v>1347</v>
      </c>
      <c r="H946" s="154">
        <v>60.942</v>
      </c>
      <c r="I946" s="155"/>
      <c r="L946" s="151"/>
      <c r="M946" s="156"/>
      <c r="T946" s="157"/>
      <c r="AT946" s="152" t="s">
        <v>154</v>
      </c>
      <c r="AU946" s="152" t="s">
        <v>152</v>
      </c>
      <c r="AV946" s="13" t="s">
        <v>152</v>
      </c>
      <c r="AW946" s="13" t="s">
        <v>34</v>
      </c>
      <c r="AX946" s="13" t="s">
        <v>78</v>
      </c>
      <c r="AY946" s="152" t="s">
        <v>144</v>
      </c>
    </row>
    <row r="947" spans="2:51" s="12" customFormat="1" ht="10.2">
      <c r="B947" s="144"/>
      <c r="D947" s="145" t="s">
        <v>154</v>
      </c>
      <c r="E947" s="146" t="s">
        <v>1</v>
      </c>
      <c r="F947" s="147" t="s">
        <v>306</v>
      </c>
      <c r="H947" s="146" t="s">
        <v>1</v>
      </c>
      <c r="I947" s="148"/>
      <c r="L947" s="144"/>
      <c r="M947" s="149"/>
      <c r="T947" s="150"/>
      <c r="AT947" s="146" t="s">
        <v>154</v>
      </c>
      <c r="AU947" s="146" t="s">
        <v>152</v>
      </c>
      <c r="AV947" s="12" t="s">
        <v>86</v>
      </c>
      <c r="AW947" s="12" t="s">
        <v>34</v>
      </c>
      <c r="AX947" s="12" t="s">
        <v>78</v>
      </c>
      <c r="AY947" s="146" t="s">
        <v>144</v>
      </c>
    </row>
    <row r="948" spans="2:51" s="12" customFormat="1" ht="20.4">
      <c r="B948" s="144"/>
      <c r="D948" s="145" t="s">
        <v>154</v>
      </c>
      <c r="E948" s="146" t="s">
        <v>1</v>
      </c>
      <c r="F948" s="147" t="s">
        <v>1170</v>
      </c>
      <c r="H948" s="146" t="s">
        <v>1</v>
      </c>
      <c r="I948" s="148"/>
      <c r="L948" s="144"/>
      <c r="M948" s="149"/>
      <c r="T948" s="150"/>
      <c r="AT948" s="146" t="s">
        <v>154</v>
      </c>
      <c r="AU948" s="146" t="s">
        <v>152</v>
      </c>
      <c r="AV948" s="12" t="s">
        <v>86</v>
      </c>
      <c r="AW948" s="12" t="s">
        <v>34</v>
      </c>
      <c r="AX948" s="12" t="s">
        <v>78</v>
      </c>
      <c r="AY948" s="146" t="s">
        <v>144</v>
      </c>
    </row>
    <row r="949" spans="2:51" s="13" customFormat="1" ht="30.6">
      <c r="B949" s="151"/>
      <c r="D949" s="145" t="s">
        <v>154</v>
      </c>
      <c r="E949" s="152" t="s">
        <v>1</v>
      </c>
      <c r="F949" s="153" t="s">
        <v>1348</v>
      </c>
      <c r="H949" s="154">
        <v>55.826</v>
      </c>
      <c r="I949" s="155"/>
      <c r="L949" s="151"/>
      <c r="M949" s="156"/>
      <c r="T949" s="157"/>
      <c r="AT949" s="152" t="s">
        <v>154</v>
      </c>
      <c r="AU949" s="152" t="s">
        <v>152</v>
      </c>
      <c r="AV949" s="13" t="s">
        <v>152</v>
      </c>
      <c r="AW949" s="13" t="s">
        <v>34</v>
      </c>
      <c r="AX949" s="13" t="s">
        <v>78</v>
      </c>
      <c r="AY949" s="152" t="s">
        <v>144</v>
      </c>
    </row>
    <row r="950" spans="2:51" s="12" customFormat="1" ht="10.2">
      <c r="B950" s="144"/>
      <c r="D950" s="145" t="s">
        <v>154</v>
      </c>
      <c r="E950" s="146" t="s">
        <v>1</v>
      </c>
      <c r="F950" s="147" t="s">
        <v>294</v>
      </c>
      <c r="H950" s="146" t="s">
        <v>1</v>
      </c>
      <c r="I950" s="148"/>
      <c r="L950" s="144"/>
      <c r="M950" s="149"/>
      <c r="T950" s="150"/>
      <c r="AT950" s="146" t="s">
        <v>154</v>
      </c>
      <c r="AU950" s="146" t="s">
        <v>152</v>
      </c>
      <c r="AV950" s="12" t="s">
        <v>86</v>
      </c>
      <c r="AW950" s="12" t="s">
        <v>34</v>
      </c>
      <c r="AX950" s="12" t="s">
        <v>78</v>
      </c>
      <c r="AY950" s="146" t="s">
        <v>144</v>
      </c>
    </row>
    <row r="951" spans="2:51" s="12" customFormat="1" ht="20.4">
      <c r="B951" s="144"/>
      <c r="D951" s="145" t="s">
        <v>154</v>
      </c>
      <c r="E951" s="146" t="s">
        <v>1</v>
      </c>
      <c r="F951" s="147" t="s">
        <v>1170</v>
      </c>
      <c r="H951" s="146" t="s">
        <v>1</v>
      </c>
      <c r="I951" s="148"/>
      <c r="L951" s="144"/>
      <c r="M951" s="149"/>
      <c r="T951" s="150"/>
      <c r="AT951" s="146" t="s">
        <v>154</v>
      </c>
      <c r="AU951" s="146" t="s">
        <v>152</v>
      </c>
      <c r="AV951" s="12" t="s">
        <v>86</v>
      </c>
      <c r="AW951" s="12" t="s">
        <v>34</v>
      </c>
      <c r="AX951" s="12" t="s">
        <v>78</v>
      </c>
      <c r="AY951" s="146" t="s">
        <v>144</v>
      </c>
    </row>
    <row r="952" spans="2:51" s="13" customFormat="1" ht="20.4">
      <c r="B952" s="151"/>
      <c r="D952" s="145" t="s">
        <v>154</v>
      </c>
      <c r="E952" s="152" t="s">
        <v>1</v>
      </c>
      <c r="F952" s="153" t="s">
        <v>1349</v>
      </c>
      <c r="H952" s="154">
        <v>63.048</v>
      </c>
      <c r="I952" s="155"/>
      <c r="L952" s="151"/>
      <c r="M952" s="156"/>
      <c r="T952" s="157"/>
      <c r="AT952" s="152" t="s">
        <v>154</v>
      </c>
      <c r="AU952" s="152" t="s">
        <v>152</v>
      </c>
      <c r="AV952" s="13" t="s">
        <v>152</v>
      </c>
      <c r="AW952" s="13" t="s">
        <v>34</v>
      </c>
      <c r="AX952" s="13" t="s">
        <v>78</v>
      </c>
      <c r="AY952" s="152" t="s">
        <v>144</v>
      </c>
    </row>
    <row r="953" spans="2:51" s="14" customFormat="1" ht="10.2">
      <c r="B953" s="158"/>
      <c r="D953" s="145" t="s">
        <v>154</v>
      </c>
      <c r="E953" s="159" t="s">
        <v>1</v>
      </c>
      <c r="F953" s="160" t="s">
        <v>158</v>
      </c>
      <c r="H953" s="161">
        <v>323.908</v>
      </c>
      <c r="I953" s="162"/>
      <c r="L953" s="158"/>
      <c r="M953" s="163"/>
      <c r="T953" s="164"/>
      <c r="AT953" s="159" t="s">
        <v>154</v>
      </c>
      <c r="AU953" s="159" t="s">
        <v>152</v>
      </c>
      <c r="AV953" s="14" t="s">
        <v>151</v>
      </c>
      <c r="AW953" s="14" t="s">
        <v>34</v>
      </c>
      <c r="AX953" s="14" t="s">
        <v>86</v>
      </c>
      <c r="AY953" s="159" t="s">
        <v>144</v>
      </c>
    </row>
    <row r="954" spans="2:65" s="1" customFormat="1" ht="16.5" customHeight="1">
      <c r="B954" s="31"/>
      <c r="C954" s="168" t="s">
        <v>513</v>
      </c>
      <c r="D954" s="168" t="s">
        <v>275</v>
      </c>
      <c r="E954" s="169" t="s">
        <v>1350</v>
      </c>
      <c r="F954" s="170" t="s">
        <v>1351</v>
      </c>
      <c r="G954" s="171" t="s">
        <v>206</v>
      </c>
      <c r="H954" s="172">
        <v>340.103</v>
      </c>
      <c r="I954" s="173"/>
      <c r="J954" s="174">
        <f>ROUND(I954*H954,2)</f>
        <v>0</v>
      </c>
      <c r="K954" s="170" t="s">
        <v>271</v>
      </c>
      <c r="L954" s="175"/>
      <c r="M954" s="176" t="s">
        <v>1</v>
      </c>
      <c r="N954" s="177" t="s">
        <v>44</v>
      </c>
      <c r="P954" s="140">
        <f>O954*H954</f>
        <v>0</v>
      </c>
      <c r="Q954" s="140">
        <v>0</v>
      </c>
      <c r="R954" s="140">
        <f>Q954*H954</f>
        <v>0</v>
      </c>
      <c r="S954" s="140">
        <v>0</v>
      </c>
      <c r="T954" s="141">
        <f>S954*H954</f>
        <v>0</v>
      </c>
      <c r="AR954" s="142" t="s">
        <v>355</v>
      </c>
      <c r="AT954" s="142" t="s">
        <v>275</v>
      </c>
      <c r="AU954" s="142" t="s">
        <v>152</v>
      </c>
      <c r="AY954" s="16" t="s">
        <v>144</v>
      </c>
      <c r="BE954" s="143">
        <f>IF(N954="základní",J954,0)</f>
        <v>0</v>
      </c>
      <c r="BF954" s="143">
        <f>IF(N954="snížená",J954,0)</f>
        <v>0</v>
      </c>
      <c r="BG954" s="143">
        <f>IF(N954="zákl. přenesená",J954,0)</f>
        <v>0</v>
      </c>
      <c r="BH954" s="143">
        <f>IF(N954="sníž. přenesená",J954,0)</f>
        <v>0</v>
      </c>
      <c r="BI954" s="143">
        <f>IF(N954="nulová",J954,0)</f>
        <v>0</v>
      </c>
      <c r="BJ954" s="16" t="s">
        <v>152</v>
      </c>
      <c r="BK954" s="143">
        <f>ROUND(I954*H954,2)</f>
        <v>0</v>
      </c>
      <c r="BL954" s="16" t="s">
        <v>240</v>
      </c>
      <c r="BM954" s="142" t="s">
        <v>1352</v>
      </c>
    </row>
    <row r="955" spans="2:51" s="13" customFormat="1" ht="10.2">
      <c r="B955" s="151"/>
      <c r="D955" s="145" t="s">
        <v>154</v>
      </c>
      <c r="E955" s="152" t="s">
        <v>1</v>
      </c>
      <c r="F955" s="153" t="s">
        <v>1353</v>
      </c>
      <c r="H955" s="154">
        <v>340.103</v>
      </c>
      <c r="I955" s="155"/>
      <c r="L955" s="151"/>
      <c r="M955" s="156"/>
      <c r="T955" s="157"/>
      <c r="AT955" s="152" t="s">
        <v>154</v>
      </c>
      <c r="AU955" s="152" t="s">
        <v>152</v>
      </c>
      <c r="AV955" s="13" t="s">
        <v>152</v>
      </c>
      <c r="AW955" s="13" t="s">
        <v>34</v>
      </c>
      <c r="AX955" s="13" t="s">
        <v>86</v>
      </c>
      <c r="AY955" s="152" t="s">
        <v>144</v>
      </c>
    </row>
    <row r="956" spans="2:65" s="1" customFormat="1" ht="24.15" customHeight="1">
      <c r="B956" s="31"/>
      <c r="C956" s="131" t="s">
        <v>518</v>
      </c>
      <c r="D956" s="131" t="s">
        <v>146</v>
      </c>
      <c r="E956" s="132" t="s">
        <v>1354</v>
      </c>
      <c r="F956" s="133" t="s">
        <v>1355</v>
      </c>
      <c r="G956" s="134" t="s">
        <v>149</v>
      </c>
      <c r="H956" s="135">
        <v>223.007</v>
      </c>
      <c r="I956" s="136"/>
      <c r="J956" s="137">
        <f>ROUND(I956*H956,2)</f>
        <v>0</v>
      </c>
      <c r="K956" s="133" t="s">
        <v>150</v>
      </c>
      <c r="L956" s="31"/>
      <c r="M956" s="138" t="s">
        <v>1</v>
      </c>
      <c r="N956" s="139" t="s">
        <v>44</v>
      </c>
      <c r="P956" s="140">
        <f>O956*H956</f>
        <v>0</v>
      </c>
      <c r="Q956" s="140">
        <v>0</v>
      </c>
      <c r="R956" s="140">
        <f>Q956*H956</f>
        <v>0</v>
      </c>
      <c r="S956" s="140">
        <v>0</v>
      </c>
      <c r="T956" s="141">
        <f>S956*H956</f>
        <v>0</v>
      </c>
      <c r="AR956" s="142" t="s">
        <v>240</v>
      </c>
      <c r="AT956" s="142" t="s">
        <v>146</v>
      </c>
      <c r="AU956" s="142" t="s">
        <v>152</v>
      </c>
      <c r="AY956" s="16" t="s">
        <v>144</v>
      </c>
      <c r="BE956" s="143">
        <f>IF(N956="základní",J956,0)</f>
        <v>0</v>
      </c>
      <c r="BF956" s="143">
        <f>IF(N956="snížená",J956,0)</f>
        <v>0</v>
      </c>
      <c r="BG956" s="143">
        <f>IF(N956="zákl. přenesená",J956,0)</f>
        <v>0</v>
      </c>
      <c r="BH956" s="143">
        <f>IF(N956="sníž. přenesená",J956,0)</f>
        <v>0</v>
      </c>
      <c r="BI956" s="143">
        <f>IF(N956="nulová",J956,0)</f>
        <v>0</v>
      </c>
      <c r="BJ956" s="16" t="s">
        <v>152</v>
      </c>
      <c r="BK956" s="143">
        <f>ROUND(I956*H956,2)</f>
        <v>0</v>
      </c>
      <c r="BL956" s="16" t="s">
        <v>240</v>
      </c>
      <c r="BM956" s="142" t="s">
        <v>1356</v>
      </c>
    </row>
    <row r="957" spans="2:51" s="12" customFormat="1" ht="10.2">
      <c r="B957" s="144"/>
      <c r="D957" s="145" t="s">
        <v>154</v>
      </c>
      <c r="E957" s="146" t="s">
        <v>1</v>
      </c>
      <c r="F957" s="147" t="s">
        <v>298</v>
      </c>
      <c r="H957" s="146" t="s">
        <v>1</v>
      </c>
      <c r="I957" s="148"/>
      <c r="L957" s="144"/>
      <c r="M957" s="149"/>
      <c r="T957" s="150"/>
      <c r="AT957" s="146" t="s">
        <v>154</v>
      </c>
      <c r="AU957" s="146" t="s">
        <v>152</v>
      </c>
      <c r="AV957" s="12" t="s">
        <v>86</v>
      </c>
      <c r="AW957" s="12" t="s">
        <v>34</v>
      </c>
      <c r="AX957" s="12" t="s">
        <v>78</v>
      </c>
      <c r="AY957" s="146" t="s">
        <v>144</v>
      </c>
    </row>
    <row r="958" spans="2:51" s="12" customFormat="1" ht="20.4">
      <c r="B958" s="144"/>
      <c r="D958" s="145" t="s">
        <v>154</v>
      </c>
      <c r="E958" s="146" t="s">
        <v>1</v>
      </c>
      <c r="F958" s="147" t="s">
        <v>1254</v>
      </c>
      <c r="H958" s="146" t="s">
        <v>1</v>
      </c>
      <c r="I958" s="148"/>
      <c r="L958" s="144"/>
      <c r="M958" s="149"/>
      <c r="T958" s="150"/>
      <c r="AT958" s="146" t="s">
        <v>154</v>
      </c>
      <c r="AU958" s="146" t="s">
        <v>152</v>
      </c>
      <c r="AV958" s="12" t="s">
        <v>86</v>
      </c>
      <c r="AW958" s="12" t="s">
        <v>34</v>
      </c>
      <c r="AX958" s="12" t="s">
        <v>78</v>
      </c>
      <c r="AY958" s="146" t="s">
        <v>144</v>
      </c>
    </row>
    <row r="959" spans="2:51" s="12" customFormat="1" ht="10.2">
      <c r="B959" s="144"/>
      <c r="D959" s="145" t="s">
        <v>154</v>
      </c>
      <c r="E959" s="146" t="s">
        <v>1</v>
      </c>
      <c r="F959" s="147" t="s">
        <v>1253</v>
      </c>
      <c r="H959" s="146" t="s">
        <v>1</v>
      </c>
      <c r="I959" s="148"/>
      <c r="L959" s="144"/>
      <c r="M959" s="149"/>
      <c r="T959" s="150"/>
      <c r="AT959" s="146" t="s">
        <v>154</v>
      </c>
      <c r="AU959" s="146" t="s">
        <v>152</v>
      </c>
      <c r="AV959" s="12" t="s">
        <v>86</v>
      </c>
      <c r="AW959" s="12" t="s">
        <v>34</v>
      </c>
      <c r="AX959" s="12" t="s">
        <v>78</v>
      </c>
      <c r="AY959" s="146" t="s">
        <v>144</v>
      </c>
    </row>
    <row r="960" spans="2:51" s="13" customFormat="1" ht="10.2">
      <c r="B960" s="151"/>
      <c r="D960" s="145" t="s">
        <v>154</v>
      </c>
      <c r="E960" s="152" t="s">
        <v>1</v>
      </c>
      <c r="F960" s="153" t="s">
        <v>1357</v>
      </c>
      <c r="H960" s="154">
        <v>8.18</v>
      </c>
      <c r="I960" s="155"/>
      <c r="L960" s="151"/>
      <c r="M960" s="156"/>
      <c r="T960" s="157"/>
      <c r="AT960" s="152" t="s">
        <v>154</v>
      </c>
      <c r="AU960" s="152" t="s">
        <v>152</v>
      </c>
      <c r="AV960" s="13" t="s">
        <v>152</v>
      </c>
      <c r="AW960" s="13" t="s">
        <v>34</v>
      </c>
      <c r="AX960" s="13" t="s">
        <v>78</v>
      </c>
      <c r="AY960" s="152" t="s">
        <v>144</v>
      </c>
    </row>
    <row r="961" spans="2:51" s="12" customFormat="1" ht="10.2">
      <c r="B961" s="144"/>
      <c r="D961" s="145" t="s">
        <v>154</v>
      </c>
      <c r="E961" s="146" t="s">
        <v>1</v>
      </c>
      <c r="F961" s="147" t="s">
        <v>1168</v>
      </c>
      <c r="H961" s="146" t="s">
        <v>1</v>
      </c>
      <c r="I961" s="148"/>
      <c r="L961" s="144"/>
      <c r="M961" s="149"/>
      <c r="T961" s="150"/>
      <c r="AT961" s="146" t="s">
        <v>154</v>
      </c>
      <c r="AU961" s="146" t="s">
        <v>152</v>
      </c>
      <c r="AV961" s="12" t="s">
        <v>86</v>
      </c>
      <c r="AW961" s="12" t="s">
        <v>34</v>
      </c>
      <c r="AX961" s="12" t="s">
        <v>78</v>
      </c>
      <c r="AY961" s="146" t="s">
        <v>144</v>
      </c>
    </row>
    <row r="962" spans="2:51" s="13" customFormat="1" ht="20.4">
      <c r="B962" s="151"/>
      <c r="D962" s="145" t="s">
        <v>154</v>
      </c>
      <c r="E962" s="152" t="s">
        <v>1</v>
      </c>
      <c r="F962" s="153" t="s">
        <v>1358</v>
      </c>
      <c r="H962" s="154">
        <v>13.93</v>
      </c>
      <c r="I962" s="155"/>
      <c r="L962" s="151"/>
      <c r="M962" s="156"/>
      <c r="T962" s="157"/>
      <c r="AT962" s="152" t="s">
        <v>154</v>
      </c>
      <c r="AU962" s="152" t="s">
        <v>152</v>
      </c>
      <c r="AV962" s="13" t="s">
        <v>152</v>
      </c>
      <c r="AW962" s="13" t="s">
        <v>34</v>
      </c>
      <c r="AX962" s="13" t="s">
        <v>78</v>
      </c>
      <c r="AY962" s="152" t="s">
        <v>144</v>
      </c>
    </row>
    <row r="963" spans="2:51" s="12" customFormat="1" ht="20.4">
      <c r="B963" s="144"/>
      <c r="D963" s="145" t="s">
        <v>154</v>
      </c>
      <c r="E963" s="146" t="s">
        <v>1</v>
      </c>
      <c r="F963" s="147" t="s">
        <v>1170</v>
      </c>
      <c r="H963" s="146" t="s">
        <v>1</v>
      </c>
      <c r="I963" s="148"/>
      <c r="L963" s="144"/>
      <c r="M963" s="149"/>
      <c r="T963" s="150"/>
      <c r="AT963" s="146" t="s">
        <v>154</v>
      </c>
      <c r="AU963" s="146" t="s">
        <v>152</v>
      </c>
      <c r="AV963" s="12" t="s">
        <v>86</v>
      </c>
      <c r="AW963" s="12" t="s">
        <v>34</v>
      </c>
      <c r="AX963" s="12" t="s">
        <v>78</v>
      </c>
      <c r="AY963" s="146" t="s">
        <v>144</v>
      </c>
    </row>
    <row r="964" spans="2:51" s="12" customFormat="1" ht="10.2">
      <c r="B964" s="144"/>
      <c r="D964" s="145" t="s">
        <v>154</v>
      </c>
      <c r="E964" s="146" t="s">
        <v>1</v>
      </c>
      <c r="F964" s="147" t="s">
        <v>298</v>
      </c>
      <c r="H964" s="146" t="s">
        <v>1</v>
      </c>
      <c r="I964" s="148"/>
      <c r="L964" s="144"/>
      <c r="M964" s="149"/>
      <c r="T964" s="150"/>
      <c r="AT964" s="146" t="s">
        <v>154</v>
      </c>
      <c r="AU964" s="146" t="s">
        <v>152</v>
      </c>
      <c r="AV964" s="12" t="s">
        <v>86</v>
      </c>
      <c r="AW964" s="12" t="s">
        <v>34</v>
      </c>
      <c r="AX964" s="12" t="s">
        <v>78</v>
      </c>
      <c r="AY964" s="146" t="s">
        <v>144</v>
      </c>
    </row>
    <row r="965" spans="2:51" s="12" customFormat="1" ht="10.2">
      <c r="B965" s="144"/>
      <c r="D965" s="145" t="s">
        <v>154</v>
      </c>
      <c r="E965" s="146" t="s">
        <v>1</v>
      </c>
      <c r="F965" s="147" t="s">
        <v>1253</v>
      </c>
      <c r="H965" s="146" t="s">
        <v>1</v>
      </c>
      <c r="I965" s="148"/>
      <c r="L965" s="144"/>
      <c r="M965" s="149"/>
      <c r="T965" s="150"/>
      <c r="AT965" s="146" t="s">
        <v>154</v>
      </c>
      <c r="AU965" s="146" t="s">
        <v>152</v>
      </c>
      <c r="AV965" s="12" t="s">
        <v>86</v>
      </c>
      <c r="AW965" s="12" t="s">
        <v>34</v>
      </c>
      <c r="AX965" s="12" t="s">
        <v>78</v>
      </c>
      <c r="AY965" s="146" t="s">
        <v>144</v>
      </c>
    </row>
    <row r="966" spans="2:51" s="13" customFormat="1" ht="10.2">
      <c r="B966" s="151"/>
      <c r="D966" s="145" t="s">
        <v>154</v>
      </c>
      <c r="E966" s="152" t="s">
        <v>1</v>
      </c>
      <c r="F966" s="153" t="s">
        <v>1359</v>
      </c>
      <c r="H966" s="154">
        <v>10.285</v>
      </c>
      <c r="I966" s="155"/>
      <c r="L966" s="151"/>
      <c r="M966" s="156"/>
      <c r="T966" s="157"/>
      <c r="AT966" s="152" t="s">
        <v>154</v>
      </c>
      <c r="AU966" s="152" t="s">
        <v>152</v>
      </c>
      <c r="AV966" s="13" t="s">
        <v>152</v>
      </c>
      <c r="AW966" s="13" t="s">
        <v>34</v>
      </c>
      <c r="AX966" s="13" t="s">
        <v>78</v>
      </c>
      <c r="AY966" s="152" t="s">
        <v>144</v>
      </c>
    </row>
    <row r="967" spans="2:51" s="12" customFormat="1" ht="10.2">
      <c r="B967" s="144"/>
      <c r="D967" s="145" t="s">
        <v>154</v>
      </c>
      <c r="E967" s="146" t="s">
        <v>1</v>
      </c>
      <c r="F967" s="147" t="s">
        <v>300</v>
      </c>
      <c r="H967" s="146" t="s">
        <v>1</v>
      </c>
      <c r="I967" s="148"/>
      <c r="L967" s="144"/>
      <c r="M967" s="149"/>
      <c r="T967" s="150"/>
      <c r="AT967" s="146" t="s">
        <v>154</v>
      </c>
      <c r="AU967" s="146" t="s">
        <v>152</v>
      </c>
      <c r="AV967" s="12" t="s">
        <v>86</v>
      </c>
      <c r="AW967" s="12" t="s">
        <v>34</v>
      </c>
      <c r="AX967" s="12" t="s">
        <v>78</v>
      </c>
      <c r="AY967" s="146" t="s">
        <v>144</v>
      </c>
    </row>
    <row r="968" spans="2:51" s="12" customFormat="1" ht="20.4">
      <c r="B968" s="144"/>
      <c r="D968" s="145" t="s">
        <v>154</v>
      </c>
      <c r="E968" s="146" t="s">
        <v>1</v>
      </c>
      <c r="F968" s="147" t="s">
        <v>1254</v>
      </c>
      <c r="H968" s="146" t="s">
        <v>1</v>
      </c>
      <c r="I968" s="148"/>
      <c r="L968" s="144"/>
      <c r="M968" s="149"/>
      <c r="T968" s="150"/>
      <c r="AT968" s="146" t="s">
        <v>154</v>
      </c>
      <c r="AU968" s="146" t="s">
        <v>152</v>
      </c>
      <c r="AV968" s="12" t="s">
        <v>86</v>
      </c>
      <c r="AW968" s="12" t="s">
        <v>34</v>
      </c>
      <c r="AX968" s="12" t="s">
        <v>78</v>
      </c>
      <c r="AY968" s="146" t="s">
        <v>144</v>
      </c>
    </row>
    <row r="969" spans="2:51" s="12" customFormat="1" ht="10.2">
      <c r="B969" s="144"/>
      <c r="D969" s="145" t="s">
        <v>154</v>
      </c>
      <c r="E969" s="146" t="s">
        <v>1</v>
      </c>
      <c r="F969" s="147" t="s">
        <v>1168</v>
      </c>
      <c r="H969" s="146" t="s">
        <v>1</v>
      </c>
      <c r="I969" s="148"/>
      <c r="L969" s="144"/>
      <c r="M969" s="149"/>
      <c r="T969" s="150"/>
      <c r="AT969" s="146" t="s">
        <v>154</v>
      </c>
      <c r="AU969" s="146" t="s">
        <v>152</v>
      </c>
      <c r="AV969" s="12" t="s">
        <v>86</v>
      </c>
      <c r="AW969" s="12" t="s">
        <v>34</v>
      </c>
      <c r="AX969" s="12" t="s">
        <v>78</v>
      </c>
      <c r="AY969" s="146" t="s">
        <v>144</v>
      </c>
    </row>
    <row r="970" spans="2:51" s="13" customFormat="1" ht="20.4">
      <c r="B970" s="151"/>
      <c r="D970" s="145" t="s">
        <v>154</v>
      </c>
      <c r="E970" s="152" t="s">
        <v>1</v>
      </c>
      <c r="F970" s="153" t="s">
        <v>1360</v>
      </c>
      <c r="H970" s="154">
        <v>20.248</v>
      </c>
      <c r="I970" s="155"/>
      <c r="L970" s="151"/>
      <c r="M970" s="156"/>
      <c r="T970" s="157"/>
      <c r="AT970" s="152" t="s">
        <v>154</v>
      </c>
      <c r="AU970" s="152" t="s">
        <v>152</v>
      </c>
      <c r="AV970" s="13" t="s">
        <v>152</v>
      </c>
      <c r="AW970" s="13" t="s">
        <v>34</v>
      </c>
      <c r="AX970" s="13" t="s">
        <v>78</v>
      </c>
      <c r="AY970" s="152" t="s">
        <v>144</v>
      </c>
    </row>
    <row r="971" spans="2:51" s="12" customFormat="1" ht="20.4">
      <c r="B971" s="144"/>
      <c r="D971" s="145" t="s">
        <v>154</v>
      </c>
      <c r="E971" s="146" t="s">
        <v>1</v>
      </c>
      <c r="F971" s="147" t="s">
        <v>1170</v>
      </c>
      <c r="H971" s="146" t="s">
        <v>1</v>
      </c>
      <c r="I971" s="148"/>
      <c r="L971" s="144"/>
      <c r="M971" s="149"/>
      <c r="T971" s="150"/>
      <c r="AT971" s="146" t="s">
        <v>154</v>
      </c>
      <c r="AU971" s="146" t="s">
        <v>152</v>
      </c>
      <c r="AV971" s="12" t="s">
        <v>86</v>
      </c>
      <c r="AW971" s="12" t="s">
        <v>34</v>
      </c>
      <c r="AX971" s="12" t="s">
        <v>78</v>
      </c>
      <c r="AY971" s="146" t="s">
        <v>144</v>
      </c>
    </row>
    <row r="972" spans="2:51" s="13" customFormat="1" ht="20.4">
      <c r="B972" s="151"/>
      <c r="D972" s="145" t="s">
        <v>154</v>
      </c>
      <c r="E972" s="152" t="s">
        <v>1</v>
      </c>
      <c r="F972" s="153" t="s">
        <v>1361</v>
      </c>
      <c r="H972" s="154">
        <v>21.383</v>
      </c>
      <c r="I972" s="155"/>
      <c r="L972" s="151"/>
      <c r="M972" s="156"/>
      <c r="T972" s="157"/>
      <c r="AT972" s="152" t="s">
        <v>154</v>
      </c>
      <c r="AU972" s="152" t="s">
        <v>152</v>
      </c>
      <c r="AV972" s="13" t="s">
        <v>152</v>
      </c>
      <c r="AW972" s="13" t="s">
        <v>34</v>
      </c>
      <c r="AX972" s="13" t="s">
        <v>78</v>
      </c>
      <c r="AY972" s="152" t="s">
        <v>144</v>
      </c>
    </row>
    <row r="973" spans="2:51" s="12" customFormat="1" ht="10.2">
      <c r="B973" s="144"/>
      <c r="D973" s="145" t="s">
        <v>154</v>
      </c>
      <c r="E973" s="146" t="s">
        <v>1</v>
      </c>
      <c r="F973" s="147" t="s">
        <v>302</v>
      </c>
      <c r="H973" s="146" t="s">
        <v>1</v>
      </c>
      <c r="I973" s="148"/>
      <c r="L973" s="144"/>
      <c r="M973" s="149"/>
      <c r="T973" s="150"/>
      <c r="AT973" s="146" t="s">
        <v>154</v>
      </c>
      <c r="AU973" s="146" t="s">
        <v>152</v>
      </c>
      <c r="AV973" s="12" t="s">
        <v>86</v>
      </c>
      <c r="AW973" s="12" t="s">
        <v>34</v>
      </c>
      <c r="AX973" s="12" t="s">
        <v>78</v>
      </c>
      <c r="AY973" s="146" t="s">
        <v>144</v>
      </c>
    </row>
    <row r="974" spans="2:51" s="12" customFormat="1" ht="20.4">
      <c r="B974" s="144"/>
      <c r="D974" s="145" t="s">
        <v>154</v>
      </c>
      <c r="E974" s="146" t="s">
        <v>1</v>
      </c>
      <c r="F974" s="147" t="s">
        <v>1254</v>
      </c>
      <c r="H974" s="146" t="s">
        <v>1</v>
      </c>
      <c r="I974" s="148"/>
      <c r="L974" s="144"/>
      <c r="M974" s="149"/>
      <c r="T974" s="150"/>
      <c r="AT974" s="146" t="s">
        <v>154</v>
      </c>
      <c r="AU974" s="146" t="s">
        <v>152</v>
      </c>
      <c r="AV974" s="12" t="s">
        <v>86</v>
      </c>
      <c r="AW974" s="12" t="s">
        <v>34</v>
      </c>
      <c r="AX974" s="12" t="s">
        <v>78</v>
      </c>
      <c r="AY974" s="146" t="s">
        <v>144</v>
      </c>
    </row>
    <row r="975" spans="2:51" s="12" customFormat="1" ht="10.2">
      <c r="B975" s="144"/>
      <c r="D975" s="145" t="s">
        <v>154</v>
      </c>
      <c r="E975" s="146" t="s">
        <v>1</v>
      </c>
      <c r="F975" s="147" t="s">
        <v>1168</v>
      </c>
      <c r="H975" s="146" t="s">
        <v>1</v>
      </c>
      <c r="I975" s="148"/>
      <c r="L975" s="144"/>
      <c r="M975" s="149"/>
      <c r="T975" s="150"/>
      <c r="AT975" s="146" t="s">
        <v>154</v>
      </c>
      <c r="AU975" s="146" t="s">
        <v>152</v>
      </c>
      <c r="AV975" s="12" t="s">
        <v>86</v>
      </c>
      <c r="AW975" s="12" t="s">
        <v>34</v>
      </c>
      <c r="AX975" s="12" t="s">
        <v>78</v>
      </c>
      <c r="AY975" s="146" t="s">
        <v>144</v>
      </c>
    </row>
    <row r="976" spans="2:51" s="13" customFormat="1" ht="20.4">
      <c r="B976" s="151"/>
      <c r="D976" s="145" t="s">
        <v>154</v>
      </c>
      <c r="E976" s="152" t="s">
        <v>1</v>
      </c>
      <c r="F976" s="153" t="s">
        <v>1362</v>
      </c>
      <c r="H976" s="154">
        <v>20.255</v>
      </c>
      <c r="I976" s="155"/>
      <c r="L976" s="151"/>
      <c r="M976" s="156"/>
      <c r="T976" s="157"/>
      <c r="AT976" s="152" t="s">
        <v>154</v>
      </c>
      <c r="AU976" s="152" t="s">
        <v>152</v>
      </c>
      <c r="AV976" s="13" t="s">
        <v>152</v>
      </c>
      <c r="AW976" s="13" t="s">
        <v>34</v>
      </c>
      <c r="AX976" s="13" t="s">
        <v>78</v>
      </c>
      <c r="AY976" s="152" t="s">
        <v>144</v>
      </c>
    </row>
    <row r="977" spans="2:51" s="12" customFormat="1" ht="20.4">
      <c r="B977" s="144"/>
      <c r="D977" s="145" t="s">
        <v>154</v>
      </c>
      <c r="E977" s="146" t="s">
        <v>1</v>
      </c>
      <c r="F977" s="147" t="s">
        <v>1170</v>
      </c>
      <c r="H977" s="146" t="s">
        <v>1</v>
      </c>
      <c r="I977" s="148"/>
      <c r="L977" s="144"/>
      <c r="M977" s="149"/>
      <c r="T977" s="150"/>
      <c r="AT977" s="146" t="s">
        <v>154</v>
      </c>
      <c r="AU977" s="146" t="s">
        <v>152</v>
      </c>
      <c r="AV977" s="12" t="s">
        <v>86</v>
      </c>
      <c r="AW977" s="12" t="s">
        <v>34</v>
      </c>
      <c r="AX977" s="12" t="s">
        <v>78</v>
      </c>
      <c r="AY977" s="146" t="s">
        <v>144</v>
      </c>
    </row>
    <row r="978" spans="2:51" s="13" customFormat="1" ht="20.4">
      <c r="B978" s="151"/>
      <c r="D978" s="145" t="s">
        <v>154</v>
      </c>
      <c r="E978" s="152" t="s">
        <v>1</v>
      </c>
      <c r="F978" s="153" t="s">
        <v>1363</v>
      </c>
      <c r="H978" s="154">
        <v>23.315</v>
      </c>
      <c r="I978" s="155"/>
      <c r="L978" s="151"/>
      <c r="M978" s="156"/>
      <c r="T978" s="157"/>
      <c r="AT978" s="152" t="s">
        <v>154</v>
      </c>
      <c r="AU978" s="152" t="s">
        <v>152</v>
      </c>
      <c r="AV978" s="13" t="s">
        <v>152</v>
      </c>
      <c r="AW978" s="13" t="s">
        <v>34</v>
      </c>
      <c r="AX978" s="13" t="s">
        <v>78</v>
      </c>
      <c r="AY978" s="152" t="s">
        <v>144</v>
      </c>
    </row>
    <row r="979" spans="2:51" s="12" customFormat="1" ht="10.2">
      <c r="B979" s="144"/>
      <c r="D979" s="145" t="s">
        <v>154</v>
      </c>
      <c r="E979" s="146" t="s">
        <v>1</v>
      </c>
      <c r="F979" s="147" t="s">
        <v>304</v>
      </c>
      <c r="H979" s="146" t="s">
        <v>1</v>
      </c>
      <c r="I979" s="148"/>
      <c r="L979" s="144"/>
      <c r="M979" s="149"/>
      <c r="T979" s="150"/>
      <c r="AT979" s="146" t="s">
        <v>154</v>
      </c>
      <c r="AU979" s="146" t="s">
        <v>152</v>
      </c>
      <c r="AV979" s="12" t="s">
        <v>86</v>
      </c>
      <c r="AW979" s="12" t="s">
        <v>34</v>
      </c>
      <c r="AX979" s="12" t="s">
        <v>78</v>
      </c>
      <c r="AY979" s="146" t="s">
        <v>144</v>
      </c>
    </row>
    <row r="980" spans="2:51" s="12" customFormat="1" ht="20.4">
      <c r="B980" s="144"/>
      <c r="D980" s="145" t="s">
        <v>154</v>
      </c>
      <c r="E980" s="146" t="s">
        <v>1</v>
      </c>
      <c r="F980" s="147" t="s">
        <v>1254</v>
      </c>
      <c r="H980" s="146" t="s">
        <v>1</v>
      </c>
      <c r="I980" s="148"/>
      <c r="L980" s="144"/>
      <c r="M980" s="149"/>
      <c r="T980" s="150"/>
      <c r="AT980" s="146" t="s">
        <v>154</v>
      </c>
      <c r="AU980" s="146" t="s">
        <v>152</v>
      </c>
      <c r="AV980" s="12" t="s">
        <v>86</v>
      </c>
      <c r="AW980" s="12" t="s">
        <v>34</v>
      </c>
      <c r="AX980" s="12" t="s">
        <v>78</v>
      </c>
      <c r="AY980" s="146" t="s">
        <v>144</v>
      </c>
    </row>
    <row r="981" spans="2:51" s="12" customFormat="1" ht="10.2">
      <c r="B981" s="144"/>
      <c r="D981" s="145" t="s">
        <v>154</v>
      </c>
      <c r="E981" s="146" t="s">
        <v>1</v>
      </c>
      <c r="F981" s="147" t="s">
        <v>1168</v>
      </c>
      <c r="H981" s="146" t="s">
        <v>1</v>
      </c>
      <c r="I981" s="148"/>
      <c r="L981" s="144"/>
      <c r="M981" s="149"/>
      <c r="T981" s="150"/>
      <c r="AT981" s="146" t="s">
        <v>154</v>
      </c>
      <c r="AU981" s="146" t="s">
        <v>152</v>
      </c>
      <c r="AV981" s="12" t="s">
        <v>86</v>
      </c>
      <c r="AW981" s="12" t="s">
        <v>34</v>
      </c>
      <c r="AX981" s="12" t="s">
        <v>78</v>
      </c>
      <c r="AY981" s="146" t="s">
        <v>144</v>
      </c>
    </row>
    <row r="982" spans="2:51" s="13" customFormat="1" ht="20.4">
      <c r="B982" s="151"/>
      <c r="D982" s="145" t="s">
        <v>154</v>
      </c>
      <c r="E982" s="152" t="s">
        <v>1</v>
      </c>
      <c r="F982" s="153" t="s">
        <v>1362</v>
      </c>
      <c r="H982" s="154">
        <v>20.255</v>
      </c>
      <c r="I982" s="155"/>
      <c r="L982" s="151"/>
      <c r="M982" s="156"/>
      <c r="T982" s="157"/>
      <c r="AT982" s="152" t="s">
        <v>154</v>
      </c>
      <c r="AU982" s="152" t="s">
        <v>152</v>
      </c>
      <c r="AV982" s="13" t="s">
        <v>152</v>
      </c>
      <c r="AW982" s="13" t="s">
        <v>34</v>
      </c>
      <c r="AX982" s="13" t="s">
        <v>78</v>
      </c>
      <c r="AY982" s="152" t="s">
        <v>144</v>
      </c>
    </row>
    <row r="983" spans="2:51" s="12" customFormat="1" ht="20.4">
      <c r="B983" s="144"/>
      <c r="D983" s="145" t="s">
        <v>154</v>
      </c>
      <c r="E983" s="146" t="s">
        <v>1</v>
      </c>
      <c r="F983" s="147" t="s">
        <v>1170</v>
      </c>
      <c r="H983" s="146" t="s">
        <v>1</v>
      </c>
      <c r="I983" s="148"/>
      <c r="L983" s="144"/>
      <c r="M983" s="149"/>
      <c r="T983" s="150"/>
      <c r="AT983" s="146" t="s">
        <v>154</v>
      </c>
      <c r="AU983" s="146" t="s">
        <v>152</v>
      </c>
      <c r="AV983" s="12" t="s">
        <v>86</v>
      </c>
      <c r="AW983" s="12" t="s">
        <v>34</v>
      </c>
      <c r="AX983" s="12" t="s">
        <v>78</v>
      </c>
      <c r="AY983" s="146" t="s">
        <v>144</v>
      </c>
    </row>
    <row r="984" spans="2:51" s="13" customFormat="1" ht="20.4">
      <c r="B984" s="151"/>
      <c r="D984" s="145" t="s">
        <v>154</v>
      </c>
      <c r="E984" s="152" t="s">
        <v>1</v>
      </c>
      <c r="F984" s="153" t="s">
        <v>1364</v>
      </c>
      <c r="H984" s="154">
        <v>23.346</v>
      </c>
      <c r="I984" s="155"/>
      <c r="L984" s="151"/>
      <c r="M984" s="156"/>
      <c r="T984" s="157"/>
      <c r="AT984" s="152" t="s">
        <v>154</v>
      </c>
      <c r="AU984" s="152" t="s">
        <v>152</v>
      </c>
      <c r="AV984" s="13" t="s">
        <v>152</v>
      </c>
      <c r="AW984" s="13" t="s">
        <v>34</v>
      </c>
      <c r="AX984" s="13" t="s">
        <v>78</v>
      </c>
      <c r="AY984" s="152" t="s">
        <v>144</v>
      </c>
    </row>
    <row r="985" spans="2:51" s="12" customFormat="1" ht="10.2">
      <c r="B985" s="144"/>
      <c r="D985" s="145" t="s">
        <v>154</v>
      </c>
      <c r="E985" s="146" t="s">
        <v>1</v>
      </c>
      <c r="F985" s="147" t="s">
        <v>306</v>
      </c>
      <c r="H985" s="146" t="s">
        <v>1</v>
      </c>
      <c r="I985" s="148"/>
      <c r="L985" s="144"/>
      <c r="M985" s="149"/>
      <c r="T985" s="150"/>
      <c r="AT985" s="146" t="s">
        <v>154</v>
      </c>
      <c r="AU985" s="146" t="s">
        <v>152</v>
      </c>
      <c r="AV985" s="12" t="s">
        <v>86</v>
      </c>
      <c r="AW985" s="12" t="s">
        <v>34</v>
      </c>
      <c r="AX985" s="12" t="s">
        <v>78</v>
      </c>
      <c r="AY985" s="146" t="s">
        <v>144</v>
      </c>
    </row>
    <row r="986" spans="2:51" s="12" customFormat="1" ht="20.4">
      <c r="B986" s="144"/>
      <c r="D986" s="145" t="s">
        <v>154</v>
      </c>
      <c r="E986" s="146" t="s">
        <v>1</v>
      </c>
      <c r="F986" s="147" t="s">
        <v>1254</v>
      </c>
      <c r="H986" s="146" t="s">
        <v>1</v>
      </c>
      <c r="I986" s="148"/>
      <c r="L986" s="144"/>
      <c r="M986" s="149"/>
      <c r="T986" s="150"/>
      <c r="AT986" s="146" t="s">
        <v>154</v>
      </c>
      <c r="AU986" s="146" t="s">
        <v>152</v>
      </c>
      <c r="AV986" s="12" t="s">
        <v>86</v>
      </c>
      <c r="AW986" s="12" t="s">
        <v>34</v>
      </c>
      <c r="AX986" s="12" t="s">
        <v>78</v>
      </c>
      <c r="AY986" s="146" t="s">
        <v>144</v>
      </c>
    </row>
    <row r="987" spans="2:51" s="12" customFormat="1" ht="10.2">
      <c r="B987" s="144"/>
      <c r="D987" s="145" t="s">
        <v>154</v>
      </c>
      <c r="E987" s="146" t="s">
        <v>1</v>
      </c>
      <c r="F987" s="147" t="s">
        <v>1168</v>
      </c>
      <c r="H987" s="146" t="s">
        <v>1</v>
      </c>
      <c r="I987" s="148"/>
      <c r="L987" s="144"/>
      <c r="M987" s="149"/>
      <c r="T987" s="150"/>
      <c r="AT987" s="146" t="s">
        <v>154</v>
      </c>
      <c r="AU987" s="146" t="s">
        <v>152</v>
      </c>
      <c r="AV987" s="12" t="s">
        <v>86</v>
      </c>
      <c r="AW987" s="12" t="s">
        <v>34</v>
      </c>
      <c r="AX987" s="12" t="s">
        <v>78</v>
      </c>
      <c r="AY987" s="146" t="s">
        <v>144</v>
      </c>
    </row>
    <row r="988" spans="2:51" s="13" customFormat="1" ht="20.4">
      <c r="B988" s="151"/>
      <c r="D988" s="145" t="s">
        <v>154</v>
      </c>
      <c r="E988" s="152" t="s">
        <v>1</v>
      </c>
      <c r="F988" s="153" t="s">
        <v>1362</v>
      </c>
      <c r="H988" s="154">
        <v>20.255</v>
      </c>
      <c r="I988" s="155"/>
      <c r="L988" s="151"/>
      <c r="M988" s="156"/>
      <c r="T988" s="157"/>
      <c r="AT988" s="152" t="s">
        <v>154</v>
      </c>
      <c r="AU988" s="152" t="s">
        <v>152</v>
      </c>
      <c r="AV988" s="13" t="s">
        <v>152</v>
      </c>
      <c r="AW988" s="13" t="s">
        <v>34</v>
      </c>
      <c r="AX988" s="13" t="s">
        <v>78</v>
      </c>
      <c r="AY988" s="152" t="s">
        <v>144</v>
      </c>
    </row>
    <row r="989" spans="2:51" s="12" customFormat="1" ht="20.4">
      <c r="B989" s="144"/>
      <c r="D989" s="145" t="s">
        <v>154</v>
      </c>
      <c r="E989" s="146" t="s">
        <v>1</v>
      </c>
      <c r="F989" s="147" t="s">
        <v>1170</v>
      </c>
      <c r="H989" s="146" t="s">
        <v>1</v>
      </c>
      <c r="I989" s="148"/>
      <c r="L989" s="144"/>
      <c r="M989" s="149"/>
      <c r="T989" s="150"/>
      <c r="AT989" s="146" t="s">
        <v>154</v>
      </c>
      <c r="AU989" s="146" t="s">
        <v>152</v>
      </c>
      <c r="AV989" s="12" t="s">
        <v>86</v>
      </c>
      <c r="AW989" s="12" t="s">
        <v>34</v>
      </c>
      <c r="AX989" s="12" t="s">
        <v>78</v>
      </c>
      <c r="AY989" s="146" t="s">
        <v>144</v>
      </c>
    </row>
    <row r="990" spans="2:51" s="13" customFormat="1" ht="20.4">
      <c r="B990" s="151"/>
      <c r="D990" s="145" t="s">
        <v>154</v>
      </c>
      <c r="E990" s="152" t="s">
        <v>1</v>
      </c>
      <c r="F990" s="153" t="s">
        <v>1365</v>
      </c>
      <c r="H990" s="154">
        <v>19.113</v>
      </c>
      <c r="I990" s="155"/>
      <c r="L990" s="151"/>
      <c r="M990" s="156"/>
      <c r="T990" s="157"/>
      <c r="AT990" s="152" t="s">
        <v>154</v>
      </c>
      <c r="AU990" s="152" t="s">
        <v>152</v>
      </c>
      <c r="AV990" s="13" t="s">
        <v>152</v>
      </c>
      <c r="AW990" s="13" t="s">
        <v>34</v>
      </c>
      <c r="AX990" s="13" t="s">
        <v>78</v>
      </c>
      <c r="AY990" s="152" t="s">
        <v>144</v>
      </c>
    </row>
    <row r="991" spans="2:51" s="12" customFormat="1" ht="10.2">
      <c r="B991" s="144"/>
      <c r="D991" s="145" t="s">
        <v>154</v>
      </c>
      <c r="E991" s="146" t="s">
        <v>1</v>
      </c>
      <c r="F991" s="147" t="s">
        <v>294</v>
      </c>
      <c r="H991" s="146" t="s">
        <v>1</v>
      </c>
      <c r="I991" s="148"/>
      <c r="L991" s="144"/>
      <c r="M991" s="149"/>
      <c r="T991" s="150"/>
      <c r="AT991" s="146" t="s">
        <v>154</v>
      </c>
      <c r="AU991" s="146" t="s">
        <v>152</v>
      </c>
      <c r="AV991" s="12" t="s">
        <v>86</v>
      </c>
      <c r="AW991" s="12" t="s">
        <v>34</v>
      </c>
      <c r="AX991" s="12" t="s">
        <v>78</v>
      </c>
      <c r="AY991" s="146" t="s">
        <v>144</v>
      </c>
    </row>
    <row r="992" spans="2:51" s="12" customFormat="1" ht="20.4">
      <c r="B992" s="144"/>
      <c r="D992" s="145" t="s">
        <v>154</v>
      </c>
      <c r="E992" s="146" t="s">
        <v>1</v>
      </c>
      <c r="F992" s="147" t="s">
        <v>1254</v>
      </c>
      <c r="H992" s="146" t="s">
        <v>1</v>
      </c>
      <c r="I992" s="148"/>
      <c r="L992" s="144"/>
      <c r="M992" s="149"/>
      <c r="T992" s="150"/>
      <c r="AT992" s="146" t="s">
        <v>154</v>
      </c>
      <c r="AU992" s="146" t="s">
        <v>152</v>
      </c>
      <c r="AV992" s="12" t="s">
        <v>86</v>
      </c>
      <c r="AW992" s="12" t="s">
        <v>34</v>
      </c>
      <c r="AX992" s="12" t="s">
        <v>78</v>
      </c>
      <c r="AY992" s="146" t="s">
        <v>144</v>
      </c>
    </row>
    <row r="993" spans="2:51" s="12" customFormat="1" ht="10.2">
      <c r="B993" s="144"/>
      <c r="D993" s="145" t="s">
        <v>154</v>
      </c>
      <c r="E993" s="146" t="s">
        <v>1</v>
      </c>
      <c r="F993" s="147" t="s">
        <v>1168</v>
      </c>
      <c r="H993" s="146" t="s">
        <v>1</v>
      </c>
      <c r="I993" s="148"/>
      <c r="L993" s="144"/>
      <c r="M993" s="149"/>
      <c r="T993" s="150"/>
      <c r="AT993" s="146" t="s">
        <v>154</v>
      </c>
      <c r="AU993" s="146" t="s">
        <v>152</v>
      </c>
      <c r="AV993" s="12" t="s">
        <v>86</v>
      </c>
      <c r="AW993" s="12" t="s">
        <v>34</v>
      </c>
      <c r="AX993" s="12" t="s">
        <v>78</v>
      </c>
      <c r="AY993" s="146" t="s">
        <v>144</v>
      </c>
    </row>
    <row r="994" spans="2:51" s="13" customFormat="1" ht="10.2">
      <c r="B994" s="151"/>
      <c r="D994" s="145" t="s">
        <v>154</v>
      </c>
      <c r="E994" s="152" t="s">
        <v>1</v>
      </c>
      <c r="F994" s="153" t="s">
        <v>1366</v>
      </c>
      <c r="H994" s="154">
        <v>3.03</v>
      </c>
      <c r="I994" s="155"/>
      <c r="L994" s="151"/>
      <c r="M994" s="156"/>
      <c r="T994" s="157"/>
      <c r="AT994" s="152" t="s">
        <v>154</v>
      </c>
      <c r="AU994" s="152" t="s">
        <v>152</v>
      </c>
      <c r="AV994" s="13" t="s">
        <v>152</v>
      </c>
      <c r="AW994" s="13" t="s">
        <v>34</v>
      </c>
      <c r="AX994" s="13" t="s">
        <v>78</v>
      </c>
      <c r="AY994" s="152" t="s">
        <v>144</v>
      </c>
    </row>
    <row r="995" spans="2:51" s="12" customFormat="1" ht="20.4">
      <c r="B995" s="144"/>
      <c r="D995" s="145" t="s">
        <v>154</v>
      </c>
      <c r="E995" s="146" t="s">
        <v>1</v>
      </c>
      <c r="F995" s="147" t="s">
        <v>1170</v>
      </c>
      <c r="H995" s="146" t="s">
        <v>1</v>
      </c>
      <c r="I995" s="148"/>
      <c r="L995" s="144"/>
      <c r="M995" s="149"/>
      <c r="T995" s="150"/>
      <c r="AT995" s="146" t="s">
        <v>154</v>
      </c>
      <c r="AU995" s="146" t="s">
        <v>152</v>
      </c>
      <c r="AV995" s="12" t="s">
        <v>86</v>
      </c>
      <c r="AW995" s="12" t="s">
        <v>34</v>
      </c>
      <c r="AX995" s="12" t="s">
        <v>78</v>
      </c>
      <c r="AY995" s="146" t="s">
        <v>144</v>
      </c>
    </row>
    <row r="996" spans="2:51" s="13" customFormat="1" ht="20.4">
      <c r="B996" s="151"/>
      <c r="D996" s="145" t="s">
        <v>154</v>
      </c>
      <c r="E996" s="152" t="s">
        <v>1</v>
      </c>
      <c r="F996" s="153" t="s">
        <v>1367</v>
      </c>
      <c r="H996" s="154">
        <v>19.412</v>
      </c>
      <c r="I996" s="155"/>
      <c r="L996" s="151"/>
      <c r="M996" s="156"/>
      <c r="T996" s="157"/>
      <c r="AT996" s="152" t="s">
        <v>154</v>
      </c>
      <c r="AU996" s="152" t="s">
        <v>152</v>
      </c>
      <c r="AV996" s="13" t="s">
        <v>152</v>
      </c>
      <c r="AW996" s="13" t="s">
        <v>34</v>
      </c>
      <c r="AX996" s="13" t="s">
        <v>78</v>
      </c>
      <c r="AY996" s="152" t="s">
        <v>144</v>
      </c>
    </row>
    <row r="997" spans="2:51" s="14" customFormat="1" ht="10.2">
      <c r="B997" s="158"/>
      <c r="D997" s="145" t="s">
        <v>154</v>
      </c>
      <c r="E997" s="159" t="s">
        <v>1</v>
      </c>
      <c r="F997" s="160" t="s">
        <v>158</v>
      </c>
      <c r="H997" s="161">
        <v>223.007</v>
      </c>
      <c r="I997" s="162"/>
      <c r="L997" s="158"/>
      <c r="M997" s="163"/>
      <c r="T997" s="164"/>
      <c r="AT997" s="159" t="s">
        <v>154</v>
      </c>
      <c r="AU997" s="159" t="s">
        <v>152</v>
      </c>
      <c r="AV997" s="14" t="s">
        <v>151</v>
      </c>
      <c r="AW997" s="14" t="s">
        <v>34</v>
      </c>
      <c r="AX997" s="14" t="s">
        <v>86</v>
      </c>
      <c r="AY997" s="159" t="s">
        <v>144</v>
      </c>
    </row>
    <row r="998" spans="2:65" s="1" customFormat="1" ht="16.5" customHeight="1">
      <c r="B998" s="31"/>
      <c r="C998" s="168" t="s">
        <v>522</v>
      </c>
      <c r="D998" s="168" t="s">
        <v>275</v>
      </c>
      <c r="E998" s="169" t="s">
        <v>1368</v>
      </c>
      <c r="F998" s="170" t="s">
        <v>1369</v>
      </c>
      <c r="G998" s="171" t="s">
        <v>149</v>
      </c>
      <c r="H998" s="172">
        <v>234.157</v>
      </c>
      <c r="I998" s="173"/>
      <c r="J998" s="174">
        <f>ROUND(I998*H998,2)</f>
        <v>0</v>
      </c>
      <c r="K998" s="170" t="s">
        <v>150</v>
      </c>
      <c r="L998" s="175"/>
      <c r="M998" s="176" t="s">
        <v>1</v>
      </c>
      <c r="N998" s="177" t="s">
        <v>44</v>
      </c>
      <c r="P998" s="140">
        <f>O998*H998</f>
        <v>0</v>
      </c>
      <c r="Q998" s="140">
        <v>4E-05</v>
      </c>
      <c r="R998" s="140">
        <f>Q998*H998</f>
        <v>0.009366280000000001</v>
      </c>
      <c r="S998" s="140">
        <v>0</v>
      </c>
      <c r="T998" s="141">
        <f>S998*H998</f>
        <v>0</v>
      </c>
      <c r="AR998" s="142" t="s">
        <v>355</v>
      </c>
      <c r="AT998" s="142" t="s">
        <v>275</v>
      </c>
      <c r="AU998" s="142" t="s">
        <v>152</v>
      </c>
      <c r="AY998" s="16" t="s">
        <v>144</v>
      </c>
      <c r="BE998" s="143">
        <f>IF(N998="základní",J998,0)</f>
        <v>0</v>
      </c>
      <c r="BF998" s="143">
        <f>IF(N998="snížená",J998,0)</f>
        <v>0</v>
      </c>
      <c r="BG998" s="143">
        <f>IF(N998="zákl. přenesená",J998,0)</f>
        <v>0</v>
      </c>
      <c r="BH998" s="143">
        <f>IF(N998="sníž. přenesená",J998,0)</f>
        <v>0</v>
      </c>
      <c r="BI998" s="143">
        <f>IF(N998="nulová",J998,0)</f>
        <v>0</v>
      </c>
      <c r="BJ998" s="16" t="s">
        <v>152</v>
      </c>
      <c r="BK998" s="143">
        <f>ROUND(I998*H998,2)</f>
        <v>0</v>
      </c>
      <c r="BL998" s="16" t="s">
        <v>240</v>
      </c>
      <c r="BM998" s="142" t="s">
        <v>1370</v>
      </c>
    </row>
    <row r="999" spans="2:51" s="13" customFormat="1" ht="10.2">
      <c r="B999" s="151"/>
      <c r="D999" s="145" t="s">
        <v>154</v>
      </c>
      <c r="E999" s="152" t="s">
        <v>1</v>
      </c>
      <c r="F999" s="153" t="s">
        <v>1371</v>
      </c>
      <c r="H999" s="154">
        <v>234.157</v>
      </c>
      <c r="I999" s="155"/>
      <c r="L999" s="151"/>
      <c r="M999" s="156"/>
      <c r="T999" s="157"/>
      <c r="AT999" s="152" t="s">
        <v>154</v>
      </c>
      <c r="AU999" s="152" t="s">
        <v>152</v>
      </c>
      <c r="AV999" s="13" t="s">
        <v>152</v>
      </c>
      <c r="AW999" s="13" t="s">
        <v>34</v>
      </c>
      <c r="AX999" s="13" t="s">
        <v>86</v>
      </c>
      <c r="AY999" s="152" t="s">
        <v>144</v>
      </c>
    </row>
    <row r="1000" spans="2:65" s="1" customFormat="1" ht="24.15" customHeight="1">
      <c r="B1000" s="31"/>
      <c r="C1000" s="131" t="s">
        <v>528</v>
      </c>
      <c r="D1000" s="131" t="s">
        <v>146</v>
      </c>
      <c r="E1000" s="132" t="s">
        <v>1354</v>
      </c>
      <c r="F1000" s="133" t="s">
        <v>1355</v>
      </c>
      <c r="G1000" s="134" t="s">
        <v>149</v>
      </c>
      <c r="H1000" s="135">
        <v>106.153</v>
      </c>
      <c r="I1000" s="136"/>
      <c r="J1000" s="137">
        <f>ROUND(I1000*H1000,2)</f>
        <v>0</v>
      </c>
      <c r="K1000" s="133" t="s">
        <v>150</v>
      </c>
      <c r="L1000" s="31"/>
      <c r="M1000" s="138" t="s">
        <v>1</v>
      </c>
      <c r="N1000" s="139" t="s">
        <v>44</v>
      </c>
      <c r="P1000" s="140">
        <f>O1000*H1000</f>
        <v>0</v>
      </c>
      <c r="Q1000" s="140">
        <v>0</v>
      </c>
      <c r="R1000" s="140">
        <f>Q1000*H1000</f>
        <v>0</v>
      </c>
      <c r="S1000" s="140">
        <v>0</v>
      </c>
      <c r="T1000" s="141">
        <f>S1000*H1000</f>
        <v>0</v>
      </c>
      <c r="AR1000" s="142" t="s">
        <v>240</v>
      </c>
      <c r="AT1000" s="142" t="s">
        <v>146</v>
      </c>
      <c r="AU1000" s="142" t="s">
        <v>152</v>
      </c>
      <c r="AY1000" s="16" t="s">
        <v>144</v>
      </c>
      <c r="BE1000" s="143">
        <f>IF(N1000="základní",J1000,0)</f>
        <v>0</v>
      </c>
      <c r="BF1000" s="143">
        <f>IF(N1000="snížená",J1000,0)</f>
        <v>0</v>
      </c>
      <c r="BG1000" s="143">
        <f>IF(N1000="zákl. přenesená",J1000,0)</f>
        <v>0</v>
      </c>
      <c r="BH1000" s="143">
        <f>IF(N1000="sníž. přenesená",J1000,0)</f>
        <v>0</v>
      </c>
      <c r="BI1000" s="143">
        <f>IF(N1000="nulová",J1000,0)</f>
        <v>0</v>
      </c>
      <c r="BJ1000" s="16" t="s">
        <v>152</v>
      </c>
      <c r="BK1000" s="143">
        <f>ROUND(I1000*H1000,2)</f>
        <v>0</v>
      </c>
      <c r="BL1000" s="16" t="s">
        <v>240</v>
      </c>
      <c r="BM1000" s="142" t="s">
        <v>1372</v>
      </c>
    </row>
    <row r="1001" spans="2:51" s="12" customFormat="1" ht="20.4">
      <c r="B1001" s="144"/>
      <c r="D1001" s="145" t="s">
        <v>154</v>
      </c>
      <c r="E1001" s="146" t="s">
        <v>1</v>
      </c>
      <c r="F1001" s="147" t="s">
        <v>1254</v>
      </c>
      <c r="H1001" s="146" t="s">
        <v>1</v>
      </c>
      <c r="I1001" s="148"/>
      <c r="L1001" s="144"/>
      <c r="M1001" s="149"/>
      <c r="T1001" s="150"/>
      <c r="AT1001" s="146" t="s">
        <v>154</v>
      </c>
      <c r="AU1001" s="146" t="s">
        <v>152</v>
      </c>
      <c r="AV1001" s="12" t="s">
        <v>86</v>
      </c>
      <c r="AW1001" s="12" t="s">
        <v>34</v>
      </c>
      <c r="AX1001" s="12" t="s">
        <v>78</v>
      </c>
      <c r="AY1001" s="146" t="s">
        <v>144</v>
      </c>
    </row>
    <row r="1002" spans="2:51" s="12" customFormat="1" ht="10.2">
      <c r="B1002" s="144"/>
      <c r="D1002" s="145" t="s">
        <v>154</v>
      </c>
      <c r="E1002" s="146" t="s">
        <v>1</v>
      </c>
      <c r="F1002" s="147" t="s">
        <v>298</v>
      </c>
      <c r="H1002" s="146" t="s">
        <v>1</v>
      </c>
      <c r="I1002" s="148"/>
      <c r="L1002" s="144"/>
      <c r="M1002" s="149"/>
      <c r="T1002" s="150"/>
      <c r="AT1002" s="146" t="s">
        <v>154</v>
      </c>
      <c r="AU1002" s="146" t="s">
        <v>152</v>
      </c>
      <c r="AV1002" s="12" t="s">
        <v>86</v>
      </c>
      <c r="AW1002" s="12" t="s">
        <v>34</v>
      </c>
      <c r="AX1002" s="12" t="s">
        <v>78</v>
      </c>
      <c r="AY1002" s="146" t="s">
        <v>144</v>
      </c>
    </row>
    <row r="1003" spans="2:51" s="12" customFormat="1" ht="10.2">
      <c r="B1003" s="144"/>
      <c r="D1003" s="145" t="s">
        <v>154</v>
      </c>
      <c r="E1003" s="146" t="s">
        <v>1</v>
      </c>
      <c r="F1003" s="147" t="s">
        <v>1253</v>
      </c>
      <c r="H1003" s="146" t="s">
        <v>1</v>
      </c>
      <c r="I1003" s="148"/>
      <c r="L1003" s="144"/>
      <c r="M1003" s="149"/>
      <c r="T1003" s="150"/>
      <c r="AT1003" s="146" t="s">
        <v>154</v>
      </c>
      <c r="AU1003" s="146" t="s">
        <v>152</v>
      </c>
      <c r="AV1003" s="12" t="s">
        <v>86</v>
      </c>
      <c r="AW1003" s="12" t="s">
        <v>34</v>
      </c>
      <c r="AX1003" s="12" t="s">
        <v>78</v>
      </c>
      <c r="AY1003" s="146" t="s">
        <v>144</v>
      </c>
    </row>
    <row r="1004" spans="2:51" s="13" customFormat="1" ht="10.2">
      <c r="B1004" s="151"/>
      <c r="D1004" s="145" t="s">
        <v>154</v>
      </c>
      <c r="E1004" s="152" t="s">
        <v>1</v>
      </c>
      <c r="F1004" s="153" t="s">
        <v>1357</v>
      </c>
      <c r="H1004" s="154">
        <v>8.18</v>
      </c>
      <c r="I1004" s="155"/>
      <c r="L1004" s="151"/>
      <c r="M1004" s="156"/>
      <c r="T1004" s="157"/>
      <c r="AT1004" s="152" t="s">
        <v>154</v>
      </c>
      <c r="AU1004" s="152" t="s">
        <v>152</v>
      </c>
      <c r="AV1004" s="13" t="s">
        <v>152</v>
      </c>
      <c r="AW1004" s="13" t="s">
        <v>34</v>
      </c>
      <c r="AX1004" s="13" t="s">
        <v>78</v>
      </c>
      <c r="AY1004" s="152" t="s">
        <v>144</v>
      </c>
    </row>
    <row r="1005" spans="2:51" s="12" customFormat="1" ht="10.2">
      <c r="B1005" s="144"/>
      <c r="D1005" s="145" t="s">
        <v>154</v>
      </c>
      <c r="E1005" s="146" t="s">
        <v>1</v>
      </c>
      <c r="F1005" s="147" t="s">
        <v>1168</v>
      </c>
      <c r="H1005" s="146" t="s">
        <v>1</v>
      </c>
      <c r="I1005" s="148"/>
      <c r="L1005" s="144"/>
      <c r="M1005" s="149"/>
      <c r="T1005" s="150"/>
      <c r="AT1005" s="146" t="s">
        <v>154</v>
      </c>
      <c r="AU1005" s="146" t="s">
        <v>152</v>
      </c>
      <c r="AV1005" s="12" t="s">
        <v>86</v>
      </c>
      <c r="AW1005" s="12" t="s">
        <v>34</v>
      </c>
      <c r="AX1005" s="12" t="s">
        <v>78</v>
      </c>
      <c r="AY1005" s="146" t="s">
        <v>144</v>
      </c>
    </row>
    <row r="1006" spans="2:51" s="13" customFormat="1" ht="20.4">
      <c r="B1006" s="151"/>
      <c r="D1006" s="145" t="s">
        <v>154</v>
      </c>
      <c r="E1006" s="152" t="s">
        <v>1</v>
      </c>
      <c r="F1006" s="153" t="s">
        <v>1358</v>
      </c>
      <c r="H1006" s="154">
        <v>13.93</v>
      </c>
      <c r="I1006" s="155"/>
      <c r="L1006" s="151"/>
      <c r="M1006" s="156"/>
      <c r="T1006" s="157"/>
      <c r="AT1006" s="152" t="s">
        <v>154</v>
      </c>
      <c r="AU1006" s="152" t="s">
        <v>152</v>
      </c>
      <c r="AV1006" s="13" t="s">
        <v>152</v>
      </c>
      <c r="AW1006" s="13" t="s">
        <v>34</v>
      </c>
      <c r="AX1006" s="13" t="s">
        <v>78</v>
      </c>
      <c r="AY1006" s="152" t="s">
        <v>144</v>
      </c>
    </row>
    <row r="1007" spans="2:51" s="12" customFormat="1" ht="10.2">
      <c r="B1007" s="144"/>
      <c r="D1007" s="145" t="s">
        <v>154</v>
      </c>
      <c r="E1007" s="146" t="s">
        <v>1</v>
      </c>
      <c r="F1007" s="147" t="s">
        <v>300</v>
      </c>
      <c r="H1007" s="146" t="s">
        <v>1</v>
      </c>
      <c r="I1007" s="148"/>
      <c r="L1007" s="144"/>
      <c r="M1007" s="149"/>
      <c r="T1007" s="150"/>
      <c r="AT1007" s="146" t="s">
        <v>154</v>
      </c>
      <c r="AU1007" s="146" t="s">
        <v>152</v>
      </c>
      <c r="AV1007" s="12" t="s">
        <v>86</v>
      </c>
      <c r="AW1007" s="12" t="s">
        <v>34</v>
      </c>
      <c r="AX1007" s="12" t="s">
        <v>78</v>
      </c>
      <c r="AY1007" s="146" t="s">
        <v>144</v>
      </c>
    </row>
    <row r="1008" spans="2:51" s="12" customFormat="1" ht="20.4">
      <c r="B1008" s="144"/>
      <c r="D1008" s="145" t="s">
        <v>154</v>
      </c>
      <c r="E1008" s="146" t="s">
        <v>1</v>
      </c>
      <c r="F1008" s="147" t="s">
        <v>1254</v>
      </c>
      <c r="H1008" s="146" t="s">
        <v>1</v>
      </c>
      <c r="I1008" s="148"/>
      <c r="L1008" s="144"/>
      <c r="M1008" s="149"/>
      <c r="T1008" s="150"/>
      <c r="AT1008" s="146" t="s">
        <v>154</v>
      </c>
      <c r="AU1008" s="146" t="s">
        <v>152</v>
      </c>
      <c r="AV1008" s="12" t="s">
        <v>86</v>
      </c>
      <c r="AW1008" s="12" t="s">
        <v>34</v>
      </c>
      <c r="AX1008" s="12" t="s">
        <v>78</v>
      </c>
      <c r="AY1008" s="146" t="s">
        <v>144</v>
      </c>
    </row>
    <row r="1009" spans="2:51" s="12" customFormat="1" ht="10.2">
      <c r="B1009" s="144"/>
      <c r="D1009" s="145" t="s">
        <v>154</v>
      </c>
      <c r="E1009" s="146" t="s">
        <v>1</v>
      </c>
      <c r="F1009" s="147" t="s">
        <v>1168</v>
      </c>
      <c r="H1009" s="146" t="s">
        <v>1</v>
      </c>
      <c r="I1009" s="148"/>
      <c r="L1009" s="144"/>
      <c r="M1009" s="149"/>
      <c r="T1009" s="150"/>
      <c r="AT1009" s="146" t="s">
        <v>154</v>
      </c>
      <c r="AU1009" s="146" t="s">
        <v>152</v>
      </c>
      <c r="AV1009" s="12" t="s">
        <v>86</v>
      </c>
      <c r="AW1009" s="12" t="s">
        <v>34</v>
      </c>
      <c r="AX1009" s="12" t="s">
        <v>78</v>
      </c>
      <c r="AY1009" s="146" t="s">
        <v>144</v>
      </c>
    </row>
    <row r="1010" spans="2:51" s="13" customFormat="1" ht="20.4">
      <c r="B1010" s="151"/>
      <c r="D1010" s="145" t="s">
        <v>154</v>
      </c>
      <c r="E1010" s="152" t="s">
        <v>1</v>
      </c>
      <c r="F1010" s="153" t="s">
        <v>1360</v>
      </c>
      <c r="H1010" s="154">
        <v>20.248</v>
      </c>
      <c r="I1010" s="155"/>
      <c r="L1010" s="151"/>
      <c r="M1010" s="156"/>
      <c r="T1010" s="157"/>
      <c r="AT1010" s="152" t="s">
        <v>154</v>
      </c>
      <c r="AU1010" s="152" t="s">
        <v>152</v>
      </c>
      <c r="AV1010" s="13" t="s">
        <v>152</v>
      </c>
      <c r="AW1010" s="13" t="s">
        <v>34</v>
      </c>
      <c r="AX1010" s="13" t="s">
        <v>78</v>
      </c>
      <c r="AY1010" s="152" t="s">
        <v>144</v>
      </c>
    </row>
    <row r="1011" spans="2:51" s="12" customFormat="1" ht="10.2">
      <c r="B1011" s="144"/>
      <c r="D1011" s="145" t="s">
        <v>154</v>
      </c>
      <c r="E1011" s="146" t="s">
        <v>1</v>
      </c>
      <c r="F1011" s="147" t="s">
        <v>302</v>
      </c>
      <c r="H1011" s="146" t="s">
        <v>1</v>
      </c>
      <c r="I1011" s="148"/>
      <c r="L1011" s="144"/>
      <c r="M1011" s="149"/>
      <c r="T1011" s="150"/>
      <c r="AT1011" s="146" t="s">
        <v>154</v>
      </c>
      <c r="AU1011" s="146" t="s">
        <v>152</v>
      </c>
      <c r="AV1011" s="12" t="s">
        <v>86</v>
      </c>
      <c r="AW1011" s="12" t="s">
        <v>34</v>
      </c>
      <c r="AX1011" s="12" t="s">
        <v>78</v>
      </c>
      <c r="AY1011" s="146" t="s">
        <v>144</v>
      </c>
    </row>
    <row r="1012" spans="2:51" s="12" customFormat="1" ht="20.4">
      <c r="B1012" s="144"/>
      <c r="D1012" s="145" t="s">
        <v>154</v>
      </c>
      <c r="E1012" s="146" t="s">
        <v>1</v>
      </c>
      <c r="F1012" s="147" t="s">
        <v>1254</v>
      </c>
      <c r="H1012" s="146" t="s">
        <v>1</v>
      </c>
      <c r="I1012" s="148"/>
      <c r="L1012" s="144"/>
      <c r="M1012" s="149"/>
      <c r="T1012" s="150"/>
      <c r="AT1012" s="146" t="s">
        <v>154</v>
      </c>
      <c r="AU1012" s="146" t="s">
        <v>152</v>
      </c>
      <c r="AV1012" s="12" t="s">
        <v>86</v>
      </c>
      <c r="AW1012" s="12" t="s">
        <v>34</v>
      </c>
      <c r="AX1012" s="12" t="s">
        <v>78</v>
      </c>
      <c r="AY1012" s="146" t="s">
        <v>144</v>
      </c>
    </row>
    <row r="1013" spans="2:51" s="12" customFormat="1" ht="10.2">
      <c r="B1013" s="144"/>
      <c r="D1013" s="145" t="s">
        <v>154</v>
      </c>
      <c r="E1013" s="146" t="s">
        <v>1</v>
      </c>
      <c r="F1013" s="147" t="s">
        <v>1168</v>
      </c>
      <c r="H1013" s="146" t="s">
        <v>1</v>
      </c>
      <c r="I1013" s="148"/>
      <c r="L1013" s="144"/>
      <c r="M1013" s="149"/>
      <c r="T1013" s="150"/>
      <c r="AT1013" s="146" t="s">
        <v>154</v>
      </c>
      <c r="AU1013" s="146" t="s">
        <v>152</v>
      </c>
      <c r="AV1013" s="12" t="s">
        <v>86</v>
      </c>
      <c r="AW1013" s="12" t="s">
        <v>34</v>
      </c>
      <c r="AX1013" s="12" t="s">
        <v>78</v>
      </c>
      <c r="AY1013" s="146" t="s">
        <v>144</v>
      </c>
    </row>
    <row r="1014" spans="2:51" s="13" customFormat="1" ht="20.4">
      <c r="B1014" s="151"/>
      <c r="D1014" s="145" t="s">
        <v>154</v>
      </c>
      <c r="E1014" s="152" t="s">
        <v>1</v>
      </c>
      <c r="F1014" s="153" t="s">
        <v>1362</v>
      </c>
      <c r="H1014" s="154">
        <v>20.255</v>
      </c>
      <c r="I1014" s="155"/>
      <c r="L1014" s="151"/>
      <c r="M1014" s="156"/>
      <c r="T1014" s="157"/>
      <c r="AT1014" s="152" t="s">
        <v>154</v>
      </c>
      <c r="AU1014" s="152" t="s">
        <v>152</v>
      </c>
      <c r="AV1014" s="13" t="s">
        <v>152</v>
      </c>
      <c r="AW1014" s="13" t="s">
        <v>34</v>
      </c>
      <c r="AX1014" s="13" t="s">
        <v>78</v>
      </c>
      <c r="AY1014" s="152" t="s">
        <v>144</v>
      </c>
    </row>
    <row r="1015" spans="2:51" s="12" customFormat="1" ht="10.2">
      <c r="B1015" s="144"/>
      <c r="D1015" s="145" t="s">
        <v>154</v>
      </c>
      <c r="E1015" s="146" t="s">
        <v>1</v>
      </c>
      <c r="F1015" s="147" t="s">
        <v>304</v>
      </c>
      <c r="H1015" s="146" t="s">
        <v>1</v>
      </c>
      <c r="I1015" s="148"/>
      <c r="L1015" s="144"/>
      <c r="M1015" s="149"/>
      <c r="T1015" s="150"/>
      <c r="AT1015" s="146" t="s">
        <v>154</v>
      </c>
      <c r="AU1015" s="146" t="s">
        <v>152</v>
      </c>
      <c r="AV1015" s="12" t="s">
        <v>86</v>
      </c>
      <c r="AW1015" s="12" t="s">
        <v>34</v>
      </c>
      <c r="AX1015" s="12" t="s">
        <v>78</v>
      </c>
      <c r="AY1015" s="146" t="s">
        <v>144</v>
      </c>
    </row>
    <row r="1016" spans="2:51" s="12" customFormat="1" ht="20.4">
      <c r="B1016" s="144"/>
      <c r="D1016" s="145" t="s">
        <v>154</v>
      </c>
      <c r="E1016" s="146" t="s">
        <v>1</v>
      </c>
      <c r="F1016" s="147" t="s">
        <v>1254</v>
      </c>
      <c r="H1016" s="146" t="s">
        <v>1</v>
      </c>
      <c r="I1016" s="148"/>
      <c r="L1016" s="144"/>
      <c r="M1016" s="149"/>
      <c r="T1016" s="150"/>
      <c r="AT1016" s="146" t="s">
        <v>154</v>
      </c>
      <c r="AU1016" s="146" t="s">
        <v>152</v>
      </c>
      <c r="AV1016" s="12" t="s">
        <v>86</v>
      </c>
      <c r="AW1016" s="12" t="s">
        <v>34</v>
      </c>
      <c r="AX1016" s="12" t="s">
        <v>78</v>
      </c>
      <c r="AY1016" s="146" t="s">
        <v>144</v>
      </c>
    </row>
    <row r="1017" spans="2:51" s="12" customFormat="1" ht="10.2">
      <c r="B1017" s="144"/>
      <c r="D1017" s="145" t="s">
        <v>154</v>
      </c>
      <c r="E1017" s="146" t="s">
        <v>1</v>
      </c>
      <c r="F1017" s="147" t="s">
        <v>1168</v>
      </c>
      <c r="H1017" s="146" t="s">
        <v>1</v>
      </c>
      <c r="I1017" s="148"/>
      <c r="L1017" s="144"/>
      <c r="M1017" s="149"/>
      <c r="T1017" s="150"/>
      <c r="AT1017" s="146" t="s">
        <v>154</v>
      </c>
      <c r="AU1017" s="146" t="s">
        <v>152</v>
      </c>
      <c r="AV1017" s="12" t="s">
        <v>86</v>
      </c>
      <c r="AW1017" s="12" t="s">
        <v>34</v>
      </c>
      <c r="AX1017" s="12" t="s">
        <v>78</v>
      </c>
      <c r="AY1017" s="146" t="s">
        <v>144</v>
      </c>
    </row>
    <row r="1018" spans="2:51" s="13" customFormat="1" ht="20.4">
      <c r="B1018" s="151"/>
      <c r="D1018" s="145" t="s">
        <v>154</v>
      </c>
      <c r="E1018" s="152" t="s">
        <v>1</v>
      </c>
      <c r="F1018" s="153" t="s">
        <v>1362</v>
      </c>
      <c r="H1018" s="154">
        <v>20.255</v>
      </c>
      <c r="I1018" s="155"/>
      <c r="L1018" s="151"/>
      <c r="M1018" s="156"/>
      <c r="T1018" s="157"/>
      <c r="AT1018" s="152" t="s">
        <v>154</v>
      </c>
      <c r="AU1018" s="152" t="s">
        <v>152</v>
      </c>
      <c r="AV1018" s="13" t="s">
        <v>152</v>
      </c>
      <c r="AW1018" s="13" t="s">
        <v>34</v>
      </c>
      <c r="AX1018" s="13" t="s">
        <v>78</v>
      </c>
      <c r="AY1018" s="152" t="s">
        <v>144</v>
      </c>
    </row>
    <row r="1019" spans="2:51" s="12" customFormat="1" ht="10.2">
      <c r="B1019" s="144"/>
      <c r="D1019" s="145" t="s">
        <v>154</v>
      </c>
      <c r="E1019" s="146" t="s">
        <v>1</v>
      </c>
      <c r="F1019" s="147" t="s">
        <v>306</v>
      </c>
      <c r="H1019" s="146" t="s">
        <v>1</v>
      </c>
      <c r="I1019" s="148"/>
      <c r="L1019" s="144"/>
      <c r="M1019" s="149"/>
      <c r="T1019" s="150"/>
      <c r="AT1019" s="146" t="s">
        <v>154</v>
      </c>
      <c r="AU1019" s="146" t="s">
        <v>152</v>
      </c>
      <c r="AV1019" s="12" t="s">
        <v>86</v>
      </c>
      <c r="AW1019" s="12" t="s">
        <v>34</v>
      </c>
      <c r="AX1019" s="12" t="s">
        <v>78</v>
      </c>
      <c r="AY1019" s="146" t="s">
        <v>144</v>
      </c>
    </row>
    <row r="1020" spans="2:51" s="12" customFormat="1" ht="20.4">
      <c r="B1020" s="144"/>
      <c r="D1020" s="145" t="s">
        <v>154</v>
      </c>
      <c r="E1020" s="146" t="s">
        <v>1</v>
      </c>
      <c r="F1020" s="147" t="s">
        <v>1254</v>
      </c>
      <c r="H1020" s="146" t="s">
        <v>1</v>
      </c>
      <c r="I1020" s="148"/>
      <c r="L1020" s="144"/>
      <c r="M1020" s="149"/>
      <c r="T1020" s="150"/>
      <c r="AT1020" s="146" t="s">
        <v>154</v>
      </c>
      <c r="AU1020" s="146" t="s">
        <v>152</v>
      </c>
      <c r="AV1020" s="12" t="s">
        <v>86</v>
      </c>
      <c r="AW1020" s="12" t="s">
        <v>34</v>
      </c>
      <c r="AX1020" s="12" t="s">
        <v>78</v>
      </c>
      <c r="AY1020" s="146" t="s">
        <v>144</v>
      </c>
    </row>
    <row r="1021" spans="2:51" s="12" customFormat="1" ht="10.2">
      <c r="B1021" s="144"/>
      <c r="D1021" s="145" t="s">
        <v>154</v>
      </c>
      <c r="E1021" s="146" t="s">
        <v>1</v>
      </c>
      <c r="F1021" s="147" t="s">
        <v>1168</v>
      </c>
      <c r="H1021" s="146" t="s">
        <v>1</v>
      </c>
      <c r="I1021" s="148"/>
      <c r="L1021" s="144"/>
      <c r="M1021" s="149"/>
      <c r="T1021" s="150"/>
      <c r="AT1021" s="146" t="s">
        <v>154</v>
      </c>
      <c r="AU1021" s="146" t="s">
        <v>152</v>
      </c>
      <c r="AV1021" s="12" t="s">
        <v>86</v>
      </c>
      <c r="AW1021" s="12" t="s">
        <v>34</v>
      </c>
      <c r="AX1021" s="12" t="s">
        <v>78</v>
      </c>
      <c r="AY1021" s="146" t="s">
        <v>144</v>
      </c>
    </row>
    <row r="1022" spans="2:51" s="13" customFormat="1" ht="20.4">
      <c r="B1022" s="151"/>
      <c r="D1022" s="145" t="s">
        <v>154</v>
      </c>
      <c r="E1022" s="152" t="s">
        <v>1</v>
      </c>
      <c r="F1022" s="153" t="s">
        <v>1362</v>
      </c>
      <c r="H1022" s="154">
        <v>20.255</v>
      </c>
      <c r="I1022" s="155"/>
      <c r="L1022" s="151"/>
      <c r="M1022" s="156"/>
      <c r="T1022" s="157"/>
      <c r="AT1022" s="152" t="s">
        <v>154</v>
      </c>
      <c r="AU1022" s="152" t="s">
        <v>152</v>
      </c>
      <c r="AV1022" s="13" t="s">
        <v>152</v>
      </c>
      <c r="AW1022" s="13" t="s">
        <v>34</v>
      </c>
      <c r="AX1022" s="13" t="s">
        <v>78</v>
      </c>
      <c r="AY1022" s="152" t="s">
        <v>144</v>
      </c>
    </row>
    <row r="1023" spans="2:51" s="12" customFormat="1" ht="10.2">
      <c r="B1023" s="144"/>
      <c r="D1023" s="145" t="s">
        <v>154</v>
      </c>
      <c r="E1023" s="146" t="s">
        <v>1</v>
      </c>
      <c r="F1023" s="147" t="s">
        <v>294</v>
      </c>
      <c r="H1023" s="146" t="s">
        <v>1</v>
      </c>
      <c r="I1023" s="148"/>
      <c r="L1023" s="144"/>
      <c r="M1023" s="149"/>
      <c r="T1023" s="150"/>
      <c r="AT1023" s="146" t="s">
        <v>154</v>
      </c>
      <c r="AU1023" s="146" t="s">
        <v>152</v>
      </c>
      <c r="AV1023" s="12" t="s">
        <v>86</v>
      </c>
      <c r="AW1023" s="12" t="s">
        <v>34</v>
      </c>
      <c r="AX1023" s="12" t="s">
        <v>78</v>
      </c>
      <c r="AY1023" s="146" t="s">
        <v>144</v>
      </c>
    </row>
    <row r="1024" spans="2:51" s="12" customFormat="1" ht="20.4">
      <c r="B1024" s="144"/>
      <c r="D1024" s="145" t="s">
        <v>154</v>
      </c>
      <c r="E1024" s="146" t="s">
        <v>1</v>
      </c>
      <c r="F1024" s="147" t="s">
        <v>1254</v>
      </c>
      <c r="H1024" s="146" t="s">
        <v>1</v>
      </c>
      <c r="I1024" s="148"/>
      <c r="L1024" s="144"/>
      <c r="M1024" s="149"/>
      <c r="T1024" s="150"/>
      <c r="AT1024" s="146" t="s">
        <v>154</v>
      </c>
      <c r="AU1024" s="146" t="s">
        <v>152</v>
      </c>
      <c r="AV1024" s="12" t="s">
        <v>86</v>
      </c>
      <c r="AW1024" s="12" t="s">
        <v>34</v>
      </c>
      <c r="AX1024" s="12" t="s">
        <v>78</v>
      </c>
      <c r="AY1024" s="146" t="s">
        <v>144</v>
      </c>
    </row>
    <row r="1025" spans="2:51" s="12" customFormat="1" ht="10.2">
      <c r="B1025" s="144"/>
      <c r="D1025" s="145" t="s">
        <v>154</v>
      </c>
      <c r="E1025" s="146" t="s">
        <v>1</v>
      </c>
      <c r="F1025" s="147" t="s">
        <v>1168</v>
      </c>
      <c r="H1025" s="146" t="s">
        <v>1</v>
      </c>
      <c r="I1025" s="148"/>
      <c r="L1025" s="144"/>
      <c r="M1025" s="149"/>
      <c r="T1025" s="150"/>
      <c r="AT1025" s="146" t="s">
        <v>154</v>
      </c>
      <c r="AU1025" s="146" t="s">
        <v>152</v>
      </c>
      <c r="AV1025" s="12" t="s">
        <v>86</v>
      </c>
      <c r="AW1025" s="12" t="s">
        <v>34</v>
      </c>
      <c r="AX1025" s="12" t="s">
        <v>78</v>
      </c>
      <c r="AY1025" s="146" t="s">
        <v>144</v>
      </c>
    </row>
    <row r="1026" spans="2:51" s="13" customFormat="1" ht="10.2">
      <c r="B1026" s="151"/>
      <c r="D1026" s="145" t="s">
        <v>154</v>
      </c>
      <c r="E1026" s="152" t="s">
        <v>1</v>
      </c>
      <c r="F1026" s="153" t="s">
        <v>1366</v>
      </c>
      <c r="H1026" s="154">
        <v>3.03</v>
      </c>
      <c r="I1026" s="155"/>
      <c r="L1026" s="151"/>
      <c r="M1026" s="156"/>
      <c r="T1026" s="157"/>
      <c r="AT1026" s="152" t="s">
        <v>154</v>
      </c>
      <c r="AU1026" s="152" t="s">
        <v>152</v>
      </c>
      <c r="AV1026" s="13" t="s">
        <v>152</v>
      </c>
      <c r="AW1026" s="13" t="s">
        <v>34</v>
      </c>
      <c r="AX1026" s="13" t="s">
        <v>78</v>
      </c>
      <c r="AY1026" s="152" t="s">
        <v>144</v>
      </c>
    </row>
    <row r="1027" spans="2:51" s="14" customFormat="1" ht="10.2">
      <c r="B1027" s="158"/>
      <c r="D1027" s="145" t="s">
        <v>154</v>
      </c>
      <c r="E1027" s="159" t="s">
        <v>1</v>
      </c>
      <c r="F1027" s="160" t="s">
        <v>158</v>
      </c>
      <c r="H1027" s="161">
        <v>106.15299999999999</v>
      </c>
      <c r="I1027" s="162"/>
      <c r="L1027" s="158"/>
      <c r="M1027" s="163"/>
      <c r="T1027" s="164"/>
      <c r="AT1027" s="159" t="s">
        <v>154</v>
      </c>
      <c r="AU1027" s="159" t="s">
        <v>152</v>
      </c>
      <c r="AV1027" s="14" t="s">
        <v>151</v>
      </c>
      <c r="AW1027" s="14" t="s">
        <v>34</v>
      </c>
      <c r="AX1027" s="14" t="s">
        <v>86</v>
      </c>
      <c r="AY1027" s="159" t="s">
        <v>144</v>
      </c>
    </row>
    <row r="1028" spans="2:65" s="1" customFormat="1" ht="16.5" customHeight="1">
      <c r="B1028" s="31"/>
      <c r="C1028" s="168" t="s">
        <v>533</v>
      </c>
      <c r="D1028" s="168" t="s">
        <v>275</v>
      </c>
      <c r="E1028" s="169" t="s">
        <v>1373</v>
      </c>
      <c r="F1028" s="170" t="s">
        <v>1374</v>
      </c>
      <c r="G1028" s="171" t="s">
        <v>149</v>
      </c>
      <c r="H1028" s="172">
        <v>111.461</v>
      </c>
      <c r="I1028" s="173"/>
      <c r="J1028" s="174">
        <f>ROUND(I1028*H1028,2)</f>
        <v>0</v>
      </c>
      <c r="K1028" s="170" t="s">
        <v>271</v>
      </c>
      <c r="L1028" s="175"/>
      <c r="M1028" s="176" t="s">
        <v>1</v>
      </c>
      <c r="N1028" s="177" t="s">
        <v>44</v>
      </c>
      <c r="P1028" s="140">
        <f>O1028*H1028</f>
        <v>0</v>
      </c>
      <c r="Q1028" s="140">
        <v>0.0008</v>
      </c>
      <c r="R1028" s="140">
        <f>Q1028*H1028</f>
        <v>0.0891688</v>
      </c>
      <c r="S1028" s="140">
        <v>0</v>
      </c>
      <c r="T1028" s="141">
        <f>S1028*H1028</f>
        <v>0</v>
      </c>
      <c r="AR1028" s="142" t="s">
        <v>355</v>
      </c>
      <c r="AT1028" s="142" t="s">
        <v>275</v>
      </c>
      <c r="AU1028" s="142" t="s">
        <v>152</v>
      </c>
      <c r="AY1028" s="16" t="s">
        <v>144</v>
      </c>
      <c r="BE1028" s="143">
        <f>IF(N1028="základní",J1028,0)</f>
        <v>0</v>
      </c>
      <c r="BF1028" s="143">
        <f>IF(N1028="snížená",J1028,0)</f>
        <v>0</v>
      </c>
      <c r="BG1028" s="143">
        <f>IF(N1028="zákl. přenesená",J1028,0)</f>
        <v>0</v>
      </c>
      <c r="BH1028" s="143">
        <f>IF(N1028="sníž. přenesená",J1028,0)</f>
        <v>0</v>
      </c>
      <c r="BI1028" s="143">
        <f>IF(N1028="nulová",J1028,0)</f>
        <v>0</v>
      </c>
      <c r="BJ1028" s="16" t="s">
        <v>152</v>
      </c>
      <c r="BK1028" s="143">
        <f>ROUND(I1028*H1028,2)</f>
        <v>0</v>
      </c>
      <c r="BL1028" s="16" t="s">
        <v>240</v>
      </c>
      <c r="BM1028" s="142" t="s">
        <v>1375</v>
      </c>
    </row>
    <row r="1029" spans="2:51" s="13" customFormat="1" ht="10.2">
      <c r="B1029" s="151"/>
      <c r="D1029" s="145" t="s">
        <v>154</v>
      </c>
      <c r="E1029" s="152" t="s">
        <v>1</v>
      </c>
      <c r="F1029" s="153" t="s">
        <v>1376</v>
      </c>
      <c r="H1029" s="154">
        <v>111.461</v>
      </c>
      <c r="I1029" s="155"/>
      <c r="L1029" s="151"/>
      <c r="M1029" s="156"/>
      <c r="T1029" s="157"/>
      <c r="AT1029" s="152" t="s">
        <v>154</v>
      </c>
      <c r="AU1029" s="152" t="s">
        <v>152</v>
      </c>
      <c r="AV1029" s="13" t="s">
        <v>152</v>
      </c>
      <c r="AW1029" s="13" t="s">
        <v>34</v>
      </c>
      <c r="AX1029" s="13" t="s">
        <v>86</v>
      </c>
      <c r="AY1029" s="152" t="s">
        <v>144</v>
      </c>
    </row>
    <row r="1030" spans="2:65" s="1" customFormat="1" ht="24.15" customHeight="1">
      <c r="B1030" s="31"/>
      <c r="C1030" s="131" t="s">
        <v>537</v>
      </c>
      <c r="D1030" s="131" t="s">
        <v>146</v>
      </c>
      <c r="E1030" s="132" t="s">
        <v>1377</v>
      </c>
      <c r="F1030" s="133" t="s">
        <v>1378</v>
      </c>
      <c r="G1030" s="134" t="s">
        <v>149</v>
      </c>
      <c r="H1030" s="135">
        <v>11.438</v>
      </c>
      <c r="I1030" s="136"/>
      <c r="J1030" s="137">
        <f>ROUND(I1030*H1030,2)</f>
        <v>0</v>
      </c>
      <c r="K1030" s="133" t="s">
        <v>150</v>
      </c>
      <c r="L1030" s="31"/>
      <c r="M1030" s="138" t="s">
        <v>1</v>
      </c>
      <c r="N1030" s="139" t="s">
        <v>44</v>
      </c>
      <c r="P1030" s="140">
        <f>O1030*H1030</f>
        <v>0</v>
      </c>
      <c r="Q1030" s="140">
        <v>0</v>
      </c>
      <c r="R1030" s="140">
        <f>Q1030*H1030</f>
        <v>0</v>
      </c>
      <c r="S1030" s="140">
        <v>0</v>
      </c>
      <c r="T1030" s="141">
        <f>S1030*H1030</f>
        <v>0</v>
      </c>
      <c r="AR1030" s="142" t="s">
        <v>240</v>
      </c>
      <c r="AT1030" s="142" t="s">
        <v>146</v>
      </c>
      <c r="AU1030" s="142" t="s">
        <v>152</v>
      </c>
      <c r="AY1030" s="16" t="s">
        <v>144</v>
      </c>
      <c r="BE1030" s="143">
        <f>IF(N1030="základní",J1030,0)</f>
        <v>0</v>
      </c>
      <c r="BF1030" s="143">
        <f>IF(N1030="snížená",J1030,0)</f>
        <v>0</v>
      </c>
      <c r="BG1030" s="143">
        <f>IF(N1030="zákl. přenesená",J1030,0)</f>
        <v>0</v>
      </c>
      <c r="BH1030" s="143">
        <f>IF(N1030="sníž. přenesená",J1030,0)</f>
        <v>0</v>
      </c>
      <c r="BI1030" s="143">
        <f>IF(N1030="nulová",J1030,0)</f>
        <v>0</v>
      </c>
      <c r="BJ1030" s="16" t="s">
        <v>152</v>
      </c>
      <c r="BK1030" s="143">
        <f>ROUND(I1030*H1030,2)</f>
        <v>0</v>
      </c>
      <c r="BL1030" s="16" t="s">
        <v>240</v>
      </c>
      <c r="BM1030" s="142" t="s">
        <v>1379</v>
      </c>
    </row>
    <row r="1031" spans="2:51" s="12" customFormat="1" ht="10.2">
      <c r="B1031" s="144"/>
      <c r="D1031" s="145" t="s">
        <v>154</v>
      </c>
      <c r="E1031" s="146" t="s">
        <v>1</v>
      </c>
      <c r="F1031" s="147" t="s">
        <v>1380</v>
      </c>
      <c r="H1031" s="146" t="s">
        <v>1</v>
      </c>
      <c r="I1031" s="148"/>
      <c r="L1031" s="144"/>
      <c r="M1031" s="149"/>
      <c r="T1031" s="150"/>
      <c r="AT1031" s="146" t="s">
        <v>154</v>
      </c>
      <c r="AU1031" s="146" t="s">
        <v>152</v>
      </c>
      <c r="AV1031" s="12" t="s">
        <v>86</v>
      </c>
      <c r="AW1031" s="12" t="s">
        <v>34</v>
      </c>
      <c r="AX1031" s="12" t="s">
        <v>78</v>
      </c>
      <c r="AY1031" s="146" t="s">
        <v>144</v>
      </c>
    </row>
    <row r="1032" spans="2:51" s="12" customFormat="1" ht="10.2">
      <c r="B1032" s="144"/>
      <c r="D1032" s="145" t="s">
        <v>154</v>
      </c>
      <c r="E1032" s="146" t="s">
        <v>1</v>
      </c>
      <c r="F1032" s="147" t="s">
        <v>298</v>
      </c>
      <c r="H1032" s="146" t="s">
        <v>1</v>
      </c>
      <c r="I1032" s="148"/>
      <c r="L1032" s="144"/>
      <c r="M1032" s="149"/>
      <c r="T1032" s="150"/>
      <c r="AT1032" s="146" t="s">
        <v>154</v>
      </c>
      <c r="AU1032" s="146" t="s">
        <v>152</v>
      </c>
      <c r="AV1032" s="12" t="s">
        <v>86</v>
      </c>
      <c r="AW1032" s="12" t="s">
        <v>34</v>
      </c>
      <c r="AX1032" s="12" t="s">
        <v>78</v>
      </c>
      <c r="AY1032" s="146" t="s">
        <v>144</v>
      </c>
    </row>
    <row r="1033" spans="2:51" s="13" customFormat="1" ht="10.2">
      <c r="B1033" s="151"/>
      <c r="D1033" s="145" t="s">
        <v>154</v>
      </c>
      <c r="E1033" s="152" t="s">
        <v>1</v>
      </c>
      <c r="F1033" s="153" t="s">
        <v>1381</v>
      </c>
      <c r="H1033" s="154">
        <v>1.591</v>
      </c>
      <c r="I1033" s="155"/>
      <c r="L1033" s="151"/>
      <c r="M1033" s="156"/>
      <c r="T1033" s="157"/>
      <c r="AT1033" s="152" t="s">
        <v>154</v>
      </c>
      <c r="AU1033" s="152" t="s">
        <v>152</v>
      </c>
      <c r="AV1033" s="13" t="s">
        <v>152</v>
      </c>
      <c r="AW1033" s="13" t="s">
        <v>34</v>
      </c>
      <c r="AX1033" s="13" t="s">
        <v>78</v>
      </c>
      <c r="AY1033" s="152" t="s">
        <v>144</v>
      </c>
    </row>
    <row r="1034" spans="2:51" s="12" customFormat="1" ht="10.2">
      <c r="B1034" s="144"/>
      <c r="D1034" s="145" t="s">
        <v>154</v>
      </c>
      <c r="E1034" s="146" t="s">
        <v>1</v>
      </c>
      <c r="F1034" s="147" t="s">
        <v>300</v>
      </c>
      <c r="H1034" s="146" t="s">
        <v>1</v>
      </c>
      <c r="I1034" s="148"/>
      <c r="L1034" s="144"/>
      <c r="M1034" s="149"/>
      <c r="T1034" s="150"/>
      <c r="AT1034" s="146" t="s">
        <v>154</v>
      </c>
      <c r="AU1034" s="146" t="s">
        <v>152</v>
      </c>
      <c r="AV1034" s="12" t="s">
        <v>86</v>
      </c>
      <c r="AW1034" s="12" t="s">
        <v>34</v>
      </c>
      <c r="AX1034" s="12" t="s">
        <v>78</v>
      </c>
      <c r="AY1034" s="146" t="s">
        <v>144</v>
      </c>
    </row>
    <row r="1035" spans="2:51" s="13" customFormat="1" ht="10.2">
      <c r="B1035" s="151"/>
      <c r="D1035" s="145" t="s">
        <v>154</v>
      </c>
      <c r="E1035" s="152" t="s">
        <v>1</v>
      </c>
      <c r="F1035" s="153" t="s">
        <v>1382</v>
      </c>
      <c r="H1035" s="154">
        <v>2.322</v>
      </c>
      <c r="I1035" s="155"/>
      <c r="L1035" s="151"/>
      <c r="M1035" s="156"/>
      <c r="T1035" s="157"/>
      <c r="AT1035" s="152" t="s">
        <v>154</v>
      </c>
      <c r="AU1035" s="152" t="s">
        <v>152</v>
      </c>
      <c r="AV1035" s="13" t="s">
        <v>152</v>
      </c>
      <c r="AW1035" s="13" t="s">
        <v>34</v>
      </c>
      <c r="AX1035" s="13" t="s">
        <v>78</v>
      </c>
      <c r="AY1035" s="152" t="s">
        <v>144</v>
      </c>
    </row>
    <row r="1036" spans="2:51" s="12" customFormat="1" ht="10.2">
      <c r="B1036" s="144"/>
      <c r="D1036" s="145" t="s">
        <v>154</v>
      </c>
      <c r="E1036" s="146" t="s">
        <v>1</v>
      </c>
      <c r="F1036" s="147" t="s">
        <v>302</v>
      </c>
      <c r="H1036" s="146" t="s">
        <v>1</v>
      </c>
      <c r="I1036" s="148"/>
      <c r="L1036" s="144"/>
      <c r="M1036" s="149"/>
      <c r="T1036" s="150"/>
      <c r="AT1036" s="146" t="s">
        <v>154</v>
      </c>
      <c r="AU1036" s="146" t="s">
        <v>152</v>
      </c>
      <c r="AV1036" s="12" t="s">
        <v>86</v>
      </c>
      <c r="AW1036" s="12" t="s">
        <v>34</v>
      </c>
      <c r="AX1036" s="12" t="s">
        <v>78</v>
      </c>
      <c r="AY1036" s="146" t="s">
        <v>144</v>
      </c>
    </row>
    <row r="1037" spans="2:51" s="13" customFormat="1" ht="10.2">
      <c r="B1037" s="151"/>
      <c r="D1037" s="145" t="s">
        <v>154</v>
      </c>
      <c r="E1037" s="152" t="s">
        <v>1</v>
      </c>
      <c r="F1037" s="153" t="s">
        <v>1383</v>
      </c>
      <c r="H1037" s="154">
        <v>2.33</v>
      </c>
      <c r="I1037" s="155"/>
      <c r="L1037" s="151"/>
      <c r="M1037" s="156"/>
      <c r="T1037" s="157"/>
      <c r="AT1037" s="152" t="s">
        <v>154</v>
      </c>
      <c r="AU1037" s="152" t="s">
        <v>152</v>
      </c>
      <c r="AV1037" s="13" t="s">
        <v>152</v>
      </c>
      <c r="AW1037" s="13" t="s">
        <v>34</v>
      </c>
      <c r="AX1037" s="13" t="s">
        <v>78</v>
      </c>
      <c r="AY1037" s="152" t="s">
        <v>144</v>
      </c>
    </row>
    <row r="1038" spans="2:51" s="12" customFormat="1" ht="10.2">
      <c r="B1038" s="144"/>
      <c r="D1038" s="145" t="s">
        <v>154</v>
      </c>
      <c r="E1038" s="146" t="s">
        <v>1</v>
      </c>
      <c r="F1038" s="147" t="s">
        <v>304</v>
      </c>
      <c r="H1038" s="146" t="s">
        <v>1</v>
      </c>
      <c r="I1038" s="148"/>
      <c r="L1038" s="144"/>
      <c r="M1038" s="149"/>
      <c r="T1038" s="150"/>
      <c r="AT1038" s="146" t="s">
        <v>154</v>
      </c>
      <c r="AU1038" s="146" t="s">
        <v>152</v>
      </c>
      <c r="AV1038" s="12" t="s">
        <v>86</v>
      </c>
      <c r="AW1038" s="12" t="s">
        <v>34</v>
      </c>
      <c r="AX1038" s="12" t="s">
        <v>78</v>
      </c>
      <c r="AY1038" s="146" t="s">
        <v>144</v>
      </c>
    </row>
    <row r="1039" spans="2:51" s="13" customFormat="1" ht="10.2">
      <c r="B1039" s="151"/>
      <c r="D1039" s="145" t="s">
        <v>154</v>
      </c>
      <c r="E1039" s="152" t="s">
        <v>1</v>
      </c>
      <c r="F1039" s="153" t="s">
        <v>1383</v>
      </c>
      <c r="H1039" s="154">
        <v>2.33</v>
      </c>
      <c r="I1039" s="155"/>
      <c r="L1039" s="151"/>
      <c r="M1039" s="156"/>
      <c r="T1039" s="157"/>
      <c r="AT1039" s="152" t="s">
        <v>154</v>
      </c>
      <c r="AU1039" s="152" t="s">
        <v>152</v>
      </c>
      <c r="AV1039" s="13" t="s">
        <v>152</v>
      </c>
      <c r="AW1039" s="13" t="s">
        <v>34</v>
      </c>
      <c r="AX1039" s="13" t="s">
        <v>78</v>
      </c>
      <c r="AY1039" s="152" t="s">
        <v>144</v>
      </c>
    </row>
    <row r="1040" spans="2:51" s="12" customFormat="1" ht="10.2">
      <c r="B1040" s="144"/>
      <c r="D1040" s="145" t="s">
        <v>154</v>
      </c>
      <c r="E1040" s="146" t="s">
        <v>1</v>
      </c>
      <c r="F1040" s="147" t="s">
        <v>306</v>
      </c>
      <c r="H1040" s="146" t="s">
        <v>1</v>
      </c>
      <c r="I1040" s="148"/>
      <c r="L1040" s="144"/>
      <c r="M1040" s="149"/>
      <c r="T1040" s="150"/>
      <c r="AT1040" s="146" t="s">
        <v>154</v>
      </c>
      <c r="AU1040" s="146" t="s">
        <v>152</v>
      </c>
      <c r="AV1040" s="12" t="s">
        <v>86</v>
      </c>
      <c r="AW1040" s="12" t="s">
        <v>34</v>
      </c>
      <c r="AX1040" s="12" t="s">
        <v>78</v>
      </c>
      <c r="AY1040" s="146" t="s">
        <v>144</v>
      </c>
    </row>
    <row r="1041" spans="2:51" s="13" customFormat="1" ht="10.2">
      <c r="B1041" s="151"/>
      <c r="D1041" s="145" t="s">
        <v>154</v>
      </c>
      <c r="E1041" s="152" t="s">
        <v>1</v>
      </c>
      <c r="F1041" s="153" t="s">
        <v>1383</v>
      </c>
      <c r="H1041" s="154">
        <v>2.33</v>
      </c>
      <c r="I1041" s="155"/>
      <c r="L1041" s="151"/>
      <c r="M1041" s="156"/>
      <c r="T1041" s="157"/>
      <c r="AT1041" s="152" t="s">
        <v>154</v>
      </c>
      <c r="AU1041" s="152" t="s">
        <v>152</v>
      </c>
      <c r="AV1041" s="13" t="s">
        <v>152</v>
      </c>
      <c r="AW1041" s="13" t="s">
        <v>34</v>
      </c>
      <c r="AX1041" s="13" t="s">
        <v>78</v>
      </c>
      <c r="AY1041" s="152" t="s">
        <v>144</v>
      </c>
    </row>
    <row r="1042" spans="2:51" s="12" customFormat="1" ht="10.2">
      <c r="B1042" s="144"/>
      <c r="D1042" s="145" t="s">
        <v>154</v>
      </c>
      <c r="E1042" s="146" t="s">
        <v>1</v>
      </c>
      <c r="F1042" s="147" t="s">
        <v>306</v>
      </c>
      <c r="H1042" s="146" t="s">
        <v>1</v>
      </c>
      <c r="I1042" s="148"/>
      <c r="L1042" s="144"/>
      <c r="M1042" s="149"/>
      <c r="T1042" s="150"/>
      <c r="AT1042" s="146" t="s">
        <v>154</v>
      </c>
      <c r="AU1042" s="146" t="s">
        <v>152</v>
      </c>
      <c r="AV1042" s="12" t="s">
        <v>86</v>
      </c>
      <c r="AW1042" s="12" t="s">
        <v>34</v>
      </c>
      <c r="AX1042" s="12" t="s">
        <v>78</v>
      </c>
      <c r="AY1042" s="146" t="s">
        <v>144</v>
      </c>
    </row>
    <row r="1043" spans="2:51" s="13" customFormat="1" ht="10.2">
      <c r="B1043" s="151"/>
      <c r="D1043" s="145" t="s">
        <v>154</v>
      </c>
      <c r="E1043" s="152" t="s">
        <v>1</v>
      </c>
      <c r="F1043" s="153" t="s">
        <v>1384</v>
      </c>
      <c r="H1043" s="154">
        <v>0.535</v>
      </c>
      <c r="I1043" s="155"/>
      <c r="L1043" s="151"/>
      <c r="M1043" s="156"/>
      <c r="T1043" s="157"/>
      <c r="AT1043" s="152" t="s">
        <v>154</v>
      </c>
      <c r="AU1043" s="152" t="s">
        <v>152</v>
      </c>
      <c r="AV1043" s="13" t="s">
        <v>152</v>
      </c>
      <c r="AW1043" s="13" t="s">
        <v>34</v>
      </c>
      <c r="AX1043" s="13" t="s">
        <v>78</v>
      </c>
      <c r="AY1043" s="152" t="s">
        <v>144</v>
      </c>
    </row>
    <row r="1044" spans="2:51" s="14" customFormat="1" ht="10.2">
      <c r="B1044" s="158"/>
      <c r="D1044" s="145" t="s">
        <v>154</v>
      </c>
      <c r="E1044" s="159" t="s">
        <v>1</v>
      </c>
      <c r="F1044" s="160" t="s">
        <v>158</v>
      </c>
      <c r="H1044" s="161">
        <v>11.438</v>
      </c>
      <c r="I1044" s="162"/>
      <c r="L1044" s="158"/>
      <c r="M1044" s="163"/>
      <c r="T1044" s="164"/>
      <c r="AT1044" s="159" t="s">
        <v>154</v>
      </c>
      <c r="AU1044" s="159" t="s">
        <v>152</v>
      </c>
      <c r="AV1044" s="14" t="s">
        <v>151</v>
      </c>
      <c r="AW1044" s="14" t="s">
        <v>34</v>
      </c>
      <c r="AX1044" s="14" t="s">
        <v>86</v>
      </c>
      <c r="AY1044" s="159" t="s">
        <v>144</v>
      </c>
    </row>
    <row r="1045" spans="2:65" s="1" customFormat="1" ht="16.5" customHeight="1">
      <c r="B1045" s="31"/>
      <c r="C1045" s="168" t="s">
        <v>543</v>
      </c>
      <c r="D1045" s="168" t="s">
        <v>275</v>
      </c>
      <c r="E1045" s="169" t="s">
        <v>1385</v>
      </c>
      <c r="F1045" s="170" t="s">
        <v>1386</v>
      </c>
      <c r="G1045" s="171" t="s">
        <v>149</v>
      </c>
      <c r="H1045" s="172">
        <v>12.01</v>
      </c>
      <c r="I1045" s="173"/>
      <c r="J1045" s="174">
        <f>ROUND(I1045*H1045,2)</f>
        <v>0</v>
      </c>
      <c r="K1045" s="170" t="s">
        <v>150</v>
      </c>
      <c r="L1045" s="175"/>
      <c r="M1045" s="176" t="s">
        <v>1</v>
      </c>
      <c r="N1045" s="177" t="s">
        <v>44</v>
      </c>
      <c r="P1045" s="140">
        <f>O1045*H1045</f>
        <v>0</v>
      </c>
      <c r="Q1045" s="140">
        <v>0.0062</v>
      </c>
      <c r="R1045" s="140">
        <f>Q1045*H1045</f>
        <v>0.074462</v>
      </c>
      <c r="S1045" s="140">
        <v>0</v>
      </c>
      <c r="T1045" s="141">
        <f>S1045*H1045</f>
        <v>0</v>
      </c>
      <c r="AR1045" s="142" t="s">
        <v>355</v>
      </c>
      <c r="AT1045" s="142" t="s">
        <v>275</v>
      </c>
      <c r="AU1045" s="142" t="s">
        <v>152</v>
      </c>
      <c r="AY1045" s="16" t="s">
        <v>144</v>
      </c>
      <c r="BE1045" s="143">
        <f>IF(N1045="základní",J1045,0)</f>
        <v>0</v>
      </c>
      <c r="BF1045" s="143">
        <f>IF(N1045="snížená",J1045,0)</f>
        <v>0</v>
      </c>
      <c r="BG1045" s="143">
        <f>IF(N1045="zákl. přenesená",J1045,0)</f>
        <v>0</v>
      </c>
      <c r="BH1045" s="143">
        <f>IF(N1045="sníž. přenesená",J1045,0)</f>
        <v>0</v>
      </c>
      <c r="BI1045" s="143">
        <f>IF(N1045="nulová",J1045,0)</f>
        <v>0</v>
      </c>
      <c r="BJ1045" s="16" t="s">
        <v>152</v>
      </c>
      <c r="BK1045" s="143">
        <f>ROUND(I1045*H1045,2)</f>
        <v>0</v>
      </c>
      <c r="BL1045" s="16" t="s">
        <v>240</v>
      </c>
      <c r="BM1045" s="142" t="s">
        <v>1387</v>
      </c>
    </row>
    <row r="1046" spans="2:51" s="13" customFormat="1" ht="10.2">
      <c r="B1046" s="151"/>
      <c r="D1046" s="145" t="s">
        <v>154</v>
      </c>
      <c r="E1046" s="152" t="s">
        <v>1</v>
      </c>
      <c r="F1046" s="153" t="s">
        <v>1388</v>
      </c>
      <c r="H1046" s="154">
        <v>12.01</v>
      </c>
      <c r="I1046" s="155"/>
      <c r="L1046" s="151"/>
      <c r="M1046" s="156"/>
      <c r="T1046" s="157"/>
      <c r="AT1046" s="152" t="s">
        <v>154</v>
      </c>
      <c r="AU1046" s="152" t="s">
        <v>152</v>
      </c>
      <c r="AV1046" s="13" t="s">
        <v>152</v>
      </c>
      <c r="AW1046" s="13" t="s">
        <v>34</v>
      </c>
      <c r="AX1046" s="13" t="s">
        <v>86</v>
      </c>
      <c r="AY1046" s="152" t="s">
        <v>144</v>
      </c>
    </row>
    <row r="1047" spans="2:65" s="1" customFormat="1" ht="33" customHeight="1">
      <c r="B1047" s="31"/>
      <c r="C1047" s="131" t="s">
        <v>548</v>
      </c>
      <c r="D1047" s="131" t="s">
        <v>146</v>
      </c>
      <c r="E1047" s="132" t="s">
        <v>1389</v>
      </c>
      <c r="F1047" s="133" t="s">
        <v>1390</v>
      </c>
      <c r="G1047" s="134" t="s">
        <v>149</v>
      </c>
      <c r="H1047" s="135">
        <v>955.497</v>
      </c>
      <c r="I1047" s="136"/>
      <c r="J1047" s="137">
        <f>ROUND(I1047*H1047,2)</f>
        <v>0</v>
      </c>
      <c r="K1047" s="133" t="s">
        <v>150</v>
      </c>
      <c r="L1047" s="31"/>
      <c r="M1047" s="138" t="s">
        <v>1</v>
      </c>
      <c r="N1047" s="139" t="s">
        <v>44</v>
      </c>
      <c r="P1047" s="140">
        <f>O1047*H1047</f>
        <v>0</v>
      </c>
      <c r="Q1047" s="140">
        <v>0.0002012</v>
      </c>
      <c r="R1047" s="140">
        <f>Q1047*H1047</f>
        <v>0.1922459964</v>
      </c>
      <c r="S1047" s="140">
        <v>0</v>
      </c>
      <c r="T1047" s="141">
        <f>S1047*H1047</f>
        <v>0</v>
      </c>
      <c r="AR1047" s="142" t="s">
        <v>240</v>
      </c>
      <c r="AT1047" s="142" t="s">
        <v>146</v>
      </c>
      <c r="AU1047" s="142" t="s">
        <v>152</v>
      </c>
      <c r="AY1047" s="16" t="s">
        <v>144</v>
      </c>
      <c r="BE1047" s="143">
        <f>IF(N1047="základní",J1047,0)</f>
        <v>0</v>
      </c>
      <c r="BF1047" s="143">
        <f>IF(N1047="snížená",J1047,0)</f>
        <v>0</v>
      </c>
      <c r="BG1047" s="143">
        <f>IF(N1047="zákl. přenesená",J1047,0)</f>
        <v>0</v>
      </c>
      <c r="BH1047" s="143">
        <f>IF(N1047="sníž. přenesená",J1047,0)</f>
        <v>0</v>
      </c>
      <c r="BI1047" s="143">
        <f>IF(N1047="nulová",J1047,0)</f>
        <v>0</v>
      </c>
      <c r="BJ1047" s="16" t="s">
        <v>152</v>
      </c>
      <c r="BK1047" s="143">
        <f>ROUND(I1047*H1047,2)</f>
        <v>0</v>
      </c>
      <c r="BL1047" s="16" t="s">
        <v>240</v>
      </c>
      <c r="BM1047" s="142" t="s">
        <v>1391</v>
      </c>
    </row>
    <row r="1048" spans="2:65" s="1" customFormat="1" ht="33" customHeight="1">
      <c r="B1048" s="31"/>
      <c r="C1048" s="131" t="s">
        <v>552</v>
      </c>
      <c r="D1048" s="131" t="s">
        <v>146</v>
      </c>
      <c r="E1048" s="132" t="s">
        <v>1392</v>
      </c>
      <c r="F1048" s="133" t="s">
        <v>1393</v>
      </c>
      <c r="G1048" s="134" t="s">
        <v>149</v>
      </c>
      <c r="H1048" s="135">
        <v>416.202</v>
      </c>
      <c r="I1048" s="136"/>
      <c r="J1048" s="137">
        <f>ROUND(I1048*H1048,2)</f>
        <v>0</v>
      </c>
      <c r="K1048" s="133" t="s">
        <v>150</v>
      </c>
      <c r="L1048" s="31"/>
      <c r="M1048" s="138" t="s">
        <v>1</v>
      </c>
      <c r="N1048" s="139" t="s">
        <v>44</v>
      </c>
      <c r="P1048" s="140">
        <f>O1048*H1048</f>
        <v>0</v>
      </c>
      <c r="Q1048" s="140">
        <v>0.0002012</v>
      </c>
      <c r="R1048" s="140">
        <f>Q1048*H1048</f>
        <v>0.0837398424</v>
      </c>
      <c r="S1048" s="140">
        <v>0</v>
      </c>
      <c r="T1048" s="141">
        <f>S1048*H1048</f>
        <v>0</v>
      </c>
      <c r="AR1048" s="142" t="s">
        <v>240</v>
      </c>
      <c r="AT1048" s="142" t="s">
        <v>146</v>
      </c>
      <c r="AU1048" s="142" t="s">
        <v>152</v>
      </c>
      <c r="AY1048" s="16" t="s">
        <v>144</v>
      </c>
      <c r="BE1048" s="143">
        <f>IF(N1048="základní",J1048,0)</f>
        <v>0</v>
      </c>
      <c r="BF1048" s="143">
        <f>IF(N1048="snížená",J1048,0)</f>
        <v>0</v>
      </c>
      <c r="BG1048" s="143">
        <f>IF(N1048="zákl. přenesená",J1048,0)</f>
        <v>0</v>
      </c>
      <c r="BH1048" s="143">
        <f>IF(N1048="sníž. přenesená",J1048,0)</f>
        <v>0</v>
      </c>
      <c r="BI1048" s="143">
        <f>IF(N1048="nulová",J1048,0)</f>
        <v>0</v>
      </c>
      <c r="BJ1048" s="16" t="s">
        <v>152</v>
      </c>
      <c r="BK1048" s="143">
        <f>ROUND(I1048*H1048,2)</f>
        <v>0</v>
      </c>
      <c r="BL1048" s="16" t="s">
        <v>240</v>
      </c>
      <c r="BM1048" s="142" t="s">
        <v>1394</v>
      </c>
    </row>
    <row r="1049" spans="2:65" s="1" customFormat="1" ht="33" customHeight="1">
      <c r="B1049" s="31"/>
      <c r="C1049" s="131" t="s">
        <v>557</v>
      </c>
      <c r="D1049" s="131" t="s">
        <v>146</v>
      </c>
      <c r="E1049" s="132" t="s">
        <v>1395</v>
      </c>
      <c r="F1049" s="133" t="s">
        <v>1396</v>
      </c>
      <c r="G1049" s="134" t="s">
        <v>149</v>
      </c>
      <c r="H1049" s="135">
        <v>234.445</v>
      </c>
      <c r="I1049" s="136"/>
      <c r="J1049" s="137">
        <f>ROUND(I1049*H1049,2)</f>
        <v>0</v>
      </c>
      <c r="K1049" s="133" t="s">
        <v>150</v>
      </c>
      <c r="L1049" s="31"/>
      <c r="M1049" s="138" t="s">
        <v>1</v>
      </c>
      <c r="N1049" s="139" t="s">
        <v>44</v>
      </c>
      <c r="P1049" s="140">
        <f>O1049*H1049</f>
        <v>0</v>
      </c>
      <c r="Q1049" s="140">
        <v>8.05E-06</v>
      </c>
      <c r="R1049" s="140">
        <f>Q1049*H1049</f>
        <v>0.0018872822499999998</v>
      </c>
      <c r="S1049" s="140">
        <v>0</v>
      </c>
      <c r="T1049" s="141">
        <f>S1049*H1049</f>
        <v>0</v>
      </c>
      <c r="AR1049" s="142" t="s">
        <v>240</v>
      </c>
      <c r="AT1049" s="142" t="s">
        <v>146</v>
      </c>
      <c r="AU1049" s="142" t="s">
        <v>152</v>
      </c>
      <c r="AY1049" s="16" t="s">
        <v>144</v>
      </c>
      <c r="BE1049" s="143">
        <f>IF(N1049="základní",J1049,0)</f>
        <v>0</v>
      </c>
      <c r="BF1049" s="143">
        <f>IF(N1049="snížená",J1049,0)</f>
        <v>0</v>
      </c>
      <c r="BG1049" s="143">
        <f>IF(N1049="zákl. přenesená",J1049,0)</f>
        <v>0</v>
      </c>
      <c r="BH1049" s="143">
        <f>IF(N1049="sníž. přenesená",J1049,0)</f>
        <v>0</v>
      </c>
      <c r="BI1049" s="143">
        <f>IF(N1049="nulová",J1049,0)</f>
        <v>0</v>
      </c>
      <c r="BJ1049" s="16" t="s">
        <v>152</v>
      </c>
      <c r="BK1049" s="143">
        <f>ROUND(I1049*H1049,2)</f>
        <v>0</v>
      </c>
      <c r="BL1049" s="16" t="s">
        <v>240</v>
      </c>
      <c r="BM1049" s="142" t="s">
        <v>1397</v>
      </c>
    </row>
    <row r="1050" spans="2:51" s="12" customFormat="1" ht="10.2">
      <c r="B1050" s="144"/>
      <c r="D1050" s="145" t="s">
        <v>154</v>
      </c>
      <c r="E1050" s="146" t="s">
        <v>1</v>
      </c>
      <c r="F1050" s="147" t="s">
        <v>1398</v>
      </c>
      <c r="H1050" s="146" t="s">
        <v>1</v>
      </c>
      <c r="I1050" s="148"/>
      <c r="L1050" s="144"/>
      <c r="M1050" s="149"/>
      <c r="T1050" s="150"/>
      <c r="AT1050" s="146" t="s">
        <v>154</v>
      </c>
      <c r="AU1050" s="146" t="s">
        <v>152</v>
      </c>
      <c r="AV1050" s="12" t="s">
        <v>86</v>
      </c>
      <c r="AW1050" s="12" t="s">
        <v>34</v>
      </c>
      <c r="AX1050" s="12" t="s">
        <v>78</v>
      </c>
      <c r="AY1050" s="146" t="s">
        <v>144</v>
      </c>
    </row>
    <row r="1051" spans="2:51" s="12" customFormat="1" ht="10.2">
      <c r="B1051" s="144"/>
      <c r="D1051" s="145" t="s">
        <v>154</v>
      </c>
      <c r="E1051" s="146" t="s">
        <v>1</v>
      </c>
      <c r="F1051" s="147" t="s">
        <v>298</v>
      </c>
      <c r="H1051" s="146" t="s">
        <v>1</v>
      </c>
      <c r="I1051" s="148"/>
      <c r="L1051" s="144"/>
      <c r="M1051" s="149"/>
      <c r="T1051" s="150"/>
      <c r="AT1051" s="146" t="s">
        <v>154</v>
      </c>
      <c r="AU1051" s="146" t="s">
        <v>152</v>
      </c>
      <c r="AV1051" s="12" t="s">
        <v>86</v>
      </c>
      <c r="AW1051" s="12" t="s">
        <v>34</v>
      </c>
      <c r="AX1051" s="12" t="s">
        <v>78</v>
      </c>
      <c r="AY1051" s="146" t="s">
        <v>144</v>
      </c>
    </row>
    <row r="1052" spans="2:51" s="12" customFormat="1" ht="10.2">
      <c r="B1052" s="144"/>
      <c r="D1052" s="145" t="s">
        <v>154</v>
      </c>
      <c r="E1052" s="146" t="s">
        <v>1</v>
      </c>
      <c r="F1052" s="147" t="s">
        <v>1253</v>
      </c>
      <c r="H1052" s="146" t="s">
        <v>1</v>
      </c>
      <c r="I1052" s="148"/>
      <c r="L1052" s="144"/>
      <c r="M1052" s="149"/>
      <c r="T1052" s="150"/>
      <c r="AT1052" s="146" t="s">
        <v>154</v>
      </c>
      <c r="AU1052" s="146" t="s">
        <v>152</v>
      </c>
      <c r="AV1052" s="12" t="s">
        <v>86</v>
      </c>
      <c r="AW1052" s="12" t="s">
        <v>34</v>
      </c>
      <c r="AX1052" s="12" t="s">
        <v>78</v>
      </c>
      <c r="AY1052" s="146" t="s">
        <v>144</v>
      </c>
    </row>
    <row r="1053" spans="2:51" s="13" customFormat="1" ht="10.2">
      <c r="B1053" s="151"/>
      <c r="D1053" s="145" t="s">
        <v>154</v>
      </c>
      <c r="E1053" s="152" t="s">
        <v>1</v>
      </c>
      <c r="F1053" s="153" t="s">
        <v>1357</v>
      </c>
      <c r="H1053" s="154">
        <v>8.18</v>
      </c>
      <c r="I1053" s="155"/>
      <c r="L1053" s="151"/>
      <c r="M1053" s="156"/>
      <c r="T1053" s="157"/>
      <c r="AT1053" s="152" t="s">
        <v>154</v>
      </c>
      <c r="AU1053" s="152" t="s">
        <v>152</v>
      </c>
      <c r="AV1053" s="13" t="s">
        <v>152</v>
      </c>
      <c r="AW1053" s="13" t="s">
        <v>34</v>
      </c>
      <c r="AX1053" s="13" t="s">
        <v>78</v>
      </c>
      <c r="AY1053" s="152" t="s">
        <v>144</v>
      </c>
    </row>
    <row r="1054" spans="2:51" s="12" customFormat="1" ht="10.2">
      <c r="B1054" s="144"/>
      <c r="D1054" s="145" t="s">
        <v>154</v>
      </c>
      <c r="E1054" s="146" t="s">
        <v>1</v>
      </c>
      <c r="F1054" s="147" t="s">
        <v>1168</v>
      </c>
      <c r="H1054" s="146" t="s">
        <v>1</v>
      </c>
      <c r="I1054" s="148"/>
      <c r="L1054" s="144"/>
      <c r="M1054" s="149"/>
      <c r="T1054" s="150"/>
      <c r="AT1054" s="146" t="s">
        <v>154</v>
      </c>
      <c r="AU1054" s="146" t="s">
        <v>152</v>
      </c>
      <c r="AV1054" s="12" t="s">
        <v>86</v>
      </c>
      <c r="AW1054" s="12" t="s">
        <v>34</v>
      </c>
      <c r="AX1054" s="12" t="s">
        <v>78</v>
      </c>
      <c r="AY1054" s="146" t="s">
        <v>144</v>
      </c>
    </row>
    <row r="1055" spans="2:51" s="13" customFormat="1" ht="20.4">
      <c r="B1055" s="151"/>
      <c r="D1055" s="145" t="s">
        <v>154</v>
      </c>
      <c r="E1055" s="152" t="s">
        <v>1</v>
      </c>
      <c r="F1055" s="153" t="s">
        <v>1358</v>
      </c>
      <c r="H1055" s="154">
        <v>13.93</v>
      </c>
      <c r="I1055" s="155"/>
      <c r="L1055" s="151"/>
      <c r="M1055" s="156"/>
      <c r="T1055" s="157"/>
      <c r="AT1055" s="152" t="s">
        <v>154</v>
      </c>
      <c r="AU1055" s="152" t="s">
        <v>152</v>
      </c>
      <c r="AV1055" s="13" t="s">
        <v>152</v>
      </c>
      <c r="AW1055" s="13" t="s">
        <v>34</v>
      </c>
      <c r="AX1055" s="13" t="s">
        <v>78</v>
      </c>
      <c r="AY1055" s="152" t="s">
        <v>144</v>
      </c>
    </row>
    <row r="1056" spans="2:51" s="12" customFormat="1" ht="10.2">
      <c r="B1056" s="144"/>
      <c r="D1056" s="145" t="s">
        <v>154</v>
      </c>
      <c r="E1056" s="146" t="s">
        <v>1</v>
      </c>
      <c r="F1056" s="147" t="s">
        <v>1192</v>
      </c>
      <c r="H1056" s="146" t="s">
        <v>1</v>
      </c>
      <c r="I1056" s="148"/>
      <c r="L1056" s="144"/>
      <c r="M1056" s="149"/>
      <c r="T1056" s="150"/>
      <c r="AT1056" s="146" t="s">
        <v>154</v>
      </c>
      <c r="AU1056" s="146" t="s">
        <v>152</v>
      </c>
      <c r="AV1056" s="12" t="s">
        <v>86</v>
      </c>
      <c r="AW1056" s="12" t="s">
        <v>34</v>
      </c>
      <c r="AX1056" s="12" t="s">
        <v>78</v>
      </c>
      <c r="AY1056" s="146" t="s">
        <v>144</v>
      </c>
    </row>
    <row r="1057" spans="2:51" s="13" customFormat="1" ht="10.2">
      <c r="B1057" s="151"/>
      <c r="D1057" s="145" t="s">
        <v>154</v>
      </c>
      <c r="E1057" s="152" t="s">
        <v>1</v>
      </c>
      <c r="F1057" s="153" t="s">
        <v>1359</v>
      </c>
      <c r="H1057" s="154">
        <v>10.285</v>
      </c>
      <c r="I1057" s="155"/>
      <c r="L1057" s="151"/>
      <c r="M1057" s="156"/>
      <c r="T1057" s="157"/>
      <c r="AT1057" s="152" t="s">
        <v>154</v>
      </c>
      <c r="AU1057" s="152" t="s">
        <v>152</v>
      </c>
      <c r="AV1057" s="13" t="s">
        <v>152</v>
      </c>
      <c r="AW1057" s="13" t="s">
        <v>34</v>
      </c>
      <c r="AX1057" s="13" t="s">
        <v>78</v>
      </c>
      <c r="AY1057" s="152" t="s">
        <v>144</v>
      </c>
    </row>
    <row r="1058" spans="2:51" s="12" customFormat="1" ht="10.2">
      <c r="B1058" s="144"/>
      <c r="D1058" s="145" t="s">
        <v>154</v>
      </c>
      <c r="E1058" s="146" t="s">
        <v>1</v>
      </c>
      <c r="F1058" s="147" t="s">
        <v>1399</v>
      </c>
      <c r="H1058" s="146" t="s">
        <v>1</v>
      </c>
      <c r="I1058" s="148"/>
      <c r="L1058" s="144"/>
      <c r="M1058" s="149"/>
      <c r="T1058" s="150"/>
      <c r="AT1058" s="146" t="s">
        <v>154</v>
      </c>
      <c r="AU1058" s="146" t="s">
        <v>152</v>
      </c>
      <c r="AV1058" s="12" t="s">
        <v>86</v>
      </c>
      <c r="AW1058" s="12" t="s">
        <v>34</v>
      </c>
      <c r="AX1058" s="12" t="s">
        <v>78</v>
      </c>
      <c r="AY1058" s="146" t="s">
        <v>144</v>
      </c>
    </row>
    <row r="1059" spans="2:51" s="13" customFormat="1" ht="10.2">
      <c r="B1059" s="151"/>
      <c r="D1059" s="145" t="s">
        <v>154</v>
      </c>
      <c r="E1059" s="152" t="s">
        <v>1</v>
      </c>
      <c r="F1059" s="153" t="s">
        <v>1381</v>
      </c>
      <c r="H1059" s="154">
        <v>1.591</v>
      </c>
      <c r="I1059" s="155"/>
      <c r="L1059" s="151"/>
      <c r="M1059" s="156"/>
      <c r="T1059" s="157"/>
      <c r="AT1059" s="152" t="s">
        <v>154</v>
      </c>
      <c r="AU1059" s="152" t="s">
        <v>152</v>
      </c>
      <c r="AV1059" s="13" t="s">
        <v>152</v>
      </c>
      <c r="AW1059" s="13" t="s">
        <v>34</v>
      </c>
      <c r="AX1059" s="13" t="s">
        <v>78</v>
      </c>
      <c r="AY1059" s="152" t="s">
        <v>144</v>
      </c>
    </row>
    <row r="1060" spans="2:51" s="12" customFormat="1" ht="10.2">
      <c r="B1060" s="144"/>
      <c r="D1060" s="145" t="s">
        <v>154</v>
      </c>
      <c r="E1060" s="146" t="s">
        <v>1</v>
      </c>
      <c r="F1060" s="147" t="s">
        <v>300</v>
      </c>
      <c r="H1060" s="146" t="s">
        <v>1</v>
      </c>
      <c r="I1060" s="148"/>
      <c r="L1060" s="144"/>
      <c r="M1060" s="149"/>
      <c r="T1060" s="150"/>
      <c r="AT1060" s="146" t="s">
        <v>154</v>
      </c>
      <c r="AU1060" s="146" t="s">
        <v>152</v>
      </c>
      <c r="AV1060" s="12" t="s">
        <v>86</v>
      </c>
      <c r="AW1060" s="12" t="s">
        <v>34</v>
      </c>
      <c r="AX1060" s="12" t="s">
        <v>78</v>
      </c>
      <c r="AY1060" s="146" t="s">
        <v>144</v>
      </c>
    </row>
    <row r="1061" spans="2:51" s="12" customFormat="1" ht="10.2">
      <c r="B1061" s="144"/>
      <c r="D1061" s="145" t="s">
        <v>154</v>
      </c>
      <c r="E1061" s="146" t="s">
        <v>1</v>
      </c>
      <c r="F1061" s="147" t="s">
        <v>1168</v>
      </c>
      <c r="H1061" s="146" t="s">
        <v>1</v>
      </c>
      <c r="I1061" s="148"/>
      <c r="L1061" s="144"/>
      <c r="M1061" s="149"/>
      <c r="T1061" s="150"/>
      <c r="AT1061" s="146" t="s">
        <v>154</v>
      </c>
      <c r="AU1061" s="146" t="s">
        <v>152</v>
      </c>
      <c r="AV1061" s="12" t="s">
        <v>86</v>
      </c>
      <c r="AW1061" s="12" t="s">
        <v>34</v>
      </c>
      <c r="AX1061" s="12" t="s">
        <v>78</v>
      </c>
      <c r="AY1061" s="146" t="s">
        <v>144</v>
      </c>
    </row>
    <row r="1062" spans="2:51" s="13" customFormat="1" ht="20.4">
      <c r="B1062" s="151"/>
      <c r="D1062" s="145" t="s">
        <v>154</v>
      </c>
      <c r="E1062" s="152" t="s">
        <v>1</v>
      </c>
      <c r="F1062" s="153" t="s">
        <v>1360</v>
      </c>
      <c r="H1062" s="154">
        <v>20.248</v>
      </c>
      <c r="I1062" s="155"/>
      <c r="L1062" s="151"/>
      <c r="M1062" s="156"/>
      <c r="T1062" s="157"/>
      <c r="AT1062" s="152" t="s">
        <v>154</v>
      </c>
      <c r="AU1062" s="152" t="s">
        <v>152</v>
      </c>
      <c r="AV1062" s="13" t="s">
        <v>152</v>
      </c>
      <c r="AW1062" s="13" t="s">
        <v>34</v>
      </c>
      <c r="AX1062" s="13" t="s">
        <v>78</v>
      </c>
      <c r="AY1062" s="152" t="s">
        <v>144</v>
      </c>
    </row>
    <row r="1063" spans="2:51" s="12" customFormat="1" ht="10.2">
      <c r="B1063" s="144"/>
      <c r="D1063" s="145" t="s">
        <v>154</v>
      </c>
      <c r="E1063" s="146" t="s">
        <v>1</v>
      </c>
      <c r="F1063" s="147" t="s">
        <v>1192</v>
      </c>
      <c r="H1063" s="146" t="s">
        <v>1</v>
      </c>
      <c r="I1063" s="148"/>
      <c r="L1063" s="144"/>
      <c r="M1063" s="149"/>
      <c r="T1063" s="150"/>
      <c r="AT1063" s="146" t="s">
        <v>154</v>
      </c>
      <c r="AU1063" s="146" t="s">
        <v>152</v>
      </c>
      <c r="AV1063" s="12" t="s">
        <v>86</v>
      </c>
      <c r="AW1063" s="12" t="s">
        <v>34</v>
      </c>
      <c r="AX1063" s="12" t="s">
        <v>78</v>
      </c>
      <c r="AY1063" s="146" t="s">
        <v>144</v>
      </c>
    </row>
    <row r="1064" spans="2:51" s="13" customFormat="1" ht="20.4">
      <c r="B1064" s="151"/>
      <c r="D1064" s="145" t="s">
        <v>154</v>
      </c>
      <c r="E1064" s="152" t="s">
        <v>1</v>
      </c>
      <c r="F1064" s="153" t="s">
        <v>1361</v>
      </c>
      <c r="H1064" s="154">
        <v>21.383</v>
      </c>
      <c r="I1064" s="155"/>
      <c r="L1064" s="151"/>
      <c r="M1064" s="156"/>
      <c r="T1064" s="157"/>
      <c r="AT1064" s="152" t="s">
        <v>154</v>
      </c>
      <c r="AU1064" s="152" t="s">
        <v>152</v>
      </c>
      <c r="AV1064" s="13" t="s">
        <v>152</v>
      </c>
      <c r="AW1064" s="13" t="s">
        <v>34</v>
      </c>
      <c r="AX1064" s="13" t="s">
        <v>78</v>
      </c>
      <c r="AY1064" s="152" t="s">
        <v>144</v>
      </c>
    </row>
    <row r="1065" spans="2:51" s="12" customFormat="1" ht="10.2">
      <c r="B1065" s="144"/>
      <c r="D1065" s="145" t="s">
        <v>154</v>
      </c>
      <c r="E1065" s="146" t="s">
        <v>1</v>
      </c>
      <c r="F1065" s="147" t="s">
        <v>1399</v>
      </c>
      <c r="H1065" s="146" t="s">
        <v>1</v>
      </c>
      <c r="I1065" s="148"/>
      <c r="L1065" s="144"/>
      <c r="M1065" s="149"/>
      <c r="T1065" s="150"/>
      <c r="AT1065" s="146" t="s">
        <v>154</v>
      </c>
      <c r="AU1065" s="146" t="s">
        <v>152</v>
      </c>
      <c r="AV1065" s="12" t="s">
        <v>86</v>
      </c>
      <c r="AW1065" s="12" t="s">
        <v>34</v>
      </c>
      <c r="AX1065" s="12" t="s">
        <v>78</v>
      </c>
      <c r="AY1065" s="146" t="s">
        <v>144</v>
      </c>
    </row>
    <row r="1066" spans="2:51" s="13" customFormat="1" ht="10.2">
      <c r="B1066" s="151"/>
      <c r="D1066" s="145" t="s">
        <v>154</v>
      </c>
      <c r="E1066" s="152" t="s">
        <v>1</v>
      </c>
      <c r="F1066" s="153" t="s">
        <v>1382</v>
      </c>
      <c r="H1066" s="154">
        <v>2.322</v>
      </c>
      <c r="I1066" s="155"/>
      <c r="L1066" s="151"/>
      <c r="M1066" s="156"/>
      <c r="T1066" s="157"/>
      <c r="AT1066" s="152" t="s">
        <v>154</v>
      </c>
      <c r="AU1066" s="152" t="s">
        <v>152</v>
      </c>
      <c r="AV1066" s="13" t="s">
        <v>152</v>
      </c>
      <c r="AW1066" s="13" t="s">
        <v>34</v>
      </c>
      <c r="AX1066" s="13" t="s">
        <v>78</v>
      </c>
      <c r="AY1066" s="152" t="s">
        <v>144</v>
      </c>
    </row>
    <row r="1067" spans="2:51" s="12" customFormat="1" ht="10.2">
      <c r="B1067" s="144"/>
      <c r="D1067" s="145" t="s">
        <v>154</v>
      </c>
      <c r="E1067" s="146" t="s">
        <v>1</v>
      </c>
      <c r="F1067" s="147" t="s">
        <v>302</v>
      </c>
      <c r="H1067" s="146" t="s">
        <v>1</v>
      </c>
      <c r="I1067" s="148"/>
      <c r="L1067" s="144"/>
      <c r="M1067" s="149"/>
      <c r="T1067" s="150"/>
      <c r="AT1067" s="146" t="s">
        <v>154</v>
      </c>
      <c r="AU1067" s="146" t="s">
        <v>152</v>
      </c>
      <c r="AV1067" s="12" t="s">
        <v>86</v>
      </c>
      <c r="AW1067" s="12" t="s">
        <v>34</v>
      </c>
      <c r="AX1067" s="12" t="s">
        <v>78</v>
      </c>
      <c r="AY1067" s="146" t="s">
        <v>144</v>
      </c>
    </row>
    <row r="1068" spans="2:51" s="12" customFormat="1" ht="10.2">
      <c r="B1068" s="144"/>
      <c r="D1068" s="145" t="s">
        <v>154</v>
      </c>
      <c r="E1068" s="146" t="s">
        <v>1</v>
      </c>
      <c r="F1068" s="147" t="s">
        <v>1400</v>
      </c>
      <c r="H1068" s="146" t="s">
        <v>1</v>
      </c>
      <c r="I1068" s="148"/>
      <c r="L1068" s="144"/>
      <c r="M1068" s="149"/>
      <c r="T1068" s="150"/>
      <c r="AT1068" s="146" t="s">
        <v>154</v>
      </c>
      <c r="AU1068" s="146" t="s">
        <v>152</v>
      </c>
      <c r="AV1068" s="12" t="s">
        <v>86</v>
      </c>
      <c r="AW1068" s="12" t="s">
        <v>34</v>
      </c>
      <c r="AX1068" s="12" t="s">
        <v>78</v>
      </c>
      <c r="AY1068" s="146" t="s">
        <v>144</v>
      </c>
    </row>
    <row r="1069" spans="2:51" s="12" customFormat="1" ht="10.2">
      <c r="B1069" s="144"/>
      <c r="D1069" s="145" t="s">
        <v>154</v>
      </c>
      <c r="E1069" s="146" t="s">
        <v>1</v>
      </c>
      <c r="F1069" s="147" t="s">
        <v>1168</v>
      </c>
      <c r="H1069" s="146" t="s">
        <v>1</v>
      </c>
      <c r="I1069" s="148"/>
      <c r="L1069" s="144"/>
      <c r="M1069" s="149"/>
      <c r="T1069" s="150"/>
      <c r="AT1069" s="146" t="s">
        <v>154</v>
      </c>
      <c r="AU1069" s="146" t="s">
        <v>152</v>
      </c>
      <c r="AV1069" s="12" t="s">
        <v>86</v>
      </c>
      <c r="AW1069" s="12" t="s">
        <v>34</v>
      </c>
      <c r="AX1069" s="12" t="s">
        <v>78</v>
      </c>
      <c r="AY1069" s="146" t="s">
        <v>144</v>
      </c>
    </row>
    <row r="1070" spans="2:51" s="13" customFormat="1" ht="20.4">
      <c r="B1070" s="151"/>
      <c r="D1070" s="145" t="s">
        <v>154</v>
      </c>
      <c r="E1070" s="152" t="s">
        <v>1</v>
      </c>
      <c r="F1070" s="153" t="s">
        <v>1362</v>
      </c>
      <c r="H1070" s="154">
        <v>20.255</v>
      </c>
      <c r="I1070" s="155"/>
      <c r="L1070" s="151"/>
      <c r="M1070" s="156"/>
      <c r="T1070" s="157"/>
      <c r="AT1070" s="152" t="s">
        <v>154</v>
      </c>
      <c r="AU1070" s="152" t="s">
        <v>152</v>
      </c>
      <c r="AV1070" s="13" t="s">
        <v>152</v>
      </c>
      <c r="AW1070" s="13" t="s">
        <v>34</v>
      </c>
      <c r="AX1070" s="13" t="s">
        <v>78</v>
      </c>
      <c r="AY1070" s="152" t="s">
        <v>144</v>
      </c>
    </row>
    <row r="1071" spans="2:51" s="12" customFormat="1" ht="10.2">
      <c r="B1071" s="144"/>
      <c r="D1071" s="145" t="s">
        <v>154</v>
      </c>
      <c r="E1071" s="146" t="s">
        <v>1</v>
      </c>
      <c r="F1071" s="147" t="s">
        <v>1401</v>
      </c>
      <c r="H1071" s="146" t="s">
        <v>1</v>
      </c>
      <c r="I1071" s="148"/>
      <c r="L1071" s="144"/>
      <c r="M1071" s="149"/>
      <c r="T1071" s="150"/>
      <c r="AT1071" s="146" t="s">
        <v>154</v>
      </c>
      <c r="AU1071" s="146" t="s">
        <v>152</v>
      </c>
      <c r="AV1071" s="12" t="s">
        <v>86</v>
      </c>
      <c r="AW1071" s="12" t="s">
        <v>34</v>
      </c>
      <c r="AX1071" s="12" t="s">
        <v>78</v>
      </c>
      <c r="AY1071" s="146" t="s">
        <v>144</v>
      </c>
    </row>
    <row r="1072" spans="2:51" s="13" customFormat="1" ht="20.4">
      <c r="B1072" s="151"/>
      <c r="D1072" s="145" t="s">
        <v>154</v>
      </c>
      <c r="E1072" s="152" t="s">
        <v>1</v>
      </c>
      <c r="F1072" s="153" t="s">
        <v>1363</v>
      </c>
      <c r="H1072" s="154">
        <v>23.315</v>
      </c>
      <c r="I1072" s="155"/>
      <c r="L1072" s="151"/>
      <c r="M1072" s="156"/>
      <c r="T1072" s="157"/>
      <c r="AT1072" s="152" t="s">
        <v>154</v>
      </c>
      <c r="AU1072" s="152" t="s">
        <v>152</v>
      </c>
      <c r="AV1072" s="13" t="s">
        <v>152</v>
      </c>
      <c r="AW1072" s="13" t="s">
        <v>34</v>
      </c>
      <c r="AX1072" s="13" t="s">
        <v>78</v>
      </c>
      <c r="AY1072" s="152" t="s">
        <v>144</v>
      </c>
    </row>
    <row r="1073" spans="2:51" s="12" customFormat="1" ht="10.2">
      <c r="B1073" s="144"/>
      <c r="D1073" s="145" t="s">
        <v>154</v>
      </c>
      <c r="E1073" s="146" t="s">
        <v>1</v>
      </c>
      <c r="F1073" s="147" t="s">
        <v>1399</v>
      </c>
      <c r="H1073" s="146" t="s">
        <v>1</v>
      </c>
      <c r="I1073" s="148"/>
      <c r="L1073" s="144"/>
      <c r="M1073" s="149"/>
      <c r="T1073" s="150"/>
      <c r="AT1073" s="146" t="s">
        <v>154</v>
      </c>
      <c r="AU1073" s="146" t="s">
        <v>152</v>
      </c>
      <c r="AV1073" s="12" t="s">
        <v>86</v>
      </c>
      <c r="AW1073" s="12" t="s">
        <v>34</v>
      </c>
      <c r="AX1073" s="12" t="s">
        <v>78</v>
      </c>
      <c r="AY1073" s="146" t="s">
        <v>144</v>
      </c>
    </row>
    <row r="1074" spans="2:51" s="13" customFormat="1" ht="10.2">
      <c r="B1074" s="151"/>
      <c r="D1074" s="145" t="s">
        <v>154</v>
      </c>
      <c r="E1074" s="152" t="s">
        <v>1</v>
      </c>
      <c r="F1074" s="153" t="s">
        <v>1383</v>
      </c>
      <c r="H1074" s="154">
        <v>2.33</v>
      </c>
      <c r="I1074" s="155"/>
      <c r="L1074" s="151"/>
      <c r="M1074" s="156"/>
      <c r="T1074" s="157"/>
      <c r="AT1074" s="152" t="s">
        <v>154</v>
      </c>
      <c r="AU1074" s="152" t="s">
        <v>152</v>
      </c>
      <c r="AV1074" s="13" t="s">
        <v>152</v>
      </c>
      <c r="AW1074" s="13" t="s">
        <v>34</v>
      </c>
      <c r="AX1074" s="13" t="s">
        <v>78</v>
      </c>
      <c r="AY1074" s="152" t="s">
        <v>144</v>
      </c>
    </row>
    <row r="1075" spans="2:51" s="12" customFormat="1" ht="10.2">
      <c r="B1075" s="144"/>
      <c r="D1075" s="145" t="s">
        <v>154</v>
      </c>
      <c r="E1075" s="146" t="s">
        <v>1</v>
      </c>
      <c r="F1075" s="147" t="s">
        <v>304</v>
      </c>
      <c r="H1075" s="146" t="s">
        <v>1</v>
      </c>
      <c r="I1075" s="148"/>
      <c r="L1075" s="144"/>
      <c r="M1075" s="149"/>
      <c r="T1075" s="150"/>
      <c r="AT1075" s="146" t="s">
        <v>154</v>
      </c>
      <c r="AU1075" s="146" t="s">
        <v>152</v>
      </c>
      <c r="AV1075" s="12" t="s">
        <v>86</v>
      </c>
      <c r="AW1075" s="12" t="s">
        <v>34</v>
      </c>
      <c r="AX1075" s="12" t="s">
        <v>78</v>
      </c>
      <c r="AY1075" s="146" t="s">
        <v>144</v>
      </c>
    </row>
    <row r="1076" spans="2:51" s="12" customFormat="1" ht="10.2">
      <c r="B1076" s="144"/>
      <c r="D1076" s="145" t="s">
        <v>154</v>
      </c>
      <c r="E1076" s="146" t="s">
        <v>1</v>
      </c>
      <c r="F1076" s="147" t="s">
        <v>1400</v>
      </c>
      <c r="H1076" s="146" t="s">
        <v>1</v>
      </c>
      <c r="I1076" s="148"/>
      <c r="L1076" s="144"/>
      <c r="M1076" s="149"/>
      <c r="T1076" s="150"/>
      <c r="AT1076" s="146" t="s">
        <v>154</v>
      </c>
      <c r="AU1076" s="146" t="s">
        <v>152</v>
      </c>
      <c r="AV1076" s="12" t="s">
        <v>86</v>
      </c>
      <c r="AW1076" s="12" t="s">
        <v>34</v>
      </c>
      <c r="AX1076" s="12" t="s">
        <v>78</v>
      </c>
      <c r="AY1076" s="146" t="s">
        <v>144</v>
      </c>
    </row>
    <row r="1077" spans="2:51" s="12" customFormat="1" ht="10.2">
      <c r="B1077" s="144"/>
      <c r="D1077" s="145" t="s">
        <v>154</v>
      </c>
      <c r="E1077" s="146" t="s">
        <v>1</v>
      </c>
      <c r="F1077" s="147" t="s">
        <v>1168</v>
      </c>
      <c r="H1077" s="146" t="s">
        <v>1</v>
      </c>
      <c r="I1077" s="148"/>
      <c r="L1077" s="144"/>
      <c r="M1077" s="149"/>
      <c r="T1077" s="150"/>
      <c r="AT1077" s="146" t="s">
        <v>154</v>
      </c>
      <c r="AU1077" s="146" t="s">
        <v>152</v>
      </c>
      <c r="AV1077" s="12" t="s">
        <v>86</v>
      </c>
      <c r="AW1077" s="12" t="s">
        <v>34</v>
      </c>
      <c r="AX1077" s="12" t="s">
        <v>78</v>
      </c>
      <c r="AY1077" s="146" t="s">
        <v>144</v>
      </c>
    </row>
    <row r="1078" spans="2:51" s="13" customFormat="1" ht="20.4">
      <c r="B1078" s="151"/>
      <c r="D1078" s="145" t="s">
        <v>154</v>
      </c>
      <c r="E1078" s="152" t="s">
        <v>1</v>
      </c>
      <c r="F1078" s="153" t="s">
        <v>1362</v>
      </c>
      <c r="H1078" s="154">
        <v>20.255</v>
      </c>
      <c r="I1078" s="155"/>
      <c r="L1078" s="151"/>
      <c r="M1078" s="156"/>
      <c r="T1078" s="157"/>
      <c r="AT1078" s="152" t="s">
        <v>154</v>
      </c>
      <c r="AU1078" s="152" t="s">
        <v>152</v>
      </c>
      <c r="AV1078" s="13" t="s">
        <v>152</v>
      </c>
      <c r="AW1078" s="13" t="s">
        <v>34</v>
      </c>
      <c r="AX1078" s="13" t="s">
        <v>78</v>
      </c>
      <c r="AY1078" s="152" t="s">
        <v>144</v>
      </c>
    </row>
    <row r="1079" spans="2:51" s="12" customFormat="1" ht="10.2">
      <c r="B1079" s="144"/>
      <c r="D1079" s="145" t="s">
        <v>154</v>
      </c>
      <c r="E1079" s="146" t="s">
        <v>1</v>
      </c>
      <c r="F1079" s="147" t="s">
        <v>1192</v>
      </c>
      <c r="H1079" s="146" t="s">
        <v>1</v>
      </c>
      <c r="I1079" s="148"/>
      <c r="L1079" s="144"/>
      <c r="M1079" s="149"/>
      <c r="T1079" s="150"/>
      <c r="AT1079" s="146" t="s">
        <v>154</v>
      </c>
      <c r="AU1079" s="146" t="s">
        <v>152</v>
      </c>
      <c r="AV1079" s="12" t="s">
        <v>86</v>
      </c>
      <c r="AW1079" s="12" t="s">
        <v>34</v>
      </c>
      <c r="AX1079" s="12" t="s">
        <v>78</v>
      </c>
      <c r="AY1079" s="146" t="s">
        <v>144</v>
      </c>
    </row>
    <row r="1080" spans="2:51" s="13" customFormat="1" ht="20.4">
      <c r="B1080" s="151"/>
      <c r="D1080" s="145" t="s">
        <v>154</v>
      </c>
      <c r="E1080" s="152" t="s">
        <v>1</v>
      </c>
      <c r="F1080" s="153" t="s">
        <v>1364</v>
      </c>
      <c r="H1080" s="154">
        <v>23.346</v>
      </c>
      <c r="I1080" s="155"/>
      <c r="L1080" s="151"/>
      <c r="M1080" s="156"/>
      <c r="T1080" s="157"/>
      <c r="AT1080" s="152" t="s">
        <v>154</v>
      </c>
      <c r="AU1080" s="152" t="s">
        <v>152</v>
      </c>
      <c r="AV1080" s="13" t="s">
        <v>152</v>
      </c>
      <c r="AW1080" s="13" t="s">
        <v>34</v>
      </c>
      <c r="AX1080" s="13" t="s">
        <v>78</v>
      </c>
      <c r="AY1080" s="152" t="s">
        <v>144</v>
      </c>
    </row>
    <row r="1081" spans="2:51" s="12" customFormat="1" ht="10.2">
      <c r="B1081" s="144"/>
      <c r="D1081" s="145" t="s">
        <v>154</v>
      </c>
      <c r="E1081" s="146" t="s">
        <v>1</v>
      </c>
      <c r="F1081" s="147" t="s">
        <v>1402</v>
      </c>
      <c r="H1081" s="146" t="s">
        <v>1</v>
      </c>
      <c r="I1081" s="148"/>
      <c r="L1081" s="144"/>
      <c r="M1081" s="149"/>
      <c r="T1081" s="150"/>
      <c r="AT1081" s="146" t="s">
        <v>154</v>
      </c>
      <c r="AU1081" s="146" t="s">
        <v>152</v>
      </c>
      <c r="AV1081" s="12" t="s">
        <v>86</v>
      </c>
      <c r="AW1081" s="12" t="s">
        <v>34</v>
      </c>
      <c r="AX1081" s="12" t="s">
        <v>78</v>
      </c>
      <c r="AY1081" s="146" t="s">
        <v>144</v>
      </c>
    </row>
    <row r="1082" spans="2:51" s="13" customFormat="1" ht="10.2">
      <c r="B1082" s="151"/>
      <c r="D1082" s="145" t="s">
        <v>154</v>
      </c>
      <c r="E1082" s="152" t="s">
        <v>1</v>
      </c>
      <c r="F1082" s="153" t="s">
        <v>1383</v>
      </c>
      <c r="H1082" s="154">
        <v>2.33</v>
      </c>
      <c r="I1082" s="155"/>
      <c r="L1082" s="151"/>
      <c r="M1082" s="156"/>
      <c r="T1082" s="157"/>
      <c r="AT1082" s="152" t="s">
        <v>154</v>
      </c>
      <c r="AU1082" s="152" t="s">
        <v>152</v>
      </c>
      <c r="AV1082" s="13" t="s">
        <v>152</v>
      </c>
      <c r="AW1082" s="13" t="s">
        <v>34</v>
      </c>
      <c r="AX1082" s="13" t="s">
        <v>78</v>
      </c>
      <c r="AY1082" s="152" t="s">
        <v>144</v>
      </c>
    </row>
    <row r="1083" spans="2:51" s="12" customFormat="1" ht="10.2">
      <c r="B1083" s="144"/>
      <c r="D1083" s="145" t="s">
        <v>154</v>
      </c>
      <c r="E1083" s="146" t="s">
        <v>1</v>
      </c>
      <c r="F1083" s="147" t="s">
        <v>306</v>
      </c>
      <c r="H1083" s="146" t="s">
        <v>1</v>
      </c>
      <c r="I1083" s="148"/>
      <c r="L1083" s="144"/>
      <c r="M1083" s="149"/>
      <c r="T1083" s="150"/>
      <c r="AT1083" s="146" t="s">
        <v>154</v>
      </c>
      <c r="AU1083" s="146" t="s">
        <v>152</v>
      </c>
      <c r="AV1083" s="12" t="s">
        <v>86</v>
      </c>
      <c r="AW1083" s="12" t="s">
        <v>34</v>
      </c>
      <c r="AX1083" s="12" t="s">
        <v>78</v>
      </c>
      <c r="AY1083" s="146" t="s">
        <v>144</v>
      </c>
    </row>
    <row r="1084" spans="2:51" s="12" customFormat="1" ht="10.2">
      <c r="B1084" s="144"/>
      <c r="D1084" s="145" t="s">
        <v>154</v>
      </c>
      <c r="E1084" s="146" t="s">
        <v>1</v>
      </c>
      <c r="F1084" s="147" t="s">
        <v>1403</v>
      </c>
      <c r="H1084" s="146" t="s">
        <v>1</v>
      </c>
      <c r="I1084" s="148"/>
      <c r="L1084" s="144"/>
      <c r="M1084" s="149"/>
      <c r="T1084" s="150"/>
      <c r="AT1084" s="146" t="s">
        <v>154</v>
      </c>
      <c r="AU1084" s="146" t="s">
        <v>152</v>
      </c>
      <c r="AV1084" s="12" t="s">
        <v>86</v>
      </c>
      <c r="AW1084" s="12" t="s">
        <v>34</v>
      </c>
      <c r="AX1084" s="12" t="s">
        <v>78</v>
      </c>
      <c r="AY1084" s="146" t="s">
        <v>144</v>
      </c>
    </row>
    <row r="1085" spans="2:51" s="12" customFormat="1" ht="10.2">
      <c r="B1085" s="144"/>
      <c r="D1085" s="145" t="s">
        <v>154</v>
      </c>
      <c r="E1085" s="146" t="s">
        <v>1</v>
      </c>
      <c r="F1085" s="147" t="s">
        <v>1168</v>
      </c>
      <c r="H1085" s="146" t="s">
        <v>1</v>
      </c>
      <c r="I1085" s="148"/>
      <c r="L1085" s="144"/>
      <c r="M1085" s="149"/>
      <c r="T1085" s="150"/>
      <c r="AT1085" s="146" t="s">
        <v>154</v>
      </c>
      <c r="AU1085" s="146" t="s">
        <v>152</v>
      </c>
      <c r="AV1085" s="12" t="s">
        <v>86</v>
      </c>
      <c r="AW1085" s="12" t="s">
        <v>34</v>
      </c>
      <c r="AX1085" s="12" t="s">
        <v>78</v>
      </c>
      <c r="AY1085" s="146" t="s">
        <v>144</v>
      </c>
    </row>
    <row r="1086" spans="2:51" s="13" customFormat="1" ht="20.4">
      <c r="B1086" s="151"/>
      <c r="D1086" s="145" t="s">
        <v>154</v>
      </c>
      <c r="E1086" s="152" t="s">
        <v>1</v>
      </c>
      <c r="F1086" s="153" t="s">
        <v>1362</v>
      </c>
      <c r="H1086" s="154">
        <v>20.255</v>
      </c>
      <c r="I1086" s="155"/>
      <c r="L1086" s="151"/>
      <c r="M1086" s="156"/>
      <c r="T1086" s="157"/>
      <c r="AT1086" s="152" t="s">
        <v>154</v>
      </c>
      <c r="AU1086" s="152" t="s">
        <v>152</v>
      </c>
      <c r="AV1086" s="13" t="s">
        <v>152</v>
      </c>
      <c r="AW1086" s="13" t="s">
        <v>34</v>
      </c>
      <c r="AX1086" s="13" t="s">
        <v>78</v>
      </c>
      <c r="AY1086" s="152" t="s">
        <v>144</v>
      </c>
    </row>
    <row r="1087" spans="2:51" s="12" customFormat="1" ht="10.2">
      <c r="B1087" s="144"/>
      <c r="D1087" s="145" t="s">
        <v>154</v>
      </c>
      <c r="E1087" s="146" t="s">
        <v>1</v>
      </c>
      <c r="F1087" s="147" t="s">
        <v>1192</v>
      </c>
      <c r="H1087" s="146" t="s">
        <v>1</v>
      </c>
      <c r="I1087" s="148"/>
      <c r="L1087" s="144"/>
      <c r="M1087" s="149"/>
      <c r="T1087" s="150"/>
      <c r="AT1087" s="146" t="s">
        <v>154</v>
      </c>
      <c r="AU1087" s="146" t="s">
        <v>152</v>
      </c>
      <c r="AV1087" s="12" t="s">
        <v>86</v>
      </c>
      <c r="AW1087" s="12" t="s">
        <v>34</v>
      </c>
      <c r="AX1087" s="12" t="s">
        <v>78</v>
      </c>
      <c r="AY1087" s="146" t="s">
        <v>144</v>
      </c>
    </row>
    <row r="1088" spans="2:51" s="13" customFormat="1" ht="20.4">
      <c r="B1088" s="151"/>
      <c r="D1088" s="145" t="s">
        <v>154</v>
      </c>
      <c r="E1088" s="152" t="s">
        <v>1</v>
      </c>
      <c r="F1088" s="153" t="s">
        <v>1365</v>
      </c>
      <c r="H1088" s="154">
        <v>19.113</v>
      </c>
      <c r="I1088" s="155"/>
      <c r="L1088" s="151"/>
      <c r="M1088" s="156"/>
      <c r="T1088" s="157"/>
      <c r="AT1088" s="152" t="s">
        <v>154</v>
      </c>
      <c r="AU1088" s="152" t="s">
        <v>152</v>
      </c>
      <c r="AV1088" s="13" t="s">
        <v>152</v>
      </c>
      <c r="AW1088" s="13" t="s">
        <v>34</v>
      </c>
      <c r="AX1088" s="13" t="s">
        <v>78</v>
      </c>
      <c r="AY1088" s="152" t="s">
        <v>144</v>
      </c>
    </row>
    <row r="1089" spans="2:51" s="12" customFormat="1" ht="10.2">
      <c r="B1089" s="144"/>
      <c r="D1089" s="145" t="s">
        <v>154</v>
      </c>
      <c r="E1089" s="146" t="s">
        <v>1</v>
      </c>
      <c r="F1089" s="147" t="s">
        <v>1402</v>
      </c>
      <c r="H1089" s="146" t="s">
        <v>1</v>
      </c>
      <c r="I1089" s="148"/>
      <c r="L1089" s="144"/>
      <c r="M1089" s="149"/>
      <c r="T1089" s="150"/>
      <c r="AT1089" s="146" t="s">
        <v>154</v>
      </c>
      <c r="AU1089" s="146" t="s">
        <v>152</v>
      </c>
      <c r="AV1089" s="12" t="s">
        <v>86</v>
      </c>
      <c r="AW1089" s="12" t="s">
        <v>34</v>
      </c>
      <c r="AX1089" s="12" t="s">
        <v>78</v>
      </c>
      <c r="AY1089" s="146" t="s">
        <v>144</v>
      </c>
    </row>
    <row r="1090" spans="2:51" s="13" customFormat="1" ht="10.2">
      <c r="B1090" s="151"/>
      <c r="D1090" s="145" t="s">
        <v>154</v>
      </c>
      <c r="E1090" s="152" t="s">
        <v>1</v>
      </c>
      <c r="F1090" s="153" t="s">
        <v>1383</v>
      </c>
      <c r="H1090" s="154">
        <v>2.33</v>
      </c>
      <c r="I1090" s="155"/>
      <c r="L1090" s="151"/>
      <c r="M1090" s="156"/>
      <c r="T1090" s="157"/>
      <c r="AT1090" s="152" t="s">
        <v>154</v>
      </c>
      <c r="AU1090" s="152" t="s">
        <v>152</v>
      </c>
      <c r="AV1090" s="13" t="s">
        <v>152</v>
      </c>
      <c r="AW1090" s="13" t="s">
        <v>34</v>
      </c>
      <c r="AX1090" s="13" t="s">
        <v>78</v>
      </c>
      <c r="AY1090" s="152" t="s">
        <v>144</v>
      </c>
    </row>
    <row r="1091" spans="2:51" s="12" customFormat="1" ht="10.2">
      <c r="B1091" s="144"/>
      <c r="D1091" s="145" t="s">
        <v>154</v>
      </c>
      <c r="E1091" s="146" t="s">
        <v>1</v>
      </c>
      <c r="F1091" s="147" t="s">
        <v>294</v>
      </c>
      <c r="H1091" s="146" t="s">
        <v>1</v>
      </c>
      <c r="I1091" s="148"/>
      <c r="L1091" s="144"/>
      <c r="M1091" s="149"/>
      <c r="T1091" s="150"/>
      <c r="AT1091" s="146" t="s">
        <v>154</v>
      </c>
      <c r="AU1091" s="146" t="s">
        <v>152</v>
      </c>
      <c r="AV1091" s="12" t="s">
        <v>86</v>
      </c>
      <c r="AW1091" s="12" t="s">
        <v>34</v>
      </c>
      <c r="AX1091" s="12" t="s">
        <v>78</v>
      </c>
      <c r="AY1091" s="146" t="s">
        <v>144</v>
      </c>
    </row>
    <row r="1092" spans="2:51" s="12" customFormat="1" ht="10.2">
      <c r="B1092" s="144"/>
      <c r="D1092" s="145" t="s">
        <v>154</v>
      </c>
      <c r="E1092" s="146" t="s">
        <v>1</v>
      </c>
      <c r="F1092" s="147" t="s">
        <v>1403</v>
      </c>
      <c r="H1092" s="146" t="s">
        <v>1</v>
      </c>
      <c r="I1092" s="148"/>
      <c r="L1092" s="144"/>
      <c r="M1092" s="149"/>
      <c r="T1092" s="150"/>
      <c r="AT1092" s="146" t="s">
        <v>154</v>
      </c>
      <c r="AU1092" s="146" t="s">
        <v>152</v>
      </c>
      <c r="AV1092" s="12" t="s">
        <v>86</v>
      </c>
      <c r="AW1092" s="12" t="s">
        <v>34</v>
      </c>
      <c r="AX1092" s="12" t="s">
        <v>78</v>
      </c>
      <c r="AY1092" s="146" t="s">
        <v>144</v>
      </c>
    </row>
    <row r="1093" spans="2:51" s="12" customFormat="1" ht="10.2">
      <c r="B1093" s="144"/>
      <c r="D1093" s="145" t="s">
        <v>154</v>
      </c>
      <c r="E1093" s="146" t="s">
        <v>1</v>
      </c>
      <c r="F1093" s="147" t="s">
        <v>1168</v>
      </c>
      <c r="H1093" s="146" t="s">
        <v>1</v>
      </c>
      <c r="I1093" s="148"/>
      <c r="L1093" s="144"/>
      <c r="M1093" s="149"/>
      <c r="T1093" s="150"/>
      <c r="AT1093" s="146" t="s">
        <v>154</v>
      </c>
      <c r="AU1093" s="146" t="s">
        <v>152</v>
      </c>
      <c r="AV1093" s="12" t="s">
        <v>86</v>
      </c>
      <c r="AW1093" s="12" t="s">
        <v>34</v>
      </c>
      <c r="AX1093" s="12" t="s">
        <v>78</v>
      </c>
      <c r="AY1093" s="146" t="s">
        <v>144</v>
      </c>
    </row>
    <row r="1094" spans="2:51" s="13" customFormat="1" ht="10.2">
      <c r="B1094" s="151"/>
      <c r="D1094" s="145" t="s">
        <v>154</v>
      </c>
      <c r="E1094" s="152" t="s">
        <v>1</v>
      </c>
      <c r="F1094" s="153" t="s">
        <v>1366</v>
      </c>
      <c r="H1094" s="154">
        <v>3.03</v>
      </c>
      <c r="I1094" s="155"/>
      <c r="L1094" s="151"/>
      <c r="M1094" s="156"/>
      <c r="T1094" s="157"/>
      <c r="AT1094" s="152" t="s">
        <v>154</v>
      </c>
      <c r="AU1094" s="152" t="s">
        <v>152</v>
      </c>
      <c r="AV1094" s="13" t="s">
        <v>152</v>
      </c>
      <c r="AW1094" s="13" t="s">
        <v>34</v>
      </c>
      <c r="AX1094" s="13" t="s">
        <v>78</v>
      </c>
      <c r="AY1094" s="152" t="s">
        <v>144</v>
      </c>
    </row>
    <row r="1095" spans="2:51" s="12" customFormat="1" ht="10.2">
      <c r="B1095" s="144"/>
      <c r="D1095" s="145" t="s">
        <v>154</v>
      </c>
      <c r="E1095" s="146" t="s">
        <v>1</v>
      </c>
      <c r="F1095" s="147" t="s">
        <v>1192</v>
      </c>
      <c r="H1095" s="146" t="s">
        <v>1</v>
      </c>
      <c r="I1095" s="148"/>
      <c r="L1095" s="144"/>
      <c r="M1095" s="149"/>
      <c r="T1095" s="150"/>
      <c r="AT1095" s="146" t="s">
        <v>154</v>
      </c>
      <c r="AU1095" s="146" t="s">
        <v>152</v>
      </c>
      <c r="AV1095" s="12" t="s">
        <v>86</v>
      </c>
      <c r="AW1095" s="12" t="s">
        <v>34</v>
      </c>
      <c r="AX1095" s="12" t="s">
        <v>78</v>
      </c>
      <c r="AY1095" s="146" t="s">
        <v>144</v>
      </c>
    </row>
    <row r="1096" spans="2:51" s="13" customFormat="1" ht="20.4">
      <c r="B1096" s="151"/>
      <c r="D1096" s="145" t="s">
        <v>154</v>
      </c>
      <c r="E1096" s="152" t="s">
        <v>1</v>
      </c>
      <c r="F1096" s="153" t="s">
        <v>1367</v>
      </c>
      <c r="H1096" s="154">
        <v>19.412</v>
      </c>
      <c r="I1096" s="155"/>
      <c r="L1096" s="151"/>
      <c r="M1096" s="156"/>
      <c r="T1096" s="157"/>
      <c r="AT1096" s="152" t="s">
        <v>154</v>
      </c>
      <c r="AU1096" s="152" t="s">
        <v>152</v>
      </c>
      <c r="AV1096" s="13" t="s">
        <v>152</v>
      </c>
      <c r="AW1096" s="13" t="s">
        <v>34</v>
      </c>
      <c r="AX1096" s="13" t="s">
        <v>78</v>
      </c>
      <c r="AY1096" s="152" t="s">
        <v>144</v>
      </c>
    </row>
    <row r="1097" spans="2:51" s="12" customFormat="1" ht="10.2">
      <c r="B1097" s="144"/>
      <c r="D1097" s="145" t="s">
        <v>154</v>
      </c>
      <c r="E1097" s="146" t="s">
        <v>1</v>
      </c>
      <c r="F1097" s="147" t="s">
        <v>1404</v>
      </c>
      <c r="H1097" s="146" t="s">
        <v>1</v>
      </c>
      <c r="I1097" s="148"/>
      <c r="L1097" s="144"/>
      <c r="M1097" s="149"/>
      <c r="T1097" s="150"/>
      <c r="AT1097" s="146" t="s">
        <v>154</v>
      </c>
      <c r="AU1097" s="146" t="s">
        <v>152</v>
      </c>
      <c r="AV1097" s="12" t="s">
        <v>86</v>
      </c>
      <c r="AW1097" s="12" t="s">
        <v>34</v>
      </c>
      <c r="AX1097" s="12" t="s">
        <v>78</v>
      </c>
      <c r="AY1097" s="146" t="s">
        <v>144</v>
      </c>
    </row>
    <row r="1098" spans="2:51" s="13" customFormat="1" ht="10.2">
      <c r="B1098" s="151"/>
      <c r="D1098" s="145" t="s">
        <v>154</v>
      </c>
      <c r="E1098" s="152" t="s">
        <v>1</v>
      </c>
      <c r="F1098" s="153" t="s">
        <v>1384</v>
      </c>
      <c r="H1098" s="154">
        <v>0.535</v>
      </c>
      <c r="I1098" s="155"/>
      <c r="L1098" s="151"/>
      <c r="M1098" s="156"/>
      <c r="T1098" s="157"/>
      <c r="AT1098" s="152" t="s">
        <v>154</v>
      </c>
      <c r="AU1098" s="152" t="s">
        <v>152</v>
      </c>
      <c r="AV1098" s="13" t="s">
        <v>152</v>
      </c>
      <c r="AW1098" s="13" t="s">
        <v>34</v>
      </c>
      <c r="AX1098" s="13" t="s">
        <v>78</v>
      </c>
      <c r="AY1098" s="152" t="s">
        <v>144</v>
      </c>
    </row>
    <row r="1099" spans="2:51" s="14" customFormat="1" ht="10.2">
      <c r="B1099" s="158"/>
      <c r="D1099" s="145" t="s">
        <v>154</v>
      </c>
      <c r="E1099" s="159" t="s">
        <v>1</v>
      </c>
      <c r="F1099" s="160" t="s">
        <v>158</v>
      </c>
      <c r="H1099" s="161">
        <v>234.44500000000002</v>
      </c>
      <c r="I1099" s="162"/>
      <c r="L1099" s="158"/>
      <c r="M1099" s="163"/>
      <c r="T1099" s="164"/>
      <c r="AT1099" s="159" t="s">
        <v>154</v>
      </c>
      <c r="AU1099" s="159" t="s">
        <v>152</v>
      </c>
      <c r="AV1099" s="14" t="s">
        <v>151</v>
      </c>
      <c r="AW1099" s="14" t="s">
        <v>34</v>
      </c>
      <c r="AX1099" s="14" t="s">
        <v>86</v>
      </c>
      <c r="AY1099" s="159" t="s">
        <v>144</v>
      </c>
    </row>
    <row r="1100" spans="2:65" s="1" customFormat="1" ht="24.15" customHeight="1">
      <c r="B1100" s="31"/>
      <c r="C1100" s="131" t="s">
        <v>561</v>
      </c>
      <c r="D1100" s="131" t="s">
        <v>146</v>
      </c>
      <c r="E1100" s="132" t="s">
        <v>1405</v>
      </c>
      <c r="F1100" s="133" t="s">
        <v>1406</v>
      </c>
      <c r="G1100" s="134" t="s">
        <v>149</v>
      </c>
      <c r="H1100" s="135">
        <v>288.2</v>
      </c>
      <c r="I1100" s="136"/>
      <c r="J1100" s="137">
        <f>ROUND(I1100*H1100,2)</f>
        <v>0</v>
      </c>
      <c r="K1100" s="133" t="s">
        <v>150</v>
      </c>
      <c r="L1100" s="31"/>
      <c r="M1100" s="138" t="s">
        <v>1</v>
      </c>
      <c r="N1100" s="139" t="s">
        <v>44</v>
      </c>
      <c r="P1100" s="140">
        <f>O1100*H1100</f>
        <v>0</v>
      </c>
      <c r="Q1100" s="140">
        <v>6.25E-06</v>
      </c>
      <c r="R1100" s="140">
        <f>Q1100*H1100</f>
        <v>0.0018012500000000001</v>
      </c>
      <c r="S1100" s="140">
        <v>0</v>
      </c>
      <c r="T1100" s="141">
        <f>S1100*H1100</f>
        <v>0</v>
      </c>
      <c r="AR1100" s="142" t="s">
        <v>240</v>
      </c>
      <c r="AT1100" s="142" t="s">
        <v>146</v>
      </c>
      <c r="AU1100" s="142" t="s">
        <v>152</v>
      </c>
      <c r="AY1100" s="16" t="s">
        <v>144</v>
      </c>
      <c r="BE1100" s="143">
        <f>IF(N1100="základní",J1100,0)</f>
        <v>0</v>
      </c>
      <c r="BF1100" s="143">
        <f>IF(N1100="snížená",J1100,0)</f>
        <v>0</v>
      </c>
      <c r="BG1100" s="143">
        <f>IF(N1100="zákl. přenesená",J1100,0)</f>
        <v>0</v>
      </c>
      <c r="BH1100" s="143">
        <f>IF(N1100="sníž. přenesená",J1100,0)</f>
        <v>0</v>
      </c>
      <c r="BI1100" s="143">
        <f>IF(N1100="nulová",J1100,0)</f>
        <v>0</v>
      </c>
      <c r="BJ1100" s="16" t="s">
        <v>152</v>
      </c>
      <c r="BK1100" s="143">
        <f>ROUND(I1100*H1100,2)</f>
        <v>0</v>
      </c>
      <c r="BL1100" s="16" t="s">
        <v>240</v>
      </c>
      <c r="BM1100" s="142" t="s">
        <v>1407</v>
      </c>
    </row>
    <row r="1101" spans="2:51" s="12" customFormat="1" ht="10.2">
      <c r="B1101" s="144"/>
      <c r="D1101" s="145" t="s">
        <v>154</v>
      </c>
      <c r="E1101" s="146" t="s">
        <v>1</v>
      </c>
      <c r="F1101" s="147" t="s">
        <v>1208</v>
      </c>
      <c r="H1101" s="146" t="s">
        <v>1</v>
      </c>
      <c r="I1101" s="148"/>
      <c r="L1101" s="144"/>
      <c r="M1101" s="149"/>
      <c r="T1101" s="150"/>
      <c r="AT1101" s="146" t="s">
        <v>154</v>
      </c>
      <c r="AU1101" s="146" t="s">
        <v>152</v>
      </c>
      <c r="AV1101" s="12" t="s">
        <v>86</v>
      </c>
      <c r="AW1101" s="12" t="s">
        <v>34</v>
      </c>
      <c r="AX1101" s="12" t="s">
        <v>78</v>
      </c>
      <c r="AY1101" s="146" t="s">
        <v>144</v>
      </c>
    </row>
    <row r="1102" spans="2:51" s="12" customFormat="1" ht="10.2">
      <c r="B1102" s="144"/>
      <c r="D1102" s="145" t="s">
        <v>154</v>
      </c>
      <c r="E1102" s="146" t="s">
        <v>1</v>
      </c>
      <c r="F1102" s="147" t="s">
        <v>298</v>
      </c>
      <c r="H1102" s="146" t="s">
        <v>1</v>
      </c>
      <c r="I1102" s="148"/>
      <c r="L1102" s="144"/>
      <c r="M1102" s="149"/>
      <c r="T1102" s="150"/>
      <c r="AT1102" s="146" t="s">
        <v>154</v>
      </c>
      <c r="AU1102" s="146" t="s">
        <v>152</v>
      </c>
      <c r="AV1102" s="12" t="s">
        <v>86</v>
      </c>
      <c r="AW1102" s="12" t="s">
        <v>34</v>
      </c>
      <c r="AX1102" s="12" t="s">
        <v>78</v>
      </c>
      <c r="AY1102" s="146" t="s">
        <v>144</v>
      </c>
    </row>
    <row r="1103" spans="2:51" s="12" customFormat="1" ht="10.2">
      <c r="B1103" s="144"/>
      <c r="D1103" s="145" t="s">
        <v>154</v>
      </c>
      <c r="E1103" s="146" t="s">
        <v>1</v>
      </c>
      <c r="F1103" s="147" t="s">
        <v>1408</v>
      </c>
      <c r="H1103" s="146" t="s">
        <v>1</v>
      </c>
      <c r="I1103" s="148"/>
      <c r="L1103" s="144"/>
      <c r="M1103" s="149"/>
      <c r="T1103" s="150"/>
      <c r="AT1103" s="146" t="s">
        <v>154</v>
      </c>
      <c r="AU1103" s="146" t="s">
        <v>152</v>
      </c>
      <c r="AV1103" s="12" t="s">
        <v>86</v>
      </c>
      <c r="AW1103" s="12" t="s">
        <v>34</v>
      </c>
      <c r="AX1103" s="12" t="s">
        <v>78</v>
      </c>
      <c r="AY1103" s="146" t="s">
        <v>144</v>
      </c>
    </row>
    <row r="1104" spans="2:51" s="13" customFormat="1" ht="10.2">
      <c r="B1104" s="151"/>
      <c r="D1104" s="145" t="s">
        <v>154</v>
      </c>
      <c r="E1104" s="152" t="s">
        <v>1</v>
      </c>
      <c r="F1104" s="153" t="s">
        <v>1409</v>
      </c>
      <c r="H1104" s="154">
        <v>71.5</v>
      </c>
      <c r="I1104" s="155"/>
      <c r="L1104" s="151"/>
      <c r="M1104" s="156"/>
      <c r="T1104" s="157"/>
      <c r="AT1104" s="152" t="s">
        <v>154</v>
      </c>
      <c r="AU1104" s="152" t="s">
        <v>152</v>
      </c>
      <c r="AV1104" s="13" t="s">
        <v>152</v>
      </c>
      <c r="AW1104" s="13" t="s">
        <v>34</v>
      </c>
      <c r="AX1104" s="13" t="s">
        <v>78</v>
      </c>
      <c r="AY1104" s="152" t="s">
        <v>144</v>
      </c>
    </row>
    <row r="1105" spans="2:51" s="12" customFormat="1" ht="10.2">
      <c r="B1105" s="144"/>
      <c r="D1105" s="145" t="s">
        <v>154</v>
      </c>
      <c r="E1105" s="146" t="s">
        <v>1</v>
      </c>
      <c r="F1105" s="147" t="s">
        <v>300</v>
      </c>
      <c r="H1105" s="146" t="s">
        <v>1</v>
      </c>
      <c r="I1105" s="148"/>
      <c r="L1105" s="144"/>
      <c r="M1105" s="149"/>
      <c r="T1105" s="150"/>
      <c r="AT1105" s="146" t="s">
        <v>154</v>
      </c>
      <c r="AU1105" s="146" t="s">
        <v>152</v>
      </c>
      <c r="AV1105" s="12" t="s">
        <v>86</v>
      </c>
      <c r="AW1105" s="12" t="s">
        <v>34</v>
      </c>
      <c r="AX1105" s="12" t="s">
        <v>78</v>
      </c>
      <c r="AY1105" s="146" t="s">
        <v>144</v>
      </c>
    </row>
    <row r="1106" spans="2:51" s="12" customFormat="1" ht="10.2">
      <c r="B1106" s="144"/>
      <c r="D1106" s="145" t="s">
        <v>154</v>
      </c>
      <c r="E1106" s="146" t="s">
        <v>1</v>
      </c>
      <c r="F1106" s="147" t="s">
        <v>1133</v>
      </c>
      <c r="H1106" s="146" t="s">
        <v>1</v>
      </c>
      <c r="I1106" s="148"/>
      <c r="L1106" s="144"/>
      <c r="M1106" s="149"/>
      <c r="T1106" s="150"/>
      <c r="AT1106" s="146" t="s">
        <v>154</v>
      </c>
      <c r="AU1106" s="146" t="s">
        <v>152</v>
      </c>
      <c r="AV1106" s="12" t="s">
        <v>86</v>
      </c>
      <c r="AW1106" s="12" t="s">
        <v>34</v>
      </c>
      <c r="AX1106" s="12" t="s">
        <v>78</v>
      </c>
      <c r="AY1106" s="146" t="s">
        <v>144</v>
      </c>
    </row>
    <row r="1107" spans="2:51" s="13" customFormat="1" ht="10.2">
      <c r="B1107" s="151"/>
      <c r="D1107" s="145" t="s">
        <v>154</v>
      </c>
      <c r="E1107" s="152" t="s">
        <v>1</v>
      </c>
      <c r="F1107" s="153" t="s">
        <v>1134</v>
      </c>
      <c r="H1107" s="154">
        <v>42.3</v>
      </c>
      <c r="I1107" s="155"/>
      <c r="L1107" s="151"/>
      <c r="M1107" s="156"/>
      <c r="T1107" s="157"/>
      <c r="AT1107" s="152" t="s">
        <v>154</v>
      </c>
      <c r="AU1107" s="152" t="s">
        <v>152</v>
      </c>
      <c r="AV1107" s="13" t="s">
        <v>152</v>
      </c>
      <c r="AW1107" s="13" t="s">
        <v>34</v>
      </c>
      <c r="AX1107" s="13" t="s">
        <v>78</v>
      </c>
      <c r="AY1107" s="152" t="s">
        <v>144</v>
      </c>
    </row>
    <row r="1108" spans="2:51" s="12" customFormat="1" ht="10.2">
      <c r="B1108" s="144"/>
      <c r="D1108" s="145" t="s">
        <v>154</v>
      </c>
      <c r="E1108" s="146" t="s">
        <v>1</v>
      </c>
      <c r="F1108" s="147" t="s">
        <v>302</v>
      </c>
      <c r="H1108" s="146" t="s">
        <v>1</v>
      </c>
      <c r="I1108" s="148"/>
      <c r="L1108" s="144"/>
      <c r="M1108" s="149"/>
      <c r="T1108" s="150"/>
      <c r="AT1108" s="146" t="s">
        <v>154</v>
      </c>
      <c r="AU1108" s="146" t="s">
        <v>152</v>
      </c>
      <c r="AV1108" s="12" t="s">
        <v>86</v>
      </c>
      <c r="AW1108" s="12" t="s">
        <v>34</v>
      </c>
      <c r="AX1108" s="12" t="s">
        <v>78</v>
      </c>
      <c r="AY1108" s="146" t="s">
        <v>144</v>
      </c>
    </row>
    <row r="1109" spans="2:51" s="12" customFormat="1" ht="10.2">
      <c r="B1109" s="144"/>
      <c r="D1109" s="145" t="s">
        <v>154</v>
      </c>
      <c r="E1109" s="146" t="s">
        <v>1</v>
      </c>
      <c r="F1109" s="147" t="s">
        <v>1410</v>
      </c>
      <c r="H1109" s="146" t="s">
        <v>1</v>
      </c>
      <c r="I1109" s="148"/>
      <c r="L1109" s="144"/>
      <c r="M1109" s="149"/>
      <c r="T1109" s="150"/>
      <c r="AT1109" s="146" t="s">
        <v>154</v>
      </c>
      <c r="AU1109" s="146" t="s">
        <v>152</v>
      </c>
      <c r="AV1109" s="12" t="s">
        <v>86</v>
      </c>
      <c r="AW1109" s="12" t="s">
        <v>34</v>
      </c>
      <c r="AX1109" s="12" t="s">
        <v>78</v>
      </c>
      <c r="AY1109" s="146" t="s">
        <v>144</v>
      </c>
    </row>
    <row r="1110" spans="2:51" s="13" customFormat="1" ht="10.2">
      <c r="B1110" s="151"/>
      <c r="D1110" s="145" t="s">
        <v>154</v>
      </c>
      <c r="E1110" s="152" t="s">
        <v>1</v>
      </c>
      <c r="F1110" s="153" t="s">
        <v>1136</v>
      </c>
      <c r="H1110" s="154">
        <v>43</v>
      </c>
      <c r="I1110" s="155"/>
      <c r="L1110" s="151"/>
      <c r="M1110" s="156"/>
      <c r="T1110" s="157"/>
      <c r="AT1110" s="152" t="s">
        <v>154</v>
      </c>
      <c r="AU1110" s="152" t="s">
        <v>152</v>
      </c>
      <c r="AV1110" s="13" t="s">
        <v>152</v>
      </c>
      <c r="AW1110" s="13" t="s">
        <v>34</v>
      </c>
      <c r="AX1110" s="13" t="s">
        <v>78</v>
      </c>
      <c r="AY1110" s="152" t="s">
        <v>144</v>
      </c>
    </row>
    <row r="1111" spans="2:51" s="12" customFormat="1" ht="10.2">
      <c r="B1111" s="144"/>
      <c r="D1111" s="145" t="s">
        <v>154</v>
      </c>
      <c r="E1111" s="146" t="s">
        <v>1</v>
      </c>
      <c r="F1111" s="147" t="s">
        <v>304</v>
      </c>
      <c r="H1111" s="146" t="s">
        <v>1</v>
      </c>
      <c r="I1111" s="148"/>
      <c r="L1111" s="144"/>
      <c r="M1111" s="149"/>
      <c r="T1111" s="150"/>
      <c r="AT1111" s="146" t="s">
        <v>154</v>
      </c>
      <c r="AU1111" s="146" t="s">
        <v>152</v>
      </c>
      <c r="AV1111" s="12" t="s">
        <v>86</v>
      </c>
      <c r="AW1111" s="12" t="s">
        <v>34</v>
      </c>
      <c r="AX1111" s="12" t="s">
        <v>78</v>
      </c>
      <c r="AY1111" s="146" t="s">
        <v>144</v>
      </c>
    </row>
    <row r="1112" spans="2:51" s="12" customFormat="1" ht="10.2">
      <c r="B1112" s="144"/>
      <c r="D1112" s="145" t="s">
        <v>154</v>
      </c>
      <c r="E1112" s="146" t="s">
        <v>1</v>
      </c>
      <c r="F1112" s="147" t="s">
        <v>1411</v>
      </c>
      <c r="H1112" s="146" t="s">
        <v>1</v>
      </c>
      <c r="I1112" s="148"/>
      <c r="L1112" s="144"/>
      <c r="M1112" s="149"/>
      <c r="T1112" s="150"/>
      <c r="AT1112" s="146" t="s">
        <v>154</v>
      </c>
      <c r="AU1112" s="146" t="s">
        <v>152</v>
      </c>
      <c r="AV1112" s="12" t="s">
        <v>86</v>
      </c>
      <c r="AW1112" s="12" t="s">
        <v>34</v>
      </c>
      <c r="AX1112" s="12" t="s">
        <v>78</v>
      </c>
      <c r="AY1112" s="146" t="s">
        <v>144</v>
      </c>
    </row>
    <row r="1113" spans="2:51" s="13" customFormat="1" ht="10.2">
      <c r="B1113" s="151"/>
      <c r="D1113" s="145" t="s">
        <v>154</v>
      </c>
      <c r="E1113" s="152" t="s">
        <v>1</v>
      </c>
      <c r="F1113" s="153" t="s">
        <v>1138</v>
      </c>
      <c r="H1113" s="154">
        <v>42</v>
      </c>
      <c r="I1113" s="155"/>
      <c r="L1113" s="151"/>
      <c r="M1113" s="156"/>
      <c r="T1113" s="157"/>
      <c r="AT1113" s="152" t="s">
        <v>154</v>
      </c>
      <c r="AU1113" s="152" t="s">
        <v>152</v>
      </c>
      <c r="AV1113" s="13" t="s">
        <v>152</v>
      </c>
      <c r="AW1113" s="13" t="s">
        <v>34</v>
      </c>
      <c r="AX1113" s="13" t="s">
        <v>78</v>
      </c>
      <c r="AY1113" s="152" t="s">
        <v>144</v>
      </c>
    </row>
    <row r="1114" spans="2:51" s="12" customFormat="1" ht="10.2">
      <c r="B1114" s="144"/>
      <c r="D1114" s="145" t="s">
        <v>154</v>
      </c>
      <c r="E1114" s="146" t="s">
        <v>1</v>
      </c>
      <c r="F1114" s="147" t="s">
        <v>306</v>
      </c>
      <c r="H1114" s="146" t="s">
        <v>1</v>
      </c>
      <c r="I1114" s="148"/>
      <c r="L1114" s="144"/>
      <c r="M1114" s="149"/>
      <c r="T1114" s="150"/>
      <c r="AT1114" s="146" t="s">
        <v>154</v>
      </c>
      <c r="AU1114" s="146" t="s">
        <v>152</v>
      </c>
      <c r="AV1114" s="12" t="s">
        <v>86</v>
      </c>
      <c r="AW1114" s="12" t="s">
        <v>34</v>
      </c>
      <c r="AX1114" s="12" t="s">
        <v>78</v>
      </c>
      <c r="AY1114" s="146" t="s">
        <v>144</v>
      </c>
    </row>
    <row r="1115" spans="2:51" s="12" customFormat="1" ht="10.2">
      <c r="B1115" s="144"/>
      <c r="D1115" s="145" t="s">
        <v>154</v>
      </c>
      <c r="E1115" s="146" t="s">
        <v>1</v>
      </c>
      <c r="F1115" s="147" t="s">
        <v>1412</v>
      </c>
      <c r="H1115" s="146" t="s">
        <v>1</v>
      </c>
      <c r="I1115" s="148"/>
      <c r="L1115" s="144"/>
      <c r="M1115" s="149"/>
      <c r="T1115" s="150"/>
      <c r="AT1115" s="146" t="s">
        <v>154</v>
      </c>
      <c r="AU1115" s="146" t="s">
        <v>152</v>
      </c>
      <c r="AV1115" s="12" t="s">
        <v>86</v>
      </c>
      <c r="AW1115" s="12" t="s">
        <v>34</v>
      </c>
      <c r="AX1115" s="12" t="s">
        <v>78</v>
      </c>
      <c r="AY1115" s="146" t="s">
        <v>144</v>
      </c>
    </row>
    <row r="1116" spans="2:51" s="13" customFormat="1" ht="10.2">
      <c r="B1116" s="151"/>
      <c r="D1116" s="145" t="s">
        <v>154</v>
      </c>
      <c r="E1116" s="152" t="s">
        <v>1</v>
      </c>
      <c r="F1116" s="153" t="s">
        <v>1140</v>
      </c>
      <c r="H1116" s="154">
        <v>42.5</v>
      </c>
      <c r="I1116" s="155"/>
      <c r="L1116" s="151"/>
      <c r="M1116" s="156"/>
      <c r="T1116" s="157"/>
      <c r="AT1116" s="152" t="s">
        <v>154</v>
      </c>
      <c r="AU1116" s="152" t="s">
        <v>152</v>
      </c>
      <c r="AV1116" s="13" t="s">
        <v>152</v>
      </c>
      <c r="AW1116" s="13" t="s">
        <v>34</v>
      </c>
      <c r="AX1116" s="13" t="s">
        <v>78</v>
      </c>
      <c r="AY1116" s="152" t="s">
        <v>144</v>
      </c>
    </row>
    <row r="1117" spans="2:51" s="12" customFormat="1" ht="10.2">
      <c r="B1117" s="144"/>
      <c r="D1117" s="145" t="s">
        <v>154</v>
      </c>
      <c r="E1117" s="146" t="s">
        <v>1</v>
      </c>
      <c r="F1117" s="147" t="s">
        <v>294</v>
      </c>
      <c r="H1117" s="146" t="s">
        <v>1</v>
      </c>
      <c r="I1117" s="148"/>
      <c r="L1117" s="144"/>
      <c r="M1117" s="149"/>
      <c r="T1117" s="150"/>
      <c r="AT1117" s="146" t="s">
        <v>154</v>
      </c>
      <c r="AU1117" s="146" t="s">
        <v>152</v>
      </c>
      <c r="AV1117" s="12" t="s">
        <v>86</v>
      </c>
      <c r="AW1117" s="12" t="s">
        <v>34</v>
      </c>
      <c r="AX1117" s="12" t="s">
        <v>78</v>
      </c>
      <c r="AY1117" s="146" t="s">
        <v>144</v>
      </c>
    </row>
    <row r="1118" spans="2:51" s="12" customFormat="1" ht="10.2">
      <c r="B1118" s="144"/>
      <c r="D1118" s="145" t="s">
        <v>154</v>
      </c>
      <c r="E1118" s="146" t="s">
        <v>1</v>
      </c>
      <c r="F1118" s="147" t="s">
        <v>1141</v>
      </c>
      <c r="H1118" s="146" t="s">
        <v>1</v>
      </c>
      <c r="I1118" s="148"/>
      <c r="L1118" s="144"/>
      <c r="M1118" s="149"/>
      <c r="T1118" s="150"/>
      <c r="AT1118" s="146" t="s">
        <v>154</v>
      </c>
      <c r="AU1118" s="146" t="s">
        <v>152</v>
      </c>
      <c r="AV1118" s="12" t="s">
        <v>86</v>
      </c>
      <c r="AW1118" s="12" t="s">
        <v>34</v>
      </c>
      <c r="AX1118" s="12" t="s">
        <v>78</v>
      </c>
      <c r="AY1118" s="146" t="s">
        <v>144</v>
      </c>
    </row>
    <row r="1119" spans="2:51" s="13" customFormat="1" ht="10.2">
      <c r="B1119" s="151"/>
      <c r="D1119" s="145" t="s">
        <v>154</v>
      </c>
      <c r="E1119" s="152" t="s">
        <v>1</v>
      </c>
      <c r="F1119" s="153" t="s">
        <v>1142</v>
      </c>
      <c r="H1119" s="154">
        <v>46.9</v>
      </c>
      <c r="I1119" s="155"/>
      <c r="L1119" s="151"/>
      <c r="M1119" s="156"/>
      <c r="T1119" s="157"/>
      <c r="AT1119" s="152" t="s">
        <v>154</v>
      </c>
      <c r="AU1119" s="152" t="s">
        <v>152</v>
      </c>
      <c r="AV1119" s="13" t="s">
        <v>152</v>
      </c>
      <c r="AW1119" s="13" t="s">
        <v>34</v>
      </c>
      <c r="AX1119" s="13" t="s">
        <v>78</v>
      </c>
      <c r="AY1119" s="152" t="s">
        <v>144</v>
      </c>
    </row>
    <row r="1120" spans="2:51" s="14" customFormat="1" ht="10.2">
      <c r="B1120" s="158"/>
      <c r="D1120" s="145" t="s">
        <v>154</v>
      </c>
      <c r="E1120" s="159" t="s">
        <v>1</v>
      </c>
      <c r="F1120" s="160" t="s">
        <v>158</v>
      </c>
      <c r="H1120" s="161">
        <v>288.2</v>
      </c>
      <c r="I1120" s="162"/>
      <c r="L1120" s="158"/>
      <c r="M1120" s="163"/>
      <c r="T1120" s="164"/>
      <c r="AT1120" s="159" t="s">
        <v>154</v>
      </c>
      <c r="AU1120" s="159" t="s">
        <v>152</v>
      </c>
      <c r="AV1120" s="14" t="s">
        <v>151</v>
      </c>
      <c r="AW1120" s="14" t="s">
        <v>34</v>
      </c>
      <c r="AX1120" s="14" t="s">
        <v>86</v>
      </c>
      <c r="AY1120" s="159" t="s">
        <v>144</v>
      </c>
    </row>
    <row r="1121" spans="2:65" s="1" customFormat="1" ht="24.15" customHeight="1">
      <c r="B1121" s="31"/>
      <c r="C1121" s="131" t="s">
        <v>565</v>
      </c>
      <c r="D1121" s="131" t="s">
        <v>146</v>
      </c>
      <c r="E1121" s="132" t="s">
        <v>1413</v>
      </c>
      <c r="F1121" s="133" t="s">
        <v>1414</v>
      </c>
      <c r="G1121" s="134" t="s">
        <v>149</v>
      </c>
      <c r="H1121" s="135">
        <v>104.9</v>
      </c>
      <c r="I1121" s="136"/>
      <c r="J1121" s="137">
        <f>ROUND(I1121*H1121,2)</f>
        <v>0</v>
      </c>
      <c r="K1121" s="133" t="s">
        <v>150</v>
      </c>
      <c r="L1121" s="31"/>
      <c r="M1121" s="138" t="s">
        <v>1</v>
      </c>
      <c r="N1121" s="139" t="s">
        <v>44</v>
      </c>
      <c r="P1121" s="140">
        <f>O1121*H1121</f>
        <v>0</v>
      </c>
      <c r="Q1121" s="140">
        <v>7E-06</v>
      </c>
      <c r="R1121" s="140">
        <f>Q1121*H1121</f>
        <v>0.0007343</v>
      </c>
      <c r="S1121" s="140">
        <v>0</v>
      </c>
      <c r="T1121" s="141">
        <f>S1121*H1121</f>
        <v>0</v>
      </c>
      <c r="AR1121" s="142" t="s">
        <v>240</v>
      </c>
      <c r="AT1121" s="142" t="s">
        <v>146</v>
      </c>
      <c r="AU1121" s="142" t="s">
        <v>152</v>
      </c>
      <c r="AY1121" s="16" t="s">
        <v>144</v>
      </c>
      <c r="BE1121" s="143">
        <f>IF(N1121="základní",J1121,0)</f>
        <v>0</v>
      </c>
      <c r="BF1121" s="143">
        <f>IF(N1121="snížená",J1121,0)</f>
        <v>0</v>
      </c>
      <c r="BG1121" s="143">
        <f>IF(N1121="zákl. přenesená",J1121,0)</f>
        <v>0</v>
      </c>
      <c r="BH1121" s="143">
        <f>IF(N1121="sníž. přenesená",J1121,0)</f>
        <v>0</v>
      </c>
      <c r="BI1121" s="143">
        <f>IF(N1121="nulová",J1121,0)</f>
        <v>0</v>
      </c>
      <c r="BJ1121" s="16" t="s">
        <v>152</v>
      </c>
      <c r="BK1121" s="143">
        <f>ROUND(I1121*H1121,2)</f>
        <v>0</v>
      </c>
      <c r="BL1121" s="16" t="s">
        <v>240</v>
      </c>
      <c r="BM1121" s="142" t="s">
        <v>1415</v>
      </c>
    </row>
    <row r="1122" spans="2:51" s="12" customFormat="1" ht="10.2">
      <c r="B1122" s="144"/>
      <c r="D1122" s="145" t="s">
        <v>154</v>
      </c>
      <c r="E1122" s="146" t="s">
        <v>1</v>
      </c>
      <c r="F1122" s="147" t="s">
        <v>1208</v>
      </c>
      <c r="H1122" s="146" t="s">
        <v>1</v>
      </c>
      <c r="I1122" s="148"/>
      <c r="L1122" s="144"/>
      <c r="M1122" s="149"/>
      <c r="T1122" s="150"/>
      <c r="AT1122" s="146" t="s">
        <v>154</v>
      </c>
      <c r="AU1122" s="146" t="s">
        <v>152</v>
      </c>
      <c r="AV1122" s="12" t="s">
        <v>86</v>
      </c>
      <c r="AW1122" s="12" t="s">
        <v>34</v>
      </c>
      <c r="AX1122" s="12" t="s">
        <v>78</v>
      </c>
      <c r="AY1122" s="146" t="s">
        <v>144</v>
      </c>
    </row>
    <row r="1123" spans="2:51" s="12" customFormat="1" ht="10.2">
      <c r="B1123" s="144"/>
      <c r="D1123" s="145" t="s">
        <v>154</v>
      </c>
      <c r="E1123" s="146" t="s">
        <v>1</v>
      </c>
      <c r="F1123" s="147" t="s">
        <v>298</v>
      </c>
      <c r="H1123" s="146" t="s">
        <v>1</v>
      </c>
      <c r="I1123" s="148"/>
      <c r="L1123" s="144"/>
      <c r="M1123" s="149"/>
      <c r="T1123" s="150"/>
      <c r="AT1123" s="146" t="s">
        <v>154</v>
      </c>
      <c r="AU1123" s="146" t="s">
        <v>152</v>
      </c>
      <c r="AV1123" s="12" t="s">
        <v>86</v>
      </c>
      <c r="AW1123" s="12" t="s">
        <v>34</v>
      </c>
      <c r="AX1123" s="12" t="s">
        <v>78</v>
      </c>
      <c r="AY1123" s="146" t="s">
        <v>144</v>
      </c>
    </row>
    <row r="1124" spans="2:51" s="12" customFormat="1" ht="10.2">
      <c r="B1124" s="144"/>
      <c r="D1124" s="145" t="s">
        <v>154</v>
      </c>
      <c r="E1124" s="146" t="s">
        <v>1</v>
      </c>
      <c r="F1124" s="147" t="s">
        <v>1117</v>
      </c>
      <c r="H1124" s="146" t="s">
        <v>1</v>
      </c>
      <c r="I1124" s="148"/>
      <c r="L1124" s="144"/>
      <c r="M1124" s="149"/>
      <c r="T1124" s="150"/>
      <c r="AT1124" s="146" t="s">
        <v>154</v>
      </c>
      <c r="AU1124" s="146" t="s">
        <v>152</v>
      </c>
      <c r="AV1124" s="12" t="s">
        <v>86</v>
      </c>
      <c r="AW1124" s="12" t="s">
        <v>34</v>
      </c>
      <c r="AX1124" s="12" t="s">
        <v>78</v>
      </c>
      <c r="AY1124" s="146" t="s">
        <v>144</v>
      </c>
    </row>
    <row r="1125" spans="2:51" s="13" customFormat="1" ht="10.2">
      <c r="B1125" s="151"/>
      <c r="D1125" s="145" t="s">
        <v>154</v>
      </c>
      <c r="E1125" s="152" t="s">
        <v>1</v>
      </c>
      <c r="F1125" s="153" t="s">
        <v>1151</v>
      </c>
      <c r="H1125" s="154">
        <v>17.4</v>
      </c>
      <c r="I1125" s="155"/>
      <c r="L1125" s="151"/>
      <c r="M1125" s="156"/>
      <c r="T1125" s="157"/>
      <c r="AT1125" s="152" t="s">
        <v>154</v>
      </c>
      <c r="AU1125" s="152" t="s">
        <v>152</v>
      </c>
      <c r="AV1125" s="13" t="s">
        <v>152</v>
      </c>
      <c r="AW1125" s="13" t="s">
        <v>34</v>
      </c>
      <c r="AX1125" s="13" t="s">
        <v>78</v>
      </c>
      <c r="AY1125" s="152" t="s">
        <v>144</v>
      </c>
    </row>
    <row r="1126" spans="2:51" s="12" customFormat="1" ht="10.2">
      <c r="B1126" s="144"/>
      <c r="D1126" s="145" t="s">
        <v>154</v>
      </c>
      <c r="E1126" s="146" t="s">
        <v>1</v>
      </c>
      <c r="F1126" s="147" t="s">
        <v>300</v>
      </c>
      <c r="H1126" s="146" t="s">
        <v>1</v>
      </c>
      <c r="I1126" s="148"/>
      <c r="L1126" s="144"/>
      <c r="M1126" s="149"/>
      <c r="T1126" s="150"/>
      <c r="AT1126" s="146" t="s">
        <v>154</v>
      </c>
      <c r="AU1126" s="146" t="s">
        <v>152</v>
      </c>
      <c r="AV1126" s="12" t="s">
        <v>86</v>
      </c>
      <c r="AW1126" s="12" t="s">
        <v>34</v>
      </c>
      <c r="AX1126" s="12" t="s">
        <v>78</v>
      </c>
      <c r="AY1126" s="146" t="s">
        <v>144</v>
      </c>
    </row>
    <row r="1127" spans="2:51" s="12" customFormat="1" ht="10.2">
      <c r="B1127" s="144"/>
      <c r="D1127" s="145" t="s">
        <v>154</v>
      </c>
      <c r="E1127" s="146" t="s">
        <v>1</v>
      </c>
      <c r="F1127" s="147" t="s">
        <v>1120</v>
      </c>
      <c r="H1127" s="146" t="s">
        <v>1</v>
      </c>
      <c r="I1127" s="148"/>
      <c r="L1127" s="144"/>
      <c r="M1127" s="149"/>
      <c r="T1127" s="150"/>
      <c r="AT1127" s="146" t="s">
        <v>154</v>
      </c>
      <c r="AU1127" s="146" t="s">
        <v>152</v>
      </c>
      <c r="AV1127" s="12" t="s">
        <v>86</v>
      </c>
      <c r="AW1127" s="12" t="s">
        <v>34</v>
      </c>
      <c r="AX1127" s="12" t="s">
        <v>78</v>
      </c>
      <c r="AY1127" s="146" t="s">
        <v>144</v>
      </c>
    </row>
    <row r="1128" spans="2:51" s="13" customFormat="1" ht="10.2">
      <c r="B1128" s="151"/>
      <c r="D1128" s="145" t="s">
        <v>154</v>
      </c>
      <c r="E1128" s="152" t="s">
        <v>1</v>
      </c>
      <c r="F1128" s="153" t="s">
        <v>1151</v>
      </c>
      <c r="H1128" s="154">
        <v>17.4</v>
      </c>
      <c r="I1128" s="155"/>
      <c r="L1128" s="151"/>
      <c r="M1128" s="156"/>
      <c r="T1128" s="157"/>
      <c r="AT1128" s="152" t="s">
        <v>154</v>
      </c>
      <c r="AU1128" s="152" t="s">
        <v>152</v>
      </c>
      <c r="AV1128" s="13" t="s">
        <v>152</v>
      </c>
      <c r="AW1128" s="13" t="s">
        <v>34</v>
      </c>
      <c r="AX1128" s="13" t="s">
        <v>78</v>
      </c>
      <c r="AY1128" s="152" t="s">
        <v>144</v>
      </c>
    </row>
    <row r="1129" spans="2:51" s="12" customFormat="1" ht="10.2">
      <c r="B1129" s="144"/>
      <c r="D1129" s="145" t="s">
        <v>154</v>
      </c>
      <c r="E1129" s="146" t="s">
        <v>1</v>
      </c>
      <c r="F1129" s="147" t="s">
        <v>302</v>
      </c>
      <c r="H1129" s="146" t="s">
        <v>1</v>
      </c>
      <c r="I1129" s="148"/>
      <c r="L1129" s="144"/>
      <c r="M1129" s="149"/>
      <c r="T1129" s="150"/>
      <c r="AT1129" s="146" t="s">
        <v>154</v>
      </c>
      <c r="AU1129" s="146" t="s">
        <v>152</v>
      </c>
      <c r="AV1129" s="12" t="s">
        <v>86</v>
      </c>
      <c r="AW1129" s="12" t="s">
        <v>34</v>
      </c>
      <c r="AX1129" s="12" t="s">
        <v>78</v>
      </c>
      <c r="AY1129" s="146" t="s">
        <v>144</v>
      </c>
    </row>
    <row r="1130" spans="2:51" s="12" customFormat="1" ht="10.2">
      <c r="B1130" s="144"/>
      <c r="D1130" s="145" t="s">
        <v>154</v>
      </c>
      <c r="E1130" s="146" t="s">
        <v>1</v>
      </c>
      <c r="F1130" s="147" t="s">
        <v>1123</v>
      </c>
      <c r="H1130" s="146" t="s">
        <v>1</v>
      </c>
      <c r="I1130" s="148"/>
      <c r="L1130" s="144"/>
      <c r="M1130" s="149"/>
      <c r="T1130" s="150"/>
      <c r="AT1130" s="146" t="s">
        <v>154</v>
      </c>
      <c r="AU1130" s="146" t="s">
        <v>152</v>
      </c>
      <c r="AV1130" s="12" t="s">
        <v>86</v>
      </c>
      <c r="AW1130" s="12" t="s">
        <v>34</v>
      </c>
      <c r="AX1130" s="12" t="s">
        <v>78</v>
      </c>
      <c r="AY1130" s="146" t="s">
        <v>144</v>
      </c>
    </row>
    <row r="1131" spans="2:51" s="13" customFormat="1" ht="10.2">
      <c r="B1131" s="151"/>
      <c r="D1131" s="145" t="s">
        <v>154</v>
      </c>
      <c r="E1131" s="152" t="s">
        <v>1</v>
      </c>
      <c r="F1131" s="153" t="s">
        <v>1151</v>
      </c>
      <c r="H1131" s="154">
        <v>17.4</v>
      </c>
      <c r="I1131" s="155"/>
      <c r="L1131" s="151"/>
      <c r="M1131" s="156"/>
      <c r="T1131" s="157"/>
      <c r="AT1131" s="152" t="s">
        <v>154</v>
      </c>
      <c r="AU1131" s="152" t="s">
        <v>152</v>
      </c>
      <c r="AV1131" s="13" t="s">
        <v>152</v>
      </c>
      <c r="AW1131" s="13" t="s">
        <v>34</v>
      </c>
      <c r="AX1131" s="13" t="s">
        <v>78</v>
      </c>
      <c r="AY1131" s="152" t="s">
        <v>144</v>
      </c>
    </row>
    <row r="1132" spans="2:51" s="12" customFormat="1" ht="10.2">
      <c r="B1132" s="144"/>
      <c r="D1132" s="145" t="s">
        <v>154</v>
      </c>
      <c r="E1132" s="146" t="s">
        <v>1</v>
      </c>
      <c r="F1132" s="147" t="s">
        <v>304</v>
      </c>
      <c r="H1132" s="146" t="s">
        <v>1</v>
      </c>
      <c r="I1132" s="148"/>
      <c r="L1132" s="144"/>
      <c r="M1132" s="149"/>
      <c r="T1132" s="150"/>
      <c r="AT1132" s="146" t="s">
        <v>154</v>
      </c>
      <c r="AU1132" s="146" t="s">
        <v>152</v>
      </c>
      <c r="AV1132" s="12" t="s">
        <v>86</v>
      </c>
      <c r="AW1132" s="12" t="s">
        <v>34</v>
      </c>
      <c r="AX1132" s="12" t="s">
        <v>78</v>
      </c>
      <c r="AY1132" s="146" t="s">
        <v>144</v>
      </c>
    </row>
    <row r="1133" spans="2:51" s="12" customFormat="1" ht="10.2">
      <c r="B1133" s="144"/>
      <c r="D1133" s="145" t="s">
        <v>154</v>
      </c>
      <c r="E1133" s="146" t="s">
        <v>1</v>
      </c>
      <c r="F1133" s="147" t="s">
        <v>1124</v>
      </c>
      <c r="H1133" s="146" t="s">
        <v>1</v>
      </c>
      <c r="I1133" s="148"/>
      <c r="L1133" s="144"/>
      <c r="M1133" s="149"/>
      <c r="T1133" s="150"/>
      <c r="AT1133" s="146" t="s">
        <v>154</v>
      </c>
      <c r="AU1133" s="146" t="s">
        <v>152</v>
      </c>
      <c r="AV1133" s="12" t="s">
        <v>86</v>
      </c>
      <c r="AW1133" s="12" t="s">
        <v>34</v>
      </c>
      <c r="AX1133" s="12" t="s">
        <v>78</v>
      </c>
      <c r="AY1133" s="146" t="s">
        <v>144</v>
      </c>
    </row>
    <row r="1134" spans="2:51" s="13" customFormat="1" ht="10.2">
      <c r="B1134" s="151"/>
      <c r="D1134" s="145" t="s">
        <v>154</v>
      </c>
      <c r="E1134" s="152" t="s">
        <v>1</v>
      </c>
      <c r="F1134" s="153" t="s">
        <v>1151</v>
      </c>
      <c r="H1134" s="154">
        <v>17.4</v>
      </c>
      <c r="I1134" s="155"/>
      <c r="L1134" s="151"/>
      <c r="M1134" s="156"/>
      <c r="T1134" s="157"/>
      <c r="AT1134" s="152" t="s">
        <v>154</v>
      </c>
      <c r="AU1134" s="152" t="s">
        <v>152</v>
      </c>
      <c r="AV1134" s="13" t="s">
        <v>152</v>
      </c>
      <c r="AW1134" s="13" t="s">
        <v>34</v>
      </c>
      <c r="AX1134" s="13" t="s">
        <v>78</v>
      </c>
      <c r="AY1134" s="152" t="s">
        <v>144</v>
      </c>
    </row>
    <row r="1135" spans="2:51" s="12" customFormat="1" ht="10.2">
      <c r="B1135" s="144"/>
      <c r="D1135" s="145" t="s">
        <v>154</v>
      </c>
      <c r="E1135" s="146" t="s">
        <v>1</v>
      </c>
      <c r="F1135" s="147" t="s">
        <v>306</v>
      </c>
      <c r="H1135" s="146" t="s">
        <v>1</v>
      </c>
      <c r="I1135" s="148"/>
      <c r="L1135" s="144"/>
      <c r="M1135" s="149"/>
      <c r="T1135" s="150"/>
      <c r="AT1135" s="146" t="s">
        <v>154</v>
      </c>
      <c r="AU1135" s="146" t="s">
        <v>152</v>
      </c>
      <c r="AV1135" s="12" t="s">
        <v>86</v>
      </c>
      <c r="AW1135" s="12" t="s">
        <v>34</v>
      </c>
      <c r="AX1135" s="12" t="s">
        <v>78</v>
      </c>
      <c r="AY1135" s="146" t="s">
        <v>144</v>
      </c>
    </row>
    <row r="1136" spans="2:51" s="12" customFormat="1" ht="10.2">
      <c r="B1136" s="144"/>
      <c r="D1136" s="145" t="s">
        <v>154</v>
      </c>
      <c r="E1136" s="146" t="s">
        <v>1</v>
      </c>
      <c r="F1136" s="147" t="s">
        <v>1125</v>
      </c>
      <c r="H1136" s="146" t="s">
        <v>1</v>
      </c>
      <c r="I1136" s="148"/>
      <c r="L1136" s="144"/>
      <c r="M1136" s="149"/>
      <c r="T1136" s="150"/>
      <c r="AT1136" s="146" t="s">
        <v>154</v>
      </c>
      <c r="AU1136" s="146" t="s">
        <v>152</v>
      </c>
      <c r="AV1136" s="12" t="s">
        <v>86</v>
      </c>
      <c r="AW1136" s="12" t="s">
        <v>34</v>
      </c>
      <c r="AX1136" s="12" t="s">
        <v>78</v>
      </c>
      <c r="AY1136" s="146" t="s">
        <v>144</v>
      </c>
    </row>
    <row r="1137" spans="2:51" s="13" customFormat="1" ht="10.2">
      <c r="B1137" s="151"/>
      <c r="D1137" s="145" t="s">
        <v>154</v>
      </c>
      <c r="E1137" s="152" t="s">
        <v>1</v>
      </c>
      <c r="F1137" s="153" t="s">
        <v>1151</v>
      </c>
      <c r="H1137" s="154">
        <v>17.4</v>
      </c>
      <c r="I1137" s="155"/>
      <c r="L1137" s="151"/>
      <c r="M1137" s="156"/>
      <c r="T1137" s="157"/>
      <c r="AT1137" s="152" t="s">
        <v>154</v>
      </c>
      <c r="AU1137" s="152" t="s">
        <v>152</v>
      </c>
      <c r="AV1137" s="13" t="s">
        <v>152</v>
      </c>
      <c r="AW1137" s="13" t="s">
        <v>34</v>
      </c>
      <c r="AX1137" s="13" t="s">
        <v>78</v>
      </c>
      <c r="AY1137" s="152" t="s">
        <v>144</v>
      </c>
    </row>
    <row r="1138" spans="2:51" s="12" customFormat="1" ht="10.2">
      <c r="B1138" s="144"/>
      <c r="D1138" s="145" t="s">
        <v>154</v>
      </c>
      <c r="E1138" s="146" t="s">
        <v>1</v>
      </c>
      <c r="F1138" s="147" t="s">
        <v>294</v>
      </c>
      <c r="H1138" s="146" t="s">
        <v>1</v>
      </c>
      <c r="I1138" s="148"/>
      <c r="L1138" s="144"/>
      <c r="M1138" s="149"/>
      <c r="T1138" s="150"/>
      <c r="AT1138" s="146" t="s">
        <v>154</v>
      </c>
      <c r="AU1138" s="146" t="s">
        <v>152</v>
      </c>
      <c r="AV1138" s="12" t="s">
        <v>86</v>
      </c>
      <c r="AW1138" s="12" t="s">
        <v>34</v>
      </c>
      <c r="AX1138" s="12" t="s">
        <v>78</v>
      </c>
      <c r="AY1138" s="146" t="s">
        <v>144</v>
      </c>
    </row>
    <row r="1139" spans="2:51" s="12" customFormat="1" ht="10.2">
      <c r="B1139" s="144"/>
      <c r="D1139" s="145" t="s">
        <v>154</v>
      </c>
      <c r="E1139" s="146" t="s">
        <v>1</v>
      </c>
      <c r="F1139" s="147" t="s">
        <v>1126</v>
      </c>
      <c r="H1139" s="146" t="s">
        <v>1</v>
      </c>
      <c r="I1139" s="148"/>
      <c r="L1139" s="144"/>
      <c r="M1139" s="149"/>
      <c r="T1139" s="150"/>
      <c r="AT1139" s="146" t="s">
        <v>154</v>
      </c>
      <c r="AU1139" s="146" t="s">
        <v>152</v>
      </c>
      <c r="AV1139" s="12" t="s">
        <v>86</v>
      </c>
      <c r="AW1139" s="12" t="s">
        <v>34</v>
      </c>
      <c r="AX1139" s="12" t="s">
        <v>78</v>
      </c>
      <c r="AY1139" s="146" t="s">
        <v>144</v>
      </c>
    </row>
    <row r="1140" spans="2:51" s="13" customFormat="1" ht="10.2">
      <c r="B1140" s="151"/>
      <c r="D1140" s="145" t="s">
        <v>154</v>
      </c>
      <c r="E1140" s="152" t="s">
        <v>1</v>
      </c>
      <c r="F1140" s="153" t="s">
        <v>1152</v>
      </c>
      <c r="H1140" s="154">
        <v>17.9</v>
      </c>
      <c r="I1140" s="155"/>
      <c r="L1140" s="151"/>
      <c r="M1140" s="156"/>
      <c r="T1140" s="157"/>
      <c r="AT1140" s="152" t="s">
        <v>154</v>
      </c>
      <c r="AU1140" s="152" t="s">
        <v>152</v>
      </c>
      <c r="AV1140" s="13" t="s">
        <v>152</v>
      </c>
      <c r="AW1140" s="13" t="s">
        <v>34</v>
      </c>
      <c r="AX1140" s="13" t="s">
        <v>78</v>
      </c>
      <c r="AY1140" s="152" t="s">
        <v>144</v>
      </c>
    </row>
    <row r="1141" spans="2:51" s="14" customFormat="1" ht="10.2">
      <c r="B1141" s="158"/>
      <c r="D1141" s="145" t="s">
        <v>154</v>
      </c>
      <c r="E1141" s="159" t="s">
        <v>1</v>
      </c>
      <c r="F1141" s="160" t="s">
        <v>158</v>
      </c>
      <c r="H1141" s="161">
        <v>104.9</v>
      </c>
      <c r="I1141" s="162"/>
      <c r="L1141" s="158"/>
      <c r="M1141" s="163"/>
      <c r="T1141" s="164"/>
      <c r="AT1141" s="159" t="s">
        <v>154</v>
      </c>
      <c r="AU1141" s="159" t="s">
        <v>152</v>
      </c>
      <c r="AV1141" s="14" t="s">
        <v>151</v>
      </c>
      <c r="AW1141" s="14" t="s">
        <v>34</v>
      </c>
      <c r="AX1141" s="14" t="s">
        <v>86</v>
      </c>
      <c r="AY1141" s="159" t="s">
        <v>144</v>
      </c>
    </row>
    <row r="1142" spans="2:65" s="1" customFormat="1" ht="24.15" customHeight="1">
      <c r="B1142" s="31"/>
      <c r="C1142" s="131" t="s">
        <v>384</v>
      </c>
      <c r="D1142" s="131" t="s">
        <v>146</v>
      </c>
      <c r="E1142" s="132" t="s">
        <v>1416</v>
      </c>
      <c r="F1142" s="133" t="s">
        <v>1417</v>
      </c>
      <c r="G1142" s="134" t="s">
        <v>149</v>
      </c>
      <c r="H1142" s="135">
        <v>955.497</v>
      </c>
      <c r="I1142" s="136"/>
      <c r="J1142" s="137">
        <f>ROUND(I1142*H1142,2)</f>
        <v>0</v>
      </c>
      <c r="K1142" s="133" t="s">
        <v>150</v>
      </c>
      <c r="L1142" s="31"/>
      <c r="M1142" s="138" t="s">
        <v>1</v>
      </c>
      <c r="N1142" s="139" t="s">
        <v>44</v>
      </c>
      <c r="P1142" s="140">
        <f>O1142*H1142</f>
        <v>0</v>
      </c>
      <c r="Q1142" s="140">
        <v>0.0003255</v>
      </c>
      <c r="R1142" s="140">
        <f>Q1142*H1142</f>
        <v>0.3110142735</v>
      </c>
      <c r="S1142" s="140">
        <v>0</v>
      </c>
      <c r="T1142" s="141">
        <f>S1142*H1142</f>
        <v>0</v>
      </c>
      <c r="AR1142" s="142" t="s">
        <v>240</v>
      </c>
      <c r="AT1142" s="142" t="s">
        <v>146</v>
      </c>
      <c r="AU1142" s="142" t="s">
        <v>152</v>
      </c>
      <c r="AY1142" s="16" t="s">
        <v>144</v>
      </c>
      <c r="BE1142" s="143">
        <f>IF(N1142="základní",J1142,0)</f>
        <v>0</v>
      </c>
      <c r="BF1142" s="143">
        <f>IF(N1142="snížená",J1142,0)</f>
        <v>0</v>
      </c>
      <c r="BG1142" s="143">
        <f>IF(N1142="zákl. přenesená",J1142,0)</f>
        <v>0</v>
      </c>
      <c r="BH1142" s="143">
        <f>IF(N1142="sníž. přenesená",J1142,0)</f>
        <v>0</v>
      </c>
      <c r="BI1142" s="143">
        <f>IF(N1142="nulová",J1142,0)</f>
        <v>0</v>
      </c>
      <c r="BJ1142" s="16" t="s">
        <v>152</v>
      </c>
      <c r="BK1142" s="143">
        <f>ROUND(I1142*H1142,2)</f>
        <v>0</v>
      </c>
      <c r="BL1142" s="16" t="s">
        <v>240</v>
      </c>
      <c r="BM1142" s="142" t="s">
        <v>1418</v>
      </c>
    </row>
    <row r="1143" spans="2:51" s="12" customFormat="1" ht="10.2">
      <c r="B1143" s="144"/>
      <c r="D1143" s="145" t="s">
        <v>154</v>
      </c>
      <c r="E1143" s="146" t="s">
        <v>1</v>
      </c>
      <c r="F1143" s="147" t="s">
        <v>1419</v>
      </c>
      <c r="H1143" s="146" t="s">
        <v>1</v>
      </c>
      <c r="I1143" s="148"/>
      <c r="L1143" s="144"/>
      <c r="M1143" s="149"/>
      <c r="T1143" s="150"/>
      <c r="AT1143" s="146" t="s">
        <v>154</v>
      </c>
      <c r="AU1143" s="146" t="s">
        <v>152</v>
      </c>
      <c r="AV1143" s="12" t="s">
        <v>86</v>
      </c>
      <c r="AW1143" s="12" t="s">
        <v>34</v>
      </c>
      <c r="AX1143" s="12" t="s">
        <v>78</v>
      </c>
      <c r="AY1143" s="146" t="s">
        <v>144</v>
      </c>
    </row>
    <row r="1144" spans="2:51" s="12" customFormat="1" ht="10.2">
      <c r="B1144" s="144"/>
      <c r="D1144" s="145" t="s">
        <v>154</v>
      </c>
      <c r="E1144" s="146" t="s">
        <v>1</v>
      </c>
      <c r="F1144" s="147" t="s">
        <v>298</v>
      </c>
      <c r="H1144" s="146" t="s">
        <v>1</v>
      </c>
      <c r="I1144" s="148"/>
      <c r="L1144" s="144"/>
      <c r="M1144" s="149"/>
      <c r="T1144" s="150"/>
      <c r="AT1144" s="146" t="s">
        <v>154</v>
      </c>
      <c r="AU1144" s="146" t="s">
        <v>152</v>
      </c>
      <c r="AV1144" s="12" t="s">
        <v>86</v>
      </c>
      <c r="AW1144" s="12" t="s">
        <v>34</v>
      </c>
      <c r="AX1144" s="12" t="s">
        <v>78</v>
      </c>
      <c r="AY1144" s="146" t="s">
        <v>144</v>
      </c>
    </row>
    <row r="1145" spans="2:51" s="12" customFormat="1" ht="10.2">
      <c r="B1145" s="144"/>
      <c r="D1145" s="145" t="s">
        <v>154</v>
      </c>
      <c r="E1145" s="146" t="s">
        <v>1</v>
      </c>
      <c r="F1145" s="147" t="s">
        <v>472</v>
      </c>
      <c r="H1145" s="146" t="s">
        <v>1</v>
      </c>
      <c r="I1145" s="148"/>
      <c r="L1145" s="144"/>
      <c r="M1145" s="149"/>
      <c r="T1145" s="150"/>
      <c r="AT1145" s="146" t="s">
        <v>154</v>
      </c>
      <c r="AU1145" s="146" t="s">
        <v>152</v>
      </c>
      <c r="AV1145" s="12" t="s">
        <v>86</v>
      </c>
      <c r="AW1145" s="12" t="s">
        <v>34</v>
      </c>
      <c r="AX1145" s="12" t="s">
        <v>78</v>
      </c>
      <c r="AY1145" s="146" t="s">
        <v>144</v>
      </c>
    </row>
    <row r="1146" spans="2:51" s="12" customFormat="1" ht="10.2">
      <c r="B1146" s="144"/>
      <c r="D1146" s="145" t="s">
        <v>154</v>
      </c>
      <c r="E1146" s="146" t="s">
        <v>1</v>
      </c>
      <c r="F1146" s="147" t="s">
        <v>1332</v>
      </c>
      <c r="H1146" s="146" t="s">
        <v>1</v>
      </c>
      <c r="I1146" s="148"/>
      <c r="L1146" s="144"/>
      <c r="M1146" s="149"/>
      <c r="T1146" s="150"/>
      <c r="AT1146" s="146" t="s">
        <v>154</v>
      </c>
      <c r="AU1146" s="146" t="s">
        <v>152</v>
      </c>
      <c r="AV1146" s="12" t="s">
        <v>86</v>
      </c>
      <c r="AW1146" s="12" t="s">
        <v>34</v>
      </c>
      <c r="AX1146" s="12" t="s">
        <v>78</v>
      </c>
      <c r="AY1146" s="146" t="s">
        <v>144</v>
      </c>
    </row>
    <row r="1147" spans="2:51" s="13" customFormat="1" ht="10.2">
      <c r="B1147" s="151"/>
      <c r="D1147" s="145" t="s">
        <v>154</v>
      </c>
      <c r="E1147" s="152" t="s">
        <v>1</v>
      </c>
      <c r="F1147" s="153" t="s">
        <v>1333</v>
      </c>
      <c r="H1147" s="154">
        <v>41.9</v>
      </c>
      <c r="I1147" s="155"/>
      <c r="L1147" s="151"/>
      <c r="M1147" s="156"/>
      <c r="T1147" s="157"/>
      <c r="AT1147" s="152" t="s">
        <v>154</v>
      </c>
      <c r="AU1147" s="152" t="s">
        <v>152</v>
      </c>
      <c r="AV1147" s="13" t="s">
        <v>152</v>
      </c>
      <c r="AW1147" s="13" t="s">
        <v>34</v>
      </c>
      <c r="AX1147" s="13" t="s">
        <v>78</v>
      </c>
      <c r="AY1147" s="152" t="s">
        <v>144</v>
      </c>
    </row>
    <row r="1148" spans="2:51" s="12" customFormat="1" ht="10.2">
      <c r="B1148" s="144"/>
      <c r="D1148" s="145" t="s">
        <v>154</v>
      </c>
      <c r="E1148" s="146" t="s">
        <v>1</v>
      </c>
      <c r="F1148" s="147" t="s">
        <v>1116</v>
      </c>
      <c r="H1148" s="146" t="s">
        <v>1</v>
      </c>
      <c r="I1148" s="148"/>
      <c r="L1148" s="144"/>
      <c r="M1148" s="149"/>
      <c r="T1148" s="150"/>
      <c r="AT1148" s="146" t="s">
        <v>154</v>
      </c>
      <c r="AU1148" s="146" t="s">
        <v>152</v>
      </c>
      <c r="AV1148" s="12" t="s">
        <v>86</v>
      </c>
      <c r="AW1148" s="12" t="s">
        <v>34</v>
      </c>
      <c r="AX1148" s="12" t="s">
        <v>78</v>
      </c>
      <c r="AY1148" s="146" t="s">
        <v>144</v>
      </c>
    </row>
    <row r="1149" spans="2:51" s="12" customFormat="1" ht="10.2">
      <c r="B1149" s="144"/>
      <c r="D1149" s="145" t="s">
        <v>154</v>
      </c>
      <c r="E1149" s="146" t="s">
        <v>1</v>
      </c>
      <c r="F1149" s="147" t="s">
        <v>1146</v>
      </c>
      <c r="H1149" s="146" t="s">
        <v>1</v>
      </c>
      <c r="I1149" s="148"/>
      <c r="L1149" s="144"/>
      <c r="M1149" s="149"/>
      <c r="T1149" s="150"/>
      <c r="AT1149" s="146" t="s">
        <v>154</v>
      </c>
      <c r="AU1149" s="146" t="s">
        <v>152</v>
      </c>
      <c r="AV1149" s="12" t="s">
        <v>86</v>
      </c>
      <c r="AW1149" s="12" t="s">
        <v>34</v>
      </c>
      <c r="AX1149" s="12" t="s">
        <v>78</v>
      </c>
      <c r="AY1149" s="146" t="s">
        <v>144</v>
      </c>
    </row>
    <row r="1150" spans="2:51" s="13" customFormat="1" ht="10.2">
      <c r="B1150" s="151"/>
      <c r="D1150" s="145" t="s">
        <v>154</v>
      </c>
      <c r="E1150" s="152" t="s">
        <v>1</v>
      </c>
      <c r="F1150" s="153" t="s">
        <v>1159</v>
      </c>
      <c r="H1150" s="154">
        <v>158.6</v>
      </c>
      <c r="I1150" s="155"/>
      <c r="L1150" s="151"/>
      <c r="M1150" s="156"/>
      <c r="T1150" s="157"/>
      <c r="AT1150" s="152" t="s">
        <v>154</v>
      </c>
      <c r="AU1150" s="152" t="s">
        <v>152</v>
      </c>
      <c r="AV1150" s="13" t="s">
        <v>152</v>
      </c>
      <c r="AW1150" s="13" t="s">
        <v>34</v>
      </c>
      <c r="AX1150" s="13" t="s">
        <v>78</v>
      </c>
      <c r="AY1150" s="152" t="s">
        <v>144</v>
      </c>
    </row>
    <row r="1151" spans="2:51" s="12" customFormat="1" ht="10.2">
      <c r="B1151" s="144"/>
      <c r="D1151" s="145" t="s">
        <v>154</v>
      </c>
      <c r="E1151" s="146" t="s">
        <v>1</v>
      </c>
      <c r="F1151" s="147" t="s">
        <v>262</v>
      </c>
      <c r="H1151" s="146" t="s">
        <v>1</v>
      </c>
      <c r="I1151" s="148"/>
      <c r="L1151" s="144"/>
      <c r="M1151" s="149"/>
      <c r="T1151" s="150"/>
      <c r="AT1151" s="146" t="s">
        <v>154</v>
      </c>
      <c r="AU1151" s="146" t="s">
        <v>152</v>
      </c>
      <c r="AV1151" s="12" t="s">
        <v>86</v>
      </c>
      <c r="AW1151" s="12" t="s">
        <v>34</v>
      </c>
      <c r="AX1151" s="12" t="s">
        <v>78</v>
      </c>
      <c r="AY1151" s="146" t="s">
        <v>144</v>
      </c>
    </row>
    <row r="1152" spans="2:51" s="13" customFormat="1" ht="40.8">
      <c r="B1152" s="151"/>
      <c r="D1152" s="145" t="s">
        <v>154</v>
      </c>
      <c r="E1152" s="152" t="s">
        <v>1</v>
      </c>
      <c r="F1152" s="153" t="s">
        <v>1160</v>
      </c>
      <c r="H1152" s="154">
        <v>-44.444</v>
      </c>
      <c r="I1152" s="155"/>
      <c r="L1152" s="151"/>
      <c r="M1152" s="156"/>
      <c r="T1152" s="157"/>
      <c r="AT1152" s="152" t="s">
        <v>154</v>
      </c>
      <c r="AU1152" s="152" t="s">
        <v>152</v>
      </c>
      <c r="AV1152" s="13" t="s">
        <v>152</v>
      </c>
      <c r="AW1152" s="13" t="s">
        <v>34</v>
      </c>
      <c r="AX1152" s="13" t="s">
        <v>78</v>
      </c>
      <c r="AY1152" s="152" t="s">
        <v>144</v>
      </c>
    </row>
    <row r="1153" spans="2:51" s="13" customFormat="1" ht="10.2">
      <c r="B1153" s="151"/>
      <c r="D1153" s="145" t="s">
        <v>154</v>
      </c>
      <c r="E1153" s="152" t="s">
        <v>1</v>
      </c>
      <c r="F1153" s="153" t="s">
        <v>1161</v>
      </c>
      <c r="H1153" s="154">
        <v>-5.84</v>
      </c>
      <c r="I1153" s="155"/>
      <c r="L1153" s="151"/>
      <c r="M1153" s="156"/>
      <c r="T1153" s="157"/>
      <c r="AT1153" s="152" t="s">
        <v>154</v>
      </c>
      <c r="AU1153" s="152" t="s">
        <v>152</v>
      </c>
      <c r="AV1153" s="13" t="s">
        <v>152</v>
      </c>
      <c r="AW1153" s="13" t="s">
        <v>34</v>
      </c>
      <c r="AX1153" s="13" t="s">
        <v>78</v>
      </c>
      <c r="AY1153" s="152" t="s">
        <v>144</v>
      </c>
    </row>
    <row r="1154" spans="2:51" s="12" customFormat="1" ht="10.2">
      <c r="B1154" s="144"/>
      <c r="D1154" s="145" t="s">
        <v>154</v>
      </c>
      <c r="E1154" s="146" t="s">
        <v>1</v>
      </c>
      <c r="F1154" s="147" t="s">
        <v>1131</v>
      </c>
      <c r="H1154" s="146" t="s">
        <v>1</v>
      </c>
      <c r="I1154" s="148"/>
      <c r="L1154" s="144"/>
      <c r="M1154" s="149"/>
      <c r="T1154" s="150"/>
      <c r="AT1154" s="146" t="s">
        <v>154</v>
      </c>
      <c r="AU1154" s="146" t="s">
        <v>152</v>
      </c>
      <c r="AV1154" s="12" t="s">
        <v>86</v>
      </c>
      <c r="AW1154" s="12" t="s">
        <v>34</v>
      </c>
      <c r="AX1154" s="12" t="s">
        <v>78</v>
      </c>
      <c r="AY1154" s="146" t="s">
        <v>144</v>
      </c>
    </row>
    <row r="1155" spans="2:51" s="13" customFormat="1" ht="10.2">
      <c r="B1155" s="151"/>
      <c r="D1155" s="145" t="s">
        <v>154</v>
      </c>
      <c r="E1155" s="152" t="s">
        <v>1</v>
      </c>
      <c r="F1155" s="153" t="s">
        <v>1162</v>
      </c>
      <c r="H1155" s="154">
        <v>18.135</v>
      </c>
      <c r="I1155" s="155"/>
      <c r="L1155" s="151"/>
      <c r="M1155" s="156"/>
      <c r="T1155" s="157"/>
      <c r="AT1155" s="152" t="s">
        <v>154</v>
      </c>
      <c r="AU1155" s="152" t="s">
        <v>152</v>
      </c>
      <c r="AV1155" s="13" t="s">
        <v>152</v>
      </c>
      <c r="AW1155" s="13" t="s">
        <v>34</v>
      </c>
      <c r="AX1155" s="13" t="s">
        <v>78</v>
      </c>
      <c r="AY1155" s="152" t="s">
        <v>144</v>
      </c>
    </row>
    <row r="1156" spans="2:51" s="12" customFormat="1" ht="10.2">
      <c r="B1156" s="144"/>
      <c r="D1156" s="145" t="s">
        <v>154</v>
      </c>
      <c r="E1156" s="146" t="s">
        <v>1</v>
      </c>
      <c r="F1156" s="147" t="s">
        <v>262</v>
      </c>
      <c r="H1156" s="146" t="s">
        <v>1</v>
      </c>
      <c r="I1156" s="148"/>
      <c r="L1156" s="144"/>
      <c r="M1156" s="149"/>
      <c r="T1156" s="150"/>
      <c r="AT1156" s="146" t="s">
        <v>154</v>
      </c>
      <c r="AU1156" s="146" t="s">
        <v>152</v>
      </c>
      <c r="AV1156" s="12" t="s">
        <v>86</v>
      </c>
      <c r="AW1156" s="12" t="s">
        <v>34</v>
      </c>
      <c r="AX1156" s="12" t="s">
        <v>78</v>
      </c>
      <c r="AY1156" s="146" t="s">
        <v>144</v>
      </c>
    </row>
    <row r="1157" spans="2:51" s="13" customFormat="1" ht="10.2">
      <c r="B1157" s="151"/>
      <c r="D1157" s="145" t="s">
        <v>154</v>
      </c>
      <c r="E1157" s="152" t="s">
        <v>1</v>
      </c>
      <c r="F1157" s="153" t="s">
        <v>1163</v>
      </c>
      <c r="H1157" s="154">
        <v>-1.371</v>
      </c>
      <c r="I1157" s="155"/>
      <c r="L1157" s="151"/>
      <c r="M1157" s="156"/>
      <c r="T1157" s="157"/>
      <c r="AT1157" s="152" t="s">
        <v>154</v>
      </c>
      <c r="AU1157" s="152" t="s">
        <v>152</v>
      </c>
      <c r="AV1157" s="13" t="s">
        <v>152</v>
      </c>
      <c r="AW1157" s="13" t="s">
        <v>34</v>
      </c>
      <c r="AX1157" s="13" t="s">
        <v>78</v>
      </c>
      <c r="AY1157" s="152" t="s">
        <v>144</v>
      </c>
    </row>
    <row r="1158" spans="2:51" s="12" customFormat="1" ht="10.2">
      <c r="B1158" s="144"/>
      <c r="D1158" s="145" t="s">
        <v>154</v>
      </c>
      <c r="E1158" s="146" t="s">
        <v>1</v>
      </c>
      <c r="F1158" s="147" t="s">
        <v>1164</v>
      </c>
      <c r="H1158" s="146" t="s">
        <v>1</v>
      </c>
      <c r="I1158" s="148"/>
      <c r="L1158" s="144"/>
      <c r="M1158" s="149"/>
      <c r="T1158" s="150"/>
      <c r="AT1158" s="146" t="s">
        <v>154</v>
      </c>
      <c r="AU1158" s="146" t="s">
        <v>152</v>
      </c>
      <c r="AV1158" s="12" t="s">
        <v>86</v>
      </c>
      <c r="AW1158" s="12" t="s">
        <v>34</v>
      </c>
      <c r="AX1158" s="12" t="s">
        <v>78</v>
      </c>
      <c r="AY1158" s="146" t="s">
        <v>144</v>
      </c>
    </row>
    <row r="1159" spans="2:51" s="13" customFormat="1" ht="10.2">
      <c r="B1159" s="151"/>
      <c r="D1159" s="145" t="s">
        <v>154</v>
      </c>
      <c r="E1159" s="152" t="s">
        <v>1</v>
      </c>
      <c r="F1159" s="153" t="s">
        <v>1165</v>
      </c>
      <c r="H1159" s="154">
        <v>-7.746</v>
      </c>
      <c r="I1159" s="155"/>
      <c r="L1159" s="151"/>
      <c r="M1159" s="156"/>
      <c r="T1159" s="157"/>
      <c r="AT1159" s="152" t="s">
        <v>154</v>
      </c>
      <c r="AU1159" s="152" t="s">
        <v>152</v>
      </c>
      <c r="AV1159" s="13" t="s">
        <v>152</v>
      </c>
      <c r="AW1159" s="13" t="s">
        <v>34</v>
      </c>
      <c r="AX1159" s="13" t="s">
        <v>78</v>
      </c>
      <c r="AY1159" s="152" t="s">
        <v>144</v>
      </c>
    </row>
    <row r="1160" spans="2:51" s="12" customFormat="1" ht="10.2">
      <c r="B1160" s="144"/>
      <c r="D1160" s="145" t="s">
        <v>154</v>
      </c>
      <c r="E1160" s="146" t="s">
        <v>1</v>
      </c>
      <c r="F1160" s="147" t="s">
        <v>300</v>
      </c>
      <c r="H1160" s="146" t="s">
        <v>1</v>
      </c>
      <c r="I1160" s="148"/>
      <c r="L1160" s="144"/>
      <c r="M1160" s="149"/>
      <c r="T1160" s="150"/>
      <c r="AT1160" s="146" t="s">
        <v>154</v>
      </c>
      <c r="AU1160" s="146" t="s">
        <v>152</v>
      </c>
      <c r="AV1160" s="12" t="s">
        <v>86</v>
      </c>
      <c r="AW1160" s="12" t="s">
        <v>34</v>
      </c>
      <c r="AX1160" s="12" t="s">
        <v>78</v>
      </c>
      <c r="AY1160" s="146" t="s">
        <v>144</v>
      </c>
    </row>
    <row r="1161" spans="2:51" s="12" customFormat="1" ht="10.2">
      <c r="B1161" s="144"/>
      <c r="D1161" s="145" t="s">
        <v>154</v>
      </c>
      <c r="E1161" s="146" t="s">
        <v>1</v>
      </c>
      <c r="F1161" s="147" t="s">
        <v>472</v>
      </c>
      <c r="H1161" s="146" t="s">
        <v>1</v>
      </c>
      <c r="I1161" s="148"/>
      <c r="L1161" s="144"/>
      <c r="M1161" s="149"/>
      <c r="T1161" s="150"/>
      <c r="AT1161" s="146" t="s">
        <v>154</v>
      </c>
      <c r="AU1161" s="146" t="s">
        <v>152</v>
      </c>
      <c r="AV1161" s="12" t="s">
        <v>86</v>
      </c>
      <c r="AW1161" s="12" t="s">
        <v>34</v>
      </c>
      <c r="AX1161" s="12" t="s">
        <v>78</v>
      </c>
      <c r="AY1161" s="146" t="s">
        <v>144</v>
      </c>
    </row>
    <row r="1162" spans="2:51" s="12" customFormat="1" ht="10.2">
      <c r="B1162" s="144"/>
      <c r="D1162" s="145" t="s">
        <v>154</v>
      </c>
      <c r="E1162" s="146" t="s">
        <v>1</v>
      </c>
      <c r="F1162" s="147" t="s">
        <v>1334</v>
      </c>
      <c r="H1162" s="146" t="s">
        <v>1</v>
      </c>
      <c r="I1162" s="148"/>
      <c r="L1162" s="144"/>
      <c r="M1162" s="149"/>
      <c r="T1162" s="150"/>
      <c r="AT1162" s="146" t="s">
        <v>154</v>
      </c>
      <c r="AU1162" s="146" t="s">
        <v>152</v>
      </c>
      <c r="AV1162" s="12" t="s">
        <v>86</v>
      </c>
      <c r="AW1162" s="12" t="s">
        <v>34</v>
      </c>
      <c r="AX1162" s="12" t="s">
        <v>78</v>
      </c>
      <c r="AY1162" s="146" t="s">
        <v>144</v>
      </c>
    </row>
    <row r="1163" spans="2:51" s="13" customFormat="1" ht="10.2">
      <c r="B1163" s="151"/>
      <c r="D1163" s="145" t="s">
        <v>154</v>
      </c>
      <c r="E1163" s="152" t="s">
        <v>1</v>
      </c>
      <c r="F1163" s="153" t="s">
        <v>1134</v>
      </c>
      <c r="H1163" s="154">
        <v>42.3</v>
      </c>
      <c r="I1163" s="155"/>
      <c r="L1163" s="151"/>
      <c r="M1163" s="156"/>
      <c r="T1163" s="157"/>
      <c r="AT1163" s="152" t="s">
        <v>154</v>
      </c>
      <c r="AU1163" s="152" t="s">
        <v>152</v>
      </c>
      <c r="AV1163" s="13" t="s">
        <v>152</v>
      </c>
      <c r="AW1163" s="13" t="s">
        <v>34</v>
      </c>
      <c r="AX1163" s="13" t="s">
        <v>78</v>
      </c>
      <c r="AY1163" s="152" t="s">
        <v>144</v>
      </c>
    </row>
    <row r="1164" spans="2:51" s="12" customFormat="1" ht="10.2">
      <c r="B1164" s="144"/>
      <c r="D1164" s="145" t="s">
        <v>154</v>
      </c>
      <c r="E1164" s="146" t="s">
        <v>1</v>
      </c>
      <c r="F1164" s="147" t="s">
        <v>1116</v>
      </c>
      <c r="H1164" s="146" t="s">
        <v>1</v>
      </c>
      <c r="I1164" s="148"/>
      <c r="L1164" s="144"/>
      <c r="M1164" s="149"/>
      <c r="T1164" s="150"/>
      <c r="AT1164" s="146" t="s">
        <v>154</v>
      </c>
      <c r="AU1164" s="146" t="s">
        <v>152</v>
      </c>
      <c r="AV1164" s="12" t="s">
        <v>86</v>
      </c>
      <c r="AW1164" s="12" t="s">
        <v>34</v>
      </c>
      <c r="AX1164" s="12" t="s">
        <v>78</v>
      </c>
      <c r="AY1164" s="146" t="s">
        <v>144</v>
      </c>
    </row>
    <row r="1165" spans="2:51" s="12" customFormat="1" ht="10.2">
      <c r="B1165" s="144"/>
      <c r="D1165" s="145" t="s">
        <v>154</v>
      </c>
      <c r="E1165" s="146" t="s">
        <v>1</v>
      </c>
      <c r="F1165" s="147" t="s">
        <v>1166</v>
      </c>
      <c r="H1165" s="146" t="s">
        <v>1</v>
      </c>
      <c r="I1165" s="148"/>
      <c r="L1165" s="144"/>
      <c r="M1165" s="149"/>
      <c r="T1165" s="150"/>
      <c r="AT1165" s="146" t="s">
        <v>154</v>
      </c>
      <c r="AU1165" s="146" t="s">
        <v>152</v>
      </c>
      <c r="AV1165" s="12" t="s">
        <v>86</v>
      </c>
      <c r="AW1165" s="12" t="s">
        <v>34</v>
      </c>
      <c r="AX1165" s="12" t="s">
        <v>78</v>
      </c>
      <c r="AY1165" s="146" t="s">
        <v>144</v>
      </c>
    </row>
    <row r="1166" spans="2:51" s="13" customFormat="1" ht="20.4">
      <c r="B1166" s="151"/>
      <c r="D1166" s="145" t="s">
        <v>154</v>
      </c>
      <c r="E1166" s="152" t="s">
        <v>1</v>
      </c>
      <c r="F1166" s="153" t="s">
        <v>1167</v>
      </c>
      <c r="H1166" s="154">
        <v>153.125</v>
      </c>
      <c r="I1166" s="155"/>
      <c r="L1166" s="151"/>
      <c r="M1166" s="156"/>
      <c r="T1166" s="157"/>
      <c r="AT1166" s="152" t="s">
        <v>154</v>
      </c>
      <c r="AU1166" s="152" t="s">
        <v>152</v>
      </c>
      <c r="AV1166" s="13" t="s">
        <v>152</v>
      </c>
      <c r="AW1166" s="13" t="s">
        <v>34</v>
      </c>
      <c r="AX1166" s="13" t="s">
        <v>78</v>
      </c>
      <c r="AY1166" s="152" t="s">
        <v>144</v>
      </c>
    </row>
    <row r="1167" spans="2:51" s="12" customFormat="1" ht="10.2">
      <c r="B1167" s="144"/>
      <c r="D1167" s="145" t="s">
        <v>154</v>
      </c>
      <c r="E1167" s="146" t="s">
        <v>1</v>
      </c>
      <c r="F1167" s="147" t="s">
        <v>262</v>
      </c>
      <c r="H1167" s="146" t="s">
        <v>1</v>
      </c>
      <c r="I1167" s="148"/>
      <c r="L1167" s="144"/>
      <c r="M1167" s="149"/>
      <c r="T1167" s="150"/>
      <c r="AT1167" s="146" t="s">
        <v>154</v>
      </c>
      <c r="AU1167" s="146" t="s">
        <v>152</v>
      </c>
      <c r="AV1167" s="12" t="s">
        <v>86</v>
      </c>
      <c r="AW1167" s="12" t="s">
        <v>34</v>
      </c>
      <c r="AX1167" s="12" t="s">
        <v>78</v>
      </c>
      <c r="AY1167" s="146" t="s">
        <v>144</v>
      </c>
    </row>
    <row r="1168" spans="2:51" s="12" customFormat="1" ht="10.2">
      <c r="B1168" s="144"/>
      <c r="D1168" s="145" t="s">
        <v>154</v>
      </c>
      <c r="E1168" s="146" t="s">
        <v>1</v>
      </c>
      <c r="F1168" s="147" t="s">
        <v>1168</v>
      </c>
      <c r="H1168" s="146" t="s">
        <v>1</v>
      </c>
      <c r="I1168" s="148"/>
      <c r="L1168" s="144"/>
      <c r="M1168" s="149"/>
      <c r="T1168" s="150"/>
      <c r="AT1168" s="146" t="s">
        <v>154</v>
      </c>
      <c r="AU1168" s="146" t="s">
        <v>152</v>
      </c>
      <c r="AV1168" s="12" t="s">
        <v>86</v>
      </c>
      <c r="AW1168" s="12" t="s">
        <v>34</v>
      </c>
      <c r="AX1168" s="12" t="s">
        <v>78</v>
      </c>
      <c r="AY1168" s="146" t="s">
        <v>144</v>
      </c>
    </row>
    <row r="1169" spans="2:51" s="13" customFormat="1" ht="30.6">
      <c r="B1169" s="151"/>
      <c r="D1169" s="145" t="s">
        <v>154</v>
      </c>
      <c r="E1169" s="152" t="s">
        <v>1</v>
      </c>
      <c r="F1169" s="153" t="s">
        <v>1169</v>
      </c>
      <c r="H1169" s="154">
        <v>-17.218</v>
      </c>
      <c r="I1169" s="155"/>
      <c r="L1169" s="151"/>
      <c r="M1169" s="156"/>
      <c r="T1169" s="157"/>
      <c r="AT1169" s="152" t="s">
        <v>154</v>
      </c>
      <c r="AU1169" s="152" t="s">
        <v>152</v>
      </c>
      <c r="AV1169" s="13" t="s">
        <v>152</v>
      </c>
      <c r="AW1169" s="13" t="s">
        <v>34</v>
      </c>
      <c r="AX1169" s="13" t="s">
        <v>78</v>
      </c>
      <c r="AY1169" s="152" t="s">
        <v>144</v>
      </c>
    </row>
    <row r="1170" spans="2:51" s="12" customFormat="1" ht="20.4">
      <c r="B1170" s="144"/>
      <c r="D1170" s="145" t="s">
        <v>154</v>
      </c>
      <c r="E1170" s="146" t="s">
        <v>1</v>
      </c>
      <c r="F1170" s="147" t="s">
        <v>1170</v>
      </c>
      <c r="H1170" s="146" t="s">
        <v>1</v>
      </c>
      <c r="I1170" s="148"/>
      <c r="L1170" s="144"/>
      <c r="M1170" s="149"/>
      <c r="T1170" s="150"/>
      <c r="AT1170" s="146" t="s">
        <v>154</v>
      </c>
      <c r="AU1170" s="146" t="s">
        <v>152</v>
      </c>
      <c r="AV1170" s="12" t="s">
        <v>86</v>
      </c>
      <c r="AW1170" s="12" t="s">
        <v>34</v>
      </c>
      <c r="AX1170" s="12" t="s">
        <v>78</v>
      </c>
      <c r="AY1170" s="146" t="s">
        <v>144</v>
      </c>
    </row>
    <row r="1171" spans="2:51" s="13" customFormat="1" ht="30.6">
      <c r="B1171" s="151"/>
      <c r="D1171" s="145" t="s">
        <v>154</v>
      </c>
      <c r="E1171" s="152" t="s">
        <v>1</v>
      </c>
      <c r="F1171" s="153" t="s">
        <v>1171</v>
      </c>
      <c r="H1171" s="154">
        <v>-21.383</v>
      </c>
      <c r="I1171" s="155"/>
      <c r="L1171" s="151"/>
      <c r="M1171" s="156"/>
      <c r="T1171" s="157"/>
      <c r="AT1171" s="152" t="s">
        <v>154</v>
      </c>
      <c r="AU1171" s="152" t="s">
        <v>152</v>
      </c>
      <c r="AV1171" s="13" t="s">
        <v>152</v>
      </c>
      <c r="AW1171" s="13" t="s">
        <v>34</v>
      </c>
      <c r="AX1171" s="13" t="s">
        <v>78</v>
      </c>
      <c r="AY1171" s="152" t="s">
        <v>144</v>
      </c>
    </row>
    <row r="1172" spans="2:51" s="12" customFormat="1" ht="10.2">
      <c r="B1172" s="144"/>
      <c r="D1172" s="145" t="s">
        <v>154</v>
      </c>
      <c r="E1172" s="146" t="s">
        <v>1</v>
      </c>
      <c r="F1172" s="147" t="s">
        <v>1172</v>
      </c>
      <c r="H1172" s="146" t="s">
        <v>1</v>
      </c>
      <c r="I1172" s="148"/>
      <c r="L1172" s="144"/>
      <c r="M1172" s="149"/>
      <c r="T1172" s="150"/>
      <c r="AT1172" s="146" t="s">
        <v>154</v>
      </c>
      <c r="AU1172" s="146" t="s">
        <v>152</v>
      </c>
      <c r="AV1172" s="12" t="s">
        <v>86</v>
      </c>
      <c r="AW1172" s="12" t="s">
        <v>34</v>
      </c>
      <c r="AX1172" s="12" t="s">
        <v>78</v>
      </c>
      <c r="AY1172" s="146" t="s">
        <v>144</v>
      </c>
    </row>
    <row r="1173" spans="2:51" s="13" customFormat="1" ht="10.2">
      <c r="B1173" s="151"/>
      <c r="D1173" s="145" t="s">
        <v>154</v>
      </c>
      <c r="E1173" s="152" t="s">
        <v>1</v>
      </c>
      <c r="F1173" s="153" t="s">
        <v>1173</v>
      </c>
      <c r="H1173" s="154">
        <v>-11.6</v>
      </c>
      <c r="I1173" s="155"/>
      <c r="L1173" s="151"/>
      <c r="M1173" s="156"/>
      <c r="T1173" s="157"/>
      <c r="AT1173" s="152" t="s">
        <v>154</v>
      </c>
      <c r="AU1173" s="152" t="s">
        <v>152</v>
      </c>
      <c r="AV1173" s="13" t="s">
        <v>152</v>
      </c>
      <c r="AW1173" s="13" t="s">
        <v>34</v>
      </c>
      <c r="AX1173" s="13" t="s">
        <v>78</v>
      </c>
      <c r="AY1173" s="152" t="s">
        <v>144</v>
      </c>
    </row>
    <row r="1174" spans="2:51" s="12" customFormat="1" ht="10.2">
      <c r="B1174" s="144"/>
      <c r="D1174" s="145" t="s">
        <v>154</v>
      </c>
      <c r="E1174" s="146" t="s">
        <v>1</v>
      </c>
      <c r="F1174" s="147" t="s">
        <v>1174</v>
      </c>
      <c r="H1174" s="146" t="s">
        <v>1</v>
      </c>
      <c r="I1174" s="148"/>
      <c r="L1174" s="144"/>
      <c r="M1174" s="149"/>
      <c r="T1174" s="150"/>
      <c r="AT1174" s="146" t="s">
        <v>154</v>
      </c>
      <c r="AU1174" s="146" t="s">
        <v>152</v>
      </c>
      <c r="AV1174" s="12" t="s">
        <v>86</v>
      </c>
      <c r="AW1174" s="12" t="s">
        <v>34</v>
      </c>
      <c r="AX1174" s="12" t="s">
        <v>78</v>
      </c>
      <c r="AY1174" s="146" t="s">
        <v>144</v>
      </c>
    </row>
    <row r="1175" spans="2:51" s="13" customFormat="1" ht="10.2">
      <c r="B1175" s="151"/>
      <c r="D1175" s="145" t="s">
        <v>154</v>
      </c>
      <c r="E1175" s="152" t="s">
        <v>1</v>
      </c>
      <c r="F1175" s="153" t="s">
        <v>1175</v>
      </c>
      <c r="H1175" s="154">
        <v>17.67</v>
      </c>
      <c r="I1175" s="155"/>
      <c r="L1175" s="151"/>
      <c r="M1175" s="156"/>
      <c r="T1175" s="157"/>
      <c r="AT1175" s="152" t="s">
        <v>154</v>
      </c>
      <c r="AU1175" s="152" t="s">
        <v>152</v>
      </c>
      <c r="AV1175" s="13" t="s">
        <v>152</v>
      </c>
      <c r="AW1175" s="13" t="s">
        <v>34</v>
      </c>
      <c r="AX1175" s="13" t="s">
        <v>78</v>
      </c>
      <c r="AY1175" s="152" t="s">
        <v>144</v>
      </c>
    </row>
    <row r="1176" spans="2:51" s="12" customFormat="1" ht="10.2">
      <c r="B1176" s="144"/>
      <c r="D1176" s="145" t="s">
        <v>154</v>
      </c>
      <c r="E1176" s="146" t="s">
        <v>1</v>
      </c>
      <c r="F1176" s="147" t="s">
        <v>262</v>
      </c>
      <c r="H1176" s="146" t="s">
        <v>1</v>
      </c>
      <c r="I1176" s="148"/>
      <c r="L1176" s="144"/>
      <c r="M1176" s="149"/>
      <c r="T1176" s="150"/>
      <c r="AT1176" s="146" t="s">
        <v>154</v>
      </c>
      <c r="AU1176" s="146" t="s">
        <v>152</v>
      </c>
      <c r="AV1176" s="12" t="s">
        <v>86</v>
      </c>
      <c r="AW1176" s="12" t="s">
        <v>34</v>
      </c>
      <c r="AX1176" s="12" t="s">
        <v>78</v>
      </c>
      <c r="AY1176" s="146" t="s">
        <v>144</v>
      </c>
    </row>
    <row r="1177" spans="2:51" s="13" customFormat="1" ht="10.2">
      <c r="B1177" s="151"/>
      <c r="D1177" s="145" t="s">
        <v>154</v>
      </c>
      <c r="E1177" s="152" t="s">
        <v>1</v>
      </c>
      <c r="F1177" s="153" t="s">
        <v>1163</v>
      </c>
      <c r="H1177" s="154">
        <v>-1.371</v>
      </c>
      <c r="I1177" s="155"/>
      <c r="L1177" s="151"/>
      <c r="M1177" s="156"/>
      <c r="T1177" s="157"/>
      <c r="AT1177" s="152" t="s">
        <v>154</v>
      </c>
      <c r="AU1177" s="152" t="s">
        <v>152</v>
      </c>
      <c r="AV1177" s="13" t="s">
        <v>152</v>
      </c>
      <c r="AW1177" s="13" t="s">
        <v>34</v>
      </c>
      <c r="AX1177" s="13" t="s">
        <v>78</v>
      </c>
      <c r="AY1177" s="152" t="s">
        <v>144</v>
      </c>
    </row>
    <row r="1178" spans="2:51" s="12" customFormat="1" ht="10.2">
      <c r="B1178" s="144"/>
      <c r="D1178" s="145" t="s">
        <v>154</v>
      </c>
      <c r="E1178" s="146" t="s">
        <v>1</v>
      </c>
      <c r="F1178" s="147" t="s">
        <v>1176</v>
      </c>
      <c r="H1178" s="146" t="s">
        <v>1</v>
      </c>
      <c r="I1178" s="148"/>
      <c r="L1178" s="144"/>
      <c r="M1178" s="149"/>
      <c r="T1178" s="150"/>
      <c r="AT1178" s="146" t="s">
        <v>154</v>
      </c>
      <c r="AU1178" s="146" t="s">
        <v>152</v>
      </c>
      <c r="AV1178" s="12" t="s">
        <v>86</v>
      </c>
      <c r="AW1178" s="12" t="s">
        <v>34</v>
      </c>
      <c r="AX1178" s="12" t="s">
        <v>78</v>
      </c>
      <c r="AY1178" s="146" t="s">
        <v>144</v>
      </c>
    </row>
    <row r="1179" spans="2:51" s="13" customFormat="1" ht="10.2">
      <c r="B1179" s="151"/>
      <c r="D1179" s="145" t="s">
        <v>154</v>
      </c>
      <c r="E1179" s="152" t="s">
        <v>1</v>
      </c>
      <c r="F1179" s="153" t="s">
        <v>1177</v>
      </c>
      <c r="H1179" s="154">
        <v>-7.248</v>
      </c>
      <c r="I1179" s="155"/>
      <c r="L1179" s="151"/>
      <c r="M1179" s="156"/>
      <c r="T1179" s="157"/>
      <c r="AT1179" s="152" t="s">
        <v>154</v>
      </c>
      <c r="AU1179" s="152" t="s">
        <v>152</v>
      </c>
      <c r="AV1179" s="13" t="s">
        <v>152</v>
      </c>
      <c r="AW1179" s="13" t="s">
        <v>34</v>
      </c>
      <c r="AX1179" s="13" t="s">
        <v>78</v>
      </c>
      <c r="AY1179" s="152" t="s">
        <v>144</v>
      </c>
    </row>
    <row r="1180" spans="2:51" s="12" customFormat="1" ht="10.2">
      <c r="B1180" s="144"/>
      <c r="D1180" s="145" t="s">
        <v>154</v>
      </c>
      <c r="E1180" s="146" t="s">
        <v>1</v>
      </c>
      <c r="F1180" s="147" t="s">
        <v>302</v>
      </c>
      <c r="H1180" s="146" t="s">
        <v>1</v>
      </c>
      <c r="I1180" s="148"/>
      <c r="L1180" s="144"/>
      <c r="M1180" s="149"/>
      <c r="T1180" s="150"/>
      <c r="AT1180" s="146" t="s">
        <v>154</v>
      </c>
      <c r="AU1180" s="146" t="s">
        <v>152</v>
      </c>
      <c r="AV1180" s="12" t="s">
        <v>86</v>
      </c>
      <c r="AW1180" s="12" t="s">
        <v>34</v>
      </c>
      <c r="AX1180" s="12" t="s">
        <v>78</v>
      </c>
      <c r="AY1180" s="146" t="s">
        <v>144</v>
      </c>
    </row>
    <row r="1181" spans="2:51" s="12" customFormat="1" ht="10.2">
      <c r="B1181" s="144"/>
      <c r="D1181" s="145" t="s">
        <v>154</v>
      </c>
      <c r="E1181" s="146" t="s">
        <v>1</v>
      </c>
      <c r="F1181" s="147" t="s">
        <v>472</v>
      </c>
      <c r="H1181" s="146" t="s">
        <v>1</v>
      </c>
      <c r="I1181" s="148"/>
      <c r="L1181" s="144"/>
      <c r="M1181" s="149"/>
      <c r="T1181" s="150"/>
      <c r="AT1181" s="146" t="s">
        <v>154</v>
      </c>
      <c r="AU1181" s="146" t="s">
        <v>152</v>
      </c>
      <c r="AV1181" s="12" t="s">
        <v>86</v>
      </c>
      <c r="AW1181" s="12" t="s">
        <v>34</v>
      </c>
      <c r="AX1181" s="12" t="s">
        <v>78</v>
      </c>
      <c r="AY1181" s="146" t="s">
        <v>144</v>
      </c>
    </row>
    <row r="1182" spans="2:51" s="12" customFormat="1" ht="10.2">
      <c r="B1182" s="144"/>
      <c r="D1182" s="145" t="s">
        <v>154</v>
      </c>
      <c r="E1182" s="146" t="s">
        <v>1</v>
      </c>
      <c r="F1182" s="147" t="s">
        <v>1335</v>
      </c>
      <c r="H1182" s="146" t="s">
        <v>1</v>
      </c>
      <c r="I1182" s="148"/>
      <c r="L1182" s="144"/>
      <c r="M1182" s="149"/>
      <c r="T1182" s="150"/>
      <c r="AT1182" s="146" t="s">
        <v>154</v>
      </c>
      <c r="AU1182" s="146" t="s">
        <v>152</v>
      </c>
      <c r="AV1182" s="12" t="s">
        <v>86</v>
      </c>
      <c r="AW1182" s="12" t="s">
        <v>34</v>
      </c>
      <c r="AX1182" s="12" t="s">
        <v>78</v>
      </c>
      <c r="AY1182" s="146" t="s">
        <v>144</v>
      </c>
    </row>
    <row r="1183" spans="2:51" s="13" customFormat="1" ht="10.2">
      <c r="B1183" s="151"/>
      <c r="D1183" s="145" t="s">
        <v>154</v>
      </c>
      <c r="E1183" s="152" t="s">
        <v>1</v>
      </c>
      <c r="F1183" s="153" t="s">
        <v>1136</v>
      </c>
      <c r="H1183" s="154">
        <v>43</v>
      </c>
      <c r="I1183" s="155"/>
      <c r="L1183" s="151"/>
      <c r="M1183" s="156"/>
      <c r="T1183" s="157"/>
      <c r="AT1183" s="152" t="s">
        <v>154</v>
      </c>
      <c r="AU1183" s="152" t="s">
        <v>152</v>
      </c>
      <c r="AV1183" s="13" t="s">
        <v>152</v>
      </c>
      <c r="AW1183" s="13" t="s">
        <v>34</v>
      </c>
      <c r="AX1183" s="13" t="s">
        <v>78</v>
      </c>
      <c r="AY1183" s="152" t="s">
        <v>144</v>
      </c>
    </row>
    <row r="1184" spans="2:51" s="12" customFormat="1" ht="10.2">
      <c r="B1184" s="144"/>
      <c r="D1184" s="145" t="s">
        <v>154</v>
      </c>
      <c r="E1184" s="146" t="s">
        <v>1</v>
      </c>
      <c r="F1184" s="147" t="s">
        <v>1116</v>
      </c>
      <c r="H1184" s="146" t="s">
        <v>1</v>
      </c>
      <c r="I1184" s="148"/>
      <c r="L1184" s="144"/>
      <c r="M1184" s="149"/>
      <c r="T1184" s="150"/>
      <c r="AT1184" s="146" t="s">
        <v>154</v>
      </c>
      <c r="AU1184" s="146" t="s">
        <v>152</v>
      </c>
      <c r="AV1184" s="12" t="s">
        <v>86</v>
      </c>
      <c r="AW1184" s="12" t="s">
        <v>34</v>
      </c>
      <c r="AX1184" s="12" t="s">
        <v>78</v>
      </c>
      <c r="AY1184" s="146" t="s">
        <v>144</v>
      </c>
    </row>
    <row r="1185" spans="2:51" s="12" customFormat="1" ht="10.2">
      <c r="B1185" s="144"/>
      <c r="D1185" s="145" t="s">
        <v>154</v>
      </c>
      <c r="E1185" s="146" t="s">
        <v>1</v>
      </c>
      <c r="F1185" s="147" t="s">
        <v>1178</v>
      </c>
      <c r="H1185" s="146" t="s">
        <v>1</v>
      </c>
      <c r="I1185" s="148"/>
      <c r="L1185" s="144"/>
      <c r="M1185" s="149"/>
      <c r="T1185" s="150"/>
      <c r="AT1185" s="146" t="s">
        <v>154</v>
      </c>
      <c r="AU1185" s="146" t="s">
        <v>152</v>
      </c>
      <c r="AV1185" s="12" t="s">
        <v>86</v>
      </c>
      <c r="AW1185" s="12" t="s">
        <v>34</v>
      </c>
      <c r="AX1185" s="12" t="s">
        <v>78</v>
      </c>
      <c r="AY1185" s="146" t="s">
        <v>144</v>
      </c>
    </row>
    <row r="1186" spans="2:51" s="13" customFormat="1" ht="20.4">
      <c r="B1186" s="151"/>
      <c r="D1186" s="145" t="s">
        <v>154</v>
      </c>
      <c r="E1186" s="152" t="s">
        <v>1</v>
      </c>
      <c r="F1186" s="153" t="s">
        <v>1179</v>
      </c>
      <c r="H1186" s="154">
        <v>153.291</v>
      </c>
      <c r="I1186" s="155"/>
      <c r="L1186" s="151"/>
      <c r="M1186" s="156"/>
      <c r="T1186" s="157"/>
      <c r="AT1186" s="152" t="s">
        <v>154</v>
      </c>
      <c r="AU1186" s="152" t="s">
        <v>152</v>
      </c>
      <c r="AV1186" s="13" t="s">
        <v>152</v>
      </c>
      <c r="AW1186" s="13" t="s">
        <v>34</v>
      </c>
      <c r="AX1186" s="13" t="s">
        <v>78</v>
      </c>
      <c r="AY1186" s="152" t="s">
        <v>144</v>
      </c>
    </row>
    <row r="1187" spans="2:51" s="12" customFormat="1" ht="10.2">
      <c r="B1187" s="144"/>
      <c r="D1187" s="145" t="s">
        <v>154</v>
      </c>
      <c r="E1187" s="146" t="s">
        <v>1</v>
      </c>
      <c r="F1187" s="147" t="s">
        <v>262</v>
      </c>
      <c r="H1187" s="146" t="s">
        <v>1</v>
      </c>
      <c r="I1187" s="148"/>
      <c r="L1187" s="144"/>
      <c r="M1187" s="149"/>
      <c r="T1187" s="150"/>
      <c r="AT1187" s="146" t="s">
        <v>154</v>
      </c>
      <c r="AU1187" s="146" t="s">
        <v>152</v>
      </c>
      <c r="AV1187" s="12" t="s">
        <v>86</v>
      </c>
      <c r="AW1187" s="12" t="s">
        <v>34</v>
      </c>
      <c r="AX1187" s="12" t="s">
        <v>78</v>
      </c>
      <c r="AY1187" s="146" t="s">
        <v>144</v>
      </c>
    </row>
    <row r="1188" spans="2:51" s="12" customFormat="1" ht="10.2">
      <c r="B1188" s="144"/>
      <c r="D1188" s="145" t="s">
        <v>154</v>
      </c>
      <c r="E1188" s="146" t="s">
        <v>1</v>
      </c>
      <c r="F1188" s="147" t="s">
        <v>1168</v>
      </c>
      <c r="H1188" s="146" t="s">
        <v>1</v>
      </c>
      <c r="I1188" s="148"/>
      <c r="L1188" s="144"/>
      <c r="M1188" s="149"/>
      <c r="T1188" s="150"/>
      <c r="AT1188" s="146" t="s">
        <v>154</v>
      </c>
      <c r="AU1188" s="146" t="s">
        <v>152</v>
      </c>
      <c r="AV1188" s="12" t="s">
        <v>86</v>
      </c>
      <c r="AW1188" s="12" t="s">
        <v>34</v>
      </c>
      <c r="AX1188" s="12" t="s">
        <v>78</v>
      </c>
      <c r="AY1188" s="146" t="s">
        <v>144</v>
      </c>
    </row>
    <row r="1189" spans="2:51" s="13" customFormat="1" ht="30.6">
      <c r="B1189" s="151"/>
      <c r="D1189" s="145" t="s">
        <v>154</v>
      </c>
      <c r="E1189" s="152" t="s">
        <v>1</v>
      </c>
      <c r="F1189" s="153" t="s">
        <v>1180</v>
      </c>
      <c r="H1189" s="154">
        <v>-17.225</v>
      </c>
      <c r="I1189" s="155"/>
      <c r="L1189" s="151"/>
      <c r="M1189" s="156"/>
      <c r="T1189" s="157"/>
      <c r="AT1189" s="152" t="s">
        <v>154</v>
      </c>
      <c r="AU1189" s="152" t="s">
        <v>152</v>
      </c>
      <c r="AV1189" s="13" t="s">
        <v>152</v>
      </c>
      <c r="AW1189" s="13" t="s">
        <v>34</v>
      </c>
      <c r="AX1189" s="13" t="s">
        <v>78</v>
      </c>
      <c r="AY1189" s="152" t="s">
        <v>144</v>
      </c>
    </row>
    <row r="1190" spans="2:51" s="12" customFormat="1" ht="20.4">
      <c r="B1190" s="144"/>
      <c r="D1190" s="145" t="s">
        <v>154</v>
      </c>
      <c r="E1190" s="146" t="s">
        <v>1</v>
      </c>
      <c r="F1190" s="147" t="s">
        <v>1170</v>
      </c>
      <c r="H1190" s="146" t="s">
        <v>1</v>
      </c>
      <c r="I1190" s="148"/>
      <c r="L1190" s="144"/>
      <c r="M1190" s="149"/>
      <c r="T1190" s="150"/>
      <c r="AT1190" s="146" t="s">
        <v>154</v>
      </c>
      <c r="AU1190" s="146" t="s">
        <v>152</v>
      </c>
      <c r="AV1190" s="12" t="s">
        <v>86</v>
      </c>
      <c r="AW1190" s="12" t="s">
        <v>34</v>
      </c>
      <c r="AX1190" s="12" t="s">
        <v>78</v>
      </c>
      <c r="AY1190" s="146" t="s">
        <v>144</v>
      </c>
    </row>
    <row r="1191" spans="2:51" s="13" customFormat="1" ht="30.6">
      <c r="B1191" s="151"/>
      <c r="D1191" s="145" t="s">
        <v>154</v>
      </c>
      <c r="E1191" s="152" t="s">
        <v>1</v>
      </c>
      <c r="F1191" s="153" t="s">
        <v>1181</v>
      </c>
      <c r="H1191" s="154">
        <v>-23.315</v>
      </c>
      <c r="I1191" s="155"/>
      <c r="L1191" s="151"/>
      <c r="M1191" s="156"/>
      <c r="T1191" s="157"/>
      <c r="AT1191" s="152" t="s">
        <v>154</v>
      </c>
      <c r="AU1191" s="152" t="s">
        <v>152</v>
      </c>
      <c r="AV1191" s="13" t="s">
        <v>152</v>
      </c>
      <c r="AW1191" s="13" t="s">
        <v>34</v>
      </c>
      <c r="AX1191" s="13" t="s">
        <v>78</v>
      </c>
      <c r="AY1191" s="152" t="s">
        <v>144</v>
      </c>
    </row>
    <row r="1192" spans="2:51" s="12" customFormat="1" ht="10.2">
      <c r="B1192" s="144"/>
      <c r="D1192" s="145" t="s">
        <v>154</v>
      </c>
      <c r="E1192" s="146" t="s">
        <v>1</v>
      </c>
      <c r="F1192" s="147" t="s">
        <v>1172</v>
      </c>
      <c r="H1192" s="146" t="s">
        <v>1</v>
      </c>
      <c r="I1192" s="148"/>
      <c r="L1192" s="144"/>
      <c r="M1192" s="149"/>
      <c r="T1192" s="150"/>
      <c r="AT1192" s="146" t="s">
        <v>154</v>
      </c>
      <c r="AU1192" s="146" t="s">
        <v>152</v>
      </c>
      <c r="AV1192" s="12" t="s">
        <v>86</v>
      </c>
      <c r="AW1192" s="12" t="s">
        <v>34</v>
      </c>
      <c r="AX1192" s="12" t="s">
        <v>78</v>
      </c>
      <c r="AY1192" s="146" t="s">
        <v>144</v>
      </c>
    </row>
    <row r="1193" spans="2:51" s="13" customFormat="1" ht="10.2">
      <c r="B1193" s="151"/>
      <c r="D1193" s="145" t="s">
        <v>154</v>
      </c>
      <c r="E1193" s="152" t="s">
        <v>1</v>
      </c>
      <c r="F1193" s="153" t="s">
        <v>1173</v>
      </c>
      <c r="H1193" s="154">
        <v>-11.6</v>
      </c>
      <c r="I1193" s="155"/>
      <c r="L1193" s="151"/>
      <c r="M1193" s="156"/>
      <c r="T1193" s="157"/>
      <c r="AT1193" s="152" t="s">
        <v>154</v>
      </c>
      <c r="AU1193" s="152" t="s">
        <v>152</v>
      </c>
      <c r="AV1193" s="13" t="s">
        <v>152</v>
      </c>
      <c r="AW1193" s="13" t="s">
        <v>34</v>
      </c>
      <c r="AX1193" s="13" t="s">
        <v>78</v>
      </c>
      <c r="AY1193" s="152" t="s">
        <v>144</v>
      </c>
    </row>
    <row r="1194" spans="2:51" s="12" customFormat="1" ht="10.2">
      <c r="B1194" s="144"/>
      <c r="D1194" s="145" t="s">
        <v>154</v>
      </c>
      <c r="E1194" s="146" t="s">
        <v>1</v>
      </c>
      <c r="F1194" s="147" t="s">
        <v>1182</v>
      </c>
      <c r="H1194" s="146" t="s">
        <v>1</v>
      </c>
      <c r="I1194" s="148"/>
      <c r="L1194" s="144"/>
      <c r="M1194" s="149"/>
      <c r="T1194" s="150"/>
      <c r="AT1194" s="146" t="s">
        <v>154</v>
      </c>
      <c r="AU1194" s="146" t="s">
        <v>152</v>
      </c>
      <c r="AV1194" s="12" t="s">
        <v>86</v>
      </c>
      <c r="AW1194" s="12" t="s">
        <v>34</v>
      </c>
      <c r="AX1194" s="12" t="s">
        <v>78</v>
      </c>
      <c r="AY1194" s="146" t="s">
        <v>144</v>
      </c>
    </row>
    <row r="1195" spans="2:51" s="13" customFormat="1" ht="10.2">
      <c r="B1195" s="151"/>
      <c r="D1195" s="145" t="s">
        <v>154</v>
      </c>
      <c r="E1195" s="152" t="s">
        <v>1</v>
      </c>
      <c r="F1195" s="153" t="s">
        <v>1175</v>
      </c>
      <c r="H1195" s="154">
        <v>17.67</v>
      </c>
      <c r="I1195" s="155"/>
      <c r="L1195" s="151"/>
      <c r="M1195" s="156"/>
      <c r="T1195" s="157"/>
      <c r="AT1195" s="152" t="s">
        <v>154</v>
      </c>
      <c r="AU1195" s="152" t="s">
        <v>152</v>
      </c>
      <c r="AV1195" s="13" t="s">
        <v>152</v>
      </c>
      <c r="AW1195" s="13" t="s">
        <v>34</v>
      </c>
      <c r="AX1195" s="13" t="s">
        <v>78</v>
      </c>
      <c r="AY1195" s="152" t="s">
        <v>144</v>
      </c>
    </row>
    <row r="1196" spans="2:51" s="12" customFormat="1" ht="10.2">
      <c r="B1196" s="144"/>
      <c r="D1196" s="145" t="s">
        <v>154</v>
      </c>
      <c r="E1196" s="146" t="s">
        <v>1</v>
      </c>
      <c r="F1196" s="147" t="s">
        <v>262</v>
      </c>
      <c r="H1196" s="146" t="s">
        <v>1</v>
      </c>
      <c r="I1196" s="148"/>
      <c r="L1196" s="144"/>
      <c r="M1196" s="149"/>
      <c r="T1196" s="150"/>
      <c r="AT1196" s="146" t="s">
        <v>154</v>
      </c>
      <c r="AU1196" s="146" t="s">
        <v>152</v>
      </c>
      <c r="AV1196" s="12" t="s">
        <v>86</v>
      </c>
      <c r="AW1196" s="12" t="s">
        <v>34</v>
      </c>
      <c r="AX1196" s="12" t="s">
        <v>78</v>
      </c>
      <c r="AY1196" s="146" t="s">
        <v>144</v>
      </c>
    </row>
    <row r="1197" spans="2:51" s="13" customFormat="1" ht="10.2">
      <c r="B1197" s="151"/>
      <c r="D1197" s="145" t="s">
        <v>154</v>
      </c>
      <c r="E1197" s="152" t="s">
        <v>1</v>
      </c>
      <c r="F1197" s="153" t="s">
        <v>1163</v>
      </c>
      <c r="H1197" s="154">
        <v>-1.371</v>
      </c>
      <c r="I1197" s="155"/>
      <c r="L1197" s="151"/>
      <c r="M1197" s="156"/>
      <c r="T1197" s="157"/>
      <c r="AT1197" s="152" t="s">
        <v>154</v>
      </c>
      <c r="AU1197" s="152" t="s">
        <v>152</v>
      </c>
      <c r="AV1197" s="13" t="s">
        <v>152</v>
      </c>
      <c r="AW1197" s="13" t="s">
        <v>34</v>
      </c>
      <c r="AX1197" s="13" t="s">
        <v>78</v>
      </c>
      <c r="AY1197" s="152" t="s">
        <v>144</v>
      </c>
    </row>
    <row r="1198" spans="2:51" s="12" customFormat="1" ht="10.2">
      <c r="B1198" s="144"/>
      <c r="D1198" s="145" t="s">
        <v>154</v>
      </c>
      <c r="E1198" s="146" t="s">
        <v>1</v>
      </c>
      <c r="F1198" s="147" t="s">
        <v>1176</v>
      </c>
      <c r="H1198" s="146" t="s">
        <v>1</v>
      </c>
      <c r="I1198" s="148"/>
      <c r="L1198" s="144"/>
      <c r="M1198" s="149"/>
      <c r="T1198" s="150"/>
      <c r="AT1198" s="146" t="s">
        <v>154</v>
      </c>
      <c r="AU1198" s="146" t="s">
        <v>152</v>
      </c>
      <c r="AV1198" s="12" t="s">
        <v>86</v>
      </c>
      <c r="AW1198" s="12" t="s">
        <v>34</v>
      </c>
      <c r="AX1198" s="12" t="s">
        <v>78</v>
      </c>
      <c r="AY1198" s="146" t="s">
        <v>144</v>
      </c>
    </row>
    <row r="1199" spans="2:51" s="13" customFormat="1" ht="10.2">
      <c r="B1199" s="151"/>
      <c r="D1199" s="145" t="s">
        <v>154</v>
      </c>
      <c r="E1199" s="152" t="s">
        <v>1</v>
      </c>
      <c r="F1199" s="153" t="s">
        <v>1177</v>
      </c>
      <c r="H1199" s="154">
        <v>-7.248</v>
      </c>
      <c r="I1199" s="155"/>
      <c r="L1199" s="151"/>
      <c r="M1199" s="156"/>
      <c r="T1199" s="157"/>
      <c r="AT1199" s="152" t="s">
        <v>154</v>
      </c>
      <c r="AU1199" s="152" t="s">
        <v>152</v>
      </c>
      <c r="AV1199" s="13" t="s">
        <v>152</v>
      </c>
      <c r="AW1199" s="13" t="s">
        <v>34</v>
      </c>
      <c r="AX1199" s="13" t="s">
        <v>78</v>
      </c>
      <c r="AY1199" s="152" t="s">
        <v>144</v>
      </c>
    </row>
    <row r="1200" spans="2:51" s="12" customFormat="1" ht="10.2">
      <c r="B1200" s="144"/>
      <c r="D1200" s="145" t="s">
        <v>154</v>
      </c>
      <c r="E1200" s="146" t="s">
        <v>1</v>
      </c>
      <c r="F1200" s="147" t="s">
        <v>304</v>
      </c>
      <c r="H1200" s="146" t="s">
        <v>1</v>
      </c>
      <c r="I1200" s="148"/>
      <c r="L1200" s="144"/>
      <c r="M1200" s="149"/>
      <c r="T1200" s="150"/>
      <c r="AT1200" s="146" t="s">
        <v>154</v>
      </c>
      <c r="AU1200" s="146" t="s">
        <v>152</v>
      </c>
      <c r="AV1200" s="12" t="s">
        <v>86</v>
      </c>
      <c r="AW1200" s="12" t="s">
        <v>34</v>
      </c>
      <c r="AX1200" s="12" t="s">
        <v>78</v>
      </c>
      <c r="AY1200" s="146" t="s">
        <v>144</v>
      </c>
    </row>
    <row r="1201" spans="2:51" s="12" customFormat="1" ht="10.2">
      <c r="B1201" s="144"/>
      <c r="D1201" s="145" t="s">
        <v>154</v>
      </c>
      <c r="E1201" s="146" t="s">
        <v>1</v>
      </c>
      <c r="F1201" s="147" t="s">
        <v>472</v>
      </c>
      <c r="H1201" s="146" t="s">
        <v>1</v>
      </c>
      <c r="I1201" s="148"/>
      <c r="L1201" s="144"/>
      <c r="M1201" s="149"/>
      <c r="T1201" s="150"/>
      <c r="AT1201" s="146" t="s">
        <v>154</v>
      </c>
      <c r="AU1201" s="146" t="s">
        <v>152</v>
      </c>
      <c r="AV1201" s="12" t="s">
        <v>86</v>
      </c>
      <c r="AW1201" s="12" t="s">
        <v>34</v>
      </c>
      <c r="AX1201" s="12" t="s">
        <v>78</v>
      </c>
      <c r="AY1201" s="146" t="s">
        <v>144</v>
      </c>
    </row>
    <row r="1202" spans="2:51" s="12" customFormat="1" ht="10.2">
      <c r="B1202" s="144"/>
      <c r="D1202" s="145" t="s">
        <v>154</v>
      </c>
      <c r="E1202" s="146" t="s">
        <v>1</v>
      </c>
      <c r="F1202" s="147" t="s">
        <v>1336</v>
      </c>
      <c r="H1202" s="146" t="s">
        <v>1</v>
      </c>
      <c r="I1202" s="148"/>
      <c r="L1202" s="144"/>
      <c r="M1202" s="149"/>
      <c r="T1202" s="150"/>
      <c r="AT1202" s="146" t="s">
        <v>154</v>
      </c>
      <c r="AU1202" s="146" t="s">
        <v>152</v>
      </c>
      <c r="AV1202" s="12" t="s">
        <v>86</v>
      </c>
      <c r="AW1202" s="12" t="s">
        <v>34</v>
      </c>
      <c r="AX1202" s="12" t="s">
        <v>78</v>
      </c>
      <c r="AY1202" s="146" t="s">
        <v>144</v>
      </c>
    </row>
    <row r="1203" spans="2:51" s="13" customFormat="1" ht="10.2">
      <c r="B1203" s="151"/>
      <c r="D1203" s="145" t="s">
        <v>154</v>
      </c>
      <c r="E1203" s="152" t="s">
        <v>1</v>
      </c>
      <c r="F1203" s="153" t="s">
        <v>1138</v>
      </c>
      <c r="H1203" s="154">
        <v>42</v>
      </c>
      <c r="I1203" s="155"/>
      <c r="L1203" s="151"/>
      <c r="M1203" s="156"/>
      <c r="T1203" s="157"/>
      <c r="AT1203" s="152" t="s">
        <v>154</v>
      </c>
      <c r="AU1203" s="152" t="s">
        <v>152</v>
      </c>
      <c r="AV1203" s="13" t="s">
        <v>152</v>
      </c>
      <c r="AW1203" s="13" t="s">
        <v>34</v>
      </c>
      <c r="AX1203" s="13" t="s">
        <v>78</v>
      </c>
      <c r="AY1203" s="152" t="s">
        <v>144</v>
      </c>
    </row>
    <row r="1204" spans="2:51" s="12" customFormat="1" ht="10.2">
      <c r="B1204" s="144"/>
      <c r="D1204" s="145" t="s">
        <v>154</v>
      </c>
      <c r="E1204" s="146" t="s">
        <v>1</v>
      </c>
      <c r="F1204" s="147" t="s">
        <v>1116</v>
      </c>
      <c r="H1204" s="146" t="s">
        <v>1</v>
      </c>
      <c r="I1204" s="148"/>
      <c r="L1204" s="144"/>
      <c r="M1204" s="149"/>
      <c r="T1204" s="150"/>
      <c r="AT1204" s="146" t="s">
        <v>154</v>
      </c>
      <c r="AU1204" s="146" t="s">
        <v>152</v>
      </c>
      <c r="AV1204" s="12" t="s">
        <v>86</v>
      </c>
      <c r="AW1204" s="12" t="s">
        <v>34</v>
      </c>
      <c r="AX1204" s="12" t="s">
        <v>78</v>
      </c>
      <c r="AY1204" s="146" t="s">
        <v>144</v>
      </c>
    </row>
    <row r="1205" spans="2:51" s="12" customFormat="1" ht="10.2">
      <c r="B1205" s="144"/>
      <c r="D1205" s="145" t="s">
        <v>154</v>
      </c>
      <c r="E1205" s="146" t="s">
        <v>1</v>
      </c>
      <c r="F1205" s="147" t="s">
        <v>1183</v>
      </c>
      <c r="H1205" s="146" t="s">
        <v>1</v>
      </c>
      <c r="I1205" s="148"/>
      <c r="L1205" s="144"/>
      <c r="M1205" s="149"/>
      <c r="T1205" s="150"/>
      <c r="AT1205" s="146" t="s">
        <v>154</v>
      </c>
      <c r="AU1205" s="146" t="s">
        <v>152</v>
      </c>
      <c r="AV1205" s="12" t="s">
        <v>86</v>
      </c>
      <c r="AW1205" s="12" t="s">
        <v>34</v>
      </c>
      <c r="AX1205" s="12" t="s">
        <v>78</v>
      </c>
      <c r="AY1205" s="146" t="s">
        <v>144</v>
      </c>
    </row>
    <row r="1206" spans="2:51" s="13" customFormat="1" ht="20.4">
      <c r="B1206" s="151"/>
      <c r="D1206" s="145" t="s">
        <v>154</v>
      </c>
      <c r="E1206" s="152" t="s">
        <v>1</v>
      </c>
      <c r="F1206" s="153" t="s">
        <v>1184</v>
      </c>
      <c r="H1206" s="154">
        <v>153.761</v>
      </c>
      <c r="I1206" s="155"/>
      <c r="L1206" s="151"/>
      <c r="M1206" s="156"/>
      <c r="T1206" s="157"/>
      <c r="AT1206" s="152" t="s">
        <v>154</v>
      </c>
      <c r="AU1206" s="152" t="s">
        <v>152</v>
      </c>
      <c r="AV1206" s="13" t="s">
        <v>152</v>
      </c>
      <c r="AW1206" s="13" t="s">
        <v>34</v>
      </c>
      <c r="AX1206" s="13" t="s">
        <v>78</v>
      </c>
      <c r="AY1206" s="152" t="s">
        <v>144</v>
      </c>
    </row>
    <row r="1207" spans="2:51" s="12" customFormat="1" ht="10.2">
      <c r="B1207" s="144"/>
      <c r="D1207" s="145" t="s">
        <v>154</v>
      </c>
      <c r="E1207" s="146" t="s">
        <v>1</v>
      </c>
      <c r="F1207" s="147" t="s">
        <v>262</v>
      </c>
      <c r="H1207" s="146" t="s">
        <v>1</v>
      </c>
      <c r="I1207" s="148"/>
      <c r="L1207" s="144"/>
      <c r="M1207" s="149"/>
      <c r="T1207" s="150"/>
      <c r="AT1207" s="146" t="s">
        <v>154</v>
      </c>
      <c r="AU1207" s="146" t="s">
        <v>152</v>
      </c>
      <c r="AV1207" s="12" t="s">
        <v>86</v>
      </c>
      <c r="AW1207" s="12" t="s">
        <v>34</v>
      </c>
      <c r="AX1207" s="12" t="s">
        <v>78</v>
      </c>
      <c r="AY1207" s="146" t="s">
        <v>144</v>
      </c>
    </row>
    <row r="1208" spans="2:51" s="12" customFormat="1" ht="10.2">
      <c r="B1208" s="144"/>
      <c r="D1208" s="145" t="s">
        <v>154</v>
      </c>
      <c r="E1208" s="146" t="s">
        <v>1</v>
      </c>
      <c r="F1208" s="147" t="s">
        <v>1168</v>
      </c>
      <c r="H1208" s="146" t="s">
        <v>1</v>
      </c>
      <c r="I1208" s="148"/>
      <c r="L1208" s="144"/>
      <c r="M1208" s="149"/>
      <c r="T1208" s="150"/>
      <c r="AT1208" s="146" t="s">
        <v>154</v>
      </c>
      <c r="AU1208" s="146" t="s">
        <v>152</v>
      </c>
      <c r="AV1208" s="12" t="s">
        <v>86</v>
      </c>
      <c r="AW1208" s="12" t="s">
        <v>34</v>
      </c>
      <c r="AX1208" s="12" t="s">
        <v>78</v>
      </c>
      <c r="AY1208" s="146" t="s">
        <v>144</v>
      </c>
    </row>
    <row r="1209" spans="2:51" s="13" customFormat="1" ht="30.6">
      <c r="B1209" s="151"/>
      <c r="D1209" s="145" t="s">
        <v>154</v>
      </c>
      <c r="E1209" s="152" t="s">
        <v>1</v>
      </c>
      <c r="F1209" s="153" t="s">
        <v>1180</v>
      </c>
      <c r="H1209" s="154">
        <v>-17.225</v>
      </c>
      <c r="I1209" s="155"/>
      <c r="L1209" s="151"/>
      <c r="M1209" s="156"/>
      <c r="T1209" s="157"/>
      <c r="AT1209" s="152" t="s">
        <v>154</v>
      </c>
      <c r="AU1209" s="152" t="s">
        <v>152</v>
      </c>
      <c r="AV1209" s="13" t="s">
        <v>152</v>
      </c>
      <c r="AW1209" s="13" t="s">
        <v>34</v>
      </c>
      <c r="AX1209" s="13" t="s">
        <v>78</v>
      </c>
      <c r="AY1209" s="152" t="s">
        <v>144</v>
      </c>
    </row>
    <row r="1210" spans="2:51" s="12" customFormat="1" ht="20.4">
      <c r="B1210" s="144"/>
      <c r="D1210" s="145" t="s">
        <v>154</v>
      </c>
      <c r="E1210" s="146" t="s">
        <v>1</v>
      </c>
      <c r="F1210" s="147" t="s">
        <v>1170</v>
      </c>
      <c r="H1210" s="146" t="s">
        <v>1</v>
      </c>
      <c r="I1210" s="148"/>
      <c r="L1210" s="144"/>
      <c r="M1210" s="149"/>
      <c r="T1210" s="150"/>
      <c r="AT1210" s="146" t="s">
        <v>154</v>
      </c>
      <c r="AU1210" s="146" t="s">
        <v>152</v>
      </c>
      <c r="AV1210" s="12" t="s">
        <v>86</v>
      </c>
      <c r="AW1210" s="12" t="s">
        <v>34</v>
      </c>
      <c r="AX1210" s="12" t="s">
        <v>78</v>
      </c>
      <c r="AY1210" s="146" t="s">
        <v>144</v>
      </c>
    </row>
    <row r="1211" spans="2:51" s="13" customFormat="1" ht="30.6">
      <c r="B1211" s="151"/>
      <c r="D1211" s="145" t="s">
        <v>154</v>
      </c>
      <c r="E1211" s="152" t="s">
        <v>1</v>
      </c>
      <c r="F1211" s="153" t="s">
        <v>1185</v>
      </c>
      <c r="H1211" s="154">
        <v>-23.346</v>
      </c>
      <c r="I1211" s="155"/>
      <c r="L1211" s="151"/>
      <c r="M1211" s="156"/>
      <c r="T1211" s="157"/>
      <c r="AT1211" s="152" t="s">
        <v>154</v>
      </c>
      <c r="AU1211" s="152" t="s">
        <v>152</v>
      </c>
      <c r="AV1211" s="13" t="s">
        <v>152</v>
      </c>
      <c r="AW1211" s="13" t="s">
        <v>34</v>
      </c>
      <c r="AX1211" s="13" t="s">
        <v>78</v>
      </c>
      <c r="AY1211" s="152" t="s">
        <v>144</v>
      </c>
    </row>
    <row r="1212" spans="2:51" s="12" customFormat="1" ht="10.2">
      <c r="B1212" s="144"/>
      <c r="D1212" s="145" t="s">
        <v>154</v>
      </c>
      <c r="E1212" s="146" t="s">
        <v>1</v>
      </c>
      <c r="F1212" s="147" t="s">
        <v>1172</v>
      </c>
      <c r="H1212" s="146" t="s">
        <v>1</v>
      </c>
      <c r="I1212" s="148"/>
      <c r="L1212" s="144"/>
      <c r="M1212" s="149"/>
      <c r="T1212" s="150"/>
      <c r="AT1212" s="146" t="s">
        <v>154</v>
      </c>
      <c r="AU1212" s="146" t="s">
        <v>152</v>
      </c>
      <c r="AV1212" s="12" t="s">
        <v>86</v>
      </c>
      <c r="AW1212" s="12" t="s">
        <v>34</v>
      </c>
      <c r="AX1212" s="12" t="s">
        <v>78</v>
      </c>
      <c r="AY1212" s="146" t="s">
        <v>144</v>
      </c>
    </row>
    <row r="1213" spans="2:51" s="13" customFormat="1" ht="10.2">
      <c r="B1213" s="151"/>
      <c r="D1213" s="145" t="s">
        <v>154</v>
      </c>
      <c r="E1213" s="152" t="s">
        <v>1</v>
      </c>
      <c r="F1213" s="153" t="s">
        <v>1173</v>
      </c>
      <c r="H1213" s="154">
        <v>-11.6</v>
      </c>
      <c r="I1213" s="155"/>
      <c r="L1213" s="151"/>
      <c r="M1213" s="156"/>
      <c r="T1213" s="157"/>
      <c r="AT1213" s="152" t="s">
        <v>154</v>
      </c>
      <c r="AU1213" s="152" t="s">
        <v>152</v>
      </c>
      <c r="AV1213" s="13" t="s">
        <v>152</v>
      </c>
      <c r="AW1213" s="13" t="s">
        <v>34</v>
      </c>
      <c r="AX1213" s="13" t="s">
        <v>78</v>
      </c>
      <c r="AY1213" s="152" t="s">
        <v>144</v>
      </c>
    </row>
    <row r="1214" spans="2:51" s="12" customFormat="1" ht="10.2">
      <c r="B1214" s="144"/>
      <c r="D1214" s="145" t="s">
        <v>154</v>
      </c>
      <c r="E1214" s="146" t="s">
        <v>1</v>
      </c>
      <c r="F1214" s="147" t="s">
        <v>1186</v>
      </c>
      <c r="H1214" s="146" t="s">
        <v>1</v>
      </c>
      <c r="I1214" s="148"/>
      <c r="L1214" s="144"/>
      <c r="M1214" s="149"/>
      <c r="T1214" s="150"/>
      <c r="AT1214" s="146" t="s">
        <v>154</v>
      </c>
      <c r="AU1214" s="146" t="s">
        <v>152</v>
      </c>
      <c r="AV1214" s="12" t="s">
        <v>86</v>
      </c>
      <c r="AW1214" s="12" t="s">
        <v>34</v>
      </c>
      <c r="AX1214" s="12" t="s">
        <v>78</v>
      </c>
      <c r="AY1214" s="146" t="s">
        <v>144</v>
      </c>
    </row>
    <row r="1215" spans="2:51" s="13" customFormat="1" ht="10.2">
      <c r="B1215" s="151"/>
      <c r="D1215" s="145" t="s">
        <v>154</v>
      </c>
      <c r="E1215" s="152" t="s">
        <v>1</v>
      </c>
      <c r="F1215" s="153" t="s">
        <v>1175</v>
      </c>
      <c r="H1215" s="154">
        <v>17.67</v>
      </c>
      <c r="I1215" s="155"/>
      <c r="L1215" s="151"/>
      <c r="M1215" s="156"/>
      <c r="T1215" s="157"/>
      <c r="AT1215" s="152" t="s">
        <v>154</v>
      </c>
      <c r="AU1215" s="152" t="s">
        <v>152</v>
      </c>
      <c r="AV1215" s="13" t="s">
        <v>152</v>
      </c>
      <c r="AW1215" s="13" t="s">
        <v>34</v>
      </c>
      <c r="AX1215" s="13" t="s">
        <v>78</v>
      </c>
      <c r="AY1215" s="152" t="s">
        <v>144</v>
      </c>
    </row>
    <row r="1216" spans="2:51" s="12" customFormat="1" ht="10.2">
      <c r="B1216" s="144"/>
      <c r="D1216" s="145" t="s">
        <v>154</v>
      </c>
      <c r="E1216" s="146" t="s">
        <v>1</v>
      </c>
      <c r="F1216" s="147" t="s">
        <v>262</v>
      </c>
      <c r="H1216" s="146" t="s">
        <v>1</v>
      </c>
      <c r="I1216" s="148"/>
      <c r="L1216" s="144"/>
      <c r="M1216" s="149"/>
      <c r="T1216" s="150"/>
      <c r="AT1216" s="146" t="s">
        <v>154</v>
      </c>
      <c r="AU1216" s="146" t="s">
        <v>152</v>
      </c>
      <c r="AV1216" s="12" t="s">
        <v>86</v>
      </c>
      <c r="AW1216" s="12" t="s">
        <v>34</v>
      </c>
      <c r="AX1216" s="12" t="s">
        <v>78</v>
      </c>
      <c r="AY1216" s="146" t="s">
        <v>144</v>
      </c>
    </row>
    <row r="1217" spans="2:51" s="13" customFormat="1" ht="10.2">
      <c r="B1217" s="151"/>
      <c r="D1217" s="145" t="s">
        <v>154</v>
      </c>
      <c r="E1217" s="152" t="s">
        <v>1</v>
      </c>
      <c r="F1217" s="153" t="s">
        <v>1163</v>
      </c>
      <c r="H1217" s="154">
        <v>-1.371</v>
      </c>
      <c r="I1217" s="155"/>
      <c r="L1217" s="151"/>
      <c r="M1217" s="156"/>
      <c r="T1217" s="157"/>
      <c r="AT1217" s="152" t="s">
        <v>154</v>
      </c>
      <c r="AU1217" s="152" t="s">
        <v>152</v>
      </c>
      <c r="AV1217" s="13" t="s">
        <v>152</v>
      </c>
      <c r="AW1217" s="13" t="s">
        <v>34</v>
      </c>
      <c r="AX1217" s="13" t="s">
        <v>78</v>
      </c>
      <c r="AY1217" s="152" t="s">
        <v>144</v>
      </c>
    </row>
    <row r="1218" spans="2:51" s="12" customFormat="1" ht="10.2">
      <c r="B1218" s="144"/>
      <c r="D1218" s="145" t="s">
        <v>154</v>
      </c>
      <c r="E1218" s="146" t="s">
        <v>1</v>
      </c>
      <c r="F1218" s="147" t="s">
        <v>1176</v>
      </c>
      <c r="H1218" s="146" t="s">
        <v>1</v>
      </c>
      <c r="I1218" s="148"/>
      <c r="L1218" s="144"/>
      <c r="M1218" s="149"/>
      <c r="T1218" s="150"/>
      <c r="AT1218" s="146" t="s">
        <v>154</v>
      </c>
      <c r="AU1218" s="146" t="s">
        <v>152</v>
      </c>
      <c r="AV1218" s="12" t="s">
        <v>86</v>
      </c>
      <c r="AW1218" s="12" t="s">
        <v>34</v>
      </c>
      <c r="AX1218" s="12" t="s">
        <v>78</v>
      </c>
      <c r="AY1218" s="146" t="s">
        <v>144</v>
      </c>
    </row>
    <row r="1219" spans="2:51" s="13" customFormat="1" ht="10.2">
      <c r="B1219" s="151"/>
      <c r="D1219" s="145" t="s">
        <v>154</v>
      </c>
      <c r="E1219" s="152" t="s">
        <v>1</v>
      </c>
      <c r="F1219" s="153" t="s">
        <v>1177</v>
      </c>
      <c r="H1219" s="154">
        <v>-7.248</v>
      </c>
      <c r="I1219" s="155"/>
      <c r="L1219" s="151"/>
      <c r="M1219" s="156"/>
      <c r="T1219" s="157"/>
      <c r="AT1219" s="152" t="s">
        <v>154</v>
      </c>
      <c r="AU1219" s="152" t="s">
        <v>152</v>
      </c>
      <c r="AV1219" s="13" t="s">
        <v>152</v>
      </c>
      <c r="AW1219" s="13" t="s">
        <v>34</v>
      </c>
      <c r="AX1219" s="13" t="s">
        <v>78</v>
      </c>
      <c r="AY1219" s="152" t="s">
        <v>144</v>
      </c>
    </row>
    <row r="1220" spans="2:51" s="12" customFormat="1" ht="10.2">
      <c r="B1220" s="144"/>
      <c r="D1220" s="145" t="s">
        <v>154</v>
      </c>
      <c r="E1220" s="146" t="s">
        <v>1</v>
      </c>
      <c r="F1220" s="147" t="s">
        <v>306</v>
      </c>
      <c r="H1220" s="146" t="s">
        <v>1</v>
      </c>
      <c r="I1220" s="148"/>
      <c r="L1220" s="144"/>
      <c r="M1220" s="149"/>
      <c r="T1220" s="150"/>
      <c r="AT1220" s="146" t="s">
        <v>154</v>
      </c>
      <c r="AU1220" s="146" t="s">
        <v>152</v>
      </c>
      <c r="AV1220" s="12" t="s">
        <v>86</v>
      </c>
      <c r="AW1220" s="12" t="s">
        <v>34</v>
      </c>
      <c r="AX1220" s="12" t="s">
        <v>78</v>
      </c>
      <c r="AY1220" s="146" t="s">
        <v>144</v>
      </c>
    </row>
    <row r="1221" spans="2:51" s="12" customFormat="1" ht="10.2">
      <c r="B1221" s="144"/>
      <c r="D1221" s="145" t="s">
        <v>154</v>
      </c>
      <c r="E1221" s="146" t="s">
        <v>1</v>
      </c>
      <c r="F1221" s="147" t="s">
        <v>472</v>
      </c>
      <c r="H1221" s="146" t="s">
        <v>1</v>
      </c>
      <c r="I1221" s="148"/>
      <c r="L1221" s="144"/>
      <c r="M1221" s="149"/>
      <c r="T1221" s="150"/>
      <c r="AT1221" s="146" t="s">
        <v>154</v>
      </c>
      <c r="AU1221" s="146" t="s">
        <v>152</v>
      </c>
      <c r="AV1221" s="12" t="s">
        <v>86</v>
      </c>
      <c r="AW1221" s="12" t="s">
        <v>34</v>
      </c>
      <c r="AX1221" s="12" t="s">
        <v>78</v>
      </c>
      <c r="AY1221" s="146" t="s">
        <v>144</v>
      </c>
    </row>
    <row r="1222" spans="2:51" s="12" customFormat="1" ht="10.2">
      <c r="B1222" s="144"/>
      <c r="D1222" s="145" t="s">
        <v>154</v>
      </c>
      <c r="E1222" s="146" t="s">
        <v>1</v>
      </c>
      <c r="F1222" s="147" t="s">
        <v>1337</v>
      </c>
      <c r="H1222" s="146" t="s">
        <v>1</v>
      </c>
      <c r="I1222" s="148"/>
      <c r="L1222" s="144"/>
      <c r="M1222" s="149"/>
      <c r="T1222" s="150"/>
      <c r="AT1222" s="146" t="s">
        <v>154</v>
      </c>
      <c r="AU1222" s="146" t="s">
        <v>152</v>
      </c>
      <c r="AV1222" s="12" t="s">
        <v>86</v>
      </c>
      <c r="AW1222" s="12" t="s">
        <v>34</v>
      </c>
      <c r="AX1222" s="12" t="s">
        <v>78</v>
      </c>
      <c r="AY1222" s="146" t="s">
        <v>144</v>
      </c>
    </row>
    <row r="1223" spans="2:51" s="13" customFormat="1" ht="10.2">
      <c r="B1223" s="151"/>
      <c r="D1223" s="145" t="s">
        <v>154</v>
      </c>
      <c r="E1223" s="152" t="s">
        <v>1</v>
      </c>
      <c r="F1223" s="153" t="s">
        <v>1140</v>
      </c>
      <c r="H1223" s="154">
        <v>42.5</v>
      </c>
      <c r="I1223" s="155"/>
      <c r="L1223" s="151"/>
      <c r="M1223" s="156"/>
      <c r="T1223" s="157"/>
      <c r="AT1223" s="152" t="s">
        <v>154</v>
      </c>
      <c r="AU1223" s="152" t="s">
        <v>152</v>
      </c>
      <c r="AV1223" s="13" t="s">
        <v>152</v>
      </c>
      <c r="AW1223" s="13" t="s">
        <v>34</v>
      </c>
      <c r="AX1223" s="13" t="s">
        <v>78</v>
      </c>
      <c r="AY1223" s="152" t="s">
        <v>144</v>
      </c>
    </row>
    <row r="1224" spans="2:51" s="12" customFormat="1" ht="10.2">
      <c r="B1224" s="144"/>
      <c r="D1224" s="145" t="s">
        <v>154</v>
      </c>
      <c r="E1224" s="146" t="s">
        <v>1</v>
      </c>
      <c r="F1224" s="147" t="s">
        <v>1116</v>
      </c>
      <c r="H1224" s="146" t="s">
        <v>1</v>
      </c>
      <c r="I1224" s="148"/>
      <c r="L1224" s="144"/>
      <c r="M1224" s="149"/>
      <c r="T1224" s="150"/>
      <c r="AT1224" s="146" t="s">
        <v>154</v>
      </c>
      <c r="AU1224" s="146" t="s">
        <v>152</v>
      </c>
      <c r="AV1224" s="12" t="s">
        <v>86</v>
      </c>
      <c r="AW1224" s="12" t="s">
        <v>34</v>
      </c>
      <c r="AX1224" s="12" t="s">
        <v>78</v>
      </c>
      <c r="AY1224" s="146" t="s">
        <v>144</v>
      </c>
    </row>
    <row r="1225" spans="2:51" s="12" customFormat="1" ht="10.2">
      <c r="B1225" s="144"/>
      <c r="D1225" s="145" t="s">
        <v>154</v>
      </c>
      <c r="E1225" s="146" t="s">
        <v>1</v>
      </c>
      <c r="F1225" s="147" t="s">
        <v>1187</v>
      </c>
      <c r="H1225" s="146" t="s">
        <v>1</v>
      </c>
      <c r="I1225" s="148"/>
      <c r="L1225" s="144"/>
      <c r="M1225" s="149"/>
      <c r="T1225" s="150"/>
      <c r="AT1225" s="146" t="s">
        <v>154</v>
      </c>
      <c r="AU1225" s="146" t="s">
        <v>152</v>
      </c>
      <c r="AV1225" s="12" t="s">
        <v>86</v>
      </c>
      <c r="AW1225" s="12" t="s">
        <v>34</v>
      </c>
      <c r="AX1225" s="12" t="s">
        <v>78</v>
      </c>
      <c r="AY1225" s="146" t="s">
        <v>144</v>
      </c>
    </row>
    <row r="1226" spans="2:51" s="13" customFormat="1" ht="20.4">
      <c r="B1226" s="151"/>
      <c r="D1226" s="145" t="s">
        <v>154</v>
      </c>
      <c r="E1226" s="152" t="s">
        <v>1</v>
      </c>
      <c r="F1226" s="153" t="s">
        <v>1188</v>
      </c>
      <c r="H1226" s="154">
        <v>153.587</v>
      </c>
      <c r="I1226" s="155"/>
      <c r="L1226" s="151"/>
      <c r="M1226" s="156"/>
      <c r="T1226" s="157"/>
      <c r="AT1226" s="152" t="s">
        <v>154</v>
      </c>
      <c r="AU1226" s="152" t="s">
        <v>152</v>
      </c>
      <c r="AV1226" s="13" t="s">
        <v>152</v>
      </c>
      <c r="AW1226" s="13" t="s">
        <v>34</v>
      </c>
      <c r="AX1226" s="13" t="s">
        <v>78</v>
      </c>
      <c r="AY1226" s="152" t="s">
        <v>144</v>
      </c>
    </row>
    <row r="1227" spans="2:51" s="12" customFormat="1" ht="10.2">
      <c r="B1227" s="144"/>
      <c r="D1227" s="145" t="s">
        <v>154</v>
      </c>
      <c r="E1227" s="146" t="s">
        <v>1</v>
      </c>
      <c r="F1227" s="147" t="s">
        <v>262</v>
      </c>
      <c r="H1227" s="146" t="s">
        <v>1</v>
      </c>
      <c r="I1227" s="148"/>
      <c r="L1227" s="144"/>
      <c r="M1227" s="149"/>
      <c r="T1227" s="150"/>
      <c r="AT1227" s="146" t="s">
        <v>154</v>
      </c>
      <c r="AU1227" s="146" t="s">
        <v>152</v>
      </c>
      <c r="AV1227" s="12" t="s">
        <v>86</v>
      </c>
      <c r="AW1227" s="12" t="s">
        <v>34</v>
      </c>
      <c r="AX1227" s="12" t="s">
        <v>78</v>
      </c>
      <c r="AY1227" s="146" t="s">
        <v>144</v>
      </c>
    </row>
    <row r="1228" spans="2:51" s="12" customFormat="1" ht="10.2">
      <c r="B1228" s="144"/>
      <c r="D1228" s="145" t="s">
        <v>154</v>
      </c>
      <c r="E1228" s="146" t="s">
        <v>1</v>
      </c>
      <c r="F1228" s="147" t="s">
        <v>1168</v>
      </c>
      <c r="H1228" s="146" t="s">
        <v>1</v>
      </c>
      <c r="I1228" s="148"/>
      <c r="L1228" s="144"/>
      <c r="M1228" s="149"/>
      <c r="T1228" s="150"/>
      <c r="AT1228" s="146" t="s">
        <v>154</v>
      </c>
      <c r="AU1228" s="146" t="s">
        <v>152</v>
      </c>
      <c r="AV1228" s="12" t="s">
        <v>86</v>
      </c>
      <c r="AW1228" s="12" t="s">
        <v>34</v>
      </c>
      <c r="AX1228" s="12" t="s">
        <v>78</v>
      </c>
      <c r="AY1228" s="146" t="s">
        <v>144</v>
      </c>
    </row>
    <row r="1229" spans="2:51" s="13" customFormat="1" ht="30.6">
      <c r="B1229" s="151"/>
      <c r="D1229" s="145" t="s">
        <v>154</v>
      </c>
      <c r="E1229" s="152" t="s">
        <v>1</v>
      </c>
      <c r="F1229" s="153" t="s">
        <v>1180</v>
      </c>
      <c r="H1229" s="154">
        <v>-17.225</v>
      </c>
      <c r="I1229" s="155"/>
      <c r="L1229" s="151"/>
      <c r="M1229" s="156"/>
      <c r="T1229" s="157"/>
      <c r="AT1229" s="152" t="s">
        <v>154</v>
      </c>
      <c r="AU1229" s="152" t="s">
        <v>152</v>
      </c>
      <c r="AV1229" s="13" t="s">
        <v>152</v>
      </c>
      <c r="AW1229" s="13" t="s">
        <v>34</v>
      </c>
      <c r="AX1229" s="13" t="s">
        <v>78</v>
      </c>
      <c r="AY1229" s="152" t="s">
        <v>144</v>
      </c>
    </row>
    <row r="1230" spans="2:51" s="12" customFormat="1" ht="20.4">
      <c r="B1230" s="144"/>
      <c r="D1230" s="145" t="s">
        <v>154</v>
      </c>
      <c r="E1230" s="146" t="s">
        <v>1</v>
      </c>
      <c r="F1230" s="147" t="s">
        <v>1170</v>
      </c>
      <c r="H1230" s="146" t="s">
        <v>1</v>
      </c>
      <c r="I1230" s="148"/>
      <c r="L1230" s="144"/>
      <c r="M1230" s="149"/>
      <c r="T1230" s="150"/>
      <c r="AT1230" s="146" t="s">
        <v>154</v>
      </c>
      <c r="AU1230" s="146" t="s">
        <v>152</v>
      </c>
      <c r="AV1230" s="12" t="s">
        <v>86</v>
      </c>
      <c r="AW1230" s="12" t="s">
        <v>34</v>
      </c>
      <c r="AX1230" s="12" t="s">
        <v>78</v>
      </c>
      <c r="AY1230" s="146" t="s">
        <v>144</v>
      </c>
    </row>
    <row r="1231" spans="2:51" s="13" customFormat="1" ht="30.6">
      <c r="B1231" s="151"/>
      <c r="D1231" s="145" t="s">
        <v>154</v>
      </c>
      <c r="E1231" s="152" t="s">
        <v>1</v>
      </c>
      <c r="F1231" s="153" t="s">
        <v>1189</v>
      </c>
      <c r="H1231" s="154">
        <v>-19.113</v>
      </c>
      <c r="I1231" s="155"/>
      <c r="L1231" s="151"/>
      <c r="M1231" s="156"/>
      <c r="T1231" s="157"/>
      <c r="AT1231" s="152" t="s">
        <v>154</v>
      </c>
      <c r="AU1231" s="152" t="s">
        <v>152</v>
      </c>
      <c r="AV1231" s="13" t="s">
        <v>152</v>
      </c>
      <c r="AW1231" s="13" t="s">
        <v>34</v>
      </c>
      <c r="AX1231" s="13" t="s">
        <v>78</v>
      </c>
      <c r="AY1231" s="152" t="s">
        <v>144</v>
      </c>
    </row>
    <row r="1232" spans="2:51" s="12" customFormat="1" ht="10.2">
      <c r="B1232" s="144"/>
      <c r="D1232" s="145" t="s">
        <v>154</v>
      </c>
      <c r="E1232" s="146" t="s">
        <v>1</v>
      </c>
      <c r="F1232" s="147" t="s">
        <v>1172</v>
      </c>
      <c r="H1232" s="146" t="s">
        <v>1</v>
      </c>
      <c r="I1232" s="148"/>
      <c r="L1232" s="144"/>
      <c r="M1232" s="149"/>
      <c r="T1232" s="150"/>
      <c r="AT1232" s="146" t="s">
        <v>154</v>
      </c>
      <c r="AU1232" s="146" t="s">
        <v>152</v>
      </c>
      <c r="AV1232" s="12" t="s">
        <v>86</v>
      </c>
      <c r="AW1232" s="12" t="s">
        <v>34</v>
      </c>
      <c r="AX1232" s="12" t="s">
        <v>78</v>
      </c>
      <c r="AY1232" s="146" t="s">
        <v>144</v>
      </c>
    </row>
    <row r="1233" spans="2:51" s="13" customFormat="1" ht="10.2">
      <c r="B1233" s="151"/>
      <c r="D1233" s="145" t="s">
        <v>154</v>
      </c>
      <c r="E1233" s="152" t="s">
        <v>1</v>
      </c>
      <c r="F1233" s="153" t="s">
        <v>1173</v>
      </c>
      <c r="H1233" s="154">
        <v>-11.6</v>
      </c>
      <c r="I1233" s="155"/>
      <c r="L1233" s="151"/>
      <c r="M1233" s="156"/>
      <c r="T1233" s="157"/>
      <c r="AT1233" s="152" t="s">
        <v>154</v>
      </c>
      <c r="AU1233" s="152" t="s">
        <v>152</v>
      </c>
      <c r="AV1233" s="13" t="s">
        <v>152</v>
      </c>
      <c r="AW1233" s="13" t="s">
        <v>34</v>
      </c>
      <c r="AX1233" s="13" t="s">
        <v>78</v>
      </c>
      <c r="AY1233" s="152" t="s">
        <v>144</v>
      </c>
    </row>
    <row r="1234" spans="2:51" s="12" customFormat="1" ht="10.2">
      <c r="B1234" s="144"/>
      <c r="D1234" s="145" t="s">
        <v>154</v>
      </c>
      <c r="E1234" s="146" t="s">
        <v>1</v>
      </c>
      <c r="F1234" s="147" t="s">
        <v>1190</v>
      </c>
      <c r="H1234" s="146" t="s">
        <v>1</v>
      </c>
      <c r="I1234" s="148"/>
      <c r="L1234" s="144"/>
      <c r="M1234" s="149"/>
      <c r="T1234" s="150"/>
      <c r="AT1234" s="146" t="s">
        <v>154</v>
      </c>
      <c r="AU1234" s="146" t="s">
        <v>152</v>
      </c>
      <c r="AV1234" s="12" t="s">
        <v>86</v>
      </c>
      <c r="AW1234" s="12" t="s">
        <v>34</v>
      </c>
      <c r="AX1234" s="12" t="s">
        <v>78</v>
      </c>
      <c r="AY1234" s="146" t="s">
        <v>144</v>
      </c>
    </row>
    <row r="1235" spans="2:51" s="13" customFormat="1" ht="10.2">
      <c r="B1235" s="151"/>
      <c r="D1235" s="145" t="s">
        <v>154</v>
      </c>
      <c r="E1235" s="152" t="s">
        <v>1</v>
      </c>
      <c r="F1235" s="153" t="s">
        <v>1175</v>
      </c>
      <c r="H1235" s="154">
        <v>17.67</v>
      </c>
      <c r="I1235" s="155"/>
      <c r="L1235" s="151"/>
      <c r="M1235" s="156"/>
      <c r="T1235" s="157"/>
      <c r="AT1235" s="152" t="s">
        <v>154</v>
      </c>
      <c r="AU1235" s="152" t="s">
        <v>152</v>
      </c>
      <c r="AV1235" s="13" t="s">
        <v>152</v>
      </c>
      <c r="AW1235" s="13" t="s">
        <v>34</v>
      </c>
      <c r="AX1235" s="13" t="s">
        <v>78</v>
      </c>
      <c r="AY1235" s="152" t="s">
        <v>144</v>
      </c>
    </row>
    <row r="1236" spans="2:51" s="12" customFormat="1" ht="10.2">
      <c r="B1236" s="144"/>
      <c r="D1236" s="145" t="s">
        <v>154</v>
      </c>
      <c r="E1236" s="146" t="s">
        <v>1</v>
      </c>
      <c r="F1236" s="147" t="s">
        <v>262</v>
      </c>
      <c r="H1236" s="146" t="s">
        <v>1</v>
      </c>
      <c r="I1236" s="148"/>
      <c r="L1236" s="144"/>
      <c r="M1236" s="149"/>
      <c r="T1236" s="150"/>
      <c r="AT1236" s="146" t="s">
        <v>154</v>
      </c>
      <c r="AU1236" s="146" t="s">
        <v>152</v>
      </c>
      <c r="AV1236" s="12" t="s">
        <v>86</v>
      </c>
      <c r="AW1236" s="12" t="s">
        <v>34</v>
      </c>
      <c r="AX1236" s="12" t="s">
        <v>78</v>
      </c>
      <c r="AY1236" s="146" t="s">
        <v>144</v>
      </c>
    </row>
    <row r="1237" spans="2:51" s="13" customFormat="1" ht="10.2">
      <c r="B1237" s="151"/>
      <c r="D1237" s="145" t="s">
        <v>154</v>
      </c>
      <c r="E1237" s="152" t="s">
        <v>1</v>
      </c>
      <c r="F1237" s="153" t="s">
        <v>1163</v>
      </c>
      <c r="H1237" s="154">
        <v>-1.371</v>
      </c>
      <c r="I1237" s="155"/>
      <c r="L1237" s="151"/>
      <c r="M1237" s="156"/>
      <c r="T1237" s="157"/>
      <c r="AT1237" s="152" t="s">
        <v>154</v>
      </c>
      <c r="AU1237" s="152" t="s">
        <v>152</v>
      </c>
      <c r="AV1237" s="13" t="s">
        <v>152</v>
      </c>
      <c r="AW1237" s="13" t="s">
        <v>34</v>
      </c>
      <c r="AX1237" s="13" t="s">
        <v>78</v>
      </c>
      <c r="AY1237" s="152" t="s">
        <v>144</v>
      </c>
    </row>
    <row r="1238" spans="2:51" s="12" customFormat="1" ht="10.2">
      <c r="B1238" s="144"/>
      <c r="D1238" s="145" t="s">
        <v>154</v>
      </c>
      <c r="E1238" s="146" t="s">
        <v>1</v>
      </c>
      <c r="F1238" s="147" t="s">
        <v>1176</v>
      </c>
      <c r="H1238" s="146" t="s">
        <v>1</v>
      </c>
      <c r="I1238" s="148"/>
      <c r="L1238" s="144"/>
      <c r="M1238" s="149"/>
      <c r="T1238" s="150"/>
      <c r="AT1238" s="146" t="s">
        <v>154</v>
      </c>
      <c r="AU1238" s="146" t="s">
        <v>152</v>
      </c>
      <c r="AV1238" s="12" t="s">
        <v>86</v>
      </c>
      <c r="AW1238" s="12" t="s">
        <v>34</v>
      </c>
      <c r="AX1238" s="12" t="s">
        <v>78</v>
      </c>
      <c r="AY1238" s="146" t="s">
        <v>144</v>
      </c>
    </row>
    <row r="1239" spans="2:51" s="13" customFormat="1" ht="10.2">
      <c r="B1239" s="151"/>
      <c r="D1239" s="145" t="s">
        <v>154</v>
      </c>
      <c r="E1239" s="152" t="s">
        <v>1</v>
      </c>
      <c r="F1239" s="153" t="s">
        <v>1177</v>
      </c>
      <c r="H1239" s="154">
        <v>-7.248</v>
      </c>
      <c r="I1239" s="155"/>
      <c r="L1239" s="151"/>
      <c r="M1239" s="156"/>
      <c r="T1239" s="157"/>
      <c r="AT1239" s="152" t="s">
        <v>154</v>
      </c>
      <c r="AU1239" s="152" t="s">
        <v>152</v>
      </c>
      <c r="AV1239" s="13" t="s">
        <v>152</v>
      </c>
      <c r="AW1239" s="13" t="s">
        <v>34</v>
      </c>
      <c r="AX1239" s="13" t="s">
        <v>78</v>
      </c>
      <c r="AY1239" s="152" t="s">
        <v>144</v>
      </c>
    </row>
    <row r="1240" spans="2:51" s="12" customFormat="1" ht="10.2">
      <c r="B1240" s="144"/>
      <c r="D1240" s="145" t="s">
        <v>154</v>
      </c>
      <c r="E1240" s="146" t="s">
        <v>1</v>
      </c>
      <c r="F1240" s="147" t="s">
        <v>294</v>
      </c>
      <c r="H1240" s="146" t="s">
        <v>1</v>
      </c>
      <c r="I1240" s="148"/>
      <c r="L1240" s="144"/>
      <c r="M1240" s="149"/>
      <c r="T1240" s="150"/>
      <c r="AT1240" s="146" t="s">
        <v>154</v>
      </c>
      <c r="AU1240" s="146" t="s">
        <v>152</v>
      </c>
      <c r="AV1240" s="12" t="s">
        <v>86</v>
      </c>
      <c r="AW1240" s="12" t="s">
        <v>34</v>
      </c>
      <c r="AX1240" s="12" t="s">
        <v>78</v>
      </c>
      <c r="AY1240" s="146" t="s">
        <v>144</v>
      </c>
    </row>
    <row r="1241" spans="2:51" s="12" customFormat="1" ht="10.2">
      <c r="B1241" s="144"/>
      <c r="D1241" s="145" t="s">
        <v>154</v>
      </c>
      <c r="E1241" s="146" t="s">
        <v>1</v>
      </c>
      <c r="F1241" s="147" t="s">
        <v>472</v>
      </c>
      <c r="H1241" s="146" t="s">
        <v>1</v>
      </c>
      <c r="I1241" s="148"/>
      <c r="L1241" s="144"/>
      <c r="M1241" s="149"/>
      <c r="T1241" s="150"/>
      <c r="AT1241" s="146" t="s">
        <v>154</v>
      </c>
      <c r="AU1241" s="146" t="s">
        <v>152</v>
      </c>
      <c r="AV1241" s="12" t="s">
        <v>86</v>
      </c>
      <c r="AW1241" s="12" t="s">
        <v>34</v>
      </c>
      <c r="AX1241" s="12" t="s">
        <v>78</v>
      </c>
      <c r="AY1241" s="146" t="s">
        <v>144</v>
      </c>
    </row>
    <row r="1242" spans="2:51" s="12" customFormat="1" ht="10.2">
      <c r="B1242" s="144"/>
      <c r="D1242" s="145" t="s">
        <v>154</v>
      </c>
      <c r="E1242" s="146" t="s">
        <v>1</v>
      </c>
      <c r="F1242" s="147" t="s">
        <v>1141</v>
      </c>
      <c r="H1242" s="146" t="s">
        <v>1</v>
      </c>
      <c r="I1242" s="148"/>
      <c r="L1242" s="144"/>
      <c r="M1242" s="149"/>
      <c r="T1242" s="150"/>
      <c r="AT1242" s="146" t="s">
        <v>154</v>
      </c>
      <c r="AU1242" s="146" t="s">
        <v>152</v>
      </c>
      <c r="AV1242" s="12" t="s">
        <v>86</v>
      </c>
      <c r="AW1242" s="12" t="s">
        <v>34</v>
      </c>
      <c r="AX1242" s="12" t="s">
        <v>78</v>
      </c>
      <c r="AY1242" s="146" t="s">
        <v>144</v>
      </c>
    </row>
    <row r="1243" spans="2:51" s="13" customFormat="1" ht="10.2">
      <c r="B1243" s="151"/>
      <c r="D1243" s="145" t="s">
        <v>154</v>
      </c>
      <c r="E1243" s="152" t="s">
        <v>1</v>
      </c>
      <c r="F1243" s="153" t="s">
        <v>1142</v>
      </c>
      <c r="H1243" s="154">
        <v>46.9</v>
      </c>
      <c r="I1243" s="155"/>
      <c r="L1243" s="151"/>
      <c r="M1243" s="156"/>
      <c r="T1243" s="157"/>
      <c r="AT1243" s="152" t="s">
        <v>154</v>
      </c>
      <c r="AU1243" s="152" t="s">
        <v>152</v>
      </c>
      <c r="AV1243" s="13" t="s">
        <v>152</v>
      </c>
      <c r="AW1243" s="13" t="s">
        <v>34</v>
      </c>
      <c r="AX1243" s="13" t="s">
        <v>78</v>
      </c>
      <c r="AY1243" s="152" t="s">
        <v>144</v>
      </c>
    </row>
    <row r="1244" spans="2:51" s="12" customFormat="1" ht="10.2">
      <c r="B1244" s="144"/>
      <c r="D1244" s="145" t="s">
        <v>154</v>
      </c>
      <c r="E1244" s="146" t="s">
        <v>1</v>
      </c>
      <c r="F1244" s="147" t="s">
        <v>1116</v>
      </c>
      <c r="H1244" s="146" t="s">
        <v>1</v>
      </c>
      <c r="I1244" s="148"/>
      <c r="L1244" s="144"/>
      <c r="M1244" s="149"/>
      <c r="T1244" s="150"/>
      <c r="AT1244" s="146" t="s">
        <v>154</v>
      </c>
      <c r="AU1244" s="146" t="s">
        <v>152</v>
      </c>
      <c r="AV1244" s="12" t="s">
        <v>86</v>
      </c>
      <c r="AW1244" s="12" t="s">
        <v>34</v>
      </c>
      <c r="AX1244" s="12" t="s">
        <v>78</v>
      </c>
      <c r="AY1244" s="146" t="s">
        <v>144</v>
      </c>
    </row>
    <row r="1245" spans="2:51" s="12" customFormat="1" ht="10.2">
      <c r="B1245" s="144"/>
      <c r="D1245" s="145" t="s">
        <v>154</v>
      </c>
      <c r="E1245" s="146" t="s">
        <v>1</v>
      </c>
      <c r="F1245" s="147" t="s">
        <v>1141</v>
      </c>
      <c r="H1245" s="146" t="s">
        <v>1</v>
      </c>
      <c r="I1245" s="148"/>
      <c r="L1245" s="144"/>
      <c r="M1245" s="149"/>
      <c r="T1245" s="150"/>
      <c r="AT1245" s="146" t="s">
        <v>154</v>
      </c>
      <c r="AU1245" s="146" t="s">
        <v>152</v>
      </c>
      <c r="AV1245" s="12" t="s">
        <v>86</v>
      </c>
      <c r="AW1245" s="12" t="s">
        <v>34</v>
      </c>
      <c r="AX1245" s="12" t="s">
        <v>78</v>
      </c>
      <c r="AY1245" s="146" t="s">
        <v>144</v>
      </c>
    </row>
    <row r="1246" spans="2:51" s="13" customFormat="1" ht="20.4">
      <c r="B1246" s="151"/>
      <c r="D1246" s="145" t="s">
        <v>154</v>
      </c>
      <c r="E1246" s="152" t="s">
        <v>1</v>
      </c>
      <c r="F1246" s="153" t="s">
        <v>1191</v>
      </c>
      <c r="H1246" s="154">
        <v>154.487</v>
      </c>
      <c r="I1246" s="155"/>
      <c r="L1246" s="151"/>
      <c r="M1246" s="156"/>
      <c r="T1246" s="157"/>
      <c r="AT1246" s="152" t="s">
        <v>154</v>
      </c>
      <c r="AU1246" s="152" t="s">
        <v>152</v>
      </c>
      <c r="AV1246" s="13" t="s">
        <v>152</v>
      </c>
      <c r="AW1246" s="13" t="s">
        <v>34</v>
      </c>
      <c r="AX1246" s="13" t="s">
        <v>78</v>
      </c>
      <c r="AY1246" s="152" t="s">
        <v>144</v>
      </c>
    </row>
    <row r="1247" spans="2:51" s="12" customFormat="1" ht="10.2">
      <c r="B1247" s="144"/>
      <c r="D1247" s="145" t="s">
        <v>154</v>
      </c>
      <c r="E1247" s="146" t="s">
        <v>1</v>
      </c>
      <c r="F1247" s="147" t="s">
        <v>262</v>
      </c>
      <c r="H1247" s="146" t="s">
        <v>1</v>
      </c>
      <c r="I1247" s="148"/>
      <c r="L1247" s="144"/>
      <c r="M1247" s="149"/>
      <c r="T1247" s="150"/>
      <c r="AT1247" s="146" t="s">
        <v>154</v>
      </c>
      <c r="AU1247" s="146" t="s">
        <v>152</v>
      </c>
      <c r="AV1247" s="12" t="s">
        <v>86</v>
      </c>
      <c r="AW1247" s="12" t="s">
        <v>34</v>
      </c>
      <c r="AX1247" s="12" t="s">
        <v>78</v>
      </c>
      <c r="AY1247" s="146" t="s">
        <v>144</v>
      </c>
    </row>
    <row r="1248" spans="2:51" s="12" customFormat="1" ht="10.2">
      <c r="B1248" s="144"/>
      <c r="D1248" s="145" t="s">
        <v>154</v>
      </c>
      <c r="E1248" s="146" t="s">
        <v>1</v>
      </c>
      <c r="F1248" s="147" t="s">
        <v>1168</v>
      </c>
      <c r="H1248" s="146" t="s">
        <v>1</v>
      </c>
      <c r="I1248" s="148"/>
      <c r="L1248" s="144"/>
      <c r="M1248" s="149"/>
      <c r="T1248" s="150"/>
      <c r="AT1248" s="146" t="s">
        <v>154</v>
      </c>
      <c r="AU1248" s="146" t="s">
        <v>152</v>
      </c>
      <c r="AV1248" s="12" t="s">
        <v>86</v>
      </c>
      <c r="AW1248" s="12" t="s">
        <v>34</v>
      </c>
      <c r="AX1248" s="12" t="s">
        <v>78</v>
      </c>
      <c r="AY1248" s="146" t="s">
        <v>144</v>
      </c>
    </row>
    <row r="1249" spans="2:51" s="13" customFormat="1" ht="10.2">
      <c r="B1249" s="151"/>
      <c r="D1249" s="145" t="s">
        <v>154</v>
      </c>
      <c r="E1249" s="152" t="s">
        <v>1</v>
      </c>
      <c r="F1249" s="153" t="s">
        <v>1122</v>
      </c>
      <c r="H1249" s="154">
        <v>-3.03</v>
      </c>
      <c r="I1249" s="155"/>
      <c r="L1249" s="151"/>
      <c r="M1249" s="156"/>
      <c r="T1249" s="157"/>
      <c r="AT1249" s="152" t="s">
        <v>154</v>
      </c>
      <c r="AU1249" s="152" t="s">
        <v>152</v>
      </c>
      <c r="AV1249" s="13" t="s">
        <v>152</v>
      </c>
      <c r="AW1249" s="13" t="s">
        <v>34</v>
      </c>
      <c r="AX1249" s="13" t="s">
        <v>78</v>
      </c>
      <c r="AY1249" s="152" t="s">
        <v>144</v>
      </c>
    </row>
    <row r="1250" spans="2:51" s="12" customFormat="1" ht="10.2">
      <c r="B1250" s="144"/>
      <c r="D1250" s="145" t="s">
        <v>154</v>
      </c>
      <c r="E1250" s="146" t="s">
        <v>1</v>
      </c>
      <c r="F1250" s="147" t="s">
        <v>1192</v>
      </c>
      <c r="H1250" s="146" t="s">
        <v>1</v>
      </c>
      <c r="I1250" s="148"/>
      <c r="L1250" s="144"/>
      <c r="M1250" s="149"/>
      <c r="T1250" s="150"/>
      <c r="AT1250" s="146" t="s">
        <v>154</v>
      </c>
      <c r="AU1250" s="146" t="s">
        <v>152</v>
      </c>
      <c r="AV1250" s="12" t="s">
        <v>86</v>
      </c>
      <c r="AW1250" s="12" t="s">
        <v>34</v>
      </c>
      <c r="AX1250" s="12" t="s">
        <v>78</v>
      </c>
      <c r="AY1250" s="146" t="s">
        <v>144</v>
      </c>
    </row>
    <row r="1251" spans="2:51" s="13" customFormat="1" ht="30.6">
      <c r="B1251" s="151"/>
      <c r="D1251" s="145" t="s">
        <v>154</v>
      </c>
      <c r="E1251" s="152" t="s">
        <v>1</v>
      </c>
      <c r="F1251" s="153" t="s">
        <v>1193</v>
      </c>
      <c r="H1251" s="154">
        <v>-19.412</v>
      </c>
      <c r="I1251" s="155"/>
      <c r="L1251" s="151"/>
      <c r="M1251" s="156"/>
      <c r="T1251" s="157"/>
      <c r="AT1251" s="152" t="s">
        <v>154</v>
      </c>
      <c r="AU1251" s="152" t="s">
        <v>152</v>
      </c>
      <c r="AV1251" s="13" t="s">
        <v>152</v>
      </c>
      <c r="AW1251" s="13" t="s">
        <v>34</v>
      </c>
      <c r="AX1251" s="13" t="s">
        <v>78</v>
      </c>
      <c r="AY1251" s="152" t="s">
        <v>144</v>
      </c>
    </row>
    <row r="1252" spans="2:51" s="14" customFormat="1" ht="10.2">
      <c r="B1252" s="158"/>
      <c r="D1252" s="145" t="s">
        <v>154</v>
      </c>
      <c r="E1252" s="159" t="s">
        <v>1</v>
      </c>
      <c r="F1252" s="160" t="s">
        <v>158</v>
      </c>
      <c r="H1252" s="161">
        <v>955.4969999999997</v>
      </c>
      <c r="I1252" s="162"/>
      <c r="L1252" s="158"/>
      <c r="M1252" s="163"/>
      <c r="T1252" s="164"/>
      <c r="AT1252" s="159" t="s">
        <v>154</v>
      </c>
      <c r="AU1252" s="159" t="s">
        <v>152</v>
      </c>
      <c r="AV1252" s="14" t="s">
        <v>151</v>
      </c>
      <c r="AW1252" s="14" t="s">
        <v>34</v>
      </c>
      <c r="AX1252" s="14" t="s">
        <v>86</v>
      </c>
      <c r="AY1252" s="159" t="s">
        <v>144</v>
      </c>
    </row>
    <row r="1253" spans="2:65" s="1" customFormat="1" ht="33" customHeight="1">
      <c r="B1253" s="31"/>
      <c r="C1253" s="131" t="s">
        <v>388</v>
      </c>
      <c r="D1253" s="131" t="s">
        <v>146</v>
      </c>
      <c r="E1253" s="132" t="s">
        <v>1420</v>
      </c>
      <c r="F1253" s="133" t="s">
        <v>1421</v>
      </c>
      <c r="G1253" s="134" t="s">
        <v>149</v>
      </c>
      <c r="H1253" s="135">
        <v>416.202</v>
      </c>
      <c r="I1253" s="136"/>
      <c r="J1253" s="137">
        <f>ROUND(I1253*H1253,2)</f>
        <v>0</v>
      </c>
      <c r="K1253" s="133" t="s">
        <v>150</v>
      </c>
      <c r="L1253" s="31"/>
      <c r="M1253" s="138" t="s">
        <v>1</v>
      </c>
      <c r="N1253" s="139" t="s">
        <v>44</v>
      </c>
      <c r="P1253" s="140">
        <f>O1253*H1253</f>
        <v>0</v>
      </c>
      <c r="Q1253" s="140">
        <v>0.0003255</v>
      </c>
      <c r="R1253" s="140">
        <f>Q1253*H1253</f>
        <v>0.135473751</v>
      </c>
      <c r="S1253" s="140">
        <v>0</v>
      </c>
      <c r="T1253" s="141">
        <f>S1253*H1253</f>
        <v>0</v>
      </c>
      <c r="AR1253" s="142" t="s">
        <v>240</v>
      </c>
      <c r="AT1253" s="142" t="s">
        <v>146</v>
      </c>
      <c r="AU1253" s="142" t="s">
        <v>152</v>
      </c>
      <c r="AY1253" s="16" t="s">
        <v>144</v>
      </c>
      <c r="BE1253" s="143">
        <f>IF(N1253="základní",J1253,0)</f>
        <v>0</v>
      </c>
      <c r="BF1253" s="143">
        <f>IF(N1253="snížená",J1253,0)</f>
        <v>0</v>
      </c>
      <c r="BG1253" s="143">
        <f>IF(N1253="zákl. přenesená",J1253,0)</f>
        <v>0</v>
      </c>
      <c r="BH1253" s="143">
        <f>IF(N1253="sníž. přenesená",J1253,0)</f>
        <v>0</v>
      </c>
      <c r="BI1253" s="143">
        <f>IF(N1253="nulová",J1253,0)</f>
        <v>0</v>
      </c>
      <c r="BJ1253" s="16" t="s">
        <v>152</v>
      </c>
      <c r="BK1253" s="143">
        <f>ROUND(I1253*H1253,2)</f>
        <v>0</v>
      </c>
      <c r="BL1253" s="16" t="s">
        <v>240</v>
      </c>
      <c r="BM1253" s="142" t="s">
        <v>1422</v>
      </c>
    </row>
    <row r="1254" spans="2:51" s="12" customFormat="1" ht="10.2">
      <c r="B1254" s="144"/>
      <c r="D1254" s="145" t="s">
        <v>154</v>
      </c>
      <c r="E1254" s="146" t="s">
        <v>1</v>
      </c>
      <c r="F1254" s="147" t="s">
        <v>1419</v>
      </c>
      <c r="H1254" s="146" t="s">
        <v>1</v>
      </c>
      <c r="I1254" s="148"/>
      <c r="L1254" s="144"/>
      <c r="M1254" s="149"/>
      <c r="T1254" s="150"/>
      <c r="AT1254" s="146" t="s">
        <v>154</v>
      </c>
      <c r="AU1254" s="146" t="s">
        <v>152</v>
      </c>
      <c r="AV1254" s="12" t="s">
        <v>86</v>
      </c>
      <c r="AW1254" s="12" t="s">
        <v>34</v>
      </c>
      <c r="AX1254" s="12" t="s">
        <v>78</v>
      </c>
      <c r="AY1254" s="146" t="s">
        <v>144</v>
      </c>
    </row>
    <row r="1255" spans="2:51" s="12" customFormat="1" ht="10.2">
      <c r="B1255" s="144"/>
      <c r="D1255" s="145" t="s">
        <v>154</v>
      </c>
      <c r="E1255" s="146" t="s">
        <v>1</v>
      </c>
      <c r="F1255" s="147" t="s">
        <v>298</v>
      </c>
      <c r="H1255" s="146" t="s">
        <v>1</v>
      </c>
      <c r="I1255" s="148"/>
      <c r="L1255" s="144"/>
      <c r="M1255" s="149"/>
      <c r="T1255" s="150"/>
      <c r="AT1255" s="146" t="s">
        <v>154</v>
      </c>
      <c r="AU1255" s="146" t="s">
        <v>152</v>
      </c>
      <c r="AV1255" s="12" t="s">
        <v>86</v>
      </c>
      <c r="AW1255" s="12" t="s">
        <v>34</v>
      </c>
      <c r="AX1255" s="12" t="s">
        <v>78</v>
      </c>
      <c r="AY1255" s="146" t="s">
        <v>144</v>
      </c>
    </row>
    <row r="1256" spans="2:51" s="12" customFormat="1" ht="10.2">
      <c r="B1256" s="144"/>
      <c r="D1256" s="145" t="s">
        <v>154</v>
      </c>
      <c r="E1256" s="146" t="s">
        <v>1</v>
      </c>
      <c r="F1256" s="147" t="s">
        <v>472</v>
      </c>
      <c r="H1256" s="146" t="s">
        <v>1</v>
      </c>
      <c r="I1256" s="148"/>
      <c r="L1256" s="144"/>
      <c r="M1256" s="149"/>
      <c r="T1256" s="150"/>
      <c r="AT1256" s="146" t="s">
        <v>154</v>
      </c>
      <c r="AU1256" s="146" t="s">
        <v>152</v>
      </c>
      <c r="AV1256" s="12" t="s">
        <v>86</v>
      </c>
      <c r="AW1256" s="12" t="s">
        <v>34</v>
      </c>
      <c r="AX1256" s="12" t="s">
        <v>78</v>
      </c>
      <c r="AY1256" s="146" t="s">
        <v>144</v>
      </c>
    </row>
    <row r="1257" spans="2:51" s="12" customFormat="1" ht="10.2">
      <c r="B1257" s="144"/>
      <c r="D1257" s="145" t="s">
        <v>154</v>
      </c>
      <c r="E1257" s="146" t="s">
        <v>1</v>
      </c>
      <c r="F1257" s="147" t="s">
        <v>1117</v>
      </c>
      <c r="H1257" s="146" t="s">
        <v>1</v>
      </c>
      <c r="I1257" s="148"/>
      <c r="L1257" s="144"/>
      <c r="M1257" s="149"/>
      <c r="T1257" s="150"/>
      <c r="AT1257" s="146" t="s">
        <v>154</v>
      </c>
      <c r="AU1257" s="146" t="s">
        <v>152</v>
      </c>
      <c r="AV1257" s="12" t="s">
        <v>86</v>
      </c>
      <c r="AW1257" s="12" t="s">
        <v>34</v>
      </c>
      <c r="AX1257" s="12" t="s">
        <v>78</v>
      </c>
      <c r="AY1257" s="146" t="s">
        <v>144</v>
      </c>
    </row>
    <row r="1258" spans="2:51" s="13" customFormat="1" ht="10.2">
      <c r="B1258" s="151"/>
      <c r="D1258" s="145" t="s">
        <v>154</v>
      </c>
      <c r="E1258" s="152" t="s">
        <v>1</v>
      </c>
      <c r="F1258" s="153" t="s">
        <v>1151</v>
      </c>
      <c r="H1258" s="154">
        <v>17.4</v>
      </c>
      <c r="I1258" s="155"/>
      <c r="L1258" s="151"/>
      <c r="M1258" s="156"/>
      <c r="T1258" s="157"/>
      <c r="AT1258" s="152" t="s">
        <v>154</v>
      </c>
      <c r="AU1258" s="152" t="s">
        <v>152</v>
      </c>
      <c r="AV1258" s="13" t="s">
        <v>152</v>
      </c>
      <c r="AW1258" s="13" t="s">
        <v>34</v>
      </c>
      <c r="AX1258" s="13" t="s">
        <v>78</v>
      </c>
      <c r="AY1258" s="152" t="s">
        <v>144</v>
      </c>
    </row>
    <row r="1259" spans="2:51" s="12" customFormat="1" ht="10.2">
      <c r="B1259" s="144"/>
      <c r="D1259" s="145" t="s">
        <v>154</v>
      </c>
      <c r="E1259" s="146" t="s">
        <v>1</v>
      </c>
      <c r="F1259" s="147" t="s">
        <v>1116</v>
      </c>
      <c r="H1259" s="146" t="s">
        <v>1</v>
      </c>
      <c r="I1259" s="148"/>
      <c r="L1259" s="144"/>
      <c r="M1259" s="149"/>
      <c r="T1259" s="150"/>
      <c r="AT1259" s="146" t="s">
        <v>154</v>
      </c>
      <c r="AU1259" s="146" t="s">
        <v>152</v>
      </c>
      <c r="AV1259" s="12" t="s">
        <v>86</v>
      </c>
      <c r="AW1259" s="12" t="s">
        <v>34</v>
      </c>
      <c r="AX1259" s="12" t="s">
        <v>78</v>
      </c>
      <c r="AY1259" s="146" t="s">
        <v>144</v>
      </c>
    </row>
    <row r="1260" spans="2:51" s="12" customFormat="1" ht="10.2">
      <c r="B1260" s="144"/>
      <c r="D1260" s="145" t="s">
        <v>154</v>
      </c>
      <c r="E1260" s="146" t="s">
        <v>1</v>
      </c>
      <c r="F1260" s="147" t="s">
        <v>1117</v>
      </c>
      <c r="H1260" s="146" t="s">
        <v>1</v>
      </c>
      <c r="I1260" s="148"/>
      <c r="L1260" s="144"/>
      <c r="M1260" s="149"/>
      <c r="T1260" s="150"/>
      <c r="AT1260" s="146" t="s">
        <v>154</v>
      </c>
      <c r="AU1260" s="146" t="s">
        <v>152</v>
      </c>
      <c r="AV1260" s="12" t="s">
        <v>86</v>
      </c>
      <c r="AW1260" s="12" t="s">
        <v>34</v>
      </c>
      <c r="AX1260" s="12" t="s">
        <v>78</v>
      </c>
      <c r="AY1260" s="146" t="s">
        <v>144</v>
      </c>
    </row>
    <row r="1261" spans="2:51" s="13" customFormat="1" ht="10.2">
      <c r="B1261" s="151"/>
      <c r="D1261" s="145" t="s">
        <v>154</v>
      </c>
      <c r="E1261" s="152" t="s">
        <v>1</v>
      </c>
      <c r="F1261" s="153" t="s">
        <v>1118</v>
      </c>
      <c r="H1261" s="154">
        <v>58.364</v>
      </c>
      <c r="I1261" s="155"/>
      <c r="L1261" s="151"/>
      <c r="M1261" s="156"/>
      <c r="T1261" s="157"/>
      <c r="AT1261" s="152" t="s">
        <v>154</v>
      </c>
      <c r="AU1261" s="152" t="s">
        <v>152</v>
      </c>
      <c r="AV1261" s="13" t="s">
        <v>152</v>
      </c>
      <c r="AW1261" s="13" t="s">
        <v>34</v>
      </c>
      <c r="AX1261" s="13" t="s">
        <v>78</v>
      </c>
      <c r="AY1261" s="152" t="s">
        <v>144</v>
      </c>
    </row>
    <row r="1262" spans="2:51" s="12" customFormat="1" ht="10.2">
      <c r="B1262" s="144"/>
      <c r="D1262" s="145" t="s">
        <v>154</v>
      </c>
      <c r="E1262" s="146" t="s">
        <v>1</v>
      </c>
      <c r="F1262" s="147" t="s">
        <v>262</v>
      </c>
      <c r="H1262" s="146" t="s">
        <v>1</v>
      </c>
      <c r="I1262" s="148"/>
      <c r="L1262" s="144"/>
      <c r="M1262" s="149"/>
      <c r="T1262" s="150"/>
      <c r="AT1262" s="146" t="s">
        <v>154</v>
      </c>
      <c r="AU1262" s="146" t="s">
        <v>152</v>
      </c>
      <c r="AV1262" s="12" t="s">
        <v>86</v>
      </c>
      <c r="AW1262" s="12" t="s">
        <v>34</v>
      </c>
      <c r="AX1262" s="12" t="s">
        <v>78</v>
      </c>
      <c r="AY1262" s="146" t="s">
        <v>144</v>
      </c>
    </row>
    <row r="1263" spans="2:51" s="13" customFormat="1" ht="10.2">
      <c r="B1263" s="151"/>
      <c r="D1263" s="145" t="s">
        <v>154</v>
      </c>
      <c r="E1263" s="152" t="s">
        <v>1</v>
      </c>
      <c r="F1263" s="153" t="s">
        <v>1119</v>
      </c>
      <c r="H1263" s="154">
        <v>-2.51</v>
      </c>
      <c r="I1263" s="155"/>
      <c r="L1263" s="151"/>
      <c r="M1263" s="156"/>
      <c r="T1263" s="157"/>
      <c r="AT1263" s="152" t="s">
        <v>154</v>
      </c>
      <c r="AU1263" s="152" t="s">
        <v>152</v>
      </c>
      <c r="AV1263" s="13" t="s">
        <v>152</v>
      </c>
      <c r="AW1263" s="13" t="s">
        <v>34</v>
      </c>
      <c r="AX1263" s="13" t="s">
        <v>78</v>
      </c>
      <c r="AY1263" s="152" t="s">
        <v>144</v>
      </c>
    </row>
    <row r="1264" spans="2:51" s="12" customFormat="1" ht="10.2">
      <c r="B1264" s="144"/>
      <c r="D1264" s="145" t="s">
        <v>154</v>
      </c>
      <c r="E1264" s="146" t="s">
        <v>1</v>
      </c>
      <c r="F1264" s="147" t="s">
        <v>300</v>
      </c>
      <c r="H1264" s="146" t="s">
        <v>1</v>
      </c>
      <c r="I1264" s="148"/>
      <c r="L1264" s="144"/>
      <c r="M1264" s="149"/>
      <c r="T1264" s="150"/>
      <c r="AT1264" s="146" t="s">
        <v>154</v>
      </c>
      <c r="AU1264" s="146" t="s">
        <v>152</v>
      </c>
      <c r="AV1264" s="12" t="s">
        <v>86</v>
      </c>
      <c r="AW1264" s="12" t="s">
        <v>34</v>
      </c>
      <c r="AX1264" s="12" t="s">
        <v>78</v>
      </c>
      <c r="AY1264" s="146" t="s">
        <v>144</v>
      </c>
    </row>
    <row r="1265" spans="2:51" s="12" customFormat="1" ht="10.2">
      <c r="B1265" s="144"/>
      <c r="D1265" s="145" t="s">
        <v>154</v>
      </c>
      <c r="E1265" s="146" t="s">
        <v>1</v>
      </c>
      <c r="F1265" s="147" t="s">
        <v>472</v>
      </c>
      <c r="H1265" s="146" t="s">
        <v>1</v>
      </c>
      <c r="I1265" s="148"/>
      <c r="L1265" s="144"/>
      <c r="M1265" s="149"/>
      <c r="T1265" s="150"/>
      <c r="AT1265" s="146" t="s">
        <v>154</v>
      </c>
      <c r="AU1265" s="146" t="s">
        <v>152</v>
      </c>
      <c r="AV1265" s="12" t="s">
        <v>86</v>
      </c>
      <c r="AW1265" s="12" t="s">
        <v>34</v>
      </c>
      <c r="AX1265" s="12" t="s">
        <v>78</v>
      </c>
      <c r="AY1265" s="146" t="s">
        <v>144</v>
      </c>
    </row>
    <row r="1266" spans="2:51" s="12" customFormat="1" ht="10.2">
      <c r="B1266" s="144"/>
      <c r="D1266" s="145" t="s">
        <v>154</v>
      </c>
      <c r="E1266" s="146" t="s">
        <v>1</v>
      </c>
      <c r="F1266" s="147" t="s">
        <v>1120</v>
      </c>
      <c r="H1266" s="146" t="s">
        <v>1</v>
      </c>
      <c r="I1266" s="148"/>
      <c r="L1266" s="144"/>
      <c r="M1266" s="149"/>
      <c r="T1266" s="150"/>
      <c r="AT1266" s="146" t="s">
        <v>154</v>
      </c>
      <c r="AU1266" s="146" t="s">
        <v>152</v>
      </c>
      <c r="AV1266" s="12" t="s">
        <v>86</v>
      </c>
      <c r="AW1266" s="12" t="s">
        <v>34</v>
      </c>
      <c r="AX1266" s="12" t="s">
        <v>78</v>
      </c>
      <c r="AY1266" s="146" t="s">
        <v>144</v>
      </c>
    </row>
    <row r="1267" spans="2:51" s="13" customFormat="1" ht="10.2">
      <c r="B1267" s="151"/>
      <c r="D1267" s="145" t="s">
        <v>154</v>
      </c>
      <c r="E1267" s="152" t="s">
        <v>1</v>
      </c>
      <c r="F1267" s="153" t="s">
        <v>1151</v>
      </c>
      <c r="H1267" s="154">
        <v>17.4</v>
      </c>
      <c r="I1267" s="155"/>
      <c r="L1267" s="151"/>
      <c r="M1267" s="156"/>
      <c r="T1267" s="157"/>
      <c r="AT1267" s="152" t="s">
        <v>154</v>
      </c>
      <c r="AU1267" s="152" t="s">
        <v>152</v>
      </c>
      <c r="AV1267" s="13" t="s">
        <v>152</v>
      </c>
      <c r="AW1267" s="13" t="s">
        <v>34</v>
      </c>
      <c r="AX1267" s="13" t="s">
        <v>78</v>
      </c>
      <c r="AY1267" s="152" t="s">
        <v>144</v>
      </c>
    </row>
    <row r="1268" spans="2:51" s="12" customFormat="1" ht="10.2">
      <c r="B1268" s="144"/>
      <c r="D1268" s="145" t="s">
        <v>154</v>
      </c>
      <c r="E1268" s="146" t="s">
        <v>1</v>
      </c>
      <c r="F1268" s="147" t="s">
        <v>1116</v>
      </c>
      <c r="H1268" s="146" t="s">
        <v>1</v>
      </c>
      <c r="I1268" s="148"/>
      <c r="L1268" s="144"/>
      <c r="M1268" s="149"/>
      <c r="T1268" s="150"/>
      <c r="AT1268" s="146" t="s">
        <v>154</v>
      </c>
      <c r="AU1268" s="146" t="s">
        <v>152</v>
      </c>
      <c r="AV1268" s="12" t="s">
        <v>86</v>
      </c>
      <c r="AW1268" s="12" t="s">
        <v>34</v>
      </c>
      <c r="AX1268" s="12" t="s">
        <v>78</v>
      </c>
      <c r="AY1268" s="146" t="s">
        <v>144</v>
      </c>
    </row>
    <row r="1269" spans="2:51" s="12" customFormat="1" ht="10.2">
      <c r="B1269" s="144"/>
      <c r="D1269" s="145" t="s">
        <v>154</v>
      </c>
      <c r="E1269" s="146" t="s">
        <v>1</v>
      </c>
      <c r="F1269" s="147" t="s">
        <v>1120</v>
      </c>
      <c r="H1269" s="146" t="s">
        <v>1</v>
      </c>
      <c r="I1269" s="148"/>
      <c r="L1269" s="144"/>
      <c r="M1269" s="149"/>
      <c r="T1269" s="150"/>
      <c r="AT1269" s="146" t="s">
        <v>154</v>
      </c>
      <c r="AU1269" s="146" t="s">
        <v>152</v>
      </c>
      <c r="AV1269" s="12" t="s">
        <v>86</v>
      </c>
      <c r="AW1269" s="12" t="s">
        <v>34</v>
      </c>
      <c r="AX1269" s="12" t="s">
        <v>78</v>
      </c>
      <c r="AY1269" s="146" t="s">
        <v>144</v>
      </c>
    </row>
    <row r="1270" spans="2:51" s="13" customFormat="1" ht="10.2">
      <c r="B1270" s="151"/>
      <c r="D1270" s="145" t="s">
        <v>154</v>
      </c>
      <c r="E1270" s="152" t="s">
        <v>1</v>
      </c>
      <c r="F1270" s="153" t="s">
        <v>1121</v>
      </c>
      <c r="H1270" s="154">
        <v>54.093</v>
      </c>
      <c r="I1270" s="155"/>
      <c r="L1270" s="151"/>
      <c r="M1270" s="156"/>
      <c r="T1270" s="157"/>
      <c r="AT1270" s="152" t="s">
        <v>154</v>
      </c>
      <c r="AU1270" s="152" t="s">
        <v>152</v>
      </c>
      <c r="AV1270" s="13" t="s">
        <v>152</v>
      </c>
      <c r="AW1270" s="13" t="s">
        <v>34</v>
      </c>
      <c r="AX1270" s="13" t="s">
        <v>78</v>
      </c>
      <c r="AY1270" s="152" t="s">
        <v>144</v>
      </c>
    </row>
    <row r="1271" spans="2:51" s="12" customFormat="1" ht="10.2">
      <c r="B1271" s="144"/>
      <c r="D1271" s="145" t="s">
        <v>154</v>
      </c>
      <c r="E1271" s="146" t="s">
        <v>1</v>
      </c>
      <c r="F1271" s="147" t="s">
        <v>262</v>
      </c>
      <c r="H1271" s="146" t="s">
        <v>1</v>
      </c>
      <c r="I1271" s="148"/>
      <c r="L1271" s="144"/>
      <c r="M1271" s="149"/>
      <c r="T1271" s="150"/>
      <c r="AT1271" s="146" t="s">
        <v>154</v>
      </c>
      <c r="AU1271" s="146" t="s">
        <v>152</v>
      </c>
      <c r="AV1271" s="12" t="s">
        <v>86</v>
      </c>
      <c r="AW1271" s="12" t="s">
        <v>34</v>
      </c>
      <c r="AX1271" s="12" t="s">
        <v>78</v>
      </c>
      <c r="AY1271" s="146" t="s">
        <v>144</v>
      </c>
    </row>
    <row r="1272" spans="2:51" s="13" customFormat="1" ht="10.2">
      <c r="B1272" s="151"/>
      <c r="D1272" s="145" t="s">
        <v>154</v>
      </c>
      <c r="E1272" s="152" t="s">
        <v>1</v>
      </c>
      <c r="F1272" s="153" t="s">
        <v>1122</v>
      </c>
      <c r="H1272" s="154">
        <v>-3.03</v>
      </c>
      <c r="I1272" s="155"/>
      <c r="L1272" s="151"/>
      <c r="M1272" s="156"/>
      <c r="T1272" s="157"/>
      <c r="AT1272" s="152" t="s">
        <v>154</v>
      </c>
      <c r="AU1272" s="152" t="s">
        <v>152</v>
      </c>
      <c r="AV1272" s="13" t="s">
        <v>152</v>
      </c>
      <c r="AW1272" s="13" t="s">
        <v>34</v>
      </c>
      <c r="AX1272" s="13" t="s">
        <v>78</v>
      </c>
      <c r="AY1272" s="152" t="s">
        <v>144</v>
      </c>
    </row>
    <row r="1273" spans="2:51" s="12" customFormat="1" ht="10.2">
      <c r="B1273" s="144"/>
      <c r="D1273" s="145" t="s">
        <v>154</v>
      </c>
      <c r="E1273" s="146" t="s">
        <v>1</v>
      </c>
      <c r="F1273" s="147" t="s">
        <v>302</v>
      </c>
      <c r="H1273" s="146" t="s">
        <v>1</v>
      </c>
      <c r="I1273" s="148"/>
      <c r="L1273" s="144"/>
      <c r="M1273" s="149"/>
      <c r="T1273" s="150"/>
      <c r="AT1273" s="146" t="s">
        <v>154</v>
      </c>
      <c r="AU1273" s="146" t="s">
        <v>152</v>
      </c>
      <c r="AV1273" s="12" t="s">
        <v>86</v>
      </c>
      <c r="AW1273" s="12" t="s">
        <v>34</v>
      </c>
      <c r="AX1273" s="12" t="s">
        <v>78</v>
      </c>
      <c r="AY1273" s="146" t="s">
        <v>144</v>
      </c>
    </row>
    <row r="1274" spans="2:51" s="12" customFormat="1" ht="10.2">
      <c r="B1274" s="144"/>
      <c r="D1274" s="145" t="s">
        <v>154</v>
      </c>
      <c r="E1274" s="146" t="s">
        <v>1</v>
      </c>
      <c r="F1274" s="147" t="s">
        <v>472</v>
      </c>
      <c r="H1274" s="146" t="s">
        <v>1</v>
      </c>
      <c r="I1274" s="148"/>
      <c r="L1274" s="144"/>
      <c r="M1274" s="149"/>
      <c r="T1274" s="150"/>
      <c r="AT1274" s="146" t="s">
        <v>154</v>
      </c>
      <c r="AU1274" s="146" t="s">
        <v>152</v>
      </c>
      <c r="AV1274" s="12" t="s">
        <v>86</v>
      </c>
      <c r="AW1274" s="12" t="s">
        <v>34</v>
      </c>
      <c r="AX1274" s="12" t="s">
        <v>78</v>
      </c>
      <c r="AY1274" s="146" t="s">
        <v>144</v>
      </c>
    </row>
    <row r="1275" spans="2:51" s="12" customFormat="1" ht="10.2">
      <c r="B1275" s="144"/>
      <c r="D1275" s="145" t="s">
        <v>154</v>
      </c>
      <c r="E1275" s="146" t="s">
        <v>1</v>
      </c>
      <c r="F1275" s="147" t="s">
        <v>1123</v>
      </c>
      <c r="H1275" s="146" t="s">
        <v>1</v>
      </c>
      <c r="I1275" s="148"/>
      <c r="L1275" s="144"/>
      <c r="M1275" s="149"/>
      <c r="T1275" s="150"/>
      <c r="AT1275" s="146" t="s">
        <v>154</v>
      </c>
      <c r="AU1275" s="146" t="s">
        <v>152</v>
      </c>
      <c r="AV1275" s="12" t="s">
        <v>86</v>
      </c>
      <c r="AW1275" s="12" t="s">
        <v>34</v>
      </c>
      <c r="AX1275" s="12" t="s">
        <v>78</v>
      </c>
      <c r="AY1275" s="146" t="s">
        <v>144</v>
      </c>
    </row>
    <row r="1276" spans="2:51" s="13" customFormat="1" ht="10.2">
      <c r="B1276" s="151"/>
      <c r="D1276" s="145" t="s">
        <v>154</v>
      </c>
      <c r="E1276" s="152" t="s">
        <v>1</v>
      </c>
      <c r="F1276" s="153" t="s">
        <v>1151</v>
      </c>
      <c r="H1276" s="154">
        <v>17.4</v>
      </c>
      <c r="I1276" s="155"/>
      <c r="L1276" s="151"/>
      <c r="M1276" s="156"/>
      <c r="T1276" s="157"/>
      <c r="AT1276" s="152" t="s">
        <v>154</v>
      </c>
      <c r="AU1276" s="152" t="s">
        <v>152</v>
      </c>
      <c r="AV1276" s="13" t="s">
        <v>152</v>
      </c>
      <c r="AW1276" s="13" t="s">
        <v>34</v>
      </c>
      <c r="AX1276" s="13" t="s">
        <v>78</v>
      </c>
      <c r="AY1276" s="152" t="s">
        <v>144</v>
      </c>
    </row>
    <row r="1277" spans="2:51" s="12" customFormat="1" ht="10.2">
      <c r="B1277" s="144"/>
      <c r="D1277" s="145" t="s">
        <v>154</v>
      </c>
      <c r="E1277" s="146" t="s">
        <v>1</v>
      </c>
      <c r="F1277" s="147" t="s">
        <v>1116</v>
      </c>
      <c r="H1277" s="146" t="s">
        <v>1</v>
      </c>
      <c r="I1277" s="148"/>
      <c r="L1277" s="144"/>
      <c r="M1277" s="149"/>
      <c r="T1277" s="150"/>
      <c r="AT1277" s="146" t="s">
        <v>154</v>
      </c>
      <c r="AU1277" s="146" t="s">
        <v>152</v>
      </c>
      <c r="AV1277" s="12" t="s">
        <v>86</v>
      </c>
      <c r="AW1277" s="12" t="s">
        <v>34</v>
      </c>
      <c r="AX1277" s="12" t="s">
        <v>78</v>
      </c>
      <c r="AY1277" s="146" t="s">
        <v>144</v>
      </c>
    </row>
    <row r="1278" spans="2:51" s="12" customFormat="1" ht="10.2">
      <c r="B1278" s="144"/>
      <c r="D1278" s="145" t="s">
        <v>154</v>
      </c>
      <c r="E1278" s="146" t="s">
        <v>1</v>
      </c>
      <c r="F1278" s="147" t="s">
        <v>1123</v>
      </c>
      <c r="H1278" s="146" t="s">
        <v>1</v>
      </c>
      <c r="I1278" s="148"/>
      <c r="L1278" s="144"/>
      <c r="M1278" s="149"/>
      <c r="T1278" s="150"/>
      <c r="AT1278" s="146" t="s">
        <v>154</v>
      </c>
      <c r="AU1278" s="146" t="s">
        <v>152</v>
      </c>
      <c r="AV1278" s="12" t="s">
        <v>86</v>
      </c>
      <c r="AW1278" s="12" t="s">
        <v>34</v>
      </c>
      <c r="AX1278" s="12" t="s">
        <v>78</v>
      </c>
      <c r="AY1278" s="146" t="s">
        <v>144</v>
      </c>
    </row>
    <row r="1279" spans="2:51" s="13" customFormat="1" ht="10.2">
      <c r="B1279" s="151"/>
      <c r="D1279" s="145" t="s">
        <v>154</v>
      </c>
      <c r="E1279" s="152" t="s">
        <v>1</v>
      </c>
      <c r="F1279" s="153" t="s">
        <v>1121</v>
      </c>
      <c r="H1279" s="154">
        <v>54.093</v>
      </c>
      <c r="I1279" s="155"/>
      <c r="L1279" s="151"/>
      <c r="M1279" s="156"/>
      <c r="T1279" s="157"/>
      <c r="AT1279" s="152" t="s">
        <v>154</v>
      </c>
      <c r="AU1279" s="152" t="s">
        <v>152</v>
      </c>
      <c r="AV1279" s="13" t="s">
        <v>152</v>
      </c>
      <c r="AW1279" s="13" t="s">
        <v>34</v>
      </c>
      <c r="AX1279" s="13" t="s">
        <v>78</v>
      </c>
      <c r="AY1279" s="152" t="s">
        <v>144</v>
      </c>
    </row>
    <row r="1280" spans="2:51" s="12" customFormat="1" ht="10.2">
      <c r="B1280" s="144"/>
      <c r="D1280" s="145" t="s">
        <v>154</v>
      </c>
      <c r="E1280" s="146" t="s">
        <v>1</v>
      </c>
      <c r="F1280" s="147" t="s">
        <v>262</v>
      </c>
      <c r="H1280" s="146" t="s">
        <v>1</v>
      </c>
      <c r="I1280" s="148"/>
      <c r="L1280" s="144"/>
      <c r="M1280" s="149"/>
      <c r="T1280" s="150"/>
      <c r="AT1280" s="146" t="s">
        <v>154</v>
      </c>
      <c r="AU1280" s="146" t="s">
        <v>152</v>
      </c>
      <c r="AV1280" s="12" t="s">
        <v>86</v>
      </c>
      <c r="AW1280" s="12" t="s">
        <v>34</v>
      </c>
      <c r="AX1280" s="12" t="s">
        <v>78</v>
      </c>
      <c r="AY1280" s="146" t="s">
        <v>144</v>
      </c>
    </row>
    <row r="1281" spans="2:51" s="13" customFormat="1" ht="10.2">
      <c r="B1281" s="151"/>
      <c r="D1281" s="145" t="s">
        <v>154</v>
      </c>
      <c r="E1281" s="152" t="s">
        <v>1</v>
      </c>
      <c r="F1281" s="153" t="s">
        <v>1122</v>
      </c>
      <c r="H1281" s="154">
        <v>-3.03</v>
      </c>
      <c r="I1281" s="155"/>
      <c r="L1281" s="151"/>
      <c r="M1281" s="156"/>
      <c r="T1281" s="157"/>
      <c r="AT1281" s="152" t="s">
        <v>154</v>
      </c>
      <c r="AU1281" s="152" t="s">
        <v>152</v>
      </c>
      <c r="AV1281" s="13" t="s">
        <v>152</v>
      </c>
      <c r="AW1281" s="13" t="s">
        <v>34</v>
      </c>
      <c r="AX1281" s="13" t="s">
        <v>78</v>
      </c>
      <c r="AY1281" s="152" t="s">
        <v>144</v>
      </c>
    </row>
    <row r="1282" spans="2:51" s="12" customFormat="1" ht="10.2">
      <c r="B1282" s="144"/>
      <c r="D1282" s="145" t="s">
        <v>154</v>
      </c>
      <c r="E1282" s="146" t="s">
        <v>1</v>
      </c>
      <c r="F1282" s="147" t="s">
        <v>304</v>
      </c>
      <c r="H1282" s="146" t="s">
        <v>1</v>
      </c>
      <c r="I1282" s="148"/>
      <c r="L1282" s="144"/>
      <c r="M1282" s="149"/>
      <c r="T1282" s="150"/>
      <c r="AT1282" s="146" t="s">
        <v>154</v>
      </c>
      <c r="AU1282" s="146" t="s">
        <v>152</v>
      </c>
      <c r="AV1282" s="12" t="s">
        <v>86</v>
      </c>
      <c r="AW1282" s="12" t="s">
        <v>34</v>
      </c>
      <c r="AX1282" s="12" t="s">
        <v>78</v>
      </c>
      <c r="AY1282" s="146" t="s">
        <v>144</v>
      </c>
    </row>
    <row r="1283" spans="2:51" s="12" customFormat="1" ht="10.2">
      <c r="B1283" s="144"/>
      <c r="D1283" s="145" t="s">
        <v>154</v>
      </c>
      <c r="E1283" s="146" t="s">
        <v>1</v>
      </c>
      <c r="F1283" s="147" t="s">
        <v>472</v>
      </c>
      <c r="H1283" s="146" t="s">
        <v>1</v>
      </c>
      <c r="I1283" s="148"/>
      <c r="L1283" s="144"/>
      <c r="M1283" s="149"/>
      <c r="T1283" s="150"/>
      <c r="AT1283" s="146" t="s">
        <v>154</v>
      </c>
      <c r="AU1283" s="146" t="s">
        <v>152</v>
      </c>
      <c r="AV1283" s="12" t="s">
        <v>86</v>
      </c>
      <c r="AW1283" s="12" t="s">
        <v>34</v>
      </c>
      <c r="AX1283" s="12" t="s">
        <v>78</v>
      </c>
      <c r="AY1283" s="146" t="s">
        <v>144</v>
      </c>
    </row>
    <row r="1284" spans="2:51" s="12" customFormat="1" ht="10.2">
      <c r="B1284" s="144"/>
      <c r="D1284" s="145" t="s">
        <v>154</v>
      </c>
      <c r="E1284" s="146" t="s">
        <v>1</v>
      </c>
      <c r="F1284" s="147" t="s">
        <v>1124</v>
      </c>
      <c r="H1284" s="146" t="s">
        <v>1</v>
      </c>
      <c r="I1284" s="148"/>
      <c r="L1284" s="144"/>
      <c r="M1284" s="149"/>
      <c r="T1284" s="150"/>
      <c r="AT1284" s="146" t="s">
        <v>154</v>
      </c>
      <c r="AU1284" s="146" t="s">
        <v>152</v>
      </c>
      <c r="AV1284" s="12" t="s">
        <v>86</v>
      </c>
      <c r="AW1284" s="12" t="s">
        <v>34</v>
      </c>
      <c r="AX1284" s="12" t="s">
        <v>78</v>
      </c>
      <c r="AY1284" s="146" t="s">
        <v>144</v>
      </c>
    </row>
    <row r="1285" spans="2:51" s="13" customFormat="1" ht="10.2">
      <c r="B1285" s="151"/>
      <c r="D1285" s="145" t="s">
        <v>154</v>
      </c>
      <c r="E1285" s="152" t="s">
        <v>1</v>
      </c>
      <c r="F1285" s="153" t="s">
        <v>1151</v>
      </c>
      <c r="H1285" s="154">
        <v>17.4</v>
      </c>
      <c r="I1285" s="155"/>
      <c r="L1285" s="151"/>
      <c r="M1285" s="156"/>
      <c r="T1285" s="157"/>
      <c r="AT1285" s="152" t="s">
        <v>154</v>
      </c>
      <c r="AU1285" s="152" t="s">
        <v>152</v>
      </c>
      <c r="AV1285" s="13" t="s">
        <v>152</v>
      </c>
      <c r="AW1285" s="13" t="s">
        <v>34</v>
      </c>
      <c r="AX1285" s="13" t="s">
        <v>78</v>
      </c>
      <c r="AY1285" s="152" t="s">
        <v>144</v>
      </c>
    </row>
    <row r="1286" spans="2:51" s="12" customFormat="1" ht="10.2">
      <c r="B1286" s="144"/>
      <c r="D1286" s="145" t="s">
        <v>154</v>
      </c>
      <c r="E1286" s="146" t="s">
        <v>1</v>
      </c>
      <c r="F1286" s="147" t="s">
        <v>1116</v>
      </c>
      <c r="H1286" s="146" t="s">
        <v>1</v>
      </c>
      <c r="I1286" s="148"/>
      <c r="L1286" s="144"/>
      <c r="M1286" s="149"/>
      <c r="T1286" s="150"/>
      <c r="AT1286" s="146" t="s">
        <v>154</v>
      </c>
      <c r="AU1286" s="146" t="s">
        <v>152</v>
      </c>
      <c r="AV1286" s="12" t="s">
        <v>86</v>
      </c>
      <c r="AW1286" s="12" t="s">
        <v>34</v>
      </c>
      <c r="AX1286" s="12" t="s">
        <v>78</v>
      </c>
      <c r="AY1286" s="146" t="s">
        <v>144</v>
      </c>
    </row>
    <row r="1287" spans="2:51" s="12" customFormat="1" ht="10.2">
      <c r="B1287" s="144"/>
      <c r="D1287" s="145" t="s">
        <v>154</v>
      </c>
      <c r="E1287" s="146" t="s">
        <v>1</v>
      </c>
      <c r="F1287" s="147" t="s">
        <v>1124</v>
      </c>
      <c r="H1287" s="146" t="s">
        <v>1</v>
      </c>
      <c r="I1287" s="148"/>
      <c r="L1287" s="144"/>
      <c r="M1287" s="149"/>
      <c r="T1287" s="150"/>
      <c r="AT1287" s="146" t="s">
        <v>154</v>
      </c>
      <c r="AU1287" s="146" t="s">
        <v>152</v>
      </c>
      <c r="AV1287" s="12" t="s">
        <v>86</v>
      </c>
      <c r="AW1287" s="12" t="s">
        <v>34</v>
      </c>
      <c r="AX1287" s="12" t="s">
        <v>78</v>
      </c>
      <c r="AY1287" s="146" t="s">
        <v>144</v>
      </c>
    </row>
    <row r="1288" spans="2:51" s="13" customFormat="1" ht="10.2">
      <c r="B1288" s="151"/>
      <c r="D1288" s="145" t="s">
        <v>154</v>
      </c>
      <c r="E1288" s="152" t="s">
        <v>1</v>
      </c>
      <c r="F1288" s="153" t="s">
        <v>1121</v>
      </c>
      <c r="H1288" s="154">
        <v>54.093</v>
      </c>
      <c r="I1288" s="155"/>
      <c r="L1288" s="151"/>
      <c r="M1288" s="156"/>
      <c r="T1288" s="157"/>
      <c r="AT1288" s="152" t="s">
        <v>154</v>
      </c>
      <c r="AU1288" s="152" t="s">
        <v>152</v>
      </c>
      <c r="AV1288" s="13" t="s">
        <v>152</v>
      </c>
      <c r="AW1288" s="13" t="s">
        <v>34</v>
      </c>
      <c r="AX1288" s="13" t="s">
        <v>78</v>
      </c>
      <c r="AY1288" s="152" t="s">
        <v>144</v>
      </c>
    </row>
    <row r="1289" spans="2:51" s="12" customFormat="1" ht="10.2">
      <c r="B1289" s="144"/>
      <c r="D1289" s="145" t="s">
        <v>154</v>
      </c>
      <c r="E1289" s="146" t="s">
        <v>1</v>
      </c>
      <c r="F1289" s="147" t="s">
        <v>262</v>
      </c>
      <c r="H1289" s="146" t="s">
        <v>1</v>
      </c>
      <c r="I1289" s="148"/>
      <c r="L1289" s="144"/>
      <c r="M1289" s="149"/>
      <c r="T1289" s="150"/>
      <c r="AT1289" s="146" t="s">
        <v>154</v>
      </c>
      <c r="AU1289" s="146" t="s">
        <v>152</v>
      </c>
      <c r="AV1289" s="12" t="s">
        <v>86</v>
      </c>
      <c r="AW1289" s="12" t="s">
        <v>34</v>
      </c>
      <c r="AX1289" s="12" t="s">
        <v>78</v>
      </c>
      <c r="AY1289" s="146" t="s">
        <v>144</v>
      </c>
    </row>
    <row r="1290" spans="2:51" s="13" customFormat="1" ht="10.2">
      <c r="B1290" s="151"/>
      <c r="D1290" s="145" t="s">
        <v>154</v>
      </c>
      <c r="E1290" s="152" t="s">
        <v>1</v>
      </c>
      <c r="F1290" s="153" t="s">
        <v>1122</v>
      </c>
      <c r="H1290" s="154">
        <v>-3.03</v>
      </c>
      <c r="I1290" s="155"/>
      <c r="L1290" s="151"/>
      <c r="M1290" s="156"/>
      <c r="T1290" s="157"/>
      <c r="AT1290" s="152" t="s">
        <v>154</v>
      </c>
      <c r="AU1290" s="152" t="s">
        <v>152</v>
      </c>
      <c r="AV1290" s="13" t="s">
        <v>152</v>
      </c>
      <c r="AW1290" s="13" t="s">
        <v>34</v>
      </c>
      <c r="AX1290" s="13" t="s">
        <v>78</v>
      </c>
      <c r="AY1290" s="152" t="s">
        <v>144</v>
      </c>
    </row>
    <row r="1291" spans="2:51" s="12" customFormat="1" ht="10.2">
      <c r="B1291" s="144"/>
      <c r="D1291" s="145" t="s">
        <v>154</v>
      </c>
      <c r="E1291" s="146" t="s">
        <v>1</v>
      </c>
      <c r="F1291" s="147" t="s">
        <v>306</v>
      </c>
      <c r="H1291" s="146" t="s">
        <v>1</v>
      </c>
      <c r="I1291" s="148"/>
      <c r="L1291" s="144"/>
      <c r="M1291" s="149"/>
      <c r="T1291" s="150"/>
      <c r="AT1291" s="146" t="s">
        <v>154</v>
      </c>
      <c r="AU1291" s="146" t="s">
        <v>152</v>
      </c>
      <c r="AV1291" s="12" t="s">
        <v>86</v>
      </c>
      <c r="AW1291" s="12" t="s">
        <v>34</v>
      </c>
      <c r="AX1291" s="12" t="s">
        <v>78</v>
      </c>
      <c r="AY1291" s="146" t="s">
        <v>144</v>
      </c>
    </row>
    <row r="1292" spans="2:51" s="12" customFormat="1" ht="10.2">
      <c r="B1292" s="144"/>
      <c r="D1292" s="145" t="s">
        <v>154</v>
      </c>
      <c r="E1292" s="146" t="s">
        <v>1</v>
      </c>
      <c r="F1292" s="147" t="s">
        <v>472</v>
      </c>
      <c r="H1292" s="146" t="s">
        <v>1</v>
      </c>
      <c r="I1292" s="148"/>
      <c r="L1292" s="144"/>
      <c r="M1292" s="149"/>
      <c r="T1292" s="150"/>
      <c r="AT1292" s="146" t="s">
        <v>154</v>
      </c>
      <c r="AU1292" s="146" t="s">
        <v>152</v>
      </c>
      <c r="AV1292" s="12" t="s">
        <v>86</v>
      </c>
      <c r="AW1292" s="12" t="s">
        <v>34</v>
      </c>
      <c r="AX1292" s="12" t="s">
        <v>78</v>
      </c>
      <c r="AY1292" s="146" t="s">
        <v>144</v>
      </c>
    </row>
    <row r="1293" spans="2:51" s="12" customFormat="1" ht="10.2">
      <c r="B1293" s="144"/>
      <c r="D1293" s="145" t="s">
        <v>154</v>
      </c>
      <c r="E1293" s="146" t="s">
        <v>1</v>
      </c>
      <c r="F1293" s="147" t="s">
        <v>1125</v>
      </c>
      <c r="H1293" s="146" t="s">
        <v>1</v>
      </c>
      <c r="I1293" s="148"/>
      <c r="L1293" s="144"/>
      <c r="M1293" s="149"/>
      <c r="T1293" s="150"/>
      <c r="AT1293" s="146" t="s">
        <v>154</v>
      </c>
      <c r="AU1293" s="146" t="s">
        <v>152</v>
      </c>
      <c r="AV1293" s="12" t="s">
        <v>86</v>
      </c>
      <c r="AW1293" s="12" t="s">
        <v>34</v>
      </c>
      <c r="AX1293" s="12" t="s">
        <v>78</v>
      </c>
      <c r="AY1293" s="146" t="s">
        <v>144</v>
      </c>
    </row>
    <row r="1294" spans="2:51" s="13" customFormat="1" ht="10.2">
      <c r="B1294" s="151"/>
      <c r="D1294" s="145" t="s">
        <v>154</v>
      </c>
      <c r="E1294" s="152" t="s">
        <v>1</v>
      </c>
      <c r="F1294" s="153" t="s">
        <v>1151</v>
      </c>
      <c r="H1294" s="154">
        <v>17.4</v>
      </c>
      <c r="I1294" s="155"/>
      <c r="L1294" s="151"/>
      <c r="M1294" s="156"/>
      <c r="T1294" s="157"/>
      <c r="AT1294" s="152" t="s">
        <v>154</v>
      </c>
      <c r="AU1294" s="152" t="s">
        <v>152</v>
      </c>
      <c r="AV1294" s="13" t="s">
        <v>152</v>
      </c>
      <c r="AW1294" s="13" t="s">
        <v>34</v>
      </c>
      <c r="AX1294" s="13" t="s">
        <v>78</v>
      </c>
      <c r="AY1294" s="152" t="s">
        <v>144</v>
      </c>
    </row>
    <row r="1295" spans="2:51" s="12" customFormat="1" ht="10.2">
      <c r="B1295" s="144"/>
      <c r="D1295" s="145" t="s">
        <v>154</v>
      </c>
      <c r="E1295" s="146" t="s">
        <v>1</v>
      </c>
      <c r="F1295" s="147" t="s">
        <v>1116</v>
      </c>
      <c r="H1295" s="146" t="s">
        <v>1</v>
      </c>
      <c r="I1295" s="148"/>
      <c r="L1295" s="144"/>
      <c r="M1295" s="149"/>
      <c r="T1295" s="150"/>
      <c r="AT1295" s="146" t="s">
        <v>154</v>
      </c>
      <c r="AU1295" s="146" t="s">
        <v>152</v>
      </c>
      <c r="AV1295" s="12" t="s">
        <v>86</v>
      </c>
      <c r="AW1295" s="12" t="s">
        <v>34</v>
      </c>
      <c r="AX1295" s="12" t="s">
        <v>78</v>
      </c>
      <c r="AY1295" s="146" t="s">
        <v>144</v>
      </c>
    </row>
    <row r="1296" spans="2:51" s="12" customFormat="1" ht="10.2">
      <c r="B1296" s="144"/>
      <c r="D1296" s="145" t="s">
        <v>154</v>
      </c>
      <c r="E1296" s="146" t="s">
        <v>1</v>
      </c>
      <c r="F1296" s="147" t="s">
        <v>1125</v>
      </c>
      <c r="H1296" s="146" t="s">
        <v>1</v>
      </c>
      <c r="I1296" s="148"/>
      <c r="L1296" s="144"/>
      <c r="M1296" s="149"/>
      <c r="T1296" s="150"/>
      <c r="AT1296" s="146" t="s">
        <v>154</v>
      </c>
      <c r="AU1296" s="146" t="s">
        <v>152</v>
      </c>
      <c r="AV1296" s="12" t="s">
        <v>86</v>
      </c>
      <c r="AW1296" s="12" t="s">
        <v>34</v>
      </c>
      <c r="AX1296" s="12" t="s">
        <v>78</v>
      </c>
      <c r="AY1296" s="146" t="s">
        <v>144</v>
      </c>
    </row>
    <row r="1297" spans="2:51" s="13" customFormat="1" ht="10.2">
      <c r="B1297" s="151"/>
      <c r="D1297" s="145" t="s">
        <v>154</v>
      </c>
      <c r="E1297" s="152" t="s">
        <v>1</v>
      </c>
      <c r="F1297" s="153" t="s">
        <v>1121</v>
      </c>
      <c r="H1297" s="154">
        <v>54.093</v>
      </c>
      <c r="I1297" s="155"/>
      <c r="L1297" s="151"/>
      <c r="M1297" s="156"/>
      <c r="T1297" s="157"/>
      <c r="AT1297" s="152" t="s">
        <v>154</v>
      </c>
      <c r="AU1297" s="152" t="s">
        <v>152</v>
      </c>
      <c r="AV1297" s="13" t="s">
        <v>152</v>
      </c>
      <c r="AW1297" s="13" t="s">
        <v>34</v>
      </c>
      <c r="AX1297" s="13" t="s">
        <v>78</v>
      </c>
      <c r="AY1297" s="152" t="s">
        <v>144</v>
      </c>
    </row>
    <row r="1298" spans="2:51" s="12" customFormat="1" ht="10.2">
      <c r="B1298" s="144"/>
      <c r="D1298" s="145" t="s">
        <v>154</v>
      </c>
      <c r="E1298" s="146" t="s">
        <v>1</v>
      </c>
      <c r="F1298" s="147" t="s">
        <v>262</v>
      </c>
      <c r="H1298" s="146" t="s">
        <v>1</v>
      </c>
      <c r="I1298" s="148"/>
      <c r="L1298" s="144"/>
      <c r="M1298" s="149"/>
      <c r="T1298" s="150"/>
      <c r="AT1298" s="146" t="s">
        <v>154</v>
      </c>
      <c r="AU1298" s="146" t="s">
        <v>152</v>
      </c>
      <c r="AV1298" s="12" t="s">
        <v>86</v>
      </c>
      <c r="AW1298" s="12" t="s">
        <v>34</v>
      </c>
      <c r="AX1298" s="12" t="s">
        <v>78</v>
      </c>
      <c r="AY1298" s="146" t="s">
        <v>144</v>
      </c>
    </row>
    <row r="1299" spans="2:51" s="13" customFormat="1" ht="10.2">
      <c r="B1299" s="151"/>
      <c r="D1299" s="145" t="s">
        <v>154</v>
      </c>
      <c r="E1299" s="152" t="s">
        <v>1</v>
      </c>
      <c r="F1299" s="153" t="s">
        <v>1122</v>
      </c>
      <c r="H1299" s="154">
        <v>-3.03</v>
      </c>
      <c r="I1299" s="155"/>
      <c r="L1299" s="151"/>
      <c r="M1299" s="156"/>
      <c r="T1299" s="157"/>
      <c r="AT1299" s="152" t="s">
        <v>154</v>
      </c>
      <c r="AU1299" s="152" t="s">
        <v>152</v>
      </c>
      <c r="AV1299" s="13" t="s">
        <v>152</v>
      </c>
      <c r="AW1299" s="13" t="s">
        <v>34</v>
      </c>
      <c r="AX1299" s="13" t="s">
        <v>78</v>
      </c>
      <c r="AY1299" s="152" t="s">
        <v>144</v>
      </c>
    </row>
    <row r="1300" spans="2:51" s="12" customFormat="1" ht="10.2">
      <c r="B1300" s="144"/>
      <c r="D1300" s="145" t="s">
        <v>154</v>
      </c>
      <c r="E1300" s="146" t="s">
        <v>1</v>
      </c>
      <c r="F1300" s="147" t="s">
        <v>294</v>
      </c>
      <c r="H1300" s="146" t="s">
        <v>1</v>
      </c>
      <c r="I1300" s="148"/>
      <c r="L1300" s="144"/>
      <c r="M1300" s="149"/>
      <c r="T1300" s="150"/>
      <c r="AT1300" s="146" t="s">
        <v>154</v>
      </c>
      <c r="AU1300" s="146" t="s">
        <v>152</v>
      </c>
      <c r="AV1300" s="12" t="s">
        <v>86</v>
      </c>
      <c r="AW1300" s="12" t="s">
        <v>34</v>
      </c>
      <c r="AX1300" s="12" t="s">
        <v>78</v>
      </c>
      <c r="AY1300" s="146" t="s">
        <v>144</v>
      </c>
    </row>
    <row r="1301" spans="2:51" s="12" customFormat="1" ht="10.2">
      <c r="B1301" s="144"/>
      <c r="D1301" s="145" t="s">
        <v>154</v>
      </c>
      <c r="E1301" s="146" t="s">
        <v>1</v>
      </c>
      <c r="F1301" s="147" t="s">
        <v>472</v>
      </c>
      <c r="H1301" s="146" t="s">
        <v>1</v>
      </c>
      <c r="I1301" s="148"/>
      <c r="L1301" s="144"/>
      <c r="M1301" s="149"/>
      <c r="T1301" s="150"/>
      <c r="AT1301" s="146" t="s">
        <v>154</v>
      </c>
      <c r="AU1301" s="146" t="s">
        <v>152</v>
      </c>
      <c r="AV1301" s="12" t="s">
        <v>86</v>
      </c>
      <c r="AW1301" s="12" t="s">
        <v>34</v>
      </c>
      <c r="AX1301" s="12" t="s">
        <v>78</v>
      </c>
      <c r="AY1301" s="146" t="s">
        <v>144</v>
      </c>
    </row>
    <row r="1302" spans="2:51" s="12" customFormat="1" ht="10.2">
      <c r="B1302" s="144"/>
      <c r="D1302" s="145" t="s">
        <v>154</v>
      </c>
      <c r="E1302" s="146" t="s">
        <v>1</v>
      </c>
      <c r="F1302" s="147" t="s">
        <v>1126</v>
      </c>
      <c r="H1302" s="146" t="s">
        <v>1</v>
      </c>
      <c r="I1302" s="148"/>
      <c r="L1302" s="144"/>
      <c r="M1302" s="149"/>
      <c r="T1302" s="150"/>
      <c r="AT1302" s="146" t="s">
        <v>154</v>
      </c>
      <c r="AU1302" s="146" t="s">
        <v>152</v>
      </c>
      <c r="AV1302" s="12" t="s">
        <v>86</v>
      </c>
      <c r="AW1302" s="12" t="s">
        <v>34</v>
      </c>
      <c r="AX1302" s="12" t="s">
        <v>78</v>
      </c>
      <c r="AY1302" s="146" t="s">
        <v>144</v>
      </c>
    </row>
    <row r="1303" spans="2:51" s="13" customFormat="1" ht="10.2">
      <c r="B1303" s="151"/>
      <c r="D1303" s="145" t="s">
        <v>154</v>
      </c>
      <c r="E1303" s="152" t="s">
        <v>1</v>
      </c>
      <c r="F1303" s="153" t="s">
        <v>1152</v>
      </c>
      <c r="H1303" s="154">
        <v>17.9</v>
      </c>
      <c r="I1303" s="155"/>
      <c r="L1303" s="151"/>
      <c r="M1303" s="156"/>
      <c r="T1303" s="157"/>
      <c r="AT1303" s="152" t="s">
        <v>154</v>
      </c>
      <c r="AU1303" s="152" t="s">
        <v>152</v>
      </c>
      <c r="AV1303" s="13" t="s">
        <v>152</v>
      </c>
      <c r="AW1303" s="13" t="s">
        <v>34</v>
      </c>
      <c r="AX1303" s="13" t="s">
        <v>78</v>
      </c>
      <c r="AY1303" s="152" t="s">
        <v>144</v>
      </c>
    </row>
    <row r="1304" spans="2:51" s="12" customFormat="1" ht="10.2">
      <c r="B1304" s="144"/>
      <c r="D1304" s="145" t="s">
        <v>154</v>
      </c>
      <c r="E1304" s="146" t="s">
        <v>1</v>
      </c>
      <c r="F1304" s="147" t="s">
        <v>1116</v>
      </c>
      <c r="H1304" s="146" t="s">
        <v>1</v>
      </c>
      <c r="I1304" s="148"/>
      <c r="L1304" s="144"/>
      <c r="M1304" s="149"/>
      <c r="T1304" s="150"/>
      <c r="AT1304" s="146" t="s">
        <v>154</v>
      </c>
      <c r="AU1304" s="146" t="s">
        <v>152</v>
      </c>
      <c r="AV1304" s="12" t="s">
        <v>86</v>
      </c>
      <c r="AW1304" s="12" t="s">
        <v>34</v>
      </c>
      <c r="AX1304" s="12" t="s">
        <v>78</v>
      </c>
      <c r="AY1304" s="146" t="s">
        <v>144</v>
      </c>
    </row>
    <row r="1305" spans="2:51" s="12" customFormat="1" ht="10.2">
      <c r="B1305" s="144"/>
      <c r="D1305" s="145" t="s">
        <v>154</v>
      </c>
      <c r="E1305" s="146" t="s">
        <v>1</v>
      </c>
      <c r="F1305" s="147" t="s">
        <v>1126</v>
      </c>
      <c r="H1305" s="146" t="s">
        <v>1</v>
      </c>
      <c r="I1305" s="148"/>
      <c r="L1305" s="144"/>
      <c r="M1305" s="149"/>
      <c r="T1305" s="150"/>
      <c r="AT1305" s="146" t="s">
        <v>154</v>
      </c>
      <c r="AU1305" s="146" t="s">
        <v>152</v>
      </c>
      <c r="AV1305" s="12" t="s">
        <v>86</v>
      </c>
      <c r="AW1305" s="12" t="s">
        <v>34</v>
      </c>
      <c r="AX1305" s="12" t="s">
        <v>78</v>
      </c>
      <c r="AY1305" s="146" t="s">
        <v>144</v>
      </c>
    </row>
    <row r="1306" spans="2:51" s="13" customFormat="1" ht="10.2">
      <c r="B1306" s="151"/>
      <c r="D1306" s="145" t="s">
        <v>154</v>
      </c>
      <c r="E1306" s="152" t="s">
        <v>1</v>
      </c>
      <c r="F1306" s="153" t="s">
        <v>1127</v>
      </c>
      <c r="H1306" s="154">
        <v>54.226</v>
      </c>
      <c r="I1306" s="155"/>
      <c r="L1306" s="151"/>
      <c r="M1306" s="156"/>
      <c r="T1306" s="157"/>
      <c r="AT1306" s="152" t="s">
        <v>154</v>
      </c>
      <c r="AU1306" s="152" t="s">
        <v>152</v>
      </c>
      <c r="AV1306" s="13" t="s">
        <v>152</v>
      </c>
      <c r="AW1306" s="13" t="s">
        <v>34</v>
      </c>
      <c r="AX1306" s="13" t="s">
        <v>78</v>
      </c>
      <c r="AY1306" s="152" t="s">
        <v>144</v>
      </c>
    </row>
    <row r="1307" spans="2:51" s="12" customFormat="1" ht="10.2">
      <c r="B1307" s="144"/>
      <c r="D1307" s="145" t="s">
        <v>154</v>
      </c>
      <c r="E1307" s="146" t="s">
        <v>1</v>
      </c>
      <c r="F1307" s="147" t="s">
        <v>262</v>
      </c>
      <c r="H1307" s="146" t="s">
        <v>1</v>
      </c>
      <c r="I1307" s="148"/>
      <c r="L1307" s="144"/>
      <c r="M1307" s="149"/>
      <c r="T1307" s="150"/>
      <c r="AT1307" s="146" t="s">
        <v>154</v>
      </c>
      <c r="AU1307" s="146" t="s">
        <v>152</v>
      </c>
      <c r="AV1307" s="12" t="s">
        <v>86</v>
      </c>
      <c r="AW1307" s="12" t="s">
        <v>34</v>
      </c>
      <c r="AX1307" s="12" t="s">
        <v>78</v>
      </c>
      <c r="AY1307" s="146" t="s">
        <v>144</v>
      </c>
    </row>
    <row r="1308" spans="2:51" s="13" customFormat="1" ht="10.2">
      <c r="B1308" s="151"/>
      <c r="D1308" s="145" t="s">
        <v>154</v>
      </c>
      <c r="E1308" s="152" t="s">
        <v>1</v>
      </c>
      <c r="F1308" s="153" t="s">
        <v>1122</v>
      </c>
      <c r="H1308" s="154">
        <v>-3.03</v>
      </c>
      <c r="I1308" s="155"/>
      <c r="L1308" s="151"/>
      <c r="M1308" s="156"/>
      <c r="T1308" s="157"/>
      <c r="AT1308" s="152" t="s">
        <v>154</v>
      </c>
      <c r="AU1308" s="152" t="s">
        <v>152</v>
      </c>
      <c r="AV1308" s="13" t="s">
        <v>152</v>
      </c>
      <c r="AW1308" s="13" t="s">
        <v>34</v>
      </c>
      <c r="AX1308" s="13" t="s">
        <v>78</v>
      </c>
      <c r="AY1308" s="152" t="s">
        <v>144</v>
      </c>
    </row>
    <row r="1309" spans="2:51" s="14" customFormat="1" ht="10.2">
      <c r="B1309" s="158"/>
      <c r="D1309" s="145" t="s">
        <v>154</v>
      </c>
      <c r="E1309" s="159" t="s">
        <v>1</v>
      </c>
      <c r="F1309" s="160" t="s">
        <v>158</v>
      </c>
      <c r="H1309" s="161">
        <v>416.2020000000001</v>
      </c>
      <c r="I1309" s="162"/>
      <c r="L1309" s="158"/>
      <c r="M1309" s="163"/>
      <c r="T1309" s="164"/>
      <c r="AT1309" s="159" t="s">
        <v>154</v>
      </c>
      <c r="AU1309" s="159" t="s">
        <v>152</v>
      </c>
      <c r="AV1309" s="14" t="s">
        <v>151</v>
      </c>
      <c r="AW1309" s="14" t="s">
        <v>34</v>
      </c>
      <c r="AX1309" s="14" t="s">
        <v>86</v>
      </c>
      <c r="AY1309" s="159" t="s">
        <v>144</v>
      </c>
    </row>
    <row r="1310" spans="2:65" s="1" customFormat="1" ht="24.15" customHeight="1">
      <c r="B1310" s="31"/>
      <c r="C1310" s="131" t="s">
        <v>396</v>
      </c>
      <c r="D1310" s="131" t="s">
        <v>146</v>
      </c>
      <c r="E1310" s="132" t="s">
        <v>1423</v>
      </c>
      <c r="F1310" s="133" t="s">
        <v>1424</v>
      </c>
      <c r="G1310" s="134" t="s">
        <v>149</v>
      </c>
      <c r="H1310" s="135">
        <v>1371.699</v>
      </c>
      <c r="I1310" s="136"/>
      <c r="J1310" s="137">
        <f>ROUND(I1310*H1310,2)</f>
        <v>0</v>
      </c>
      <c r="K1310" s="133" t="s">
        <v>150</v>
      </c>
      <c r="L1310" s="31"/>
      <c r="M1310" s="138" t="s">
        <v>1</v>
      </c>
      <c r="N1310" s="139" t="s">
        <v>44</v>
      </c>
      <c r="P1310" s="140">
        <f>O1310*H1310</f>
        <v>0</v>
      </c>
      <c r="Q1310" s="140">
        <v>3.64E-05</v>
      </c>
      <c r="R1310" s="140">
        <f>Q1310*H1310</f>
        <v>0.049929843599999996</v>
      </c>
      <c r="S1310" s="140">
        <v>0</v>
      </c>
      <c r="T1310" s="141">
        <f>S1310*H1310</f>
        <v>0</v>
      </c>
      <c r="AR1310" s="142" t="s">
        <v>240</v>
      </c>
      <c r="AT1310" s="142" t="s">
        <v>146</v>
      </c>
      <c r="AU1310" s="142" t="s">
        <v>152</v>
      </c>
      <c r="AY1310" s="16" t="s">
        <v>144</v>
      </c>
      <c r="BE1310" s="143">
        <f>IF(N1310="základní",J1310,0)</f>
        <v>0</v>
      </c>
      <c r="BF1310" s="143">
        <f>IF(N1310="snížená",J1310,0)</f>
        <v>0</v>
      </c>
      <c r="BG1310" s="143">
        <f>IF(N1310="zákl. přenesená",J1310,0)</f>
        <v>0</v>
      </c>
      <c r="BH1310" s="143">
        <f>IF(N1310="sníž. přenesená",J1310,0)</f>
        <v>0</v>
      </c>
      <c r="BI1310" s="143">
        <f>IF(N1310="nulová",J1310,0)</f>
        <v>0</v>
      </c>
      <c r="BJ1310" s="16" t="s">
        <v>152</v>
      </c>
      <c r="BK1310" s="143">
        <f>ROUND(I1310*H1310,2)</f>
        <v>0</v>
      </c>
      <c r="BL1310" s="16" t="s">
        <v>240</v>
      </c>
      <c r="BM1310" s="142" t="s">
        <v>1425</v>
      </c>
    </row>
    <row r="1311" spans="2:51" s="12" customFormat="1" ht="10.2">
      <c r="B1311" s="144"/>
      <c r="D1311" s="145" t="s">
        <v>154</v>
      </c>
      <c r="E1311" s="146" t="s">
        <v>1</v>
      </c>
      <c r="F1311" s="147" t="s">
        <v>1426</v>
      </c>
      <c r="H1311" s="146" t="s">
        <v>1</v>
      </c>
      <c r="I1311" s="148"/>
      <c r="L1311" s="144"/>
      <c r="M1311" s="149"/>
      <c r="T1311" s="150"/>
      <c r="AT1311" s="146" t="s">
        <v>154</v>
      </c>
      <c r="AU1311" s="146" t="s">
        <v>152</v>
      </c>
      <c r="AV1311" s="12" t="s">
        <v>86</v>
      </c>
      <c r="AW1311" s="12" t="s">
        <v>34</v>
      </c>
      <c r="AX1311" s="12" t="s">
        <v>78</v>
      </c>
      <c r="AY1311" s="146" t="s">
        <v>144</v>
      </c>
    </row>
    <row r="1312" spans="2:51" s="13" customFormat="1" ht="10.2">
      <c r="B1312" s="151"/>
      <c r="D1312" s="145" t="s">
        <v>154</v>
      </c>
      <c r="E1312" s="152" t="s">
        <v>1</v>
      </c>
      <c r="F1312" s="153" t="s">
        <v>1427</v>
      </c>
      <c r="H1312" s="154">
        <v>1371.699</v>
      </c>
      <c r="I1312" s="155"/>
      <c r="L1312" s="151"/>
      <c r="M1312" s="156"/>
      <c r="T1312" s="157"/>
      <c r="AT1312" s="152" t="s">
        <v>154</v>
      </c>
      <c r="AU1312" s="152" t="s">
        <v>152</v>
      </c>
      <c r="AV1312" s="13" t="s">
        <v>152</v>
      </c>
      <c r="AW1312" s="13" t="s">
        <v>34</v>
      </c>
      <c r="AX1312" s="13" t="s">
        <v>78</v>
      </c>
      <c r="AY1312" s="152" t="s">
        <v>144</v>
      </c>
    </row>
    <row r="1313" spans="2:51" s="14" customFormat="1" ht="10.2">
      <c r="B1313" s="158"/>
      <c r="D1313" s="145" t="s">
        <v>154</v>
      </c>
      <c r="E1313" s="159" t="s">
        <v>1</v>
      </c>
      <c r="F1313" s="160" t="s">
        <v>158</v>
      </c>
      <c r="H1313" s="161">
        <v>1371.699</v>
      </c>
      <c r="I1313" s="162"/>
      <c r="L1313" s="158"/>
      <c r="M1313" s="163"/>
      <c r="T1313" s="164"/>
      <c r="AT1313" s="159" t="s">
        <v>154</v>
      </c>
      <c r="AU1313" s="159" t="s">
        <v>152</v>
      </c>
      <c r="AV1313" s="14" t="s">
        <v>151</v>
      </c>
      <c r="AW1313" s="14" t="s">
        <v>34</v>
      </c>
      <c r="AX1313" s="14" t="s">
        <v>86</v>
      </c>
      <c r="AY1313" s="159" t="s">
        <v>144</v>
      </c>
    </row>
    <row r="1314" spans="2:65" s="1" customFormat="1" ht="24.15" customHeight="1">
      <c r="B1314" s="31"/>
      <c r="C1314" s="131" t="s">
        <v>419</v>
      </c>
      <c r="D1314" s="131" t="s">
        <v>146</v>
      </c>
      <c r="E1314" s="132" t="s">
        <v>1428</v>
      </c>
      <c r="F1314" s="133" t="s">
        <v>1429</v>
      </c>
      <c r="G1314" s="134" t="s">
        <v>149</v>
      </c>
      <c r="H1314" s="135">
        <v>405.648</v>
      </c>
      <c r="I1314" s="136"/>
      <c r="J1314" s="137">
        <f>ROUND(I1314*H1314,2)</f>
        <v>0</v>
      </c>
      <c r="K1314" s="133" t="s">
        <v>150</v>
      </c>
      <c r="L1314" s="31"/>
      <c r="M1314" s="138" t="s">
        <v>1</v>
      </c>
      <c r="N1314" s="139" t="s">
        <v>44</v>
      </c>
      <c r="P1314" s="140">
        <f>O1314*H1314</f>
        <v>0</v>
      </c>
      <c r="Q1314" s="140">
        <v>0.00892671</v>
      </c>
      <c r="R1314" s="140">
        <f>Q1314*H1314</f>
        <v>3.62110205808</v>
      </c>
      <c r="S1314" s="140">
        <v>0</v>
      </c>
      <c r="T1314" s="141">
        <f>S1314*H1314</f>
        <v>0</v>
      </c>
      <c r="AR1314" s="142" t="s">
        <v>240</v>
      </c>
      <c r="AT1314" s="142" t="s">
        <v>146</v>
      </c>
      <c r="AU1314" s="142" t="s">
        <v>152</v>
      </c>
      <c r="AY1314" s="16" t="s">
        <v>144</v>
      </c>
      <c r="BE1314" s="143">
        <f>IF(N1314="základní",J1314,0)</f>
        <v>0</v>
      </c>
      <c r="BF1314" s="143">
        <f>IF(N1314="snížená",J1314,0)</f>
        <v>0</v>
      </c>
      <c r="BG1314" s="143">
        <f>IF(N1314="zákl. přenesená",J1314,0)</f>
        <v>0</v>
      </c>
      <c r="BH1314" s="143">
        <f>IF(N1314="sníž. přenesená",J1314,0)</f>
        <v>0</v>
      </c>
      <c r="BI1314" s="143">
        <f>IF(N1314="nulová",J1314,0)</f>
        <v>0</v>
      </c>
      <c r="BJ1314" s="16" t="s">
        <v>152</v>
      </c>
      <c r="BK1314" s="143">
        <f>ROUND(I1314*H1314,2)</f>
        <v>0</v>
      </c>
      <c r="BL1314" s="16" t="s">
        <v>240</v>
      </c>
      <c r="BM1314" s="142" t="s">
        <v>1430</v>
      </c>
    </row>
    <row r="1315" spans="2:63" s="11" customFormat="1" ht="22.8" customHeight="1">
      <c r="B1315" s="119"/>
      <c r="D1315" s="120" t="s">
        <v>77</v>
      </c>
      <c r="E1315" s="129" t="s">
        <v>936</v>
      </c>
      <c r="F1315" s="129" t="s">
        <v>1431</v>
      </c>
      <c r="I1315" s="122"/>
      <c r="J1315" s="130">
        <f>BK1315</f>
        <v>0</v>
      </c>
      <c r="L1315" s="119"/>
      <c r="M1315" s="124"/>
      <c r="P1315" s="125">
        <f>P1316</f>
        <v>0</v>
      </c>
      <c r="R1315" s="125">
        <f>R1316</f>
        <v>0</v>
      </c>
      <c r="T1315" s="126">
        <f>T1316</f>
        <v>0</v>
      </c>
      <c r="AR1315" s="120" t="s">
        <v>86</v>
      </c>
      <c r="AT1315" s="127" t="s">
        <v>77</v>
      </c>
      <c r="AU1315" s="127" t="s">
        <v>86</v>
      </c>
      <c r="AY1315" s="120" t="s">
        <v>144</v>
      </c>
      <c r="BK1315" s="128">
        <f>BK1316</f>
        <v>0</v>
      </c>
    </row>
    <row r="1316" spans="2:65" s="1" customFormat="1" ht="24.15" customHeight="1">
      <c r="B1316" s="31"/>
      <c r="C1316" s="131" t="s">
        <v>424</v>
      </c>
      <c r="D1316" s="131" t="s">
        <v>146</v>
      </c>
      <c r="E1316" s="132" t="s">
        <v>939</v>
      </c>
      <c r="F1316" s="133" t="s">
        <v>1432</v>
      </c>
      <c r="G1316" s="134" t="s">
        <v>149</v>
      </c>
      <c r="H1316" s="135">
        <v>45.33</v>
      </c>
      <c r="I1316" s="136"/>
      <c r="J1316" s="137">
        <f>ROUND(I1316*H1316,2)</f>
        <v>0</v>
      </c>
      <c r="K1316" s="133" t="s">
        <v>271</v>
      </c>
      <c r="L1316" s="31"/>
      <c r="M1316" s="182" t="s">
        <v>1</v>
      </c>
      <c r="N1316" s="183" t="s">
        <v>44</v>
      </c>
      <c r="O1316" s="184"/>
      <c r="P1316" s="185">
        <f>O1316*H1316</f>
        <v>0</v>
      </c>
      <c r="Q1316" s="185">
        <v>0</v>
      </c>
      <c r="R1316" s="185">
        <f>Q1316*H1316</f>
        <v>0</v>
      </c>
      <c r="S1316" s="185">
        <v>0</v>
      </c>
      <c r="T1316" s="186">
        <f>S1316*H1316</f>
        <v>0</v>
      </c>
      <c r="AR1316" s="142" t="s">
        <v>151</v>
      </c>
      <c r="AT1316" s="142" t="s">
        <v>146</v>
      </c>
      <c r="AU1316" s="142" t="s">
        <v>152</v>
      </c>
      <c r="AY1316" s="16" t="s">
        <v>144</v>
      </c>
      <c r="BE1316" s="143">
        <f>IF(N1316="základní",J1316,0)</f>
        <v>0</v>
      </c>
      <c r="BF1316" s="143">
        <f>IF(N1316="snížená",J1316,0)</f>
        <v>0</v>
      </c>
      <c r="BG1316" s="143">
        <f>IF(N1316="zákl. přenesená",J1316,0)</f>
        <v>0</v>
      </c>
      <c r="BH1316" s="143">
        <f>IF(N1316="sníž. přenesená",J1316,0)</f>
        <v>0</v>
      </c>
      <c r="BI1316" s="143">
        <f>IF(N1316="nulová",J1316,0)</f>
        <v>0</v>
      </c>
      <c r="BJ1316" s="16" t="s">
        <v>152</v>
      </c>
      <c r="BK1316" s="143">
        <f>ROUND(I1316*H1316,2)</f>
        <v>0</v>
      </c>
      <c r="BL1316" s="16" t="s">
        <v>151</v>
      </c>
      <c r="BM1316" s="142" t="s">
        <v>1433</v>
      </c>
    </row>
    <row r="1317" spans="2:12" s="1" customFormat="1" ht="6.9" customHeight="1">
      <c r="B1317" s="43"/>
      <c r="C1317" s="44"/>
      <c r="D1317" s="44"/>
      <c r="E1317" s="44"/>
      <c r="F1317" s="44"/>
      <c r="G1317" s="44"/>
      <c r="H1317" s="44"/>
      <c r="I1317" s="44"/>
      <c r="J1317" s="44"/>
      <c r="K1317" s="44"/>
      <c r="L1317" s="31"/>
    </row>
  </sheetData>
  <sheetProtection algorithmName="SHA-512" hashValue="L8ptspkXKbSBDU88+9DNLlYiG50BhSVHhJLJ4YI+OhTgyWpGEFSkyFSePJ4025yDM/Im5isA5bCuHv/1vfAlng==" saltValue="Pq+WFq1ilUvjsQocF9xeTlAkOltPGcdBwU7dSU+ubyF/ecz5V3xMuU2xP2V/uLS5ZXkoR32VWLCtC8WgnHFt9Q==" spinCount="100000" sheet="1" objects="1" scenarios="1" formatColumns="0" formatRows="0" autoFilter="0"/>
  <autoFilter ref="C128:K1316"/>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10"/>
      <c r="M2" s="210"/>
      <c r="N2" s="210"/>
      <c r="O2" s="210"/>
      <c r="P2" s="210"/>
      <c r="Q2" s="210"/>
      <c r="R2" s="210"/>
      <c r="S2" s="210"/>
      <c r="T2" s="210"/>
      <c r="U2" s="210"/>
      <c r="V2" s="210"/>
      <c r="AT2" s="16" t="s">
        <v>93</v>
      </c>
    </row>
    <row r="3" spans="2:46" ht="6.9" customHeight="1">
      <c r="B3" s="17"/>
      <c r="C3" s="18"/>
      <c r="D3" s="18"/>
      <c r="E3" s="18"/>
      <c r="F3" s="18"/>
      <c r="G3" s="18"/>
      <c r="H3" s="18"/>
      <c r="I3" s="18"/>
      <c r="J3" s="18"/>
      <c r="K3" s="18"/>
      <c r="L3" s="19"/>
      <c r="AT3" s="16" t="s">
        <v>86</v>
      </c>
    </row>
    <row r="4" spans="2:46" ht="24.9" customHeight="1">
      <c r="B4" s="19"/>
      <c r="D4" s="20" t="s">
        <v>97</v>
      </c>
      <c r="L4" s="19"/>
      <c r="M4" s="87" t="s">
        <v>10</v>
      </c>
      <c r="AT4" s="16" t="s">
        <v>4</v>
      </c>
    </row>
    <row r="5" spans="2:12" ht="6.9" customHeight="1">
      <c r="B5" s="19"/>
      <c r="L5" s="19"/>
    </row>
    <row r="6" spans="2:12" ht="12" customHeight="1">
      <c r="B6" s="19"/>
      <c r="D6" s="26" t="s">
        <v>16</v>
      </c>
      <c r="L6" s="19"/>
    </row>
    <row r="7" spans="2:12" ht="16.5" customHeight="1">
      <c r="B7" s="19"/>
      <c r="E7" s="225" t="str">
        <f>'Rekapitulace stavby'!K6</f>
        <v>Starobrněnská 7 – oprava uliční fasády a vstupní chodby</v>
      </c>
      <c r="F7" s="226"/>
      <c r="G7" s="226"/>
      <c r="H7" s="226"/>
      <c r="L7" s="19"/>
    </row>
    <row r="8" spans="2:12" s="1" customFormat="1" ht="12" customHeight="1">
      <c r="B8" s="31"/>
      <c r="D8" s="26" t="s">
        <v>98</v>
      </c>
      <c r="L8" s="31"/>
    </row>
    <row r="9" spans="2:12" s="1" customFormat="1" ht="16.5" customHeight="1">
      <c r="B9" s="31"/>
      <c r="E9" s="187" t="s">
        <v>1434</v>
      </c>
      <c r="F9" s="227"/>
      <c r="G9" s="227"/>
      <c r="H9" s="227"/>
      <c r="L9" s="31"/>
    </row>
    <row r="10" spans="2:12" s="1" customFormat="1" ht="10.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1" t="str">
        <f>'Rekapitulace stavby'!AN8</f>
        <v>20. 12. 2023</v>
      </c>
      <c r="L12" s="31"/>
    </row>
    <row r="13" spans="2:12" s="1" customFormat="1" ht="10.8" customHeight="1">
      <c r="B13" s="31"/>
      <c r="L13" s="31"/>
    </row>
    <row r="14" spans="2:12" s="1" customFormat="1" ht="12" customHeight="1">
      <c r="B14" s="31"/>
      <c r="D14" s="26" t="s">
        <v>24</v>
      </c>
      <c r="I14" s="26" t="s">
        <v>25</v>
      </c>
      <c r="J14" s="24" t="s">
        <v>26</v>
      </c>
      <c r="L14" s="31"/>
    </row>
    <row r="15" spans="2:12" s="1" customFormat="1" ht="18" customHeight="1">
      <c r="B15" s="31"/>
      <c r="E15" s="24" t="s">
        <v>27</v>
      </c>
      <c r="I15" s="26" t="s">
        <v>28</v>
      </c>
      <c r="J15" s="24" t="s">
        <v>1</v>
      </c>
      <c r="L15" s="31"/>
    </row>
    <row r="16" spans="2:12" s="1" customFormat="1" ht="6.9" customHeight="1">
      <c r="B16" s="31"/>
      <c r="L16" s="31"/>
    </row>
    <row r="17" spans="2:12" s="1" customFormat="1" ht="12" customHeight="1">
      <c r="B17" s="31"/>
      <c r="D17" s="26" t="s">
        <v>29</v>
      </c>
      <c r="I17" s="26" t="s">
        <v>25</v>
      </c>
      <c r="J17" s="27" t="str">
        <f>'Rekapitulace stavby'!AN13</f>
        <v>Vyplň údaj</v>
      </c>
      <c r="L17" s="31"/>
    </row>
    <row r="18" spans="2:12" s="1" customFormat="1" ht="18" customHeight="1">
      <c r="B18" s="31"/>
      <c r="E18" s="228" t="str">
        <f>'Rekapitulace stavby'!E14</f>
        <v>Vyplň údaj</v>
      </c>
      <c r="F18" s="209"/>
      <c r="G18" s="209"/>
      <c r="H18" s="209"/>
      <c r="I18" s="26" t="s">
        <v>28</v>
      </c>
      <c r="J18" s="27" t="str">
        <f>'Rekapitulace stavby'!AN14</f>
        <v>Vyplň údaj</v>
      </c>
      <c r="L18" s="31"/>
    </row>
    <row r="19" spans="2:12" s="1" customFormat="1" ht="6.9" customHeight="1">
      <c r="B19" s="31"/>
      <c r="L19" s="31"/>
    </row>
    <row r="20" spans="2:12" s="1" customFormat="1" ht="12" customHeight="1">
      <c r="B20" s="31"/>
      <c r="D20" s="26" t="s">
        <v>31</v>
      </c>
      <c r="I20" s="26" t="s">
        <v>25</v>
      </c>
      <c r="J20" s="24" t="s">
        <v>32</v>
      </c>
      <c r="L20" s="31"/>
    </row>
    <row r="21" spans="2:12" s="1" customFormat="1" ht="18" customHeight="1">
      <c r="B21" s="31"/>
      <c r="E21" s="24" t="s">
        <v>33</v>
      </c>
      <c r="I21" s="26" t="s">
        <v>28</v>
      </c>
      <c r="J21" s="24" t="s">
        <v>1</v>
      </c>
      <c r="L21" s="31"/>
    </row>
    <row r="22" spans="2:12" s="1" customFormat="1" ht="6.9" customHeight="1">
      <c r="B22" s="31"/>
      <c r="L22" s="31"/>
    </row>
    <row r="23" spans="2:12" s="1" customFormat="1" ht="12" customHeight="1">
      <c r="B23" s="31"/>
      <c r="D23" s="26" t="s">
        <v>35</v>
      </c>
      <c r="I23" s="26" t="s">
        <v>25</v>
      </c>
      <c r="J23" s="24" t="s">
        <v>1</v>
      </c>
      <c r="L23" s="31"/>
    </row>
    <row r="24" spans="2:12" s="1" customFormat="1" ht="18" customHeight="1">
      <c r="B24" s="31"/>
      <c r="E24" s="24" t="s">
        <v>36</v>
      </c>
      <c r="I24" s="26" t="s">
        <v>28</v>
      </c>
      <c r="J24" s="24" t="s">
        <v>1</v>
      </c>
      <c r="L24" s="31"/>
    </row>
    <row r="25" spans="2:12" s="1" customFormat="1" ht="6.9" customHeight="1">
      <c r="B25" s="31"/>
      <c r="L25" s="31"/>
    </row>
    <row r="26" spans="2:12" s="1" customFormat="1" ht="12" customHeight="1">
      <c r="B26" s="31"/>
      <c r="D26" s="26" t="s">
        <v>37</v>
      </c>
      <c r="L26" s="31"/>
    </row>
    <row r="27" spans="2:12" s="7" customFormat="1" ht="16.5" customHeight="1">
      <c r="B27" s="88"/>
      <c r="E27" s="214" t="s">
        <v>1</v>
      </c>
      <c r="F27" s="214"/>
      <c r="G27" s="214"/>
      <c r="H27" s="214"/>
      <c r="L27" s="88"/>
    </row>
    <row r="28" spans="2:12" s="1" customFormat="1" ht="6.9" customHeight="1">
      <c r="B28" s="31"/>
      <c r="L28" s="31"/>
    </row>
    <row r="29" spans="2:12" s="1" customFormat="1" ht="6.9" customHeight="1">
      <c r="B29" s="31"/>
      <c r="D29" s="52"/>
      <c r="E29" s="52"/>
      <c r="F29" s="52"/>
      <c r="G29" s="52"/>
      <c r="H29" s="52"/>
      <c r="I29" s="52"/>
      <c r="J29" s="52"/>
      <c r="K29" s="52"/>
      <c r="L29" s="31"/>
    </row>
    <row r="30" spans="2:12" s="1" customFormat="1" ht="25.35" customHeight="1">
      <c r="B30" s="31"/>
      <c r="D30" s="89" t="s">
        <v>38</v>
      </c>
      <c r="J30" s="65">
        <f>ROUND(J129,2)</f>
        <v>0</v>
      </c>
      <c r="L30" s="31"/>
    </row>
    <row r="31" spans="2:12" s="1" customFormat="1" ht="6.9" customHeight="1">
      <c r="B31" s="31"/>
      <c r="D31" s="52"/>
      <c r="E31" s="52"/>
      <c r="F31" s="52"/>
      <c r="G31" s="52"/>
      <c r="H31" s="52"/>
      <c r="I31" s="52"/>
      <c r="J31" s="52"/>
      <c r="K31" s="52"/>
      <c r="L31" s="31"/>
    </row>
    <row r="32" spans="2:12" s="1" customFormat="1" ht="14.4" customHeight="1">
      <c r="B32" s="31"/>
      <c r="F32" s="34" t="s">
        <v>40</v>
      </c>
      <c r="I32" s="34" t="s">
        <v>39</v>
      </c>
      <c r="J32" s="34" t="s">
        <v>41</v>
      </c>
      <c r="L32" s="31"/>
    </row>
    <row r="33" spans="2:12" s="1" customFormat="1" ht="14.4" customHeight="1">
      <c r="B33" s="31"/>
      <c r="D33" s="54" t="s">
        <v>42</v>
      </c>
      <c r="E33" s="26" t="s">
        <v>43</v>
      </c>
      <c r="F33" s="90">
        <f>ROUND((SUM(BE129:BE370)),2)</f>
        <v>0</v>
      </c>
      <c r="I33" s="91">
        <v>0.21</v>
      </c>
      <c r="J33" s="90">
        <f>ROUND(((SUM(BE129:BE370))*I33),2)</f>
        <v>0</v>
      </c>
      <c r="L33" s="31"/>
    </row>
    <row r="34" spans="2:12" s="1" customFormat="1" ht="14.4" customHeight="1">
      <c r="B34" s="31"/>
      <c r="E34" s="26" t="s">
        <v>44</v>
      </c>
      <c r="F34" s="90">
        <f>ROUND((SUM(BF129:BF370)),2)</f>
        <v>0</v>
      </c>
      <c r="I34" s="91">
        <v>0.15</v>
      </c>
      <c r="J34" s="90">
        <f>ROUND(((SUM(BF129:BF370))*I34),2)</f>
        <v>0</v>
      </c>
      <c r="L34" s="31"/>
    </row>
    <row r="35" spans="2:12" s="1" customFormat="1" ht="14.4" customHeight="1" hidden="1">
      <c r="B35" s="31"/>
      <c r="E35" s="26" t="s">
        <v>45</v>
      </c>
      <c r="F35" s="90">
        <f>ROUND((SUM(BG129:BG370)),2)</f>
        <v>0</v>
      </c>
      <c r="I35" s="91">
        <v>0.21</v>
      </c>
      <c r="J35" s="90">
        <f>0</f>
        <v>0</v>
      </c>
      <c r="L35" s="31"/>
    </row>
    <row r="36" spans="2:12" s="1" customFormat="1" ht="14.4" customHeight="1" hidden="1">
      <c r="B36" s="31"/>
      <c r="E36" s="26" t="s">
        <v>46</v>
      </c>
      <c r="F36" s="90">
        <f>ROUND((SUM(BH129:BH370)),2)</f>
        <v>0</v>
      </c>
      <c r="I36" s="91">
        <v>0.15</v>
      </c>
      <c r="J36" s="90">
        <f>0</f>
        <v>0</v>
      </c>
      <c r="L36" s="31"/>
    </row>
    <row r="37" spans="2:12" s="1" customFormat="1" ht="14.4" customHeight="1" hidden="1">
      <c r="B37" s="31"/>
      <c r="E37" s="26" t="s">
        <v>47</v>
      </c>
      <c r="F37" s="90">
        <f>ROUND((SUM(BI129:BI370)),2)</f>
        <v>0</v>
      </c>
      <c r="I37" s="91">
        <v>0</v>
      </c>
      <c r="J37" s="90">
        <f>0</f>
        <v>0</v>
      </c>
      <c r="L37" s="31"/>
    </row>
    <row r="38" spans="2:12" s="1" customFormat="1" ht="6.9"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51</v>
      </c>
      <c r="E50" s="41"/>
      <c r="F50" s="41"/>
      <c r="G50" s="40" t="s">
        <v>52</v>
      </c>
      <c r="H50" s="41"/>
      <c r="I50" s="41"/>
      <c r="J50" s="41"/>
      <c r="K50" s="41"/>
      <c r="L50" s="31"/>
    </row>
    <row r="51" spans="2:12" ht="10.2">
      <c r="B51" s="19"/>
      <c r="L51" s="19"/>
    </row>
    <row r="52" spans="2:12" ht="10.2">
      <c r="B52" s="19"/>
      <c r="L52" s="19"/>
    </row>
    <row r="53" spans="2:12" ht="10.2">
      <c r="B53" s="19"/>
      <c r="L53" s="19"/>
    </row>
    <row r="54" spans="2:12" ht="10.2">
      <c r="B54" s="19"/>
      <c r="L54" s="19"/>
    </row>
    <row r="55" spans="2:12" ht="10.2">
      <c r="B55" s="19"/>
      <c r="L55" s="19"/>
    </row>
    <row r="56" spans="2:12" ht="10.2">
      <c r="B56" s="19"/>
      <c r="L56" s="19"/>
    </row>
    <row r="57" spans="2:12" ht="10.2">
      <c r="B57" s="19"/>
      <c r="L57" s="19"/>
    </row>
    <row r="58" spans="2:12" ht="10.2">
      <c r="B58" s="19"/>
      <c r="L58" s="19"/>
    </row>
    <row r="59" spans="2:12" ht="10.2">
      <c r="B59" s="19"/>
      <c r="L59" s="19"/>
    </row>
    <row r="60" spans="2:12" ht="10.2">
      <c r="B60" s="19"/>
      <c r="L60" s="19"/>
    </row>
    <row r="61" spans="2:12" s="1" customFormat="1" ht="13.2">
      <c r="B61" s="31"/>
      <c r="D61" s="42" t="s">
        <v>53</v>
      </c>
      <c r="E61" s="33"/>
      <c r="F61" s="98" t="s">
        <v>54</v>
      </c>
      <c r="G61" s="42" t="s">
        <v>53</v>
      </c>
      <c r="H61" s="33"/>
      <c r="I61" s="33"/>
      <c r="J61" s="99" t="s">
        <v>54</v>
      </c>
      <c r="K61" s="33"/>
      <c r="L61" s="31"/>
    </row>
    <row r="62" spans="2:12" ht="10.2">
      <c r="B62" s="19"/>
      <c r="L62" s="19"/>
    </row>
    <row r="63" spans="2:12" ht="10.2">
      <c r="B63" s="19"/>
      <c r="L63" s="19"/>
    </row>
    <row r="64" spans="2:12" ht="10.2">
      <c r="B64" s="19"/>
      <c r="L64" s="19"/>
    </row>
    <row r="65" spans="2:12" s="1" customFormat="1" ht="13.2">
      <c r="B65" s="31"/>
      <c r="D65" s="40" t="s">
        <v>55</v>
      </c>
      <c r="E65" s="41"/>
      <c r="F65" s="41"/>
      <c r="G65" s="40" t="s">
        <v>56</v>
      </c>
      <c r="H65" s="41"/>
      <c r="I65" s="41"/>
      <c r="J65" s="41"/>
      <c r="K65" s="41"/>
      <c r="L65" s="31"/>
    </row>
    <row r="66" spans="2:12" ht="10.2">
      <c r="B66" s="19"/>
      <c r="L66" s="19"/>
    </row>
    <row r="67" spans="2:12" ht="10.2">
      <c r="B67" s="19"/>
      <c r="L67" s="19"/>
    </row>
    <row r="68" spans="2:12" ht="10.2">
      <c r="B68" s="19"/>
      <c r="L68" s="19"/>
    </row>
    <row r="69" spans="2:12" ht="10.2">
      <c r="B69" s="19"/>
      <c r="L69" s="19"/>
    </row>
    <row r="70" spans="2:12" ht="10.2">
      <c r="B70" s="19"/>
      <c r="L70" s="19"/>
    </row>
    <row r="71" spans="2:12" ht="10.2">
      <c r="B71" s="19"/>
      <c r="L71" s="19"/>
    </row>
    <row r="72" spans="2:12" ht="10.2">
      <c r="B72" s="19"/>
      <c r="L72" s="19"/>
    </row>
    <row r="73" spans="2:12" ht="10.2">
      <c r="B73" s="19"/>
      <c r="L73" s="19"/>
    </row>
    <row r="74" spans="2:12" ht="10.2">
      <c r="B74" s="19"/>
      <c r="L74" s="19"/>
    </row>
    <row r="75" spans="2:12" ht="10.2">
      <c r="B75" s="19"/>
      <c r="L75" s="19"/>
    </row>
    <row r="76" spans="2:12" s="1" customFormat="1" ht="13.2">
      <c r="B76" s="31"/>
      <c r="D76" s="42" t="s">
        <v>53</v>
      </c>
      <c r="E76" s="33"/>
      <c r="F76" s="98" t="s">
        <v>54</v>
      </c>
      <c r="G76" s="42" t="s">
        <v>53</v>
      </c>
      <c r="H76" s="33"/>
      <c r="I76" s="33"/>
      <c r="J76" s="99" t="s">
        <v>54</v>
      </c>
      <c r="K76" s="33"/>
      <c r="L76" s="31"/>
    </row>
    <row r="77" spans="2:12" s="1" customFormat="1" ht="14.4" customHeight="1">
      <c r="B77" s="43"/>
      <c r="C77" s="44"/>
      <c r="D77" s="44"/>
      <c r="E77" s="44"/>
      <c r="F77" s="44"/>
      <c r="G77" s="44"/>
      <c r="H77" s="44"/>
      <c r="I77" s="44"/>
      <c r="J77" s="44"/>
      <c r="K77" s="44"/>
      <c r="L77" s="31"/>
    </row>
    <row r="81" spans="2:12" s="1" customFormat="1" ht="6.9" customHeight="1">
      <c r="B81" s="45"/>
      <c r="C81" s="46"/>
      <c r="D81" s="46"/>
      <c r="E81" s="46"/>
      <c r="F81" s="46"/>
      <c r="G81" s="46"/>
      <c r="H81" s="46"/>
      <c r="I81" s="46"/>
      <c r="J81" s="46"/>
      <c r="K81" s="46"/>
      <c r="L81" s="31"/>
    </row>
    <row r="82" spans="2:12" s="1" customFormat="1" ht="24.9" customHeight="1">
      <c r="B82" s="31"/>
      <c r="C82" s="20" t="s">
        <v>100</v>
      </c>
      <c r="L82" s="31"/>
    </row>
    <row r="83" spans="2:12" s="1" customFormat="1" ht="6.9" customHeight="1">
      <c r="B83" s="31"/>
      <c r="L83" s="31"/>
    </row>
    <row r="84" spans="2:12" s="1" customFormat="1" ht="12" customHeight="1">
      <c r="B84" s="31"/>
      <c r="C84" s="26" t="s">
        <v>16</v>
      </c>
      <c r="L84" s="31"/>
    </row>
    <row r="85" spans="2:12" s="1" customFormat="1" ht="16.5" customHeight="1">
      <c r="B85" s="31"/>
      <c r="E85" s="225" t="str">
        <f>E7</f>
        <v>Starobrněnská 7 – oprava uliční fasády a vstupní chodby</v>
      </c>
      <c r="F85" s="226"/>
      <c r="G85" s="226"/>
      <c r="H85" s="226"/>
      <c r="L85" s="31"/>
    </row>
    <row r="86" spans="2:12" s="1" customFormat="1" ht="12" customHeight="1">
      <c r="B86" s="31"/>
      <c r="C86" s="26" t="s">
        <v>98</v>
      </c>
      <c r="L86" s="31"/>
    </row>
    <row r="87" spans="2:12" s="1" customFormat="1" ht="16.5" customHeight="1">
      <c r="B87" s="31"/>
      <c r="E87" s="187" t="str">
        <f>E9</f>
        <v>03 - vstupní chodba</v>
      </c>
      <c r="F87" s="227"/>
      <c r="G87" s="227"/>
      <c r="H87" s="227"/>
      <c r="L87" s="31"/>
    </row>
    <row r="88" spans="2:12" s="1" customFormat="1" ht="6.9" customHeight="1">
      <c r="B88" s="31"/>
      <c r="L88" s="31"/>
    </row>
    <row r="89" spans="2:12" s="1" customFormat="1" ht="12" customHeight="1">
      <c r="B89" s="31"/>
      <c r="C89" s="26" t="s">
        <v>20</v>
      </c>
      <c r="F89" s="24" t="str">
        <f>F12</f>
        <v xml:space="preserve">č. p. 289/7; Brno-město [411582]; bytový dům </v>
      </c>
      <c r="I89" s="26" t="s">
        <v>22</v>
      </c>
      <c r="J89" s="51" t="str">
        <f>IF(J12="","",J12)</f>
        <v>20. 12. 2023</v>
      </c>
      <c r="L89" s="31"/>
    </row>
    <row r="90" spans="2:12" s="1" customFormat="1" ht="6.9" customHeight="1">
      <c r="B90" s="31"/>
      <c r="L90" s="31"/>
    </row>
    <row r="91" spans="2:12" s="1" customFormat="1" ht="40.05" customHeight="1">
      <c r="B91" s="31"/>
      <c r="C91" s="26" t="s">
        <v>24</v>
      </c>
      <c r="F91" s="24" t="str">
        <f>E15</f>
        <v>Statutární město Brno, Dominikánské náměstí 196/1</v>
      </c>
      <c r="I91" s="26" t="s">
        <v>31</v>
      </c>
      <c r="J91" s="29" t="str">
        <f>E21</f>
        <v>ARTHEON s.r.o., Kroftova 2619/45, 616 00 Brno</v>
      </c>
      <c r="L91" s="31"/>
    </row>
    <row r="92" spans="2:12" s="1" customFormat="1" ht="15.15" customHeight="1">
      <c r="B92" s="31"/>
      <c r="C92" s="26" t="s">
        <v>29</v>
      </c>
      <c r="F92" s="24" t="str">
        <f>IF(E18="","",E18)</f>
        <v>Vyplň údaj</v>
      </c>
      <c r="I92" s="26" t="s">
        <v>35</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8" customHeight="1">
      <c r="B96" s="31"/>
      <c r="C96" s="102" t="s">
        <v>103</v>
      </c>
      <c r="J96" s="65">
        <f>J129</f>
        <v>0</v>
      </c>
      <c r="L96" s="31"/>
      <c r="AU96" s="16" t="s">
        <v>104</v>
      </c>
    </row>
    <row r="97" spans="2:12" s="8" customFormat="1" ht="24.9" customHeight="1">
      <c r="B97" s="103"/>
      <c r="D97" s="104" t="s">
        <v>105</v>
      </c>
      <c r="E97" s="105"/>
      <c r="F97" s="105"/>
      <c r="G97" s="105"/>
      <c r="H97" s="105"/>
      <c r="I97" s="105"/>
      <c r="J97" s="106">
        <f>J130</f>
        <v>0</v>
      </c>
      <c r="L97" s="103"/>
    </row>
    <row r="98" spans="2:12" s="9" customFormat="1" ht="19.95" customHeight="1">
      <c r="B98" s="107"/>
      <c r="D98" s="108" t="s">
        <v>110</v>
      </c>
      <c r="E98" s="109"/>
      <c r="F98" s="109"/>
      <c r="G98" s="109"/>
      <c r="H98" s="109"/>
      <c r="I98" s="109"/>
      <c r="J98" s="110">
        <f>J131</f>
        <v>0</v>
      </c>
      <c r="L98" s="107"/>
    </row>
    <row r="99" spans="2:12" s="9" customFormat="1" ht="19.95" customHeight="1">
      <c r="B99" s="107"/>
      <c r="D99" s="108" t="s">
        <v>111</v>
      </c>
      <c r="E99" s="109"/>
      <c r="F99" s="109"/>
      <c r="G99" s="109"/>
      <c r="H99" s="109"/>
      <c r="I99" s="109"/>
      <c r="J99" s="110">
        <f>J202</f>
        <v>0</v>
      </c>
      <c r="L99" s="107"/>
    </row>
    <row r="100" spans="2:12" s="9" customFormat="1" ht="14.85" customHeight="1">
      <c r="B100" s="107"/>
      <c r="D100" s="108" t="s">
        <v>112</v>
      </c>
      <c r="E100" s="109"/>
      <c r="F100" s="109"/>
      <c r="G100" s="109"/>
      <c r="H100" s="109"/>
      <c r="I100" s="109"/>
      <c r="J100" s="110">
        <f>J233</f>
        <v>0</v>
      </c>
      <c r="L100" s="107"/>
    </row>
    <row r="101" spans="2:12" s="9" customFormat="1" ht="19.95" customHeight="1">
      <c r="B101" s="107"/>
      <c r="D101" s="108" t="s">
        <v>113</v>
      </c>
      <c r="E101" s="109"/>
      <c r="F101" s="109"/>
      <c r="G101" s="109"/>
      <c r="H101" s="109"/>
      <c r="I101" s="109"/>
      <c r="J101" s="110">
        <f>J235</f>
        <v>0</v>
      </c>
      <c r="L101" s="107"/>
    </row>
    <row r="102" spans="2:12" s="9" customFormat="1" ht="19.95" customHeight="1">
      <c r="B102" s="107"/>
      <c r="D102" s="108" t="s">
        <v>114</v>
      </c>
      <c r="E102" s="109"/>
      <c r="F102" s="109"/>
      <c r="G102" s="109"/>
      <c r="H102" s="109"/>
      <c r="I102" s="109"/>
      <c r="J102" s="110">
        <f>J241</f>
        <v>0</v>
      </c>
      <c r="L102" s="107"/>
    </row>
    <row r="103" spans="2:12" s="8" customFormat="1" ht="24.9" customHeight="1">
      <c r="B103" s="103"/>
      <c r="D103" s="104" t="s">
        <v>115</v>
      </c>
      <c r="E103" s="105"/>
      <c r="F103" s="105"/>
      <c r="G103" s="105"/>
      <c r="H103" s="105"/>
      <c r="I103" s="105"/>
      <c r="J103" s="106">
        <f>J243</f>
        <v>0</v>
      </c>
      <c r="L103" s="103"/>
    </row>
    <row r="104" spans="2:12" s="9" customFormat="1" ht="19.95" customHeight="1">
      <c r="B104" s="107"/>
      <c r="D104" s="108" t="s">
        <v>1435</v>
      </c>
      <c r="E104" s="109"/>
      <c r="F104" s="109"/>
      <c r="G104" s="109"/>
      <c r="H104" s="109"/>
      <c r="I104" s="109"/>
      <c r="J104" s="110">
        <f>J244</f>
        <v>0</v>
      </c>
      <c r="L104" s="107"/>
    </row>
    <row r="105" spans="2:12" s="9" customFormat="1" ht="19.95" customHeight="1">
      <c r="B105" s="107"/>
      <c r="D105" s="108" t="s">
        <v>118</v>
      </c>
      <c r="E105" s="109"/>
      <c r="F105" s="109"/>
      <c r="G105" s="109"/>
      <c r="H105" s="109"/>
      <c r="I105" s="109"/>
      <c r="J105" s="110">
        <f>J254</f>
        <v>0</v>
      </c>
      <c r="L105" s="107"/>
    </row>
    <row r="106" spans="2:12" s="9" customFormat="1" ht="19.95" customHeight="1">
      <c r="B106" s="107"/>
      <c r="D106" s="108" t="s">
        <v>120</v>
      </c>
      <c r="E106" s="109"/>
      <c r="F106" s="109"/>
      <c r="G106" s="109"/>
      <c r="H106" s="109"/>
      <c r="I106" s="109"/>
      <c r="J106" s="110">
        <f>J260</f>
        <v>0</v>
      </c>
      <c r="L106" s="107"/>
    </row>
    <row r="107" spans="2:12" s="9" customFormat="1" ht="19.95" customHeight="1">
      <c r="B107" s="107"/>
      <c r="D107" s="108" t="s">
        <v>123</v>
      </c>
      <c r="E107" s="109"/>
      <c r="F107" s="109"/>
      <c r="G107" s="109"/>
      <c r="H107" s="109"/>
      <c r="I107" s="109"/>
      <c r="J107" s="110">
        <f>J277</f>
        <v>0</v>
      </c>
      <c r="L107" s="107"/>
    </row>
    <row r="108" spans="2:12" s="9" customFormat="1" ht="19.95" customHeight="1">
      <c r="B108" s="107"/>
      <c r="D108" s="108" t="s">
        <v>1095</v>
      </c>
      <c r="E108" s="109"/>
      <c r="F108" s="109"/>
      <c r="G108" s="109"/>
      <c r="H108" s="109"/>
      <c r="I108" s="109"/>
      <c r="J108" s="110">
        <f>J296</f>
        <v>0</v>
      </c>
      <c r="L108" s="107"/>
    </row>
    <row r="109" spans="2:12" s="9" customFormat="1" ht="19.95" customHeight="1">
      <c r="B109" s="107"/>
      <c r="D109" s="108" t="s">
        <v>1096</v>
      </c>
      <c r="E109" s="109"/>
      <c r="F109" s="109"/>
      <c r="G109" s="109"/>
      <c r="H109" s="109"/>
      <c r="I109" s="109"/>
      <c r="J109" s="110">
        <f>J368</f>
        <v>0</v>
      </c>
      <c r="L109" s="107"/>
    </row>
    <row r="110" spans="2:12" s="1" customFormat="1" ht="21.75" customHeight="1">
      <c r="B110" s="31"/>
      <c r="L110" s="31"/>
    </row>
    <row r="111" spans="2:12" s="1" customFormat="1" ht="6.9" customHeight="1">
      <c r="B111" s="43"/>
      <c r="C111" s="44"/>
      <c r="D111" s="44"/>
      <c r="E111" s="44"/>
      <c r="F111" s="44"/>
      <c r="G111" s="44"/>
      <c r="H111" s="44"/>
      <c r="I111" s="44"/>
      <c r="J111" s="44"/>
      <c r="K111" s="44"/>
      <c r="L111" s="31"/>
    </row>
    <row r="115" spans="2:12" s="1" customFormat="1" ht="6.9" customHeight="1">
      <c r="B115" s="45"/>
      <c r="C115" s="46"/>
      <c r="D115" s="46"/>
      <c r="E115" s="46"/>
      <c r="F115" s="46"/>
      <c r="G115" s="46"/>
      <c r="H115" s="46"/>
      <c r="I115" s="46"/>
      <c r="J115" s="46"/>
      <c r="K115" s="46"/>
      <c r="L115" s="31"/>
    </row>
    <row r="116" spans="2:12" s="1" customFormat="1" ht="24.9" customHeight="1">
      <c r="B116" s="31"/>
      <c r="C116" s="20" t="s">
        <v>129</v>
      </c>
      <c r="L116" s="31"/>
    </row>
    <row r="117" spans="2:12" s="1" customFormat="1" ht="6.9" customHeight="1">
      <c r="B117" s="31"/>
      <c r="L117" s="31"/>
    </row>
    <row r="118" spans="2:12" s="1" customFormat="1" ht="12" customHeight="1">
      <c r="B118" s="31"/>
      <c r="C118" s="26" t="s">
        <v>16</v>
      </c>
      <c r="L118" s="31"/>
    </row>
    <row r="119" spans="2:12" s="1" customFormat="1" ht="16.5" customHeight="1">
      <c r="B119" s="31"/>
      <c r="E119" s="225" t="str">
        <f>E7</f>
        <v>Starobrněnská 7 – oprava uliční fasády a vstupní chodby</v>
      </c>
      <c r="F119" s="226"/>
      <c r="G119" s="226"/>
      <c r="H119" s="226"/>
      <c r="L119" s="31"/>
    </row>
    <row r="120" spans="2:12" s="1" customFormat="1" ht="12" customHeight="1">
      <c r="B120" s="31"/>
      <c r="C120" s="26" t="s">
        <v>98</v>
      </c>
      <c r="L120" s="31"/>
    </row>
    <row r="121" spans="2:12" s="1" customFormat="1" ht="16.5" customHeight="1">
      <c r="B121" s="31"/>
      <c r="E121" s="187" t="str">
        <f>E9</f>
        <v>03 - vstupní chodba</v>
      </c>
      <c r="F121" s="227"/>
      <c r="G121" s="227"/>
      <c r="H121" s="227"/>
      <c r="L121" s="31"/>
    </row>
    <row r="122" spans="2:12" s="1" customFormat="1" ht="6.9" customHeight="1">
      <c r="B122" s="31"/>
      <c r="L122" s="31"/>
    </row>
    <row r="123" spans="2:12" s="1" customFormat="1" ht="12" customHeight="1">
      <c r="B123" s="31"/>
      <c r="C123" s="26" t="s">
        <v>20</v>
      </c>
      <c r="F123" s="24" t="str">
        <f>F12</f>
        <v xml:space="preserve">č. p. 289/7; Brno-město [411582]; bytový dům </v>
      </c>
      <c r="I123" s="26" t="s">
        <v>22</v>
      </c>
      <c r="J123" s="51" t="str">
        <f>IF(J12="","",J12)</f>
        <v>20. 12. 2023</v>
      </c>
      <c r="L123" s="31"/>
    </row>
    <row r="124" spans="2:12" s="1" customFormat="1" ht="6.9" customHeight="1">
      <c r="B124" s="31"/>
      <c r="L124" s="31"/>
    </row>
    <row r="125" spans="2:12" s="1" customFormat="1" ht="40.05" customHeight="1">
      <c r="B125" s="31"/>
      <c r="C125" s="26" t="s">
        <v>24</v>
      </c>
      <c r="F125" s="24" t="str">
        <f>E15</f>
        <v>Statutární město Brno, Dominikánské náměstí 196/1</v>
      </c>
      <c r="I125" s="26" t="s">
        <v>31</v>
      </c>
      <c r="J125" s="29" t="str">
        <f>E21</f>
        <v>ARTHEON s.r.o., Kroftova 2619/45, 616 00 Brno</v>
      </c>
      <c r="L125" s="31"/>
    </row>
    <row r="126" spans="2:12" s="1" customFormat="1" ht="15.15" customHeight="1">
      <c r="B126" s="31"/>
      <c r="C126" s="26" t="s">
        <v>29</v>
      </c>
      <c r="F126" s="24" t="str">
        <f>IF(E18="","",E18)</f>
        <v>Vyplň údaj</v>
      </c>
      <c r="I126" s="26" t="s">
        <v>35</v>
      </c>
      <c r="J126" s="29" t="str">
        <f>E24</f>
        <v xml:space="preserve"> </v>
      </c>
      <c r="L126" s="31"/>
    </row>
    <row r="127" spans="2:12" s="1" customFormat="1" ht="10.35" customHeight="1">
      <c r="B127" s="31"/>
      <c r="L127" s="31"/>
    </row>
    <row r="128" spans="2:20" s="10" customFormat="1" ht="29.25" customHeight="1">
      <c r="B128" s="111"/>
      <c r="C128" s="112" t="s">
        <v>130</v>
      </c>
      <c r="D128" s="113" t="s">
        <v>63</v>
      </c>
      <c r="E128" s="113" t="s">
        <v>59</v>
      </c>
      <c r="F128" s="113" t="s">
        <v>60</v>
      </c>
      <c r="G128" s="113" t="s">
        <v>131</v>
      </c>
      <c r="H128" s="113" t="s">
        <v>132</v>
      </c>
      <c r="I128" s="113" t="s">
        <v>133</v>
      </c>
      <c r="J128" s="113" t="s">
        <v>102</v>
      </c>
      <c r="K128" s="114" t="s">
        <v>134</v>
      </c>
      <c r="L128" s="111"/>
      <c r="M128" s="58" t="s">
        <v>1</v>
      </c>
      <c r="N128" s="59" t="s">
        <v>42</v>
      </c>
      <c r="O128" s="59" t="s">
        <v>135</v>
      </c>
      <c r="P128" s="59" t="s">
        <v>136</v>
      </c>
      <c r="Q128" s="59" t="s">
        <v>137</v>
      </c>
      <c r="R128" s="59" t="s">
        <v>138</v>
      </c>
      <c r="S128" s="59" t="s">
        <v>139</v>
      </c>
      <c r="T128" s="60" t="s">
        <v>140</v>
      </c>
    </row>
    <row r="129" spans="2:63" s="1" customFormat="1" ht="22.8" customHeight="1">
      <c r="B129" s="31"/>
      <c r="C129" s="63" t="s">
        <v>141</v>
      </c>
      <c r="J129" s="115">
        <f>BK129</f>
        <v>0</v>
      </c>
      <c r="L129" s="31"/>
      <c r="M129" s="61"/>
      <c r="N129" s="52"/>
      <c r="O129" s="52"/>
      <c r="P129" s="116">
        <f>P130+P243</f>
        <v>0</v>
      </c>
      <c r="Q129" s="52"/>
      <c r="R129" s="116">
        <f>R130+R243</f>
        <v>3.90446371285</v>
      </c>
      <c r="S129" s="52"/>
      <c r="T129" s="117">
        <f>T130+T243</f>
        <v>1.39755998</v>
      </c>
      <c r="AT129" s="16" t="s">
        <v>77</v>
      </c>
      <c r="AU129" s="16" t="s">
        <v>104</v>
      </c>
      <c r="BK129" s="118">
        <f>BK130+BK243</f>
        <v>0</v>
      </c>
    </row>
    <row r="130" spans="2:63" s="11" customFormat="1" ht="25.95" customHeight="1">
      <c r="B130" s="119"/>
      <c r="D130" s="120" t="s">
        <v>77</v>
      </c>
      <c r="E130" s="121" t="s">
        <v>142</v>
      </c>
      <c r="F130" s="121" t="s">
        <v>143</v>
      </c>
      <c r="I130" s="122"/>
      <c r="J130" s="123">
        <f>BK130</f>
        <v>0</v>
      </c>
      <c r="L130" s="119"/>
      <c r="M130" s="124"/>
      <c r="P130" s="125">
        <f>P131+P202+P235+P241</f>
        <v>0</v>
      </c>
      <c r="R130" s="125">
        <f>R131+R202+R235+R241</f>
        <v>1.99789284</v>
      </c>
      <c r="T130" s="126">
        <f>T131+T202+T235+T241</f>
        <v>1.336052</v>
      </c>
      <c r="AR130" s="120" t="s">
        <v>86</v>
      </c>
      <c r="AT130" s="127" t="s">
        <v>77</v>
      </c>
      <c r="AU130" s="127" t="s">
        <v>78</v>
      </c>
      <c r="AY130" s="120" t="s">
        <v>144</v>
      </c>
      <c r="BK130" s="128">
        <f>BK131+BK202+BK235+BK241</f>
        <v>0</v>
      </c>
    </row>
    <row r="131" spans="2:63" s="11" customFormat="1" ht="22.8" customHeight="1">
      <c r="B131" s="119"/>
      <c r="D131" s="120" t="s">
        <v>77</v>
      </c>
      <c r="E131" s="129" t="s">
        <v>182</v>
      </c>
      <c r="F131" s="129" t="s">
        <v>255</v>
      </c>
      <c r="I131" s="122"/>
      <c r="J131" s="130">
        <f>BK131</f>
        <v>0</v>
      </c>
      <c r="L131" s="119"/>
      <c r="M131" s="124"/>
      <c r="P131" s="125">
        <f>SUM(P132:P201)</f>
        <v>0</v>
      </c>
      <c r="R131" s="125">
        <f>SUM(R132:R201)</f>
        <v>1.98976084</v>
      </c>
      <c r="T131" s="126">
        <f>SUM(T132:T201)</f>
        <v>0.6512000000000001</v>
      </c>
      <c r="AR131" s="120" t="s">
        <v>86</v>
      </c>
      <c r="AT131" s="127" t="s">
        <v>77</v>
      </c>
      <c r="AU131" s="127" t="s">
        <v>86</v>
      </c>
      <c r="AY131" s="120" t="s">
        <v>144</v>
      </c>
      <c r="BK131" s="128">
        <f>SUM(BK132:BK201)</f>
        <v>0</v>
      </c>
    </row>
    <row r="132" spans="2:65" s="1" customFormat="1" ht="62.7" customHeight="1">
      <c r="B132" s="31"/>
      <c r="C132" s="131" t="s">
        <v>86</v>
      </c>
      <c r="D132" s="131" t="s">
        <v>146</v>
      </c>
      <c r="E132" s="132" t="s">
        <v>1436</v>
      </c>
      <c r="F132" s="133" t="s">
        <v>1437</v>
      </c>
      <c r="G132" s="134" t="s">
        <v>149</v>
      </c>
      <c r="H132" s="135">
        <v>133.713</v>
      </c>
      <c r="I132" s="136"/>
      <c r="J132" s="137">
        <f>ROUND(I132*H132,2)</f>
        <v>0</v>
      </c>
      <c r="K132" s="133" t="s">
        <v>271</v>
      </c>
      <c r="L132" s="31"/>
      <c r="M132" s="138" t="s">
        <v>1</v>
      </c>
      <c r="N132" s="139" t="s">
        <v>44</v>
      </c>
      <c r="P132" s="140">
        <f>O132*H132</f>
        <v>0</v>
      </c>
      <c r="Q132" s="140">
        <v>0</v>
      </c>
      <c r="R132" s="140">
        <f>Q132*H132</f>
        <v>0</v>
      </c>
      <c r="S132" s="140">
        <v>0</v>
      </c>
      <c r="T132" s="141">
        <f>S132*H132</f>
        <v>0</v>
      </c>
      <c r="AR132" s="142" t="s">
        <v>151</v>
      </c>
      <c r="AT132" s="142" t="s">
        <v>146</v>
      </c>
      <c r="AU132" s="142" t="s">
        <v>152</v>
      </c>
      <c r="AY132" s="16" t="s">
        <v>144</v>
      </c>
      <c r="BE132" s="143">
        <f>IF(N132="základní",J132,0)</f>
        <v>0</v>
      </c>
      <c r="BF132" s="143">
        <f>IF(N132="snížená",J132,0)</f>
        <v>0</v>
      </c>
      <c r="BG132" s="143">
        <f>IF(N132="zákl. přenesená",J132,0)</f>
        <v>0</v>
      </c>
      <c r="BH132" s="143">
        <f>IF(N132="sníž. přenesená",J132,0)</f>
        <v>0</v>
      </c>
      <c r="BI132" s="143">
        <f>IF(N132="nulová",J132,0)</f>
        <v>0</v>
      </c>
      <c r="BJ132" s="16" t="s">
        <v>152</v>
      </c>
      <c r="BK132" s="143">
        <f>ROUND(I132*H132,2)</f>
        <v>0</v>
      </c>
      <c r="BL132" s="16" t="s">
        <v>151</v>
      </c>
      <c r="BM132" s="142" t="s">
        <v>1438</v>
      </c>
    </row>
    <row r="133" spans="2:51" s="12" customFormat="1" ht="10.2">
      <c r="B133" s="144"/>
      <c r="D133" s="145" t="s">
        <v>154</v>
      </c>
      <c r="E133" s="146" t="s">
        <v>1</v>
      </c>
      <c r="F133" s="147" t="s">
        <v>298</v>
      </c>
      <c r="H133" s="146" t="s">
        <v>1</v>
      </c>
      <c r="I133" s="148"/>
      <c r="L133" s="144"/>
      <c r="M133" s="149"/>
      <c r="T133" s="150"/>
      <c r="AT133" s="146" t="s">
        <v>154</v>
      </c>
      <c r="AU133" s="146" t="s">
        <v>152</v>
      </c>
      <c r="AV133" s="12" t="s">
        <v>86</v>
      </c>
      <c r="AW133" s="12" t="s">
        <v>34</v>
      </c>
      <c r="AX133" s="12" t="s">
        <v>78</v>
      </c>
      <c r="AY133" s="146" t="s">
        <v>144</v>
      </c>
    </row>
    <row r="134" spans="2:51" s="12" customFormat="1" ht="10.2">
      <c r="B134" s="144"/>
      <c r="D134" s="145" t="s">
        <v>154</v>
      </c>
      <c r="E134" s="146" t="s">
        <v>1</v>
      </c>
      <c r="F134" s="147" t="s">
        <v>472</v>
      </c>
      <c r="H134" s="146" t="s">
        <v>1</v>
      </c>
      <c r="I134" s="148"/>
      <c r="L134" s="144"/>
      <c r="M134" s="149"/>
      <c r="T134" s="150"/>
      <c r="AT134" s="146" t="s">
        <v>154</v>
      </c>
      <c r="AU134" s="146" t="s">
        <v>152</v>
      </c>
      <c r="AV134" s="12" t="s">
        <v>86</v>
      </c>
      <c r="AW134" s="12" t="s">
        <v>34</v>
      </c>
      <c r="AX134" s="12" t="s">
        <v>78</v>
      </c>
      <c r="AY134" s="146" t="s">
        <v>144</v>
      </c>
    </row>
    <row r="135" spans="2:51" s="12" customFormat="1" ht="10.2">
      <c r="B135" s="144"/>
      <c r="D135" s="145" t="s">
        <v>154</v>
      </c>
      <c r="E135" s="146" t="s">
        <v>1</v>
      </c>
      <c r="F135" s="147" t="s">
        <v>1439</v>
      </c>
      <c r="H135" s="146" t="s">
        <v>1</v>
      </c>
      <c r="I135" s="148"/>
      <c r="L135" s="144"/>
      <c r="M135" s="149"/>
      <c r="T135" s="150"/>
      <c r="AT135" s="146" t="s">
        <v>154</v>
      </c>
      <c r="AU135" s="146" t="s">
        <v>152</v>
      </c>
      <c r="AV135" s="12" t="s">
        <v>86</v>
      </c>
      <c r="AW135" s="12" t="s">
        <v>34</v>
      </c>
      <c r="AX135" s="12" t="s">
        <v>78</v>
      </c>
      <c r="AY135" s="146" t="s">
        <v>144</v>
      </c>
    </row>
    <row r="136" spans="2:51" s="13" customFormat="1" ht="10.2">
      <c r="B136" s="151"/>
      <c r="D136" s="145" t="s">
        <v>154</v>
      </c>
      <c r="E136" s="152" t="s">
        <v>1</v>
      </c>
      <c r="F136" s="153" t="s">
        <v>1440</v>
      </c>
      <c r="H136" s="154">
        <v>29.6</v>
      </c>
      <c r="I136" s="155"/>
      <c r="L136" s="151"/>
      <c r="M136" s="156"/>
      <c r="T136" s="157"/>
      <c r="AT136" s="152" t="s">
        <v>154</v>
      </c>
      <c r="AU136" s="152" t="s">
        <v>152</v>
      </c>
      <c r="AV136" s="13" t="s">
        <v>152</v>
      </c>
      <c r="AW136" s="13" t="s">
        <v>34</v>
      </c>
      <c r="AX136" s="13" t="s">
        <v>78</v>
      </c>
      <c r="AY136" s="152" t="s">
        <v>144</v>
      </c>
    </row>
    <row r="137" spans="2:51" s="12" customFormat="1" ht="10.2">
      <c r="B137" s="144"/>
      <c r="D137" s="145" t="s">
        <v>154</v>
      </c>
      <c r="E137" s="146" t="s">
        <v>1</v>
      </c>
      <c r="F137" s="147" t="s">
        <v>1116</v>
      </c>
      <c r="H137" s="146" t="s">
        <v>1</v>
      </c>
      <c r="I137" s="148"/>
      <c r="L137" s="144"/>
      <c r="M137" s="149"/>
      <c r="T137" s="150"/>
      <c r="AT137" s="146" t="s">
        <v>154</v>
      </c>
      <c r="AU137" s="146" t="s">
        <v>152</v>
      </c>
      <c r="AV137" s="12" t="s">
        <v>86</v>
      </c>
      <c r="AW137" s="12" t="s">
        <v>34</v>
      </c>
      <c r="AX137" s="12" t="s">
        <v>78</v>
      </c>
      <c r="AY137" s="146" t="s">
        <v>144</v>
      </c>
    </row>
    <row r="138" spans="2:51" s="12" customFormat="1" ht="10.2">
      <c r="B138" s="144"/>
      <c r="D138" s="145" t="s">
        <v>154</v>
      </c>
      <c r="E138" s="146" t="s">
        <v>1</v>
      </c>
      <c r="F138" s="147" t="s">
        <v>1439</v>
      </c>
      <c r="H138" s="146" t="s">
        <v>1</v>
      </c>
      <c r="I138" s="148"/>
      <c r="L138" s="144"/>
      <c r="M138" s="149"/>
      <c r="T138" s="150"/>
      <c r="AT138" s="146" t="s">
        <v>154</v>
      </c>
      <c r="AU138" s="146" t="s">
        <v>152</v>
      </c>
      <c r="AV138" s="12" t="s">
        <v>86</v>
      </c>
      <c r="AW138" s="12" t="s">
        <v>34</v>
      </c>
      <c r="AX138" s="12" t="s">
        <v>78</v>
      </c>
      <c r="AY138" s="146" t="s">
        <v>144</v>
      </c>
    </row>
    <row r="139" spans="2:51" s="12" customFormat="1" ht="10.2">
      <c r="B139" s="144"/>
      <c r="D139" s="145" t="s">
        <v>154</v>
      </c>
      <c r="E139" s="146" t="s">
        <v>1</v>
      </c>
      <c r="F139" s="147" t="s">
        <v>1441</v>
      </c>
      <c r="H139" s="146" t="s">
        <v>1</v>
      </c>
      <c r="I139" s="148"/>
      <c r="L139" s="144"/>
      <c r="M139" s="149"/>
      <c r="T139" s="150"/>
      <c r="AT139" s="146" t="s">
        <v>154</v>
      </c>
      <c r="AU139" s="146" t="s">
        <v>152</v>
      </c>
      <c r="AV139" s="12" t="s">
        <v>86</v>
      </c>
      <c r="AW139" s="12" t="s">
        <v>34</v>
      </c>
      <c r="AX139" s="12" t="s">
        <v>78</v>
      </c>
      <c r="AY139" s="146" t="s">
        <v>144</v>
      </c>
    </row>
    <row r="140" spans="2:51" s="13" customFormat="1" ht="10.2">
      <c r="B140" s="151"/>
      <c r="D140" s="145" t="s">
        <v>154</v>
      </c>
      <c r="E140" s="152" t="s">
        <v>1</v>
      </c>
      <c r="F140" s="153" t="s">
        <v>1442</v>
      </c>
      <c r="H140" s="154">
        <v>72.276</v>
      </c>
      <c r="I140" s="155"/>
      <c r="L140" s="151"/>
      <c r="M140" s="156"/>
      <c r="T140" s="157"/>
      <c r="AT140" s="152" t="s">
        <v>154</v>
      </c>
      <c r="AU140" s="152" t="s">
        <v>152</v>
      </c>
      <c r="AV140" s="13" t="s">
        <v>152</v>
      </c>
      <c r="AW140" s="13" t="s">
        <v>34</v>
      </c>
      <c r="AX140" s="13" t="s">
        <v>78</v>
      </c>
      <c r="AY140" s="152" t="s">
        <v>144</v>
      </c>
    </row>
    <row r="141" spans="2:51" s="13" customFormat="1" ht="10.2">
      <c r="B141" s="151"/>
      <c r="D141" s="145" t="s">
        <v>154</v>
      </c>
      <c r="E141" s="152" t="s">
        <v>1</v>
      </c>
      <c r="F141" s="153" t="s">
        <v>1443</v>
      </c>
      <c r="H141" s="154">
        <v>5.511</v>
      </c>
      <c r="I141" s="155"/>
      <c r="L141" s="151"/>
      <c r="M141" s="156"/>
      <c r="T141" s="157"/>
      <c r="AT141" s="152" t="s">
        <v>154</v>
      </c>
      <c r="AU141" s="152" t="s">
        <v>152</v>
      </c>
      <c r="AV141" s="13" t="s">
        <v>152</v>
      </c>
      <c r="AW141" s="13" t="s">
        <v>34</v>
      </c>
      <c r="AX141" s="13" t="s">
        <v>78</v>
      </c>
      <c r="AY141" s="152" t="s">
        <v>144</v>
      </c>
    </row>
    <row r="142" spans="2:51" s="13" customFormat="1" ht="10.2">
      <c r="B142" s="151"/>
      <c r="D142" s="145" t="s">
        <v>154</v>
      </c>
      <c r="E142" s="152" t="s">
        <v>1</v>
      </c>
      <c r="F142" s="153" t="s">
        <v>1444</v>
      </c>
      <c r="H142" s="154">
        <v>51.984</v>
      </c>
      <c r="I142" s="155"/>
      <c r="L142" s="151"/>
      <c r="M142" s="156"/>
      <c r="T142" s="157"/>
      <c r="AT142" s="152" t="s">
        <v>154</v>
      </c>
      <c r="AU142" s="152" t="s">
        <v>152</v>
      </c>
      <c r="AV142" s="13" t="s">
        <v>152</v>
      </c>
      <c r="AW142" s="13" t="s">
        <v>34</v>
      </c>
      <c r="AX142" s="13" t="s">
        <v>78</v>
      </c>
      <c r="AY142" s="152" t="s">
        <v>144</v>
      </c>
    </row>
    <row r="143" spans="2:51" s="12" customFormat="1" ht="10.2">
      <c r="B143" s="144"/>
      <c r="D143" s="145" t="s">
        <v>154</v>
      </c>
      <c r="E143" s="146" t="s">
        <v>1</v>
      </c>
      <c r="F143" s="147" t="s">
        <v>262</v>
      </c>
      <c r="H143" s="146" t="s">
        <v>1</v>
      </c>
      <c r="I143" s="148"/>
      <c r="L143" s="144"/>
      <c r="M143" s="149"/>
      <c r="T143" s="150"/>
      <c r="AT143" s="146" t="s">
        <v>154</v>
      </c>
      <c r="AU143" s="146" t="s">
        <v>152</v>
      </c>
      <c r="AV143" s="12" t="s">
        <v>86</v>
      </c>
      <c r="AW143" s="12" t="s">
        <v>34</v>
      </c>
      <c r="AX143" s="12" t="s">
        <v>78</v>
      </c>
      <c r="AY143" s="146" t="s">
        <v>144</v>
      </c>
    </row>
    <row r="144" spans="2:51" s="13" customFormat="1" ht="10.2">
      <c r="B144" s="151"/>
      <c r="D144" s="145" t="s">
        <v>154</v>
      </c>
      <c r="E144" s="152" t="s">
        <v>1</v>
      </c>
      <c r="F144" s="153" t="s">
        <v>1445</v>
      </c>
      <c r="H144" s="154">
        <v>-25.658</v>
      </c>
      <c r="I144" s="155"/>
      <c r="L144" s="151"/>
      <c r="M144" s="156"/>
      <c r="T144" s="157"/>
      <c r="AT144" s="152" t="s">
        <v>154</v>
      </c>
      <c r="AU144" s="152" t="s">
        <v>152</v>
      </c>
      <c r="AV144" s="13" t="s">
        <v>152</v>
      </c>
      <c r="AW144" s="13" t="s">
        <v>34</v>
      </c>
      <c r="AX144" s="13" t="s">
        <v>78</v>
      </c>
      <c r="AY144" s="152" t="s">
        <v>144</v>
      </c>
    </row>
    <row r="145" spans="2:51" s="14" customFormat="1" ht="10.2">
      <c r="B145" s="158"/>
      <c r="D145" s="145" t="s">
        <v>154</v>
      </c>
      <c r="E145" s="159" t="s">
        <v>1</v>
      </c>
      <c r="F145" s="160" t="s">
        <v>158</v>
      </c>
      <c r="H145" s="161">
        <v>133.71300000000002</v>
      </c>
      <c r="I145" s="162"/>
      <c r="L145" s="158"/>
      <c r="M145" s="163"/>
      <c r="T145" s="164"/>
      <c r="AT145" s="159" t="s">
        <v>154</v>
      </c>
      <c r="AU145" s="159" t="s">
        <v>152</v>
      </c>
      <c r="AV145" s="14" t="s">
        <v>151</v>
      </c>
      <c r="AW145" s="14" t="s">
        <v>34</v>
      </c>
      <c r="AX145" s="14" t="s">
        <v>86</v>
      </c>
      <c r="AY145" s="159" t="s">
        <v>144</v>
      </c>
    </row>
    <row r="146" spans="2:65" s="1" customFormat="1" ht="44.25" customHeight="1">
      <c r="B146" s="31"/>
      <c r="C146" s="131" t="s">
        <v>152</v>
      </c>
      <c r="D146" s="131" t="s">
        <v>146</v>
      </c>
      <c r="E146" s="132" t="s">
        <v>1446</v>
      </c>
      <c r="F146" s="133" t="s">
        <v>1447</v>
      </c>
      <c r="G146" s="134" t="s">
        <v>149</v>
      </c>
      <c r="H146" s="135">
        <v>133.713</v>
      </c>
      <c r="I146" s="136"/>
      <c r="J146" s="137">
        <f>ROUND(I146*H146,2)</f>
        <v>0</v>
      </c>
      <c r="K146" s="133" t="s">
        <v>271</v>
      </c>
      <c r="L146" s="31"/>
      <c r="M146" s="138" t="s">
        <v>1</v>
      </c>
      <c r="N146" s="139" t="s">
        <v>44</v>
      </c>
      <c r="P146" s="140">
        <f>O146*H146</f>
        <v>0</v>
      </c>
      <c r="Q146" s="140">
        <v>0</v>
      </c>
      <c r="R146" s="140">
        <f>Q146*H146</f>
        <v>0</v>
      </c>
      <c r="S146" s="140">
        <v>0</v>
      </c>
      <c r="T146" s="141">
        <f>S146*H146</f>
        <v>0</v>
      </c>
      <c r="AR146" s="142" t="s">
        <v>151</v>
      </c>
      <c r="AT146" s="142" t="s">
        <v>146</v>
      </c>
      <c r="AU146" s="142" t="s">
        <v>152</v>
      </c>
      <c r="AY146" s="16" t="s">
        <v>144</v>
      </c>
      <c r="BE146" s="143">
        <f>IF(N146="základní",J146,0)</f>
        <v>0</v>
      </c>
      <c r="BF146" s="143">
        <f>IF(N146="snížená",J146,0)</f>
        <v>0</v>
      </c>
      <c r="BG146" s="143">
        <f>IF(N146="zákl. přenesená",J146,0)</f>
        <v>0</v>
      </c>
      <c r="BH146" s="143">
        <f>IF(N146="sníž. přenesená",J146,0)</f>
        <v>0</v>
      </c>
      <c r="BI146" s="143">
        <f>IF(N146="nulová",J146,0)</f>
        <v>0</v>
      </c>
      <c r="BJ146" s="16" t="s">
        <v>152</v>
      </c>
      <c r="BK146" s="143">
        <f>ROUND(I146*H146,2)</f>
        <v>0</v>
      </c>
      <c r="BL146" s="16" t="s">
        <v>151</v>
      </c>
      <c r="BM146" s="142" t="s">
        <v>1448</v>
      </c>
    </row>
    <row r="147" spans="2:47" s="1" customFormat="1" ht="38.4">
      <c r="B147" s="31"/>
      <c r="D147" s="145" t="s">
        <v>222</v>
      </c>
      <c r="F147" s="165" t="s">
        <v>1449</v>
      </c>
      <c r="I147" s="166"/>
      <c r="L147" s="31"/>
      <c r="M147" s="167"/>
      <c r="T147" s="55"/>
      <c r="AT147" s="16" t="s">
        <v>222</v>
      </c>
      <c r="AU147" s="16" t="s">
        <v>152</v>
      </c>
    </row>
    <row r="148" spans="2:51" s="12" customFormat="1" ht="10.2">
      <c r="B148" s="144"/>
      <c r="D148" s="145" t="s">
        <v>154</v>
      </c>
      <c r="E148" s="146" t="s">
        <v>1</v>
      </c>
      <c r="F148" s="147" t="s">
        <v>298</v>
      </c>
      <c r="H148" s="146" t="s">
        <v>1</v>
      </c>
      <c r="I148" s="148"/>
      <c r="L148" s="144"/>
      <c r="M148" s="149"/>
      <c r="T148" s="150"/>
      <c r="AT148" s="146" t="s">
        <v>154</v>
      </c>
      <c r="AU148" s="146" t="s">
        <v>152</v>
      </c>
      <c r="AV148" s="12" t="s">
        <v>86</v>
      </c>
      <c r="AW148" s="12" t="s">
        <v>34</v>
      </c>
      <c r="AX148" s="12" t="s">
        <v>78</v>
      </c>
      <c r="AY148" s="146" t="s">
        <v>144</v>
      </c>
    </row>
    <row r="149" spans="2:51" s="12" customFormat="1" ht="10.2">
      <c r="B149" s="144"/>
      <c r="D149" s="145" t="s">
        <v>154</v>
      </c>
      <c r="E149" s="146" t="s">
        <v>1</v>
      </c>
      <c r="F149" s="147" t="s">
        <v>472</v>
      </c>
      <c r="H149" s="146" t="s">
        <v>1</v>
      </c>
      <c r="I149" s="148"/>
      <c r="L149" s="144"/>
      <c r="M149" s="149"/>
      <c r="T149" s="150"/>
      <c r="AT149" s="146" t="s">
        <v>154</v>
      </c>
      <c r="AU149" s="146" t="s">
        <v>152</v>
      </c>
      <c r="AV149" s="12" t="s">
        <v>86</v>
      </c>
      <c r="AW149" s="12" t="s">
        <v>34</v>
      </c>
      <c r="AX149" s="12" t="s">
        <v>78</v>
      </c>
      <c r="AY149" s="146" t="s">
        <v>144</v>
      </c>
    </row>
    <row r="150" spans="2:51" s="12" customFormat="1" ht="10.2">
      <c r="B150" s="144"/>
      <c r="D150" s="145" t="s">
        <v>154</v>
      </c>
      <c r="E150" s="146" t="s">
        <v>1</v>
      </c>
      <c r="F150" s="147" t="s">
        <v>1439</v>
      </c>
      <c r="H150" s="146" t="s">
        <v>1</v>
      </c>
      <c r="I150" s="148"/>
      <c r="L150" s="144"/>
      <c r="M150" s="149"/>
      <c r="T150" s="150"/>
      <c r="AT150" s="146" t="s">
        <v>154</v>
      </c>
      <c r="AU150" s="146" t="s">
        <v>152</v>
      </c>
      <c r="AV150" s="12" t="s">
        <v>86</v>
      </c>
      <c r="AW150" s="12" t="s">
        <v>34</v>
      </c>
      <c r="AX150" s="12" t="s">
        <v>78</v>
      </c>
      <c r="AY150" s="146" t="s">
        <v>144</v>
      </c>
    </row>
    <row r="151" spans="2:51" s="13" customFormat="1" ht="10.2">
      <c r="B151" s="151"/>
      <c r="D151" s="145" t="s">
        <v>154</v>
      </c>
      <c r="E151" s="152" t="s">
        <v>1</v>
      </c>
      <c r="F151" s="153" t="s">
        <v>1440</v>
      </c>
      <c r="H151" s="154">
        <v>29.6</v>
      </c>
      <c r="I151" s="155"/>
      <c r="L151" s="151"/>
      <c r="M151" s="156"/>
      <c r="T151" s="157"/>
      <c r="AT151" s="152" t="s">
        <v>154</v>
      </c>
      <c r="AU151" s="152" t="s">
        <v>152</v>
      </c>
      <c r="AV151" s="13" t="s">
        <v>152</v>
      </c>
      <c r="AW151" s="13" t="s">
        <v>34</v>
      </c>
      <c r="AX151" s="13" t="s">
        <v>78</v>
      </c>
      <c r="AY151" s="152" t="s">
        <v>144</v>
      </c>
    </row>
    <row r="152" spans="2:51" s="12" customFormat="1" ht="10.2">
      <c r="B152" s="144"/>
      <c r="D152" s="145" t="s">
        <v>154</v>
      </c>
      <c r="E152" s="146" t="s">
        <v>1</v>
      </c>
      <c r="F152" s="147" t="s">
        <v>1116</v>
      </c>
      <c r="H152" s="146" t="s">
        <v>1</v>
      </c>
      <c r="I152" s="148"/>
      <c r="L152" s="144"/>
      <c r="M152" s="149"/>
      <c r="T152" s="150"/>
      <c r="AT152" s="146" t="s">
        <v>154</v>
      </c>
      <c r="AU152" s="146" t="s">
        <v>152</v>
      </c>
      <c r="AV152" s="12" t="s">
        <v>86</v>
      </c>
      <c r="AW152" s="12" t="s">
        <v>34</v>
      </c>
      <c r="AX152" s="12" t="s">
        <v>78</v>
      </c>
      <c r="AY152" s="146" t="s">
        <v>144</v>
      </c>
    </row>
    <row r="153" spans="2:51" s="12" customFormat="1" ht="10.2">
      <c r="B153" s="144"/>
      <c r="D153" s="145" t="s">
        <v>154</v>
      </c>
      <c r="E153" s="146" t="s">
        <v>1</v>
      </c>
      <c r="F153" s="147" t="s">
        <v>1439</v>
      </c>
      <c r="H153" s="146" t="s">
        <v>1</v>
      </c>
      <c r="I153" s="148"/>
      <c r="L153" s="144"/>
      <c r="M153" s="149"/>
      <c r="T153" s="150"/>
      <c r="AT153" s="146" t="s">
        <v>154</v>
      </c>
      <c r="AU153" s="146" t="s">
        <v>152</v>
      </c>
      <c r="AV153" s="12" t="s">
        <v>86</v>
      </c>
      <c r="AW153" s="12" t="s">
        <v>34</v>
      </c>
      <c r="AX153" s="12" t="s">
        <v>78</v>
      </c>
      <c r="AY153" s="146" t="s">
        <v>144</v>
      </c>
    </row>
    <row r="154" spans="2:51" s="12" customFormat="1" ht="10.2">
      <c r="B154" s="144"/>
      <c r="D154" s="145" t="s">
        <v>154</v>
      </c>
      <c r="E154" s="146" t="s">
        <v>1</v>
      </c>
      <c r="F154" s="147" t="s">
        <v>1441</v>
      </c>
      <c r="H154" s="146" t="s">
        <v>1</v>
      </c>
      <c r="I154" s="148"/>
      <c r="L154" s="144"/>
      <c r="M154" s="149"/>
      <c r="T154" s="150"/>
      <c r="AT154" s="146" t="s">
        <v>154</v>
      </c>
      <c r="AU154" s="146" t="s">
        <v>152</v>
      </c>
      <c r="AV154" s="12" t="s">
        <v>86</v>
      </c>
      <c r="AW154" s="12" t="s">
        <v>34</v>
      </c>
      <c r="AX154" s="12" t="s">
        <v>78</v>
      </c>
      <c r="AY154" s="146" t="s">
        <v>144</v>
      </c>
    </row>
    <row r="155" spans="2:51" s="13" customFormat="1" ht="10.2">
      <c r="B155" s="151"/>
      <c r="D155" s="145" t="s">
        <v>154</v>
      </c>
      <c r="E155" s="152" t="s">
        <v>1</v>
      </c>
      <c r="F155" s="153" t="s">
        <v>1442</v>
      </c>
      <c r="H155" s="154">
        <v>72.276</v>
      </c>
      <c r="I155" s="155"/>
      <c r="L155" s="151"/>
      <c r="M155" s="156"/>
      <c r="T155" s="157"/>
      <c r="AT155" s="152" t="s">
        <v>154</v>
      </c>
      <c r="AU155" s="152" t="s">
        <v>152</v>
      </c>
      <c r="AV155" s="13" t="s">
        <v>152</v>
      </c>
      <c r="AW155" s="13" t="s">
        <v>34</v>
      </c>
      <c r="AX155" s="13" t="s">
        <v>78</v>
      </c>
      <c r="AY155" s="152" t="s">
        <v>144</v>
      </c>
    </row>
    <row r="156" spans="2:51" s="13" customFormat="1" ht="10.2">
      <c r="B156" s="151"/>
      <c r="D156" s="145" t="s">
        <v>154</v>
      </c>
      <c r="E156" s="152" t="s">
        <v>1</v>
      </c>
      <c r="F156" s="153" t="s">
        <v>1443</v>
      </c>
      <c r="H156" s="154">
        <v>5.511</v>
      </c>
      <c r="I156" s="155"/>
      <c r="L156" s="151"/>
      <c r="M156" s="156"/>
      <c r="T156" s="157"/>
      <c r="AT156" s="152" t="s">
        <v>154</v>
      </c>
      <c r="AU156" s="152" t="s">
        <v>152</v>
      </c>
      <c r="AV156" s="13" t="s">
        <v>152</v>
      </c>
      <c r="AW156" s="13" t="s">
        <v>34</v>
      </c>
      <c r="AX156" s="13" t="s">
        <v>78</v>
      </c>
      <c r="AY156" s="152" t="s">
        <v>144</v>
      </c>
    </row>
    <row r="157" spans="2:51" s="13" customFormat="1" ht="10.2">
      <c r="B157" s="151"/>
      <c r="D157" s="145" t="s">
        <v>154</v>
      </c>
      <c r="E157" s="152" t="s">
        <v>1</v>
      </c>
      <c r="F157" s="153" t="s">
        <v>1444</v>
      </c>
      <c r="H157" s="154">
        <v>51.984</v>
      </c>
      <c r="I157" s="155"/>
      <c r="L157" s="151"/>
      <c r="M157" s="156"/>
      <c r="T157" s="157"/>
      <c r="AT157" s="152" t="s">
        <v>154</v>
      </c>
      <c r="AU157" s="152" t="s">
        <v>152</v>
      </c>
      <c r="AV157" s="13" t="s">
        <v>152</v>
      </c>
      <c r="AW157" s="13" t="s">
        <v>34</v>
      </c>
      <c r="AX157" s="13" t="s">
        <v>78</v>
      </c>
      <c r="AY157" s="152" t="s">
        <v>144</v>
      </c>
    </row>
    <row r="158" spans="2:51" s="12" customFormat="1" ht="10.2">
      <c r="B158" s="144"/>
      <c r="D158" s="145" t="s">
        <v>154</v>
      </c>
      <c r="E158" s="146" t="s">
        <v>1</v>
      </c>
      <c r="F158" s="147" t="s">
        <v>262</v>
      </c>
      <c r="H158" s="146" t="s">
        <v>1</v>
      </c>
      <c r="I158" s="148"/>
      <c r="L158" s="144"/>
      <c r="M158" s="149"/>
      <c r="T158" s="150"/>
      <c r="AT158" s="146" t="s">
        <v>154</v>
      </c>
      <c r="AU158" s="146" t="s">
        <v>152</v>
      </c>
      <c r="AV158" s="12" t="s">
        <v>86</v>
      </c>
      <c r="AW158" s="12" t="s">
        <v>34</v>
      </c>
      <c r="AX158" s="12" t="s">
        <v>78</v>
      </c>
      <c r="AY158" s="146" t="s">
        <v>144</v>
      </c>
    </row>
    <row r="159" spans="2:51" s="13" customFormat="1" ht="10.2">
      <c r="B159" s="151"/>
      <c r="D159" s="145" t="s">
        <v>154</v>
      </c>
      <c r="E159" s="152" t="s">
        <v>1</v>
      </c>
      <c r="F159" s="153" t="s">
        <v>1445</v>
      </c>
      <c r="H159" s="154">
        <v>-25.658</v>
      </c>
      <c r="I159" s="155"/>
      <c r="L159" s="151"/>
      <c r="M159" s="156"/>
      <c r="T159" s="157"/>
      <c r="AT159" s="152" t="s">
        <v>154</v>
      </c>
      <c r="AU159" s="152" t="s">
        <v>152</v>
      </c>
      <c r="AV159" s="13" t="s">
        <v>152</v>
      </c>
      <c r="AW159" s="13" t="s">
        <v>34</v>
      </c>
      <c r="AX159" s="13" t="s">
        <v>78</v>
      </c>
      <c r="AY159" s="152" t="s">
        <v>144</v>
      </c>
    </row>
    <row r="160" spans="2:51" s="14" customFormat="1" ht="10.2">
      <c r="B160" s="158"/>
      <c r="D160" s="145" t="s">
        <v>154</v>
      </c>
      <c r="E160" s="159" t="s">
        <v>1</v>
      </c>
      <c r="F160" s="160" t="s">
        <v>158</v>
      </c>
      <c r="H160" s="161">
        <v>133.71300000000002</v>
      </c>
      <c r="I160" s="162"/>
      <c r="L160" s="158"/>
      <c r="M160" s="163"/>
      <c r="T160" s="164"/>
      <c r="AT160" s="159" t="s">
        <v>154</v>
      </c>
      <c r="AU160" s="159" t="s">
        <v>152</v>
      </c>
      <c r="AV160" s="14" t="s">
        <v>151</v>
      </c>
      <c r="AW160" s="14" t="s">
        <v>34</v>
      </c>
      <c r="AX160" s="14" t="s">
        <v>86</v>
      </c>
      <c r="AY160" s="159" t="s">
        <v>144</v>
      </c>
    </row>
    <row r="161" spans="2:65" s="1" customFormat="1" ht="37.8" customHeight="1">
      <c r="B161" s="31"/>
      <c r="C161" s="131" t="s">
        <v>165</v>
      </c>
      <c r="D161" s="131" t="s">
        <v>146</v>
      </c>
      <c r="E161" s="132" t="s">
        <v>1097</v>
      </c>
      <c r="F161" s="133" t="s">
        <v>1098</v>
      </c>
      <c r="G161" s="134" t="s">
        <v>149</v>
      </c>
      <c r="H161" s="135">
        <v>29.6</v>
      </c>
      <c r="I161" s="136"/>
      <c r="J161" s="137">
        <f>ROUND(I161*H161,2)</f>
        <v>0</v>
      </c>
      <c r="K161" s="133" t="s">
        <v>271</v>
      </c>
      <c r="L161" s="31"/>
      <c r="M161" s="138" t="s">
        <v>1</v>
      </c>
      <c r="N161" s="139" t="s">
        <v>44</v>
      </c>
      <c r="P161" s="140">
        <f>O161*H161</f>
        <v>0</v>
      </c>
      <c r="Q161" s="140">
        <v>0.002</v>
      </c>
      <c r="R161" s="140">
        <f>Q161*H161</f>
        <v>0.0592</v>
      </c>
      <c r="S161" s="140">
        <v>0</v>
      </c>
      <c r="T161" s="141">
        <f>S161*H161</f>
        <v>0</v>
      </c>
      <c r="AR161" s="142" t="s">
        <v>151</v>
      </c>
      <c r="AT161" s="142" t="s">
        <v>146</v>
      </c>
      <c r="AU161" s="142" t="s">
        <v>152</v>
      </c>
      <c r="AY161" s="16" t="s">
        <v>144</v>
      </c>
      <c r="BE161" s="143">
        <f>IF(N161="základní",J161,0)</f>
        <v>0</v>
      </c>
      <c r="BF161" s="143">
        <f>IF(N161="snížená",J161,0)</f>
        <v>0</v>
      </c>
      <c r="BG161" s="143">
        <f>IF(N161="zákl. přenesená",J161,0)</f>
        <v>0</v>
      </c>
      <c r="BH161" s="143">
        <f>IF(N161="sníž. přenesená",J161,0)</f>
        <v>0</v>
      </c>
      <c r="BI161" s="143">
        <f>IF(N161="nulová",J161,0)</f>
        <v>0</v>
      </c>
      <c r="BJ161" s="16" t="s">
        <v>152</v>
      </c>
      <c r="BK161" s="143">
        <f>ROUND(I161*H161,2)</f>
        <v>0</v>
      </c>
      <c r="BL161" s="16" t="s">
        <v>151</v>
      </c>
      <c r="BM161" s="142" t="s">
        <v>1450</v>
      </c>
    </row>
    <row r="162" spans="2:51" s="12" customFormat="1" ht="10.2">
      <c r="B162" s="144"/>
      <c r="D162" s="145" t="s">
        <v>154</v>
      </c>
      <c r="E162" s="146" t="s">
        <v>1</v>
      </c>
      <c r="F162" s="147" t="s">
        <v>1100</v>
      </c>
      <c r="H162" s="146" t="s">
        <v>1</v>
      </c>
      <c r="I162" s="148"/>
      <c r="L162" s="144"/>
      <c r="M162" s="149"/>
      <c r="T162" s="150"/>
      <c r="AT162" s="146" t="s">
        <v>154</v>
      </c>
      <c r="AU162" s="146" t="s">
        <v>152</v>
      </c>
      <c r="AV162" s="12" t="s">
        <v>86</v>
      </c>
      <c r="AW162" s="12" t="s">
        <v>34</v>
      </c>
      <c r="AX162" s="12" t="s">
        <v>78</v>
      </c>
      <c r="AY162" s="146" t="s">
        <v>144</v>
      </c>
    </row>
    <row r="163" spans="2:51" s="12" customFormat="1" ht="10.2">
      <c r="B163" s="144"/>
      <c r="D163" s="145" t="s">
        <v>154</v>
      </c>
      <c r="E163" s="146" t="s">
        <v>1</v>
      </c>
      <c r="F163" s="147" t="s">
        <v>298</v>
      </c>
      <c r="H163" s="146" t="s">
        <v>1</v>
      </c>
      <c r="I163" s="148"/>
      <c r="L163" s="144"/>
      <c r="M163" s="149"/>
      <c r="T163" s="150"/>
      <c r="AT163" s="146" t="s">
        <v>154</v>
      </c>
      <c r="AU163" s="146" t="s">
        <v>152</v>
      </c>
      <c r="AV163" s="12" t="s">
        <v>86</v>
      </c>
      <c r="AW163" s="12" t="s">
        <v>34</v>
      </c>
      <c r="AX163" s="12" t="s">
        <v>78</v>
      </c>
      <c r="AY163" s="146" t="s">
        <v>144</v>
      </c>
    </row>
    <row r="164" spans="2:51" s="12" customFormat="1" ht="10.2">
      <c r="B164" s="144"/>
      <c r="D164" s="145" t="s">
        <v>154</v>
      </c>
      <c r="E164" s="146" t="s">
        <v>1</v>
      </c>
      <c r="F164" s="147" t="s">
        <v>472</v>
      </c>
      <c r="H164" s="146" t="s">
        <v>1</v>
      </c>
      <c r="I164" s="148"/>
      <c r="L164" s="144"/>
      <c r="M164" s="149"/>
      <c r="T164" s="150"/>
      <c r="AT164" s="146" t="s">
        <v>154</v>
      </c>
      <c r="AU164" s="146" t="s">
        <v>152</v>
      </c>
      <c r="AV164" s="12" t="s">
        <v>86</v>
      </c>
      <c r="AW164" s="12" t="s">
        <v>34</v>
      </c>
      <c r="AX164" s="12" t="s">
        <v>78</v>
      </c>
      <c r="AY164" s="146" t="s">
        <v>144</v>
      </c>
    </row>
    <row r="165" spans="2:51" s="12" customFormat="1" ht="10.2">
      <c r="B165" s="144"/>
      <c r="D165" s="145" t="s">
        <v>154</v>
      </c>
      <c r="E165" s="146" t="s">
        <v>1</v>
      </c>
      <c r="F165" s="147" t="s">
        <v>1439</v>
      </c>
      <c r="H165" s="146" t="s">
        <v>1</v>
      </c>
      <c r="I165" s="148"/>
      <c r="L165" s="144"/>
      <c r="M165" s="149"/>
      <c r="T165" s="150"/>
      <c r="AT165" s="146" t="s">
        <v>154</v>
      </c>
      <c r="AU165" s="146" t="s">
        <v>152</v>
      </c>
      <c r="AV165" s="12" t="s">
        <v>86</v>
      </c>
      <c r="AW165" s="12" t="s">
        <v>34</v>
      </c>
      <c r="AX165" s="12" t="s">
        <v>78</v>
      </c>
      <c r="AY165" s="146" t="s">
        <v>144</v>
      </c>
    </row>
    <row r="166" spans="2:51" s="13" customFormat="1" ht="10.2">
      <c r="B166" s="151"/>
      <c r="D166" s="145" t="s">
        <v>154</v>
      </c>
      <c r="E166" s="152" t="s">
        <v>1</v>
      </c>
      <c r="F166" s="153" t="s">
        <v>1440</v>
      </c>
      <c r="H166" s="154">
        <v>29.6</v>
      </c>
      <c r="I166" s="155"/>
      <c r="L166" s="151"/>
      <c r="M166" s="156"/>
      <c r="T166" s="157"/>
      <c r="AT166" s="152" t="s">
        <v>154</v>
      </c>
      <c r="AU166" s="152" t="s">
        <v>152</v>
      </c>
      <c r="AV166" s="13" t="s">
        <v>152</v>
      </c>
      <c r="AW166" s="13" t="s">
        <v>34</v>
      </c>
      <c r="AX166" s="13" t="s">
        <v>78</v>
      </c>
      <c r="AY166" s="152" t="s">
        <v>144</v>
      </c>
    </row>
    <row r="167" spans="2:51" s="14" customFormat="1" ht="10.2">
      <c r="B167" s="158"/>
      <c r="D167" s="145" t="s">
        <v>154</v>
      </c>
      <c r="E167" s="159" t="s">
        <v>1</v>
      </c>
      <c r="F167" s="160" t="s">
        <v>158</v>
      </c>
      <c r="H167" s="161">
        <v>29.6</v>
      </c>
      <c r="I167" s="162"/>
      <c r="L167" s="158"/>
      <c r="M167" s="163"/>
      <c r="T167" s="164"/>
      <c r="AT167" s="159" t="s">
        <v>154</v>
      </c>
      <c r="AU167" s="159" t="s">
        <v>152</v>
      </c>
      <c r="AV167" s="14" t="s">
        <v>151</v>
      </c>
      <c r="AW167" s="14" t="s">
        <v>34</v>
      </c>
      <c r="AX167" s="14" t="s">
        <v>86</v>
      </c>
      <c r="AY167" s="159" t="s">
        <v>144</v>
      </c>
    </row>
    <row r="168" spans="2:65" s="1" customFormat="1" ht="55.5" customHeight="1">
      <c r="B168" s="31"/>
      <c r="C168" s="131" t="s">
        <v>151</v>
      </c>
      <c r="D168" s="131" t="s">
        <v>146</v>
      </c>
      <c r="E168" s="132" t="s">
        <v>1128</v>
      </c>
      <c r="F168" s="133" t="s">
        <v>1129</v>
      </c>
      <c r="G168" s="134" t="s">
        <v>149</v>
      </c>
      <c r="H168" s="135">
        <v>29.6</v>
      </c>
      <c r="I168" s="136"/>
      <c r="J168" s="137">
        <f>ROUND(I168*H168,2)</f>
        <v>0</v>
      </c>
      <c r="K168" s="133" t="s">
        <v>271</v>
      </c>
      <c r="L168" s="31"/>
      <c r="M168" s="138" t="s">
        <v>1</v>
      </c>
      <c r="N168" s="139" t="s">
        <v>44</v>
      </c>
      <c r="P168" s="140">
        <f>O168*H168</f>
        <v>0</v>
      </c>
      <c r="Q168" s="140">
        <v>0.003</v>
      </c>
      <c r="R168" s="140">
        <f>Q168*H168</f>
        <v>0.0888</v>
      </c>
      <c r="S168" s="140">
        <v>0</v>
      </c>
      <c r="T168" s="141">
        <f>S168*H168</f>
        <v>0</v>
      </c>
      <c r="AR168" s="142" t="s">
        <v>151</v>
      </c>
      <c r="AT168" s="142" t="s">
        <v>146</v>
      </c>
      <c r="AU168" s="142" t="s">
        <v>152</v>
      </c>
      <c r="AY168" s="16" t="s">
        <v>144</v>
      </c>
      <c r="BE168" s="143">
        <f>IF(N168="základní",J168,0)</f>
        <v>0</v>
      </c>
      <c r="BF168" s="143">
        <f>IF(N168="snížená",J168,0)</f>
        <v>0</v>
      </c>
      <c r="BG168" s="143">
        <f>IF(N168="zákl. přenesená",J168,0)</f>
        <v>0</v>
      </c>
      <c r="BH168" s="143">
        <f>IF(N168="sníž. přenesená",J168,0)</f>
        <v>0</v>
      </c>
      <c r="BI168" s="143">
        <f>IF(N168="nulová",J168,0)</f>
        <v>0</v>
      </c>
      <c r="BJ168" s="16" t="s">
        <v>152</v>
      </c>
      <c r="BK168" s="143">
        <f>ROUND(I168*H168,2)</f>
        <v>0</v>
      </c>
      <c r="BL168" s="16" t="s">
        <v>151</v>
      </c>
      <c r="BM168" s="142" t="s">
        <v>1451</v>
      </c>
    </row>
    <row r="169" spans="2:51" s="12" customFormat="1" ht="10.2">
      <c r="B169" s="144"/>
      <c r="D169" s="145" t="s">
        <v>154</v>
      </c>
      <c r="E169" s="146" t="s">
        <v>1</v>
      </c>
      <c r="F169" s="147" t="s">
        <v>1100</v>
      </c>
      <c r="H169" s="146" t="s">
        <v>1</v>
      </c>
      <c r="I169" s="148"/>
      <c r="L169" s="144"/>
      <c r="M169" s="149"/>
      <c r="T169" s="150"/>
      <c r="AT169" s="146" t="s">
        <v>154</v>
      </c>
      <c r="AU169" s="146" t="s">
        <v>152</v>
      </c>
      <c r="AV169" s="12" t="s">
        <v>86</v>
      </c>
      <c r="AW169" s="12" t="s">
        <v>34</v>
      </c>
      <c r="AX169" s="12" t="s">
        <v>78</v>
      </c>
      <c r="AY169" s="146" t="s">
        <v>144</v>
      </c>
    </row>
    <row r="170" spans="2:51" s="12" customFormat="1" ht="10.2">
      <c r="B170" s="144"/>
      <c r="D170" s="145" t="s">
        <v>154</v>
      </c>
      <c r="E170" s="146" t="s">
        <v>1</v>
      </c>
      <c r="F170" s="147" t="s">
        <v>298</v>
      </c>
      <c r="H170" s="146" t="s">
        <v>1</v>
      </c>
      <c r="I170" s="148"/>
      <c r="L170" s="144"/>
      <c r="M170" s="149"/>
      <c r="T170" s="150"/>
      <c r="AT170" s="146" t="s">
        <v>154</v>
      </c>
      <c r="AU170" s="146" t="s">
        <v>152</v>
      </c>
      <c r="AV170" s="12" t="s">
        <v>86</v>
      </c>
      <c r="AW170" s="12" t="s">
        <v>34</v>
      </c>
      <c r="AX170" s="12" t="s">
        <v>78</v>
      </c>
      <c r="AY170" s="146" t="s">
        <v>144</v>
      </c>
    </row>
    <row r="171" spans="2:51" s="12" customFormat="1" ht="10.2">
      <c r="B171" s="144"/>
      <c r="D171" s="145" t="s">
        <v>154</v>
      </c>
      <c r="E171" s="146" t="s">
        <v>1</v>
      </c>
      <c r="F171" s="147" t="s">
        <v>472</v>
      </c>
      <c r="H171" s="146" t="s">
        <v>1</v>
      </c>
      <c r="I171" s="148"/>
      <c r="L171" s="144"/>
      <c r="M171" s="149"/>
      <c r="T171" s="150"/>
      <c r="AT171" s="146" t="s">
        <v>154</v>
      </c>
      <c r="AU171" s="146" t="s">
        <v>152</v>
      </c>
      <c r="AV171" s="12" t="s">
        <v>86</v>
      </c>
      <c r="AW171" s="12" t="s">
        <v>34</v>
      </c>
      <c r="AX171" s="12" t="s">
        <v>78</v>
      </c>
      <c r="AY171" s="146" t="s">
        <v>144</v>
      </c>
    </row>
    <row r="172" spans="2:51" s="12" customFormat="1" ht="10.2">
      <c r="B172" s="144"/>
      <c r="D172" s="145" t="s">
        <v>154</v>
      </c>
      <c r="E172" s="146" t="s">
        <v>1</v>
      </c>
      <c r="F172" s="147" t="s">
        <v>1439</v>
      </c>
      <c r="H172" s="146" t="s">
        <v>1</v>
      </c>
      <c r="I172" s="148"/>
      <c r="L172" s="144"/>
      <c r="M172" s="149"/>
      <c r="T172" s="150"/>
      <c r="AT172" s="146" t="s">
        <v>154</v>
      </c>
      <c r="AU172" s="146" t="s">
        <v>152</v>
      </c>
      <c r="AV172" s="12" t="s">
        <v>86</v>
      </c>
      <c r="AW172" s="12" t="s">
        <v>34</v>
      </c>
      <c r="AX172" s="12" t="s">
        <v>78</v>
      </c>
      <c r="AY172" s="146" t="s">
        <v>144</v>
      </c>
    </row>
    <row r="173" spans="2:51" s="13" customFormat="1" ht="10.2">
      <c r="B173" s="151"/>
      <c r="D173" s="145" t="s">
        <v>154</v>
      </c>
      <c r="E173" s="152" t="s">
        <v>1</v>
      </c>
      <c r="F173" s="153" t="s">
        <v>1440</v>
      </c>
      <c r="H173" s="154">
        <v>29.6</v>
      </c>
      <c r="I173" s="155"/>
      <c r="L173" s="151"/>
      <c r="M173" s="156"/>
      <c r="T173" s="157"/>
      <c r="AT173" s="152" t="s">
        <v>154</v>
      </c>
      <c r="AU173" s="152" t="s">
        <v>152</v>
      </c>
      <c r="AV173" s="13" t="s">
        <v>152</v>
      </c>
      <c r="AW173" s="13" t="s">
        <v>34</v>
      </c>
      <c r="AX173" s="13" t="s">
        <v>78</v>
      </c>
      <c r="AY173" s="152" t="s">
        <v>144</v>
      </c>
    </row>
    <row r="174" spans="2:51" s="14" customFormat="1" ht="10.2">
      <c r="B174" s="158"/>
      <c r="D174" s="145" t="s">
        <v>154</v>
      </c>
      <c r="E174" s="159" t="s">
        <v>1</v>
      </c>
      <c r="F174" s="160" t="s">
        <v>158</v>
      </c>
      <c r="H174" s="161">
        <v>29.6</v>
      </c>
      <c r="I174" s="162"/>
      <c r="L174" s="158"/>
      <c r="M174" s="163"/>
      <c r="T174" s="164"/>
      <c r="AT174" s="159" t="s">
        <v>154</v>
      </c>
      <c r="AU174" s="159" t="s">
        <v>152</v>
      </c>
      <c r="AV174" s="14" t="s">
        <v>151</v>
      </c>
      <c r="AW174" s="14" t="s">
        <v>34</v>
      </c>
      <c r="AX174" s="14" t="s">
        <v>86</v>
      </c>
      <c r="AY174" s="159" t="s">
        <v>144</v>
      </c>
    </row>
    <row r="175" spans="2:65" s="1" customFormat="1" ht="24.15" customHeight="1">
      <c r="B175" s="31"/>
      <c r="C175" s="131" t="s">
        <v>176</v>
      </c>
      <c r="D175" s="131" t="s">
        <v>146</v>
      </c>
      <c r="E175" s="132" t="s">
        <v>1153</v>
      </c>
      <c r="F175" s="133" t="s">
        <v>1154</v>
      </c>
      <c r="G175" s="134" t="s">
        <v>149</v>
      </c>
      <c r="H175" s="135">
        <v>29.6</v>
      </c>
      <c r="I175" s="136"/>
      <c r="J175" s="137">
        <f>ROUND(I175*H175,2)</f>
        <v>0</v>
      </c>
      <c r="K175" s="133" t="s">
        <v>150</v>
      </c>
      <c r="L175" s="31"/>
      <c r="M175" s="138" t="s">
        <v>1</v>
      </c>
      <c r="N175" s="139" t="s">
        <v>44</v>
      </c>
      <c r="P175" s="140">
        <f>O175*H175</f>
        <v>0</v>
      </c>
      <c r="Q175" s="140">
        <v>0.0052</v>
      </c>
      <c r="R175" s="140">
        <f>Q175*H175</f>
        <v>0.15392</v>
      </c>
      <c r="S175" s="140">
        <v>0</v>
      </c>
      <c r="T175" s="141">
        <f>S175*H175</f>
        <v>0</v>
      </c>
      <c r="AR175" s="142" t="s">
        <v>151</v>
      </c>
      <c r="AT175" s="142" t="s">
        <v>146</v>
      </c>
      <c r="AU175" s="142" t="s">
        <v>152</v>
      </c>
      <c r="AY175" s="16" t="s">
        <v>144</v>
      </c>
      <c r="BE175" s="143">
        <f>IF(N175="základní",J175,0)</f>
        <v>0</v>
      </c>
      <c r="BF175" s="143">
        <f>IF(N175="snížená",J175,0)</f>
        <v>0</v>
      </c>
      <c r="BG175" s="143">
        <f>IF(N175="zákl. přenesená",J175,0)</f>
        <v>0</v>
      </c>
      <c r="BH175" s="143">
        <f>IF(N175="sníž. přenesená",J175,0)</f>
        <v>0</v>
      </c>
      <c r="BI175" s="143">
        <f>IF(N175="nulová",J175,0)</f>
        <v>0</v>
      </c>
      <c r="BJ175" s="16" t="s">
        <v>152</v>
      </c>
      <c r="BK175" s="143">
        <f>ROUND(I175*H175,2)</f>
        <v>0</v>
      </c>
      <c r="BL175" s="16" t="s">
        <v>151</v>
      </c>
      <c r="BM175" s="142" t="s">
        <v>1452</v>
      </c>
    </row>
    <row r="176" spans="2:65" s="1" customFormat="1" ht="37.8" customHeight="1">
      <c r="B176" s="31"/>
      <c r="C176" s="131" t="s">
        <v>182</v>
      </c>
      <c r="D176" s="131" t="s">
        <v>146</v>
      </c>
      <c r="E176" s="132" t="s">
        <v>1156</v>
      </c>
      <c r="F176" s="133" t="s">
        <v>1157</v>
      </c>
      <c r="G176" s="134" t="s">
        <v>149</v>
      </c>
      <c r="H176" s="135">
        <v>104.113</v>
      </c>
      <c r="I176" s="136"/>
      <c r="J176" s="137">
        <f>ROUND(I176*H176,2)</f>
        <v>0</v>
      </c>
      <c r="K176" s="133" t="s">
        <v>271</v>
      </c>
      <c r="L176" s="31"/>
      <c r="M176" s="138" t="s">
        <v>1</v>
      </c>
      <c r="N176" s="139" t="s">
        <v>44</v>
      </c>
      <c r="P176" s="140">
        <f>O176*H176</f>
        <v>0</v>
      </c>
      <c r="Q176" s="140">
        <v>0.002</v>
      </c>
      <c r="R176" s="140">
        <f>Q176*H176</f>
        <v>0.208226</v>
      </c>
      <c r="S176" s="140">
        <v>0</v>
      </c>
      <c r="T176" s="141">
        <f>S176*H176</f>
        <v>0</v>
      </c>
      <c r="AR176" s="142" t="s">
        <v>151</v>
      </c>
      <c r="AT176" s="142" t="s">
        <v>146</v>
      </c>
      <c r="AU176" s="142" t="s">
        <v>152</v>
      </c>
      <c r="AY176" s="16" t="s">
        <v>144</v>
      </c>
      <c r="BE176" s="143">
        <f>IF(N176="základní",J176,0)</f>
        <v>0</v>
      </c>
      <c r="BF176" s="143">
        <f>IF(N176="snížená",J176,0)</f>
        <v>0</v>
      </c>
      <c r="BG176" s="143">
        <f>IF(N176="zákl. přenesená",J176,0)</f>
        <v>0</v>
      </c>
      <c r="BH176" s="143">
        <f>IF(N176="sníž. přenesená",J176,0)</f>
        <v>0</v>
      </c>
      <c r="BI176" s="143">
        <f>IF(N176="nulová",J176,0)</f>
        <v>0</v>
      </c>
      <c r="BJ176" s="16" t="s">
        <v>152</v>
      </c>
      <c r="BK176" s="143">
        <f>ROUND(I176*H176,2)</f>
        <v>0</v>
      </c>
      <c r="BL176" s="16" t="s">
        <v>151</v>
      </c>
      <c r="BM176" s="142" t="s">
        <v>1453</v>
      </c>
    </row>
    <row r="177" spans="2:51" s="12" customFormat="1" ht="10.2">
      <c r="B177" s="144"/>
      <c r="D177" s="145" t="s">
        <v>154</v>
      </c>
      <c r="E177" s="146" t="s">
        <v>1</v>
      </c>
      <c r="F177" s="147" t="s">
        <v>1100</v>
      </c>
      <c r="H177" s="146" t="s">
        <v>1</v>
      </c>
      <c r="I177" s="148"/>
      <c r="L177" s="144"/>
      <c r="M177" s="149"/>
      <c r="T177" s="150"/>
      <c r="AT177" s="146" t="s">
        <v>154</v>
      </c>
      <c r="AU177" s="146" t="s">
        <v>152</v>
      </c>
      <c r="AV177" s="12" t="s">
        <v>86</v>
      </c>
      <c r="AW177" s="12" t="s">
        <v>34</v>
      </c>
      <c r="AX177" s="12" t="s">
        <v>78</v>
      </c>
      <c r="AY177" s="146" t="s">
        <v>144</v>
      </c>
    </row>
    <row r="178" spans="2:51" s="12" customFormat="1" ht="10.2">
      <c r="B178" s="144"/>
      <c r="D178" s="145" t="s">
        <v>154</v>
      </c>
      <c r="E178" s="146" t="s">
        <v>1</v>
      </c>
      <c r="F178" s="147" t="s">
        <v>298</v>
      </c>
      <c r="H178" s="146" t="s">
        <v>1</v>
      </c>
      <c r="I178" s="148"/>
      <c r="L178" s="144"/>
      <c r="M178" s="149"/>
      <c r="T178" s="150"/>
      <c r="AT178" s="146" t="s">
        <v>154</v>
      </c>
      <c r="AU178" s="146" t="s">
        <v>152</v>
      </c>
      <c r="AV178" s="12" t="s">
        <v>86</v>
      </c>
      <c r="AW178" s="12" t="s">
        <v>34</v>
      </c>
      <c r="AX178" s="12" t="s">
        <v>78</v>
      </c>
      <c r="AY178" s="146" t="s">
        <v>144</v>
      </c>
    </row>
    <row r="179" spans="2:51" s="12" customFormat="1" ht="10.2">
      <c r="B179" s="144"/>
      <c r="D179" s="145" t="s">
        <v>154</v>
      </c>
      <c r="E179" s="146" t="s">
        <v>1</v>
      </c>
      <c r="F179" s="147" t="s">
        <v>1116</v>
      </c>
      <c r="H179" s="146" t="s">
        <v>1</v>
      </c>
      <c r="I179" s="148"/>
      <c r="L179" s="144"/>
      <c r="M179" s="149"/>
      <c r="T179" s="150"/>
      <c r="AT179" s="146" t="s">
        <v>154</v>
      </c>
      <c r="AU179" s="146" t="s">
        <v>152</v>
      </c>
      <c r="AV179" s="12" t="s">
        <v>86</v>
      </c>
      <c r="AW179" s="12" t="s">
        <v>34</v>
      </c>
      <c r="AX179" s="12" t="s">
        <v>78</v>
      </c>
      <c r="AY179" s="146" t="s">
        <v>144</v>
      </c>
    </row>
    <row r="180" spans="2:51" s="12" customFormat="1" ht="10.2">
      <c r="B180" s="144"/>
      <c r="D180" s="145" t="s">
        <v>154</v>
      </c>
      <c r="E180" s="146" t="s">
        <v>1</v>
      </c>
      <c r="F180" s="147" t="s">
        <v>1439</v>
      </c>
      <c r="H180" s="146" t="s">
        <v>1</v>
      </c>
      <c r="I180" s="148"/>
      <c r="L180" s="144"/>
      <c r="M180" s="149"/>
      <c r="T180" s="150"/>
      <c r="AT180" s="146" t="s">
        <v>154</v>
      </c>
      <c r="AU180" s="146" t="s">
        <v>152</v>
      </c>
      <c r="AV180" s="12" t="s">
        <v>86</v>
      </c>
      <c r="AW180" s="12" t="s">
        <v>34</v>
      </c>
      <c r="AX180" s="12" t="s">
        <v>78</v>
      </c>
      <c r="AY180" s="146" t="s">
        <v>144</v>
      </c>
    </row>
    <row r="181" spans="2:51" s="12" customFormat="1" ht="10.2">
      <c r="B181" s="144"/>
      <c r="D181" s="145" t="s">
        <v>154</v>
      </c>
      <c r="E181" s="146" t="s">
        <v>1</v>
      </c>
      <c r="F181" s="147" t="s">
        <v>1441</v>
      </c>
      <c r="H181" s="146" t="s">
        <v>1</v>
      </c>
      <c r="I181" s="148"/>
      <c r="L181" s="144"/>
      <c r="M181" s="149"/>
      <c r="T181" s="150"/>
      <c r="AT181" s="146" t="s">
        <v>154</v>
      </c>
      <c r="AU181" s="146" t="s">
        <v>152</v>
      </c>
      <c r="AV181" s="12" t="s">
        <v>86</v>
      </c>
      <c r="AW181" s="12" t="s">
        <v>34</v>
      </c>
      <c r="AX181" s="12" t="s">
        <v>78</v>
      </c>
      <c r="AY181" s="146" t="s">
        <v>144</v>
      </c>
    </row>
    <row r="182" spans="2:51" s="13" customFormat="1" ht="10.2">
      <c r="B182" s="151"/>
      <c r="D182" s="145" t="s">
        <v>154</v>
      </c>
      <c r="E182" s="152" t="s">
        <v>1</v>
      </c>
      <c r="F182" s="153" t="s">
        <v>1442</v>
      </c>
      <c r="H182" s="154">
        <v>72.276</v>
      </c>
      <c r="I182" s="155"/>
      <c r="L182" s="151"/>
      <c r="M182" s="156"/>
      <c r="T182" s="157"/>
      <c r="AT182" s="152" t="s">
        <v>154</v>
      </c>
      <c r="AU182" s="152" t="s">
        <v>152</v>
      </c>
      <c r="AV182" s="13" t="s">
        <v>152</v>
      </c>
      <c r="AW182" s="13" t="s">
        <v>34</v>
      </c>
      <c r="AX182" s="13" t="s">
        <v>78</v>
      </c>
      <c r="AY182" s="152" t="s">
        <v>144</v>
      </c>
    </row>
    <row r="183" spans="2:51" s="13" customFormat="1" ht="10.2">
      <c r="B183" s="151"/>
      <c r="D183" s="145" t="s">
        <v>154</v>
      </c>
      <c r="E183" s="152" t="s">
        <v>1</v>
      </c>
      <c r="F183" s="153" t="s">
        <v>1443</v>
      </c>
      <c r="H183" s="154">
        <v>5.511</v>
      </c>
      <c r="I183" s="155"/>
      <c r="L183" s="151"/>
      <c r="M183" s="156"/>
      <c r="T183" s="157"/>
      <c r="AT183" s="152" t="s">
        <v>154</v>
      </c>
      <c r="AU183" s="152" t="s">
        <v>152</v>
      </c>
      <c r="AV183" s="13" t="s">
        <v>152</v>
      </c>
      <c r="AW183" s="13" t="s">
        <v>34</v>
      </c>
      <c r="AX183" s="13" t="s">
        <v>78</v>
      </c>
      <c r="AY183" s="152" t="s">
        <v>144</v>
      </c>
    </row>
    <row r="184" spans="2:51" s="13" customFormat="1" ht="10.2">
      <c r="B184" s="151"/>
      <c r="D184" s="145" t="s">
        <v>154</v>
      </c>
      <c r="E184" s="152" t="s">
        <v>1</v>
      </c>
      <c r="F184" s="153" t="s">
        <v>1444</v>
      </c>
      <c r="H184" s="154">
        <v>51.984</v>
      </c>
      <c r="I184" s="155"/>
      <c r="L184" s="151"/>
      <c r="M184" s="156"/>
      <c r="T184" s="157"/>
      <c r="AT184" s="152" t="s">
        <v>154</v>
      </c>
      <c r="AU184" s="152" t="s">
        <v>152</v>
      </c>
      <c r="AV184" s="13" t="s">
        <v>152</v>
      </c>
      <c r="AW184" s="13" t="s">
        <v>34</v>
      </c>
      <c r="AX184" s="13" t="s">
        <v>78</v>
      </c>
      <c r="AY184" s="152" t="s">
        <v>144</v>
      </c>
    </row>
    <row r="185" spans="2:51" s="12" customFormat="1" ht="10.2">
      <c r="B185" s="144"/>
      <c r="D185" s="145" t="s">
        <v>154</v>
      </c>
      <c r="E185" s="146" t="s">
        <v>1</v>
      </c>
      <c r="F185" s="147" t="s">
        <v>262</v>
      </c>
      <c r="H185" s="146" t="s">
        <v>1</v>
      </c>
      <c r="I185" s="148"/>
      <c r="L185" s="144"/>
      <c r="M185" s="149"/>
      <c r="T185" s="150"/>
      <c r="AT185" s="146" t="s">
        <v>154</v>
      </c>
      <c r="AU185" s="146" t="s">
        <v>152</v>
      </c>
      <c r="AV185" s="12" t="s">
        <v>86</v>
      </c>
      <c r="AW185" s="12" t="s">
        <v>34</v>
      </c>
      <c r="AX185" s="12" t="s">
        <v>78</v>
      </c>
      <c r="AY185" s="146" t="s">
        <v>144</v>
      </c>
    </row>
    <row r="186" spans="2:51" s="13" customFormat="1" ht="10.2">
      <c r="B186" s="151"/>
      <c r="D186" s="145" t="s">
        <v>154</v>
      </c>
      <c r="E186" s="152" t="s">
        <v>1</v>
      </c>
      <c r="F186" s="153" t="s">
        <v>1445</v>
      </c>
      <c r="H186" s="154">
        <v>-25.658</v>
      </c>
      <c r="I186" s="155"/>
      <c r="L186" s="151"/>
      <c r="M186" s="156"/>
      <c r="T186" s="157"/>
      <c r="AT186" s="152" t="s">
        <v>154</v>
      </c>
      <c r="AU186" s="152" t="s">
        <v>152</v>
      </c>
      <c r="AV186" s="13" t="s">
        <v>152</v>
      </c>
      <c r="AW186" s="13" t="s">
        <v>34</v>
      </c>
      <c r="AX186" s="13" t="s">
        <v>78</v>
      </c>
      <c r="AY186" s="152" t="s">
        <v>144</v>
      </c>
    </row>
    <row r="187" spans="2:51" s="14" customFormat="1" ht="10.2">
      <c r="B187" s="158"/>
      <c r="D187" s="145" t="s">
        <v>154</v>
      </c>
      <c r="E187" s="159" t="s">
        <v>1</v>
      </c>
      <c r="F187" s="160" t="s">
        <v>158</v>
      </c>
      <c r="H187" s="161">
        <v>104.11299999999999</v>
      </c>
      <c r="I187" s="162"/>
      <c r="L187" s="158"/>
      <c r="M187" s="163"/>
      <c r="T187" s="164"/>
      <c r="AT187" s="159" t="s">
        <v>154</v>
      </c>
      <c r="AU187" s="159" t="s">
        <v>152</v>
      </c>
      <c r="AV187" s="14" t="s">
        <v>151</v>
      </c>
      <c r="AW187" s="14" t="s">
        <v>34</v>
      </c>
      <c r="AX187" s="14" t="s">
        <v>86</v>
      </c>
      <c r="AY187" s="159" t="s">
        <v>144</v>
      </c>
    </row>
    <row r="188" spans="2:65" s="1" customFormat="1" ht="24.15" customHeight="1">
      <c r="B188" s="31"/>
      <c r="C188" s="131" t="s">
        <v>186</v>
      </c>
      <c r="D188" s="131" t="s">
        <v>146</v>
      </c>
      <c r="E188" s="132" t="s">
        <v>1454</v>
      </c>
      <c r="F188" s="133" t="s">
        <v>1455</v>
      </c>
      <c r="G188" s="134" t="s">
        <v>149</v>
      </c>
      <c r="H188" s="135">
        <v>104.113</v>
      </c>
      <c r="I188" s="136"/>
      <c r="J188" s="137">
        <f>ROUND(I188*H188,2)</f>
        <v>0</v>
      </c>
      <c r="K188" s="133" t="s">
        <v>150</v>
      </c>
      <c r="L188" s="31"/>
      <c r="M188" s="138" t="s">
        <v>1</v>
      </c>
      <c r="N188" s="139" t="s">
        <v>44</v>
      </c>
      <c r="P188" s="140">
        <f>O188*H188</f>
        <v>0</v>
      </c>
      <c r="Q188" s="140">
        <v>0.003</v>
      </c>
      <c r="R188" s="140">
        <f>Q188*H188</f>
        <v>0.312339</v>
      </c>
      <c r="S188" s="140">
        <v>0</v>
      </c>
      <c r="T188" s="141">
        <f>S188*H188</f>
        <v>0</v>
      </c>
      <c r="AR188" s="142" t="s">
        <v>151</v>
      </c>
      <c r="AT188" s="142" t="s">
        <v>146</v>
      </c>
      <c r="AU188" s="142" t="s">
        <v>152</v>
      </c>
      <c r="AY188" s="16" t="s">
        <v>144</v>
      </c>
      <c r="BE188" s="143">
        <f>IF(N188="základní",J188,0)</f>
        <v>0</v>
      </c>
      <c r="BF188" s="143">
        <f>IF(N188="snížená",J188,0)</f>
        <v>0</v>
      </c>
      <c r="BG188" s="143">
        <f>IF(N188="zákl. přenesená",J188,0)</f>
        <v>0</v>
      </c>
      <c r="BH188" s="143">
        <f>IF(N188="sníž. přenesená",J188,0)</f>
        <v>0</v>
      </c>
      <c r="BI188" s="143">
        <f>IF(N188="nulová",J188,0)</f>
        <v>0</v>
      </c>
      <c r="BJ188" s="16" t="s">
        <v>152</v>
      </c>
      <c r="BK188" s="143">
        <f>ROUND(I188*H188,2)</f>
        <v>0</v>
      </c>
      <c r="BL188" s="16" t="s">
        <v>151</v>
      </c>
      <c r="BM188" s="142" t="s">
        <v>1456</v>
      </c>
    </row>
    <row r="189" spans="2:65" s="1" customFormat="1" ht="24.15" customHeight="1">
      <c r="B189" s="31"/>
      <c r="C189" s="131" t="s">
        <v>191</v>
      </c>
      <c r="D189" s="131" t="s">
        <v>146</v>
      </c>
      <c r="E189" s="132" t="s">
        <v>1197</v>
      </c>
      <c r="F189" s="133" t="s">
        <v>1198</v>
      </c>
      <c r="G189" s="134" t="s">
        <v>149</v>
      </c>
      <c r="H189" s="135">
        <v>2.5</v>
      </c>
      <c r="I189" s="136"/>
      <c r="J189" s="137">
        <f>ROUND(I189*H189,2)</f>
        <v>0</v>
      </c>
      <c r="K189" s="133" t="s">
        <v>150</v>
      </c>
      <c r="L189" s="31"/>
      <c r="M189" s="138" t="s">
        <v>1</v>
      </c>
      <c r="N189" s="139" t="s">
        <v>44</v>
      </c>
      <c r="P189" s="140">
        <f>O189*H189</f>
        <v>0</v>
      </c>
      <c r="Q189" s="140">
        <v>0.0389</v>
      </c>
      <c r="R189" s="140">
        <f>Q189*H189</f>
        <v>0.09724999999999999</v>
      </c>
      <c r="S189" s="140">
        <v>0</v>
      </c>
      <c r="T189" s="141">
        <f>S189*H189</f>
        <v>0</v>
      </c>
      <c r="AR189" s="142" t="s">
        <v>151</v>
      </c>
      <c r="AT189" s="142" t="s">
        <v>146</v>
      </c>
      <c r="AU189" s="142" t="s">
        <v>152</v>
      </c>
      <c r="AY189" s="16" t="s">
        <v>144</v>
      </c>
      <c r="BE189" s="143">
        <f>IF(N189="základní",J189,0)</f>
        <v>0</v>
      </c>
      <c r="BF189" s="143">
        <f>IF(N189="snížená",J189,0)</f>
        <v>0</v>
      </c>
      <c r="BG189" s="143">
        <f>IF(N189="zákl. přenesená",J189,0)</f>
        <v>0</v>
      </c>
      <c r="BH189" s="143">
        <f>IF(N189="sníž. přenesená",J189,0)</f>
        <v>0</v>
      </c>
      <c r="BI189" s="143">
        <f>IF(N189="nulová",J189,0)</f>
        <v>0</v>
      </c>
      <c r="BJ189" s="16" t="s">
        <v>152</v>
      </c>
      <c r="BK189" s="143">
        <f>ROUND(I189*H189,2)</f>
        <v>0</v>
      </c>
      <c r="BL189" s="16" t="s">
        <v>151</v>
      </c>
      <c r="BM189" s="142" t="s">
        <v>1457</v>
      </c>
    </row>
    <row r="190" spans="2:51" s="12" customFormat="1" ht="10.2">
      <c r="B190" s="144"/>
      <c r="D190" s="145" t="s">
        <v>154</v>
      </c>
      <c r="E190" s="146" t="s">
        <v>1</v>
      </c>
      <c r="F190" s="147" t="s">
        <v>298</v>
      </c>
      <c r="H190" s="146" t="s">
        <v>1</v>
      </c>
      <c r="I190" s="148"/>
      <c r="L190" s="144"/>
      <c r="M190" s="149"/>
      <c r="T190" s="150"/>
      <c r="AT190" s="146" t="s">
        <v>154</v>
      </c>
      <c r="AU190" s="146" t="s">
        <v>152</v>
      </c>
      <c r="AV190" s="12" t="s">
        <v>86</v>
      </c>
      <c r="AW190" s="12" t="s">
        <v>34</v>
      </c>
      <c r="AX190" s="12" t="s">
        <v>78</v>
      </c>
      <c r="AY190" s="146" t="s">
        <v>144</v>
      </c>
    </row>
    <row r="191" spans="2:51" s="12" customFormat="1" ht="10.2">
      <c r="B191" s="144"/>
      <c r="D191" s="145" t="s">
        <v>154</v>
      </c>
      <c r="E191" s="146" t="s">
        <v>1</v>
      </c>
      <c r="F191" s="147" t="s">
        <v>1439</v>
      </c>
      <c r="H191" s="146" t="s">
        <v>1</v>
      </c>
      <c r="I191" s="148"/>
      <c r="L191" s="144"/>
      <c r="M191" s="149"/>
      <c r="T191" s="150"/>
      <c r="AT191" s="146" t="s">
        <v>154</v>
      </c>
      <c r="AU191" s="146" t="s">
        <v>152</v>
      </c>
      <c r="AV191" s="12" t="s">
        <v>86</v>
      </c>
      <c r="AW191" s="12" t="s">
        <v>34</v>
      </c>
      <c r="AX191" s="12" t="s">
        <v>78</v>
      </c>
      <c r="AY191" s="146" t="s">
        <v>144</v>
      </c>
    </row>
    <row r="192" spans="2:51" s="13" customFormat="1" ht="10.2">
      <c r="B192" s="151"/>
      <c r="D192" s="145" t="s">
        <v>154</v>
      </c>
      <c r="E192" s="152" t="s">
        <v>1</v>
      </c>
      <c r="F192" s="153" t="s">
        <v>1458</v>
      </c>
      <c r="H192" s="154">
        <v>2.5</v>
      </c>
      <c r="I192" s="155"/>
      <c r="L192" s="151"/>
      <c r="M192" s="156"/>
      <c r="T192" s="157"/>
      <c r="AT192" s="152" t="s">
        <v>154</v>
      </c>
      <c r="AU192" s="152" t="s">
        <v>152</v>
      </c>
      <c r="AV192" s="13" t="s">
        <v>152</v>
      </c>
      <c r="AW192" s="13" t="s">
        <v>34</v>
      </c>
      <c r="AX192" s="13" t="s">
        <v>78</v>
      </c>
      <c r="AY192" s="152" t="s">
        <v>144</v>
      </c>
    </row>
    <row r="193" spans="2:51" s="14" customFormat="1" ht="10.2">
      <c r="B193" s="158"/>
      <c r="D193" s="145" t="s">
        <v>154</v>
      </c>
      <c r="E193" s="159" t="s">
        <v>1</v>
      </c>
      <c r="F193" s="160" t="s">
        <v>158</v>
      </c>
      <c r="H193" s="161">
        <v>2.5</v>
      </c>
      <c r="I193" s="162"/>
      <c r="L193" s="158"/>
      <c r="M193" s="163"/>
      <c r="T193" s="164"/>
      <c r="AT193" s="159" t="s">
        <v>154</v>
      </c>
      <c r="AU193" s="159" t="s">
        <v>152</v>
      </c>
      <c r="AV193" s="14" t="s">
        <v>151</v>
      </c>
      <c r="AW193" s="14" t="s">
        <v>34</v>
      </c>
      <c r="AX193" s="14" t="s">
        <v>86</v>
      </c>
      <c r="AY193" s="159" t="s">
        <v>144</v>
      </c>
    </row>
    <row r="194" spans="2:65" s="1" customFormat="1" ht="24.15" customHeight="1">
      <c r="B194" s="31"/>
      <c r="C194" s="131" t="s">
        <v>198</v>
      </c>
      <c r="D194" s="131" t="s">
        <v>146</v>
      </c>
      <c r="E194" s="132" t="s">
        <v>1202</v>
      </c>
      <c r="F194" s="133" t="s">
        <v>1203</v>
      </c>
      <c r="G194" s="134" t="s">
        <v>149</v>
      </c>
      <c r="H194" s="135">
        <v>104.113</v>
      </c>
      <c r="I194" s="136"/>
      <c r="J194" s="137">
        <f>ROUND(I194*H194,2)</f>
        <v>0</v>
      </c>
      <c r="K194" s="133" t="s">
        <v>150</v>
      </c>
      <c r="L194" s="31"/>
      <c r="M194" s="138" t="s">
        <v>1</v>
      </c>
      <c r="N194" s="139" t="s">
        <v>44</v>
      </c>
      <c r="P194" s="140">
        <f>O194*H194</f>
        <v>0</v>
      </c>
      <c r="Q194" s="140">
        <v>0.0052</v>
      </c>
      <c r="R194" s="140">
        <f>Q194*H194</f>
        <v>0.5413876</v>
      </c>
      <c r="S194" s="140">
        <v>0</v>
      </c>
      <c r="T194" s="141">
        <f>S194*H194</f>
        <v>0</v>
      </c>
      <c r="AR194" s="142" t="s">
        <v>151</v>
      </c>
      <c r="AT194" s="142" t="s">
        <v>146</v>
      </c>
      <c r="AU194" s="142" t="s">
        <v>152</v>
      </c>
      <c r="AY194" s="16" t="s">
        <v>144</v>
      </c>
      <c r="BE194" s="143">
        <f>IF(N194="základní",J194,0)</f>
        <v>0</v>
      </c>
      <c r="BF194" s="143">
        <f>IF(N194="snížená",J194,0)</f>
        <v>0</v>
      </c>
      <c r="BG194" s="143">
        <f>IF(N194="zákl. přenesená",J194,0)</f>
        <v>0</v>
      </c>
      <c r="BH194" s="143">
        <f>IF(N194="sníž. přenesená",J194,0)</f>
        <v>0</v>
      </c>
      <c r="BI194" s="143">
        <f>IF(N194="nulová",J194,0)</f>
        <v>0</v>
      </c>
      <c r="BJ194" s="16" t="s">
        <v>152</v>
      </c>
      <c r="BK194" s="143">
        <f>ROUND(I194*H194,2)</f>
        <v>0</v>
      </c>
      <c r="BL194" s="16" t="s">
        <v>151</v>
      </c>
      <c r="BM194" s="142" t="s">
        <v>1459</v>
      </c>
    </row>
    <row r="195" spans="2:65" s="1" customFormat="1" ht="16.5" customHeight="1">
      <c r="B195" s="31"/>
      <c r="C195" s="131" t="s">
        <v>203</v>
      </c>
      <c r="D195" s="131" t="s">
        <v>146</v>
      </c>
      <c r="E195" s="132" t="s">
        <v>1205</v>
      </c>
      <c r="F195" s="133" t="s">
        <v>1206</v>
      </c>
      <c r="G195" s="134" t="s">
        <v>149</v>
      </c>
      <c r="H195" s="135">
        <v>29.6</v>
      </c>
      <c r="I195" s="136"/>
      <c r="J195" s="137">
        <f>ROUND(I195*H195,2)</f>
        <v>0</v>
      </c>
      <c r="K195" s="133" t="s">
        <v>150</v>
      </c>
      <c r="L195" s="31"/>
      <c r="M195" s="138" t="s">
        <v>1</v>
      </c>
      <c r="N195" s="139" t="s">
        <v>44</v>
      </c>
      <c r="P195" s="140">
        <f>O195*H195</f>
        <v>0</v>
      </c>
      <c r="Q195" s="140">
        <v>0.0176394</v>
      </c>
      <c r="R195" s="140">
        <f>Q195*H195</f>
        <v>0.52212624</v>
      </c>
      <c r="S195" s="140">
        <v>0.02</v>
      </c>
      <c r="T195" s="141">
        <f>S195*H195</f>
        <v>0.5920000000000001</v>
      </c>
      <c r="AR195" s="142" t="s">
        <v>151</v>
      </c>
      <c r="AT195" s="142" t="s">
        <v>146</v>
      </c>
      <c r="AU195" s="142" t="s">
        <v>152</v>
      </c>
      <c r="AY195" s="16" t="s">
        <v>144</v>
      </c>
      <c r="BE195" s="143">
        <f>IF(N195="základní",J195,0)</f>
        <v>0</v>
      </c>
      <c r="BF195" s="143">
        <f>IF(N195="snížená",J195,0)</f>
        <v>0</v>
      </c>
      <c r="BG195" s="143">
        <f>IF(N195="zákl. přenesená",J195,0)</f>
        <v>0</v>
      </c>
      <c r="BH195" s="143">
        <f>IF(N195="sníž. přenesená",J195,0)</f>
        <v>0</v>
      </c>
      <c r="BI195" s="143">
        <f>IF(N195="nulová",J195,0)</f>
        <v>0</v>
      </c>
      <c r="BJ195" s="16" t="s">
        <v>152</v>
      </c>
      <c r="BK195" s="143">
        <f>ROUND(I195*H195,2)</f>
        <v>0</v>
      </c>
      <c r="BL195" s="16" t="s">
        <v>151</v>
      </c>
      <c r="BM195" s="142" t="s">
        <v>1460</v>
      </c>
    </row>
    <row r="196" spans="2:51" s="12" customFormat="1" ht="10.2">
      <c r="B196" s="144"/>
      <c r="D196" s="145" t="s">
        <v>154</v>
      </c>
      <c r="E196" s="146" t="s">
        <v>1</v>
      </c>
      <c r="F196" s="147" t="s">
        <v>1208</v>
      </c>
      <c r="H196" s="146" t="s">
        <v>1</v>
      </c>
      <c r="I196" s="148"/>
      <c r="L196" s="144"/>
      <c r="M196" s="149"/>
      <c r="T196" s="150"/>
      <c r="AT196" s="146" t="s">
        <v>154</v>
      </c>
      <c r="AU196" s="146" t="s">
        <v>152</v>
      </c>
      <c r="AV196" s="12" t="s">
        <v>86</v>
      </c>
      <c r="AW196" s="12" t="s">
        <v>34</v>
      </c>
      <c r="AX196" s="12" t="s">
        <v>78</v>
      </c>
      <c r="AY196" s="146" t="s">
        <v>144</v>
      </c>
    </row>
    <row r="197" spans="2:51" s="12" customFormat="1" ht="10.2">
      <c r="B197" s="144"/>
      <c r="D197" s="145" t="s">
        <v>154</v>
      </c>
      <c r="E197" s="146" t="s">
        <v>1</v>
      </c>
      <c r="F197" s="147" t="s">
        <v>298</v>
      </c>
      <c r="H197" s="146" t="s">
        <v>1</v>
      </c>
      <c r="I197" s="148"/>
      <c r="L197" s="144"/>
      <c r="M197" s="149"/>
      <c r="T197" s="150"/>
      <c r="AT197" s="146" t="s">
        <v>154</v>
      </c>
      <c r="AU197" s="146" t="s">
        <v>152</v>
      </c>
      <c r="AV197" s="12" t="s">
        <v>86</v>
      </c>
      <c r="AW197" s="12" t="s">
        <v>34</v>
      </c>
      <c r="AX197" s="12" t="s">
        <v>78</v>
      </c>
      <c r="AY197" s="146" t="s">
        <v>144</v>
      </c>
    </row>
    <row r="198" spans="2:51" s="12" customFormat="1" ht="10.2">
      <c r="B198" s="144"/>
      <c r="D198" s="145" t="s">
        <v>154</v>
      </c>
      <c r="E198" s="146" t="s">
        <v>1</v>
      </c>
      <c r="F198" s="147" t="s">
        <v>1439</v>
      </c>
      <c r="H198" s="146" t="s">
        <v>1</v>
      </c>
      <c r="I198" s="148"/>
      <c r="L198" s="144"/>
      <c r="M198" s="149"/>
      <c r="T198" s="150"/>
      <c r="AT198" s="146" t="s">
        <v>154</v>
      </c>
      <c r="AU198" s="146" t="s">
        <v>152</v>
      </c>
      <c r="AV198" s="12" t="s">
        <v>86</v>
      </c>
      <c r="AW198" s="12" t="s">
        <v>34</v>
      </c>
      <c r="AX198" s="12" t="s">
        <v>78</v>
      </c>
      <c r="AY198" s="146" t="s">
        <v>144</v>
      </c>
    </row>
    <row r="199" spans="2:51" s="13" customFormat="1" ht="10.2">
      <c r="B199" s="151"/>
      <c r="D199" s="145" t="s">
        <v>154</v>
      </c>
      <c r="E199" s="152" t="s">
        <v>1</v>
      </c>
      <c r="F199" s="153" t="s">
        <v>1440</v>
      </c>
      <c r="H199" s="154">
        <v>29.6</v>
      </c>
      <c r="I199" s="155"/>
      <c r="L199" s="151"/>
      <c r="M199" s="156"/>
      <c r="T199" s="157"/>
      <c r="AT199" s="152" t="s">
        <v>154</v>
      </c>
      <c r="AU199" s="152" t="s">
        <v>152</v>
      </c>
      <c r="AV199" s="13" t="s">
        <v>152</v>
      </c>
      <c r="AW199" s="13" t="s">
        <v>34</v>
      </c>
      <c r="AX199" s="13" t="s">
        <v>78</v>
      </c>
      <c r="AY199" s="152" t="s">
        <v>144</v>
      </c>
    </row>
    <row r="200" spans="2:51" s="14" customFormat="1" ht="10.2">
      <c r="B200" s="158"/>
      <c r="D200" s="145" t="s">
        <v>154</v>
      </c>
      <c r="E200" s="159" t="s">
        <v>1</v>
      </c>
      <c r="F200" s="160" t="s">
        <v>158</v>
      </c>
      <c r="H200" s="161">
        <v>29.6</v>
      </c>
      <c r="I200" s="162"/>
      <c r="L200" s="158"/>
      <c r="M200" s="163"/>
      <c r="T200" s="164"/>
      <c r="AT200" s="159" t="s">
        <v>154</v>
      </c>
      <c r="AU200" s="159" t="s">
        <v>152</v>
      </c>
      <c r="AV200" s="14" t="s">
        <v>151</v>
      </c>
      <c r="AW200" s="14" t="s">
        <v>34</v>
      </c>
      <c r="AX200" s="14" t="s">
        <v>86</v>
      </c>
      <c r="AY200" s="159" t="s">
        <v>144</v>
      </c>
    </row>
    <row r="201" spans="2:65" s="1" customFormat="1" ht="24.15" customHeight="1">
      <c r="B201" s="31"/>
      <c r="C201" s="131" t="s">
        <v>211</v>
      </c>
      <c r="D201" s="131" t="s">
        <v>146</v>
      </c>
      <c r="E201" s="132" t="s">
        <v>1209</v>
      </c>
      <c r="F201" s="133" t="s">
        <v>1210</v>
      </c>
      <c r="G201" s="134" t="s">
        <v>149</v>
      </c>
      <c r="H201" s="135">
        <v>29.6</v>
      </c>
      <c r="I201" s="136"/>
      <c r="J201" s="137">
        <f>ROUND(I201*H201,2)</f>
        <v>0</v>
      </c>
      <c r="K201" s="133" t="s">
        <v>150</v>
      </c>
      <c r="L201" s="31"/>
      <c r="M201" s="138" t="s">
        <v>1</v>
      </c>
      <c r="N201" s="139" t="s">
        <v>44</v>
      </c>
      <c r="P201" s="140">
        <f>O201*H201</f>
        <v>0</v>
      </c>
      <c r="Q201" s="140">
        <v>0.00022</v>
      </c>
      <c r="R201" s="140">
        <f>Q201*H201</f>
        <v>0.006512</v>
      </c>
      <c r="S201" s="140">
        <v>0.002</v>
      </c>
      <c r="T201" s="141">
        <f>S201*H201</f>
        <v>0.0592</v>
      </c>
      <c r="AR201" s="142" t="s">
        <v>151</v>
      </c>
      <c r="AT201" s="142" t="s">
        <v>146</v>
      </c>
      <c r="AU201" s="142" t="s">
        <v>152</v>
      </c>
      <c r="AY201" s="16" t="s">
        <v>144</v>
      </c>
      <c r="BE201" s="143">
        <f>IF(N201="základní",J201,0)</f>
        <v>0</v>
      </c>
      <c r="BF201" s="143">
        <f>IF(N201="snížená",J201,0)</f>
        <v>0</v>
      </c>
      <c r="BG201" s="143">
        <f>IF(N201="zákl. přenesená",J201,0)</f>
        <v>0</v>
      </c>
      <c r="BH201" s="143">
        <f>IF(N201="sníž. přenesená",J201,0)</f>
        <v>0</v>
      </c>
      <c r="BI201" s="143">
        <f>IF(N201="nulová",J201,0)</f>
        <v>0</v>
      </c>
      <c r="BJ201" s="16" t="s">
        <v>152</v>
      </c>
      <c r="BK201" s="143">
        <f>ROUND(I201*H201,2)</f>
        <v>0</v>
      </c>
      <c r="BL201" s="16" t="s">
        <v>151</v>
      </c>
      <c r="BM201" s="142" t="s">
        <v>1461</v>
      </c>
    </row>
    <row r="202" spans="2:63" s="11" customFormat="1" ht="22.8" customHeight="1">
      <c r="B202" s="119"/>
      <c r="D202" s="120" t="s">
        <v>77</v>
      </c>
      <c r="E202" s="129" t="s">
        <v>198</v>
      </c>
      <c r="F202" s="129" t="s">
        <v>354</v>
      </c>
      <c r="I202" s="122"/>
      <c r="J202" s="130">
        <f>BK202</f>
        <v>0</v>
      </c>
      <c r="L202" s="119"/>
      <c r="M202" s="124"/>
      <c r="P202" s="125">
        <f>P203+SUM(P204:P233)</f>
        <v>0</v>
      </c>
      <c r="R202" s="125">
        <f>R203+SUM(R204:R233)</f>
        <v>0.008132</v>
      </c>
      <c r="T202" s="126">
        <f>T203+SUM(T204:T233)</f>
        <v>0.684852</v>
      </c>
      <c r="AR202" s="120" t="s">
        <v>86</v>
      </c>
      <c r="AT202" s="127" t="s">
        <v>77</v>
      </c>
      <c r="AU202" s="127" t="s">
        <v>86</v>
      </c>
      <c r="AY202" s="120" t="s">
        <v>144</v>
      </c>
      <c r="BK202" s="128">
        <f>BK203+SUM(BK204:BK233)</f>
        <v>0</v>
      </c>
    </row>
    <row r="203" spans="2:65" s="1" customFormat="1" ht="24.15" customHeight="1">
      <c r="B203" s="31"/>
      <c r="C203" s="131" t="s">
        <v>218</v>
      </c>
      <c r="D203" s="131" t="s">
        <v>146</v>
      </c>
      <c r="E203" s="132" t="s">
        <v>1212</v>
      </c>
      <c r="F203" s="133" t="s">
        <v>1213</v>
      </c>
      <c r="G203" s="134" t="s">
        <v>149</v>
      </c>
      <c r="H203" s="135">
        <v>29.6</v>
      </c>
      <c r="I203" s="136"/>
      <c r="J203" s="137">
        <f>ROUND(I203*H203,2)</f>
        <v>0</v>
      </c>
      <c r="K203" s="133" t="s">
        <v>150</v>
      </c>
      <c r="L203" s="31"/>
      <c r="M203" s="138" t="s">
        <v>1</v>
      </c>
      <c r="N203" s="139" t="s">
        <v>44</v>
      </c>
      <c r="P203" s="140">
        <f>O203*H203</f>
        <v>0</v>
      </c>
      <c r="Q203" s="140">
        <v>3.5E-05</v>
      </c>
      <c r="R203" s="140">
        <f>Q203*H203</f>
        <v>0.001036</v>
      </c>
      <c r="S203" s="140">
        <v>0</v>
      </c>
      <c r="T203" s="141">
        <f>S203*H203</f>
        <v>0</v>
      </c>
      <c r="AR203" s="142" t="s">
        <v>151</v>
      </c>
      <c r="AT203" s="142" t="s">
        <v>146</v>
      </c>
      <c r="AU203" s="142" t="s">
        <v>152</v>
      </c>
      <c r="AY203" s="16" t="s">
        <v>144</v>
      </c>
      <c r="BE203" s="143">
        <f>IF(N203="základní",J203,0)</f>
        <v>0</v>
      </c>
      <c r="BF203" s="143">
        <f>IF(N203="snížená",J203,0)</f>
        <v>0</v>
      </c>
      <c r="BG203" s="143">
        <f>IF(N203="zákl. přenesená",J203,0)</f>
        <v>0</v>
      </c>
      <c r="BH203" s="143">
        <f>IF(N203="sníž. přenesená",J203,0)</f>
        <v>0</v>
      </c>
      <c r="BI203" s="143">
        <f>IF(N203="nulová",J203,0)</f>
        <v>0</v>
      </c>
      <c r="BJ203" s="16" t="s">
        <v>152</v>
      </c>
      <c r="BK203" s="143">
        <f>ROUND(I203*H203,2)</f>
        <v>0</v>
      </c>
      <c r="BL203" s="16" t="s">
        <v>151</v>
      </c>
      <c r="BM203" s="142" t="s">
        <v>1462</v>
      </c>
    </row>
    <row r="204" spans="2:51" s="12" customFormat="1" ht="10.2">
      <c r="B204" s="144"/>
      <c r="D204" s="145" t="s">
        <v>154</v>
      </c>
      <c r="E204" s="146" t="s">
        <v>1</v>
      </c>
      <c r="F204" s="147" t="s">
        <v>1208</v>
      </c>
      <c r="H204" s="146" t="s">
        <v>1</v>
      </c>
      <c r="I204" s="148"/>
      <c r="L204" s="144"/>
      <c r="M204" s="149"/>
      <c r="T204" s="150"/>
      <c r="AT204" s="146" t="s">
        <v>154</v>
      </c>
      <c r="AU204" s="146" t="s">
        <v>152</v>
      </c>
      <c r="AV204" s="12" t="s">
        <v>86</v>
      </c>
      <c r="AW204" s="12" t="s">
        <v>34</v>
      </c>
      <c r="AX204" s="12" t="s">
        <v>78</v>
      </c>
      <c r="AY204" s="146" t="s">
        <v>144</v>
      </c>
    </row>
    <row r="205" spans="2:51" s="12" customFormat="1" ht="10.2">
      <c r="B205" s="144"/>
      <c r="D205" s="145" t="s">
        <v>154</v>
      </c>
      <c r="E205" s="146" t="s">
        <v>1</v>
      </c>
      <c r="F205" s="147" t="s">
        <v>298</v>
      </c>
      <c r="H205" s="146" t="s">
        <v>1</v>
      </c>
      <c r="I205" s="148"/>
      <c r="L205" s="144"/>
      <c r="M205" s="149"/>
      <c r="T205" s="150"/>
      <c r="AT205" s="146" t="s">
        <v>154</v>
      </c>
      <c r="AU205" s="146" t="s">
        <v>152</v>
      </c>
      <c r="AV205" s="12" t="s">
        <v>86</v>
      </c>
      <c r="AW205" s="12" t="s">
        <v>34</v>
      </c>
      <c r="AX205" s="12" t="s">
        <v>78</v>
      </c>
      <c r="AY205" s="146" t="s">
        <v>144</v>
      </c>
    </row>
    <row r="206" spans="2:51" s="12" customFormat="1" ht="10.2">
      <c r="B206" s="144"/>
      <c r="D206" s="145" t="s">
        <v>154</v>
      </c>
      <c r="E206" s="146" t="s">
        <v>1</v>
      </c>
      <c r="F206" s="147" t="s">
        <v>1439</v>
      </c>
      <c r="H206" s="146" t="s">
        <v>1</v>
      </c>
      <c r="I206" s="148"/>
      <c r="L206" s="144"/>
      <c r="M206" s="149"/>
      <c r="T206" s="150"/>
      <c r="AT206" s="146" t="s">
        <v>154</v>
      </c>
      <c r="AU206" s="146" t="s">
        <v>152</v>
      </c>
      <c r="AV206" s="12" t="s">
        <v>86</v>
      </c>
      <c r="AW206" s="12" t="s">
        <v>34</v>
      </c>
      <c r="AX206" s="12" t="s">
        <v>78</v>
      </c>
      <c r="AY206" s="146" t="s">
        <v>144</v>
      </c>
    </row>
    <row r="207" spans="2:51" s="13" customFormat="1" ht="10.2">
      <c r="B207" s="151"/>
      <c r="D207" s="145" t="s">
        <v>154</v>
      </c>
      <c r="E207" s="152" t="s">
        <v>1</v>
      </c>
      <c r="F207" s="153" t="s">
        <v>1440</v>
      </c>
      <c r="H207" s="154">
        <v>29.6</v>
      </c>
      <c r="I207" s="155"/>
      <c r="L207" s="151"/>
      <c r="M207" s="156"/>
      <c r="T207" s="157"/>
      <c r="AT207" s="152" t="s">
        <v>154</v>
      </c>
      <c r="AU207" s="152" t="s">
        <v>152</v>
      </c>
      <c r="AV207" s="13" t="s">
        <v>152</v>
      </c>
      <c r="AW207" s="13" t="s">
        <v>34</v>
      </c>
      <c r="AX207" s="13" t="s">
        <v>78</v>
      </c>
      <c r="AY207" s="152" t="s">
        <v>144</v>
      </c>
    </row>
    <row r="208" spans="2:51" s="14" customFormat="1" ht="10.2">
      <c r="B208" s="158"/>
      <c r="D208" s="145" t="s">
        <v>154</v>
      </c>
      <c r="E208" s="159" t="s">
        <v>1</v>
      </c>
      <c r="F208" s="160" t="s">
        <v>158</v>
      </c>
      <c r="H208" s="161">
        <v>29.6</v>
      </c>
      <c r="I208" s="162"/>
      <c r="L208" s="158"/>
      <c r="M208" s="163"/>
      <c r="T208" s="164"/>
      <c r="AT208" s="159" t="s">
        <v>154</v>
      </c>
      <c r="AU208" s="159" t="s">
        <v>152</v>
      </c>
      <c r="AV208" s="14" t="s">
        <v>151</v>
      </c>
      <c r="AW208" s="14" t="s">
        <v>34</v>
      </c>
      <c r="AX208" s="14" t="s">
        <v>86</v>
      </c>
      <c r="AY208" s="159" t="s">
        <v>144</v>
      </c>
    </row>
    <row r="209" spans="2:65" s="1" customFormat="1" ht="24.15" customHeight="1">
      <c r="B209" s="31"/>
      <c r="C209" s="131" t="s">
        <v>225</v>
      </c>
      <c r="D209" s="131" t="s">
        <v>146</v>
      </c>
      <c r="E209" s="132" t="s">
        <v>1463</v>
      </c>
      <c r="F209" s="133" t="s">
        <v>1464</v>
      </c>
      <c r="G209" s="134" t="s">
        <v>206</v>
      </c>
      <c r="H209" s="135">
        <v>50</v>
      </c>
      <c r="I209" s="136"/>
      <c r="J209" s="137">
        <f>ROUND(I209*H209,2)</f>
        <v>0</v>
      </c>
      <c r="K209" s="133" t="s">
        <v>150</v>
      </c>
      <c r="L209" s="31"/>
      <c r="M209" s="138" t="s">
        <v>1</v>
      </c>
      <c r="N209" s="139" t="s">
        <v>44</v>
      </c>
      <c r="P209" s="140">
        <f>O209*H209</f>
        <v>0</v>
      </c>
      <c r="Q209" s="140">
        <v>1.76E-05</v>
      </c>
      <c r="R209" s="140">
        <f>Q209*H209</f>
        <v>0.00088</v>
      </c>
      <c r="S209" s="140">
        <v>0.003</v>
      </c>
      <c r="T209" s="141">
        <f>S209*H209</f>
        <v>0.15</v>
      </c>
      <c r="AR209" s="142" t="s">
        <v>151</v>
      </c>
      <c r="AT209" s="142" t="s">
        <v>146</v>
      </c>
      <c r="AU209" s="142" t="s">
        <v>152</v>
      </c>
      <c r="AY209" s="16" t="s">
        <v>144</v>
      </c>
      <c r="BE209" s="143">
        <f>IF(N209="základní",J209,0)</f>
        <v>0</v>
      </c>
      <c r="BF209" s="143">
        <f>IF(N209="snížená",J209,0)</f>
        <v>0</v>
      </c>
      <c r="BG209" s="143">
        <f>IF(N209="zákl. přenesená",J209,0)</f>
        <v>0</v>
      </c>
      <c r="BH209" s="143">
        <f>IF(N209="sníž. přenesená",J209,0)</f>
        <v>0</v>
      </c>
      <c r="BI209" s="143">
        <f>IF(N209="nulová",J209,0)</f>
        <v>0</v>
      </c>
      <c r="BJ209" s="16" t="s">
        <v>152</v>
      </c>
      <c r="BK209" s="143">
        <f>ROUND(I209*H209,2)</f>
        <v>0</v>
      </c>
      <c r="BL209" s="16" t="s">
        <v>151</v>
      </c>
      <c r="BM209" s="142" t="s">
        <v>1465</v>
      </c>
    </row>
    <row r="210" spans="2:51" s="12" customFormat="1" ht="10.2">
      <c r="B210" s="144"/>
      <c r="D210" s="145" t="s">
        <v>154</v>
      </c>
      <c r="E210" s="146" t="s">
        <v>1</v>
      </c>
      <c r="F210" s="147" t="s">
        <v>298</v>
      </c>
      <c r="H210" s="146" t="s">
        <v>1</v>
      </c>
      <c r="I210" s="148"/>
      <c r="L210" s="144"/>
      <c r="M210" s="149"/>
      <c r="T210" s="150"/>
      <c r="AT210" s="146" t="s">
        <v>154</v>
      </c>
      <c r="AU210" s="146" t="s">
        <v>152</v>
      </c>
      <c r="AV210" s="12" t="s">
        <v>86</v>
      </c>
      <c r="AW210" s="12" t="s">
        <v>34</v>
      </c>
      <c r="AX210" s="12" t="s">
        <v>78</v>
      </c>
      <c r="AY210" s="146" t="s">
        <v>144</v>
      </c>
    </row>
    <row r="211" spans="2:51" s="12" customFormat="1" ht="10.2">
      <c r="B211" s="144"/>
      <c r="D211" s="145" t="s">
        <v>154</v>
      </c>
      <c r="E211" s="146" t="s">
        <v>1</v>
      </c>
      <c r="F211" s="147" t="s">
        <v>1439</v>
      </c>
      <c r="H211" s="146" t="s">
        <v>1</v>
      </c>
      <c r="I211" s="148"/>
      <c r="L211" s="144"/>
      <c r="M211" s="149"/>
      <c r="T211" s="150"/>
      <c r="AT211" s="146" t="s">
        <v>154</v>
      </c>
      <c r="AU211" s="146" t="s">
        <v>152</v>
      </c>
      <c r="AV211" s="12" t="s">
        <v>86</v>
      </c>
      <c r="AW211" s="12" t="s">
        <v>34</v>
      </c>
      <c r="AX211" s="12" t="s">
        <v>78</v>
      </c>
      <c r="AY211" s="146" t="s">
        <v>144</v>
      </c>
    </row>
    <row r="212" spans="2:51" s="13" customFormat="1" ht="10.2">
      <c r="B212" s="151"/>
      <c r="D212" s="145" t="s">
        <v>154</v>
      </c>
      <c r="E212" s="152" t="s">
        <v>1</v>
      </c>
      <c r="F212" s="153" t="s">
        <v>1466</v>
      </c>
      <c r="H212" s="154">
        <v>50</v>
      </c>
      <c r="I212" s="155"/>
      <c r="L212" s="151"/>
      <c r="M212" s="156"/>
      <c r="T212" s="157"/>
      <c r="AT212" s="152" t="s">
        <v>154</v>
      </c>
      <c r="AU212" s="152" t="s">
        <v>152</v>
      </c>
      <c r="AV212" s="13" t="s">
        <v>152</v>
      </c>
      <c r="AW212" s="13" t="s">
        <v>34</v>
      </c>
      <c r="AX212" s="13" t="s">
        <v>78</v>
      </c>
      <c r="AY212" s="152" t="s">
        <v>144</v>
      </c>
    </row>
    <row r="213" spans="2:51" s="14" customFormat="1" ht="10.2">
      <c r="B213" s="158"/>
      <c r="D213" s="145" t="s">
        <v>154</v>
      </c>
      <c r="E213" s="159" t="s">
        <v>1</v>
      </c>
      <c r="F213" s="160" t="s">
        <v>158</v>
      </c>
      <c r="H213" s="161">
        <v>50</v>
      </c>
      <c r="I213" s="162"/>
      <c r="L213" s="158"/>
      <c r="M213" s="163"/>
      <c r="T213" s="164"/>
      <c r="AT213" s="159" t="s">
        <v>154</v>
      </c>
      <c r="AU213" s="159" t="s">
        <v>152</v>
      </c>
      <c r="AV213" s="14" t="s">
        <v>151</v>
      </c>
      <c r="AW213" s="14" t="s">
        <v>34</v>
      </c>
      <c r="AX213" s="14" t="s">
        <v>86</v>
      </c>
      <c r="AY213" s="159" t="s">
        <v>144</v>
      </c>
    </row>
    <row r="214" spans="2:65" s="1" customFormat="1" ht="37.8" customHeight="1">
      <c r="B214" s="31"/>
      <c r="C214" s="131" t="s">
        <v>229</v>
      </c>
      <c r="D214" s="131" t="s">
        <v>146</v>
      </c>
      <c r="E214" s="132" t="s">
        <v>1215</v>
      </c>
      <c r="F214" s="133" t="s">
        <v>1216</v>
      </c>
      <c r="G214" s="134" t="s">
        <v>149</v>
      </c>
      <c r="H214" s="135">
        <v>29.6</v>
      </c>
      <c r="I214" s="136"/>
      <c r="J214" s="137">
        <f>ROUND(I214*H214,2)</f>
        <v>0</v>
      </c>
      <c r="K214" s="133" t="s">
        <v>150</v>
      </c>
      <c r="L214" s="31"/>
      <c r="M214" s="138" t="s">
        <v>1</v>
      </c>
      <c r="N214" s="139" t="s">
        <v>44</v>
      </c>
      <c r="P214" s="140">
        <f>O214*H214</f>
        <v>0</v>
      </c>
      <c r="Q214" s="140">
        <v>0</v>
      </c>
      <c r="R214" s="140">
        <f>Q214*H214</f>
        <v>0</v>
      </c>
      <c r="S214" s="140">
        <v>0.004</v>
      </c>
      <c r="T214" s="141">
        <f>S214*H214</f>
        <v>0.1184</v>
      </c>
      <c r="AR214" s="142" t="s">
        <v>151</v>
      </c>
      <c r="AT214" s="142" t="s">
        <v>146</v>
      </c>
      <c r="AU214" s="142" t="s">
        <v>152</v>
      </c>
      <c r="AY214" s="16" t="s">
        <v>144</v>
      </c>
      <c r="BE214" s="143">
        <f>IF(N214="základní",J214,0)</f>
        <v>0</v>
      </c>
      <c r="BF214" s="143">
        <f>IF(N214="snížená",J214,0)</f>
        <v>0</v>
      </c>
      <c r="BG214" s="143">
        <f>IF(N214="zákl. přenesená",J214,0)</f>
        <v>0</v>
      </c>
      <c r="BH214" s="143">
        <f>IF(N214="sníž. přenesená",J214,0)</f>
        <v>0</v>
      </c>
      <c r="BI214" s="143">
        <f>IF(N214="nulová",J214,0)</f>
        <v>0</v>
      </c>
      <c r="BJ214" s="16" t="s">
        <v>152</v>
      </c>
      <c r="BK214" s="143">
        <f>ROUND(I214*H214,2)</f>
        <v>0</v>
      </c>
      <c r="BL214" s="16" t="s">
        <v>151</v>
      </c>
      <c r="BM214" s="142" t="s">
        <v>1467</v>
      </c>
    </row>
    <row r="215" spans="2:51" s="12" customFormat="1" ht="10.2">
      <c r="B215" s="144"/>
      <c r="D215" s="145" t="s">
        <v>154</v>
      </c>
      <c r="E215" s="146" t="s">
        <v>1</v>
      </c>
      <c r="F215" s="147" t="s">
        <v>1218</v>
      </c>
      <c r="H215" s="146" t="s">
        <v>1</v>
      </c>
      <c r="I215" s="148"/>
      <c r="L215" s="144"/>
      <c r="M215" s="149"/>
      <c r="T215" s="150"/>
      <c r="AT215" s="146" t="s">
        <v>154</v>
      </c>
      <c r="AU215" s="146" t="s">
        <v>152</v>
      </c>
      <c r="AV215" s="12" t="s">
        <v>86</v>
      </c>
      <c r="AW215" s="12" t="s">
        <v>34</v>
      </c>
      <c r="AX215" s="12" t="s">
        <v>78</v>
      </c>
      <c r="AY215" s="146" t="s">
        <v>144</v>
      </c>
    </row>
    <row r="216" spans="2:51" s="12" customFormat="1" ht="10.2">
      <c r="B216" s="144"/>
      <c r="D216" s="145" t="s">
        <v>154</v>
      </c>
      <c r="E216" s="146" t="s">
        <v>1</v>
      </c>
      <c r="F216" s="147" t="s">
        <v>298</v>
      </c>
      <c r="H216" s="146" t="s">
        <v>1</v>
      </c>
      <c r="I216" s="148"/>
      <c r="L216" s="144"/>
      <c r="M216" s="149"/>
      <c r="T216" s="150"/>
      <c r="AT216" s="146" t="s">
        <v>154</v>
      </c>
      <c r="AU216" s="146" t="s">
        <v>152</v>
      </c>
      <c r="AV216" s="12" t="s">
        <v>86</v>
      </c>
      <c r="AW216" s="12" t="s">
        <v>34</v>
      </c>
      <c r="AX216" s="12" t="s">
        <v>78</v>
      </c>
      <c r="AY216" s="146" t="s">
        <v>144</v>
      </c>
    </row>
    <row r="217" spans="2:51" s="12" customFormat="1" ht="10.2">
      <c r="B217" s="144"/>
      <c r="D217" s="145" t="s">
        <v>154</v>
      </c>
      <c r="E217" s="146" t="s">
        <v>1</v>
      </c>
      <c r="F217" s="147" t="s">
        <v>472</v>
      </c>
      <c r="H217" s="146" t="s">
        <v>1</v>
      </c>
      <c r="I217" s="148"/>
      <c r="L217" s="144"/>
      <c r="M217" s="149"/>
      <c r="T217" s="150"/>
      <c r="AT217" s="146" t="s">
        <v>154</v>
      </c>
      <c r="AU217" s="146" t="s">
        <v>152</v>
      </c>
      <c r="AV217" s="12" t="s">
        <v>86</v>
      </c>
      <c r="AW217" s="12" t="s">
        <v>34</v>
      </c>
      <c r="AX217" s="12" t="s">
        <v>78</v>
      </c>
      <c r="AY217" s="146" t="s">
        <v>144</v>
      </c>
    </row>
    <row r="218" spans="2:51" s="12" customFormat="1" ht="10.2">
      <c r="B218" s="144"/>
      <c r="D218" s="145" t="s">
        <v>154</v>
      </c>
      <c r="E218" s="146" t="s">
        <v>1</v>
      </c>
      <c r="F218" s="147" t="s">
        <v>1439</v>
      </c>
      <c r="H218" s="146" t="s">
        <v>1</v>
      </c>
      <c r="I218" s="148"/>
      <c r="L218" s="144"/>
      <c r="M218" s="149"/>
      <c r="T218" s="150"/>
      <c r="AT218" s="146" t="s">
        <v>154</v>
      </c>
      <c r="AU218" s="146" t="s">
        <v>152</v>
      </c>
      <c r="AV218" s="12" t="s">
        <v>86</v>
      </c>
      <c r="AW218" s="12" t="s">
        <v>34</v>
      </c>
      <c r="AX218" s="12" t="s">
        <v>78</v>
      </c>
      <c r="AY218" s="146" t="s">
        <v>144</v>
      </c>
    </row>
    <row r="219" spans="2:51" s="13" customFormat="1" ht="10.2">
      <c r="B219" s="151"/>
      <c r="D219" s="145" t="s">
        <v>154</v>
      </c>
      <c r="E219" s="152" t="s">
        <v>1</v>
      </c>
      <c r="F219" s="153" t="s">
        <v>1440</v>
      </c>
      <c r="H219" s="154">
        <v>29.6</v>
      </c>
      <c r="I219" s="155"/>
      <c r="L219" s="151"/>
      <c r="M219" s="156"/>
      <c r="T219" s="157"/>
      <c r="AT219" s="152" t="s">
        <v>154</v>
      </c>
      <c r="AU219" s="152" t="s">
        <v>152</v>
      </c>
      <c r="AV219" s="13" t="s">
        <v>152</v>
      </c>
      <c r="AW219" s="13" t="s">
        <v>34</v>
      </c>
      <c r="AX219" s="13" t="s">
        <v>78</v>
      </c>
      <c r="AY219" s="152" t="s">
        <v>144</v>
      </c>
    </row>
    <row r="220" spans="2:51" s="14" customFormat="1" ht="10.2">
      <c r="B220" s="158"/>
      <c r="D220" s="145" t="s">
        <v>154</v>
      </c>
      <c r="E220" s="159" t="s">
        <v>1</v>
      </c>
      <c r="F220" s="160" t="s">
        <v>158</v>
      </c>
      <c r="H220" s="161">
        <v>29.6</v>
      </c>
      <c r="I220" s="162"/>
      <c r="L220" s="158"/>
      <c r="M220" s="163"/>
      <c r="T220" s="164"/>
      <c r="AT220" s="159" t="s">
        <v>154</v>
      </c>
      <c r="AU220" s="159" t="s">
        <v>152</v>
      </c>
      <c r="AV220" s="14" t="s">
        <v>151</v>
      </c>
      <c r="AW220" s="14" t="s">
        <v>34</v>
      </c>
      <c r="AX220" s="14" t="s">
        <v>86</v>
      </c>
      <c r="AY220" s="159" t="s">
        <v>144</v>
      </c>
    </row>
    <row r="221" spans="2:65" s="1" customFormat="1" ht="37.8" customHeight="1">
      <c r="B221" s="31"/>
      <c r="C221" s="131" t="s">
        <v>8</v>
      </c>
      <c r="D221" s="131" t="s">
        <v>146</v>
      </c>
      <c r="E221" s="132" t="s">
        <v>1219</v>
      </c>
      <c r="F221" s="133" t="s">
        <v>1220</v>
      </c>
      <c r="G221" s="134" t="s">
        <v>149</v>
      </c>
      <c r="H221" s="135">
        <v>104.113</v>
      </c>
      <c r="I221" s="136"/>
      <c r="J221" s="137">
        <f>ROUND(I221*H221,2)</f>
        <v>0</v>
      </c>
      <c r="K221" s="133" t="s">
        <v>150</v>
      </c>
      <c r="L221" s="31"/>
      <c r="M221" s="138" t="s">
        <v>1</v>
      </c>
      <c r="N221" s="139" t="s">
        <v>44</v>
      </c>
      <c r="P221" s="140">
        <f>O221*H221</f>
        <v>0</v>
      </c>
      <c r="Q221" s="140">
        <v>0</v>
      </c>
      <c r="R221" s="140">
        <f>Q221*H221</f>
        <v>0</v>
      </c>
      <c r="S221" s="140">
        <v>0.004</v>
      </c>
      <c r="T221" s="141">
        <f>S221*H221</f>
        <v>0.416452</v>
      </c>
      <c r="AR221" s="142" t="s">
        <v>151</v>
      </c>
      <c r="AT221" s="142" t="s">
        <v>146</v>
      </c>
      <c r="AU221" s="142" t="s">
        <v>152</v>
      </c>
      <c r="AY221" s="16" t="s">
        <v>144</v>
      </c>
      <c r="BE221" s="143">
        <f>IF(N221="základní",J221,0)</f>
        <v>0</v>
      </c>
      <c r="BF221" s="143">
        <f>IF(N221="snížená",J221,0)</f>
        <v>0</v>
      </c>
      <c r="BG221" s="143">
        <f>IF(N221="zákl. přenesená",J221,0)</f>
        <v>0</v>
      </c>
      <c r="BH221" s="143">
        <f>IF(N221="sníž. přenesená",J221,0)</f>
        <v>0</v>
      </c>
      <c r="BI221" s="143">
        <f>IF(N221="nulová",J221,0)</f>
        <v>0</v>
      </c>
      <c r="BJ221" s="16" t="s">
        <v>152</v>
      </c>
      <c r="BK221" s="143">
        <f>ROUND(I221*H221,2)</f>
        <v>0</v>
      </c>
      <c r="BL221" s="16" t="s">
        <v>151</v>
      </c>
      <c r="BM221" s="142" t="s">
        <v>1468</v>
      </c>
    </row>
    <row r="222" spans="2:51" s="12" customFormat="1" ht="10.2">
      <c r="B222" s="144"/>
      <c r="D222" s="145" t="s">
        <v>154</v>
      </c>
      <c r="E222" s="146" t="s">
        <v>1</v>
      </c>
      <c r="F222" s="147" t="s">
        <v>1218</v>
      </c>
      <c r="H222" s="146" t="s">
        <v>1</v>
      </c>
      <c r="I222" s="148"/>
      <c r="L222" s="144"/>
      <c r="M222" s="149"/>
      <c r="T222" s="150"/>
      <c r="AT222" s="146" t="s">
        <v>154</v>
      </c>
      <c r="AU222" s="146" t="s">
        <v>152</v>
      </c>
      <c r="AV222" s="12" t="s">
        <v>86</v>
      </c>
      <c r="AW222" s="12" t="s">
        <v>34</v>
      </c>
      <c r="AX222" s="12" t="s">
        <v>78</v>
      </c>
      <c r="AY222" s="146" t="s">
        <v>144</v>
      </c>
    </row>
    <row r="223" spans="2:51" s="12" customFormat="1" ht="10.2">
      <c r="B223" s="144"/>
      <c r="D223" s="145" t="s">
        <v>154</v>
      </c>
      <c r="E223" s="146" t="s">
        <v>1</v>
      </c>
      <c r="F223" s="147" t="s">
        <v>298</v>
      </c>
      <c r="H223" s="146" t="s">
        <v>1</v>
      </c>
      <c r="I223" s="148"/>
      <c r="L223" s="144"/>
      <c r="M223" s="149"/>
      <c r="T223" s="150"/>
      <c r="AT223" s="146" t="s">
        <v>154</v>
      </c>
      <c r="AU223" s="146" t="s">
        <v>152</v>
      </c>
      <c r="AV223" s="12" t="s">
        <v>86</v>
      </c>
      <c r="AW223" s="12" t="s">
        <v>34</v>
      </c>
      <c r="AX223" s="12" t="s">
        <v>78</v>
      </c>
      <c r="AY223" s="146" t="s">
        <v>144</v>
      </c>
    </row>
    <row r="224" spans="2:51" s="12" customFormat="1" ht="10.2">
      <c r="B224" s="144"/>
      <c r="D224" s="145" t="s">
        <v>154</v>
      </c>
      <c r="E224" s="146" t="s">
        <v>1</v>
      </c>
      <c r="F224" s="147" t="s">
        <v>1116</v>
      </c>
      <c r="H224" s="146" t="s">
        <v>1</v>
      </c>
      <c r="I224" s="148"/>
      <c r="L224" s="144"/>
      <c r="M224" s="149"/>
      <c r="T224" s="150"/>
      <c r="AT224" s="146" t="s">
        <v>154</v>
      </c>
      <c r="AU224" s="146" t="s">
        <v>152</v>
      </c>
      <c r="AV224" s="12" t="s">
        <v>86</v>
      </c>
      <c r="AW224" s="12" t="s">
        <v>34</v>
      </c>
      <c r="AX224" s="12" t="s">
        <v>78</v>
      </c>
      <c r="AY224" s="146" t="s">
        <v>144</v>
      </c>
    </row>
    <row r="225" spans="2:51" s="12" customFormat="1" ht="10.2">
      <c r="B225" s="144"/>
      <c r="D225" s="145" t="s">
        <v>154</v>
      </c>
      <c r="E225" s="146" t="s">
        <v>1</v>
      </c>
      <c r="F225" s="147" t="s">
        <v>1439</v>
      </c>
      <c r="H225" s="146" t="s">
        <v>1</v>
      </c>
      <c r="I225" s="148"/>
      <c r="L225" s="144"/>
      <c r="M225" s="149"/>
      <c r="T225" s="150"/>
      <c r="AT225" s="146" t="s">
        <v>154</v>
      </c>
      <c r="AU225" s="146" t="s">
        <v>152</v>
      </c>
      <c r="AV225" s="12" t="s">
        <v>86</v>
      </c>
      <c r="AW225" s="12" t="s">
        <v>34</v>
      </c>
      <c r="AX225" s="12" t="s">
        <v>78</v>
      </c>
      <c r="AY225" s="146" t="s">
        <v>144</v>
      </c>
    </row>
    <row r="226" spans="2:51" s="12" customFormat="1" ht="10.2">
      <c r="B226" s="144"/>
      <c r="D226" s="145" t="s">
        <v>154</v>
      </c>
      <c r="E226" s="146" t="s">
        <v>1</v>
      </c>
      <c r="F226" s="147" t="s">
        <v>1441</v>
      </c>
      <c r="H226" s="146" t="s">
        <v>1</v>
      </c>
      <c r="I226" s="148"/>
      <c r="L226" s="144"/>
      <c r="M226" s="149"/>
      <c r="T226" s="150"/>
      <c r="AT226" s="146" t="s">
        <v>154</v>
      </c>
      <c r="AU226" s="146" t="s">
        <v>152</v>
      </c>
      <c r="AV226" s="12" t="s">
        <v>86</v>
      </c>
      <c r="AW226" s="12" t="s">
        <v>34</v>
      </c>
      <c r="AX226" s="12" t="s">
        <v>78</v>
      </c>
      <c r="AY226" s="146" t="s">
        <v>144</v>
      </c>
    </row>
    <row r="227" spans="2:51" s="13" customFormat="1" ht="10.2">
      <c r="B227" s="151"/>
      <c r="D227" s="145" t="s">
        <v>154</v>
      </c>
      <c r="E227" s="152" t="s">
        <v>1</v>
      </c>
      <c r="F227" s="153" t="s">
        <v>1442</v>
      </c>
      <c r="H227" s="154">
        <v>72.276</v>
      </c>
      <c r="I227" s="155"/>
      <c r="L227" s="151"/>
      <c r="M227" s="156"/>
      <c r="T227" s="157"/>
      <c r="AT227" s="152" t="s">
        <v>154</v>
      </c>
      <c r="AU227" s="152" t="s">
        <v>152</v>
      </c>
      <c r="AV227" s="13" t="s">
        <v>152</v>
      </c>
      <c r="AW227" s="13" t="s">
        <v>34</v>
      </c>
      <c r="AX227" s="13" t="s">
        <v>78</v>
      </c>
      <c r="AY227" s="152" t="s">
        <v>144</v>
      </c>
    </row>
    <row r="228" spans="2:51" s="13" customFormat="1" ht="10.2">
      <c r="B228" s="151"/>
      <c r="D228" s="145" t="s">
        <v>154</v>
      </c>
      <c r="E228" s="152" t="s">
        <v>1</v>
      </c>
      <c r="F228" s="153" t="s">
        <v>1443</v>
      </c>
      <c r="H228" s="154">
        <v>5.511</v>
      </c>
      <c r="I228" s="155"/>
      <c r="L228" s="151"/>
      <c r="M228" s="156"/>
      <c r="T228" s="157"/>
      <c r="AT228" s="152" t="s">
        <v>154</v>
      </c>
      <c r="AU228" s="152" t="s">
        <v>152</v>
      </c>
      <c r="AV228" s="13" t="s">
        <v>152</v>
      </c>
      <c r="AW228" s="13" t="s">
        <v>34</v>
      </c>
      <c r="AX228" s="13" t="s">
        <v>78</v>
      </c>
      <c r="AY228" s="152" t="s">
        <v>144</v>
      </c>
    </row>
    <row r="229" spans="2:51" s="13" customFormat="1" ht="10.2">
      <c r="B229" s="151"/>
      <c r="D229" s="145" t="s">
        <v>154</v>
      </c>
      <c r="E229" s="152" t="s">
        <v>1</v>
      </c>
      <c r="F229" s="153" t="s">
        <v>1444</v>
      </c>
      <c r="H229" s="154">
        <v>51.984</v>
      </c>
      <c r="I229" s="155"/>
      <c r="L229" s="151"/>
      <c r="M229" s="156"/>
      <c r="T229" s="157"/>
      <c r="AT229" s="152" t="s">
        <v>154</v>
      </c>
      <c r="AU229" s="152" t="s">
        <v>152</v>
      </c>
      <c r="AV229" s="13" t="s">
        <v>152</v>
      </c>
      <c r="AW229" s="13" t="s">
        <v>34</v>
      </c>
      <c r="AX229" s="13" t="s">
        <v>78</v>
      </c>
      <c r="AY229" s="152" t="s">
        <v>144</v>
      </c>
    </row>
    <row r="230" spans="2:51" s="12" customFormat="1" ht="10.2">
      <c r="B230" s="144"/>
      <c r="D230" s="145" t="s">
        <v>154</v>
      </c>
      <c r="E230" s="146" t="s">
        <v>1</v>
      </c>
      <c r="F230" s="147" t="s">
        <v>262</v>
      </c>
      <c r="H230" s="146" t="s">
        <v>1</v>
      </c>
      <c r="I230" s="148"/>
      <c r="L230" s="144"/>
      <c r="M230" s="149"/>
      <c r="T230" s="150"/>
      <c r="AT230" s="146" t="s">
        <v>154</v>
      </c>
      <c r="AU230" s="146" t="s">
        <v>152</v>
      </c>
      <c r="AV230" s="12" t="s">
        <v>86</v>
      </c>
      <c r="AW230" s="12" t="s">
        <v>34</v>
      </c>
      <c r="AX230" s="12" t="s">
        <v>78</v>
      </c>
      <c r="AY230" s="146" t="s">
        <v>144</v>
      </c>
    </row>
    <row r="231" spans="2:51" s="13" customFormat="1" ht="10.2">
      <c r="B231" s="151"/>
      <c r="D231" s="145" t="s">
        <v>154</v>
      </c>
      <c r="E231" s="152" t="s">
        <v>1</v>
      </c>
      <c r="F231" s="153" t="s">
        <v>1445</v>
      </c>
      <c r="H231" s="154">
        <v>-25.658</v>
      </c>
      <c r="I231" s="155"/>
      <c r="L231" s="151"/>
      <c r="M231" s="156"/>
      <c r="T231" s="157"/>
      <c r="AT231" s="152" t="s">
        <v>154</v>
      </c>
      <c r="AU231" s="152" t="s">
        <v>152</v>
      </c>
      <c r="AV231" s="13" t="s">
        <v>152</v>
      </c>
      <c r="AW231" s="13" t="s">
        <v>34</v>
      </c>
      <c r="AX231" s="13" t="s">
        <v>78</v>
      </c>
      <c r="AY231" s="152" t="s">
        <v>144</v>
      </c>
    </row>
    <row r="232" spans="2:51" s="14" customFormat="1" ht="10.2">
      <c r="B232" s="158"/>
      <c r="D232" s="145" t="s">
        <v>154</v>
      </c>
      <c r="E232" s="159" t="s">
        <v>1</v>
      </c>
      <c r="F232" s="160" t="s">
        <v>158</v>
      </c>
      <c r="H232" s="161">
        <v>104.11299999999999</v>
      </c>
      <c r="I232" s="162"/>
      <c r="L232" s="158"/>
      <c r="M232" s="163"/>
      <c r="T232" s="164"/>
      <c r="AT232" s="159" t="s">
        <v>154</v>
      </c>
      <c r="AU232" s="159" t="s">
        <v>152</v>
      </c>
      <c r="AV232" s="14" t="s">
        <v>151</v>
      </c>
      <c r="AW232" s="14" t="s">
        <v>34</v>
      </c>
      <c r="AX232" s="14" t="s">
        <v>86</v>
      </c>
      <c r="AY232" s="159" t="s">
        <v>144</v>
      </c>
    </row>
    <row r="233" spans="2:63" s="11" customFormat="1" ht="20.85" customHeight="1">
      <c r="B233" s="119"/>
      <c r="D233" s="120" t="s">
        <v>77</v>
      </c>
      <c r="E233" s="129" t="s">
        <v>489</v>
      </c>
      <c r="F233" s="129" t="s">
        <v>490</v>
      </c>
      <c r="I233" s="122"/>
      <c r="J233" s="130">
        <f>BK233</f>
        <v>0</v>
      </c>
      <c r="L233" s="119"/>
      <c r="M233" s="124"/>
      <c r="P233" s="125">
        <f>P234</f>
        <v>0</v>
      </c>
      <c r="R233" s="125">
        <f>R234</f>
        <v>0.006216</v>
      </c>
      <c r="T233" s="126">
        <f>T234</f>
        <v>0</v>
      </c>
      <c r="AR233" s="120" t="s">
        <v>86</v>
      </c>
      <c r="AT233" s="127" t="s">
        <v>77</v>
      </c>
      <c r="AU233" s="127" t="s">
        <v>152</v>
      </c>
      <c r="AY233" s="120" t="s">
        <v>144</v>
      </c>
      <c r="BK233" s="128">
        <f>BK234</f>
        <v>0</v>
      </c>
    </row>
    <row r="234" spans="2:65" s="1" customFormat="1" ht="37.8" customHeight="1">
      <c r="B234" s="31"/>
      <c r="C234" s="131" t="s">
        <v>522</v>
      </c>
      <c r="D234" s="131" t="s">
        <v>146</v>
      </c>
      <c r="E234" s="132" t="s">
        <v>1469</v>
      </c>
      <c r="F234" s="133" t="s">
        <v>1470</v>
      </c>
      <c r="G234" s="134" t="s">
        <v>149</v>
      </c>
      <c r="H234" s="135">
        <v>29.6</v>
      </c>
      <c r="I234" s="136"/>
      <c r="J234" s="137">
        <f>ROUND(I234*H234,2)</f>
        <v>0</v>
      </c>
      <c r="K234" s="133" t="s">
        <v>410</v>
      </c>
      <c r="L234" s="31"/>
      <c r="M234" s="138" t="s">
        <v>1</v>
      </c>
      <c r="N234" s="139" t="s">
        <v>44</v>
      </c>
      <c r="P234" s="140">
        <f>O234*H234</f>
        <v>0</v>
      </c>
      <c r="Q234" s="140">
        <v>0.00021</v>
      </c>
      <c r="R234" s="140">
        <f>Q234*H234</f>
        <v>0.006216</v>
      </c>
      <c r="S234" s="140">
        <v>0</v>
      </c>
      <c r="T234" s="141">
        <f>S234*H234</f>
        <v>0</v>
      </c>
      <c r="AR234" s="142" t="s">
        <v>151</v>
      </c>
      <c r="AT234" s="142" t="s">
        <v>146</v>
      </c>
      <c r="AU234" s="142" t="s">
        <v>165</v>
      </c>
      <c r="AY234" s="16" t="s">
        <v>144</v>
      </c>
      <c r="BE234" s="143">
        <f>IF(N234="základní",J234,0)</f>
        <v>0</v>
      </c>
      <c r="BF234" s="143">
        <f>IF(N234="snížená",J234,0)</f>
        <v>0</v>
      </c>
      <c r="BG234" s="143">
        <f>IF(N234="zákl. přenesená",J234,0)</f>
        <v>0</v>
      </c>
      <c r="BH234" s="143">
        <f>IF(N234="sníž. přenesená",J234,0)</f>
        <v>0</v>
      </c>
      <c r="BI234" s="143">
        <f>IF(N234="nulová",J234,0)</f>
        <v>0</v>
      </c>
      <c r="BJ234" s="16" t="s">
        <v>152</v>
      </c>
      <c r="BK234" s="143">
        <f>ROUND(I234*H234,2)</f>
        <v>0</v>
      </c>
      <c r="BL234" s="16" t="s">
        <v>151</v>
      </c>
      <c r="BM234" s="142" t="s">
        <v>1471</v>
      </c>
    </row>
    <row r="235" spans="2:63" s="11" customFormat="1" ht="22.8" customHeight="1">
      <c r="B235" s="119"/>
      <c r="D235" s="120" t="s">
        <v>77</v>
      </c>
      <c r="E235" s="129" t="s">
        <v>569</v>
      </c>
      <c r="F235" s="129" t="s">
        <v>570</v>
      </c>
      <c r="I235" s="122"/>
      <c r="J235" s="130">
        <f>BK235</f>
        <v>0</v>
      </c>
      <c r="L235" s="119"/>
      <c r="M235" s="124"/>
      <c r="P235" s="125">
        <f>SUM(P236:P240)</f>
        <v>0</v>
      </c>
      <c r="R235" s="125">
        <f>SUM(R236:R240)</f>
        <v>0</v>
      </c>
      <c r="T235" s="126">
        <f>SUM(T236:T240)</f>
        <v>0</v>
      </c>
      <c r="AR235" s="120" t="s">
        <v>86</v>
      </c>
      <c r="AT235" s="127" t="s">
        <v>77</v>
      </c>
      <c r="AU235" s="127" t="s">
        <v>86</v>
      </c>
      <c r="AY235" s="120" t="s">
        <v>144</v>
      </c>
      <c r="BK235" s="128">
        <f>SUM(BK236:BK240)</f>
        <v>0</v>
      </c>
    </row>
    <row r="236" spans="2:65" s="1" customFormat="1" ht="24.15" customHeight="1">
      <c r="B236" s="31"/>
      <c r="C236" s="131" t="s">
        <v>240</v>
      </c>
      <c r="D236" s="131" t="s">
        <v>146</v>
      </c>
      <c r="E236" s="132" t="s">
        <v>1225</v>
      </c>
      <c r="F236" s="133" t="s">
        <v>1226</v>
      </c>
      <c r="G236" s="134" t="s">
        <v>179</v>
      </c>
      <c r="H236" s="135">
        <v>1.398</v>
      </c>
      <c r="I236" s="136"/>
      <c r="J236" s="137">
        <f>ROUND(I236*H236,2)</f>
        <v>0</v>
      </c>
      <c r="K236" s="133" t="s">
        <v>150</v>
      </c>
      <c r="L236" s="31"/>
      <c r="M236" s="138" t="s">
        <v>1</v>
      </c>
      <c r="N236" s="139" t="s">
        <v>44</v>
      </c>
      <c r="P236" s="140">
        <f>O236*H236</f>
        <v>0</v>
      </c>
      <c r="Q236" s="140">
        <v>0</v>
      </c>
      <c r="R236" s="140">
        <f>Q236*H236</f>
        <v>0</v>
      </c>
      <c r="S236" s="140">
        <v>0</v>
      </c>
      <c r="T236" s="141">
        <f>S236*H236</f>
        <v>0</v>
      </c>
      <c r="AR236" s="142" t="s">
        <v>151</v>
      </c>
      <c r="AT236" s="142" t="s">
        <v>146</v>
      </c>
      <c r="AU236" s="142" t="s">
        <v>152</v>
      </c>
      <c r="AY236" s="16" t="s">
        <v>144</v>
      </c>
      <c r="BE236" s="143">
        <f>IF(N236="základní",J236,0)</f>
        <v>0</v>
      </c>
      <c r="BF236" s="143">
        <f>IF(N236="snížená",J236,0)</f>
        <v>0</v>
      </c>
      <c r="BG236" s="143">
        <f>IF(N236="zákl. přenesená",J236,0)</f>
        <v>0</v>
      </c>
      <c r="BH236" s="143">
        <f>IF(N236="sníž. přenesená",J236,0)</f>
        <v>0</v>
      </c>
      <c r="BI236" s="143">
        <f>IF(N236="nulová",J236,0)</f>
        <v>0</v>
      </c>
      <c r="BJ236" s="16" t="s">
        <v>152</v>
      </c>
      <c r="BK236" s="143">
        <f>ROUND(I236*H236,2)</f>
        <v>0</v>
      </c>
      <c r="BL236" s="16" t="s">
        <v>151</v>
      </c>
      <c r="BM236" s="142" t="s">
        <v>1472</v>
      </c>
    </row>
    <row r="237" spans="2:65" s="1" customFormat="1" ht="24.15" customHeight="1">
      <c r="B237" s="31"/>
      <c r="C237" s="131" t="s">
        <v>244</v>
      </c>
      <c r="D237" s="131" t="s">
        <v>146</v>
      </c>
      <c r="E237" s="132" t="s">
        <v>576</v>
      </c>
      <c r="F237" s="133" t="s">
        <v>577</v>
      </c>
      <c r="G237" s="134" t="s">
        <v>179</v>
      </c>
      <c r="H237" s="135">
        <v>1.398</v>
      </c>
      <c r="I237" s="136"/>
      <c r="J237" s="137">
        <f>ROUND(I237*H237,2)</f>
        <v>0</v>
      </c>
      <c r="K237" s="133" t="s">
        <v>150</v>
      </c>
      <c r="L237" s="31"/>
      <c r="M237" s="138" t="s">
        <v>1</v>
      </c>
      <c r="N237" s="139" t="s">
        <v>44</v>
      </c>
      <c r="P237" s="140">
        <f>O237*H237</f>
        <v>0</v>
      </c>
      <c r="Q237" s="140">
        <v>0</v>
      </c>
      <c r="R237" s="140">
        <f>Q237*H237</f>
        <v>0</v>
      </c>
      <c r="S237" s="140">
        <v>0</v>
      </c>
      <c r="T237" s="141">
        <f>S237*H237</f>
        <v>0</v>
      </c>
      <c r="AR237" s="142" t="s">
        <v>151</v>
      </c>
      <c r="AT237" s="142" t="s">
        <v>146</v>
      </c>
      <c r="AU237" s="142" t="s">
        <v>152</v>
      </c>
      <c r="AY237" s="16" t="s">
        <v>144</v>
      </c>
      <c r="BE237" s="143">
        <f>IF(N237="základní",J237,0)</f>
        <v>0</v>
      </c>
      <c r="BF237" s="143">
        <f>IF(N237="snížená",J237,0)</f>
        <v>0</v>
      </c>
      <c r="BG237" s="143">
        <f>IF(N237="zákl. přenesená",J237,0)</f>
        <v>0</v>
      </c>
      <c r="BH237" s="143">
        <f>IF(N237="sníž. přenesená",J237,0)</f>
        <v>0</v>
      </c>
      <c r="BI237" s="143">
        <f>IF(N237="nulová",J237,0)</f>
        <v>0</v>
      </c>
      <c r="BJ237" s="16" t="s">
        <v>152</v>
      </c>
      <c r="BK237" s="143">
        <f>ROUND(I237*H237,2)</f>
        <v>0</v>
      </c>
      <c r="BL237" s="16" t="s">
        <v>151</v>
      </c>
      <c r="BM237" s="142" t="s">
        <v>1473</v>
      </c>
    </row>
    <row r="238" spans="2:65" s="1" customFormat="1" ht="24.15" customHeight="1">
      <c r="B238" s="31"/>
      <c r="C238" s="131" t="s">
        <v>250</v>
      </c>
      <c r="D238" s="131" t="s">
        <v>146</v>
      </c>
      <c r="E238" s="132" t="s">
        <v>580</v>
      </c>
      <c r="F238" s="133" t="s">
        <v>581</v>
      </c>
      <c r="G238" s="134" t="s">
        <v>179</v>
      </c>
      <c r="H238" s="135">
        <v>6.99</v>
      </c>
      <c r="I238" s="136"/>
      <c r="J238" s="137">
        <f>ROUND(I238*H238,2)</f>
        <v>0</v>
      </c>
      <c r="K238" s="133" t="s">
        <v>150</v>
      </c>
      <c r="L238" s="31"/>
      <c r="M238" s="138" t="s">
        <v>1</v>
      </c>
      <c r="N238" s="139" t="s">
        <v>44</v>
      </c>
      <c r="P238" s="140">
        <f>O238*H238</f>
        <v>0</v>
      </c>
      <c r="Q238" s="140">
        <v>0</v>
      </c>
      <c r="R238" s="140">
        <f>Q238*H238</f>
        <v>0</v>
      </c>
      <c r="S238" s="140">
        <v>0</v>
      </c>
      <c r="T238" s="141">
        <f>S238*H238</f>
        <v>0</v>
      </c>
      <c r="AR238" s="142" t="s">
        <v>151</v>
      </c>
      <c r="AT238" s="142" t="s">
        <v>146</v>
      </c>
      <c r="AU238" s="142" t="s">
        <v>152</v>
      </c>
      <c r="AY238" s="16" t="s">
        <v>144</v>
      </c>
      <c r="BE238" s="143">
        <f>IF(N238="základní",J238,0)</f>
        <v>0</v>
      </c>
      <c r="BF238" s="143">
        <f>IF(N238="snížená",J238,0)</f>
        <v>0</v>
      </c>
      <c r="BG238" s="143">
        <f>IF(N238="zákl. přenesená",J238,0)</f>
        <v>0</v>
      </c>
      <c r="BH238" s="143">
        <f>IF(N238="sníž. přenesená",J238,0)</f>
        <v>0</v>
      </c>
      <c r="BI238" s="143">
        <f>IF(N238="nulová",J238,0)</f>
        <v>0</v>
      </c>
      <c r="BJ238" s="16" t="s">
        <v>152</v>
      </c>
      <c r="BK238" s="143">
        <f>ROUND(I238*H238,2)</f>
        <v>0</v>
      </c>
      <c r="BL238" s="16" t="s">
        <v>151</v>
      </c>
      <c r="BM238" s="142" t="s">
        <v>1474</v>
      </c>
    </row>
    <row r="239" spans="2:51" s="13" customFormat="1" ht="10.2">
      <c r="B239" s="151"/>
      <c r="D239" s="145" t="s">
        <v>154</v>
      </c>
      <c r="E239" s="152" t="s">
        <v>1</v>
      </c>
      <c r="F239" s="153" t="s">
        <v>1475</v>
      </c>
      <c r="H239" s="154">
        <v>6.99</v>
      </c>
      <c r="I239" s="155"/>
      <c r="L239" s="151"/>
      <c r="M239" s="156"/>
      <c r="T239" s="157"/>
      <c r="AT239" s="152" t="s">
        <v>154</v>
      </c>
      <c r="AU239" s="152" t="s">
        <v>152</v>
      </c>
      <c r="AV239" s="13" t="s">
        <v>152</v>
      </c>
      <c r="AW239" s="13" t="s">
        <v>34</v>
      </c>
      <c r="AX239" s="13" t="s">
        <v>86</v>
      </c>
      <c r="AY239" s="152" t="s">
        <v>144</v>
      </c>
    </row>
    <row r="240" spans="2:65" s="1" customFormat="1" ht="33" customHeight="1">
      <c r="B240" s="31"/>
      <c r="C240" s="131" t="s">
        <v>256</v>
      </c>
      <c r="D240" s="131" t="s">
        <v>146</v>
      </c>
      <c r="E240" s="132" t="s">
        <v>585</v>
      </c>
      <c r="F240" s="133" t="s">
        <v>586</v>
      </c>
      <c r="G240" s="134" t="s">
        <v>179</v>
      </c>
      <c r="H240" s="135">
        <v>1.57</v>
      </c>
      <c r="I240" s="136"/>
      <c r="J240" s="137">
        <f>ROUND(I240*H240,2)</f>
        <v>0</v>
      </c>
      <c r="K240" s="133" t="s">
        <v>150</v>
      </c>
      <c r="L240" s="31"/>
      <c r="M240" s="138" t="s">
        <v>1</v>
      </c>
      <c r="N240" s="139" t="s">
        <v>44</v>
      </c>
      <c r="P240" s="140">
        <f>O240*H240</f>
        <v>0</v>
      </c>
      <c r="Q240" s="140">
        <v>0</v>
      </c>
      <c r="R240" s="140">
        <f>Q240*H240</f>
        <v>0</v>
      </c>
      <c r="S240" s="140">
        <v>0</v>
      </c>
      <c r="T240" s="141">
        <f>S240*H240</f>
        <v>0</v>
      </c>
      <c r="AR240" s="142" t="s">
        <v>151</v>
      </c>
      <c r="AT240" s="142" t="s">
        <v>146</v>
      </c>
      <c r="AU240" s="142" t="s">
        <v>152</v>
      </c>
      <c r="AY240" s="16" t="s">
        <v>144</v>
      </c>
      <c r="BE240" s="143">
        <f>IF(N240="základní",J240,0)</f>
        <v>0</v>
      </c>
      <c r="BF240" s="143">
        <f>IF(N240="snížená",J240,0)</f>
        <v>0</v>
      </c>
      <c r="BG240" s="143">
        <f>IF(N240="zákl. přenesená",J240,0)</f>
        <v>0</v>
      </c>
      <c r="BH240" s="143">
        <f>IF(N240="sníž. přenesená",J240,0)</f>
        <v>0</v>
      </c>
      <c r="BI240" s="143">
        <f>IF(N240="nulová",J240,0)</f>
        <v>0</v>
      </c>
      <c r="BJ240" s="16" t="s">
        <v>152</v>
      </c>
      <c r="BK240" s="143">
        <f>ROUND(I240*H240,2)</f>
        <v>0</v>
      </c>
      <c r="BL240" s="16" t="s">
        <v>151</v>
      </c>
      <c r="BM240" s="142" t="s">
        <v>1476</v>
      </c>
    </row>
    <row r="241" spans="2:63" s="11" customFormat="1" ht="22.8" customHeight="1">
      <c r="B241" s="119"/>
      <c r="D241" s="120" t="s">
        <v>77</v>
      </c>
      <c r="E241" s="129" t="s">
        <v>588</v>
      </c>
      <c r="F241" s="129" t="s">
        <v>589</v>
      </c>
      <c r="I241" s="122"/>
      <c r="J241" s="130">
        <f>BK241</f>
        <v>0</v>
      </c>
      <c r="L241" s="119"/>
      <c r="M241" s="124"/>
      <c r="P241" s="125">
        <f>P242</f>
        <v>0</v>
      </c>
      <c r="R241" s="125">
        <f>R242</f>
        <v>0</v>
      </c>
      <c r="T241" s="126">
        <f>T242</f>
        <v>0</v>
      </c>
      <c r="AR241" s="120" t="s">
        <v>86</v>
      </c>
      <c r="AT241" s="127" t="s">
        <v>77</v>
      </c>
      <c r="AU241" s="127" t="s">
        <v>86</v>
      </c>
      <c r="AY241" s="120" t="s">
        <v>144</v>
      </c>
      <c r="BK241" s="128">
        <f>BK242</f>
        <v>0</v>
      </c>
    </row>
    <row r="242" spans="2:65" s="1" customFormat="1" ht="21.75" customHeight="1">
      <c r="B242" s="31"/>
      <c r="C242" s="131" t="s">
        <v>264</v>
      </c>
      <c r="D242" s="131" t="s">
        <v>146</v>
      </c>
      <c r="E242" s="132" t="s">
        <v>591</v>
      </c>
      <c r="F242" s="133" t="s">
        <v>592</v>
      </c>
      <c r="G242" s="134" t="s">
        <v>179</v>
      </c>
      <c r="H242" s="135">
        <v>1.992</v>
      </c>
      <c r="I242" s="136"/>
      <c r="J242" s="137">
        <f>ROUND(I242*H242,2)</f>
        <v>0</v>
      </c>
      <c r="K242" s="133" t="s">
        <v>150</v>
      </c>
      <c r="L242" s="31"/>
      <c r="M242" s="138" t="s">
        <v>1</v>
      </c>
      <c r="N242" s="139" t="s">
        <v>44</v>
      </c>
      <c r="P242" s="140">
        <f>O242*H242</f>
        <v>0</v>
      </c>
      <c r="Q242" s="140">
        <v>0</v>
      </c>
      <c r="R242" s="140">
        <f>Q242*H242</f>
        <v>0</v>
      </c>
      <c r="S242" s="140">
        <v>0</v>
      </c>
      <c r="T242" s="141">
        <f>S242*H242</f>
        <v>0</v>
      </c>
      <c r="AR242" s="142" t="s">
        <v>151</v>
      </c>
      <c r="AT242" s="142" t="s">
        <v>146</v>
      </c>
      <c r="AU242" s="142" t="s">
        <v>152</v>
      </c>
      <c r="AY242" s="16" t="s">
        <v>144</v>
      </c>
      <c r="BE242" s="143">
        <f>IF(N242="základní",J242,0)</f>
        <v>0</v>
      </c>
      <c r="BF242" s="143">
        <f>IF(N242="snížená",J242,0)</f>
        <v>0</v>
      </c>
      <c r="BG242" s="143">
        <f>IF(N242="zákl. přenesená",J242,0)</f>
        <v>0</v>
      </c>
      <c r="BH242" s="143">
        <f>IF(N242="sníž. přenesená",J242,0)</f>
        <v>0</v>
      </c>
      <c r="BI242" s="143">
        <f>IF(N242="nulová",J242,0)</f>
        <v>0</v>
      </c>
      <c r="BJ242" s="16" t="s">
        <v>152</v>
      </c>
      <c r="BK242" s="143">
        <f>ROUND(I242*H242,2)</f>
        <v>0</v>
      </c>
      <c r="BL242" s="16" t="s">
        <v>151</v>
      </c>
      <c r="BM242" s="142" t="s">
        <v>1477</v>
      </c>
    </row>
    <row r="243" spans="2:63" s="11" customFormat="1" ht="25.95" customHeight="1">
      <c r="B243" s="119"/>
      <c r="D243" s="120" t="s">
        <v>77</v>
      </c>
      <c r="E243" s="121" t="s">
        <v>594</v>
      </c>
      <c r="F243" s="121" t="s">
        <v>595</v>
      </c>
      <c r="I243" s="122"/>
      <c r="J243" s="123">
        <f>BK243</f>
        <v>0</v>
      </c>
      <c r="L243" s="119"/>
      <c r="M243" s="124"/>
      <c r="P243" s="125">
        <f>P244+P254+P260+P277+P296+P368</f>
        <v>0</v>
      </c>
      <c r="R243" s="125">
        <f>R244+R254+R260+R277+R296+R368</f>
        <v>1.9065708728500002</v>
      </c>
      <c r="T243" s="126">
        <f>T244+T254+T260+T277+T296+T368</f>
        <v>0.06150798</v>
      </c>
      <c r="AR243" s="120" t="s">
        <v>152</v>
      </c>
      <c r="AT243" s="127" t="s">
        <v>77</v>
      </c>
      <c r="AU243" s="127" t="s">
        <v>78</v>
      </c>
      <c r="AY243" s="120" t="s">
        <v>144</v>
      </c>
      <c r="BK243" s="128">
        <f>BK244+BK254+BK260+BK277+BK296+BK368</f>
        <v>0</v>
      </c>
    </row>
    <row r="244" spans="2:63" s="11" customFormat="1" ht="22.8" customHeight="1">
      <c r="B244" s="119"/>
      <c r="D244" s="120" t="s">
        <v>77</v>
      </c>
      <c r="E244" s="129" t="s">
        <v>1478</v>
      </c>
      <c r="F244" s="129" t="s">
        <v>1479</v>
      </c>
      <c r="I244" s="122"/>
      <c r="J244" s="130">
        <f>BK244</f>
        <v>0</v>
      </c>
      <c r="L244" s="119"/>
      <c r="M244" s="124"/>
      <c r="P244" s="125">
        <f>SUM(P245:P253)</f>
        <v>0</v>
      </c>
      <c r="R244" s="125">
        <f>SUM(R245:R253)</f>
        <v>0.00388</v>
      </c>
      <c r="T244" s="126">
        <f>SUM(T245:T253)</f>
        <v>0</v>
      </c>
      <c r="AR244" s="120" t="s">
        <v>152</v>
      </c>
      <c r="AT244" s="127" t="s">
        <v>77</v>
      </c>
      <c r="AU244" s="127" t="s">
        <v>86</v>
      </c>
      <c r="AY244" s="120" t="s">
        <v>144</v>
      </c>
      <c r="BK244" s="128">
        <f>SUM(BK245:BK253)</f>
        <v>0</v>
      </c>
    </row>
    <row r="245" spans="2:65" s="1" customFormat="1" ht="16.5" customHeight="1">
      <c r="B245" s="31"/>
      <c r="C245" s="131" t="s">
        <v>7</v>
      </c>
      <c r="D245" s="131" t="s">
        <v>146</v>
      </c>
      <c r="E245" s="132" t="s">
        <v>1480</v>
      </c>
      <c r="F245" s="133" t="s">
        <v>1481</v>
      </c>
      <c r="G245" s="134" t="s">
        <v>206</v>
      </c>
      <c r="H245" s="135">
        <v>19.4</v>
      </c>
      <c r="I245" s="136"/>
      <c r="J245" s="137">
        <f>ROUND(I245*H245,2)</f>
        <v>0</v>
      </c>
      <c r="K245" s="133" t="s">
        <v>271</v>
      </c>
      <c r="L245" s="31"/>
      <c r="M245" s="138" t="s">
        <v>1</v>
      </c>
      <c r="N245" s="139" t="s">
        <v>44</v>
      </c>
      <c r="P245" s="140">
        <f>O245*H245</f>
        <v>0</v>
      </c>
      <c r="Q245" s="140">
        <v>0</v>
      </c>
      <c r="R245" s="140">
        <f>Q245*H245</f>
        <v>0</v>
      </c>
      <c r="S245" s="140">
        <v>0</v>
      </c>
      <c r="T245" s="141">
        <f>S245*H245</f>
        <v>0</v>
      </c>
      <c r="AR245" s="142" t="s">
        <v>240</v>
      </c>
      <c r="AT245" s="142" t="s">
        <v>146</v>
      </c>
      <c r="AU245" s="142" t="s">
        <v>152</v>
      </c>
      <c r="AY245" s="16" t="s">
        <v>144</v>
      </c>
      <c r="BE245" s="143">
        <f>IF(N245="základní",J245,0)</f>
        <v>0</v>
      </c>
      <c r="BF245" s="143">
        <f>IF(N245="snížená",J245,0)</f>
        <v>0</v>
      </c>
      <c r="BG245" s="143">
        <f>IF(N245="zákl. přenesená",J245,0)</f>
        <v>0</v>
      </c>
      <c r="BH245" s="143">
        <f>IF(N245="sníž. přenesená",J245,0)</f>
        <v>0</v>
      </c>
      <c r="BI245" s="143">
        <f>IF(N245="nulová",J245,0)</f>
        <v>0</v>
      </c>
      <c r="BJ245" s="16" t="s">
        <v>152</v>
      </c>
      <c r="BK245" s="143">
        <f>ROUND(I245*H245,2)</f>
        <v>0</v>
      </c>
      <c r="BL245" s="16" t="s">
        <v>240</v>
      </c>
      <c r="BM245" s="142" t="s">
        <v>1482</v>
      </c>
    </row>
    <row r="246" spans="2:51" s="12" customFormat="1" ht="10.2">
      <c r="B246" s="144"/>
      <c r="D246" s="145" t="s">
        <v>154</v>
      </c>
      <c r="E246" s="146" t="s">
        <v>1</v>
      </c>
      <c r="F246" s="147" t="s">
        <v>298</v>
      </c>
      <c r="H246" s="146" t="s">
        <v>1</v>
      </c>
      <c r="I246" s="148"/>
      <c r="L246" s="144"/>
      <c r="M246" s="149"/>
      <c r="T246" s="150"/>
      <c r="AT246" s="146" t="s">
        <v>154</v>
      </c>
      <c r="AU246" s="146" t="s">
        <v>152</v>
      </c>
      <c r="AV246" s="12" t="s">
        <v>86</v>
      </c>
      <c r="AW246" s="12" t="s">
        <v>34</v>
      </c>
      <c r="AX246" s="12" t="s">
        <v>78</v>
      </c>
      <c r="AY246" s="146" t="s">
        <v>144</v>
      </c>
    </row>
    <row r="247" spans="2:51" s="12" customFormat="1" ht="10.2">
      <c r="B247" s="144"/>
      <c r="D247" s="145" t="s">
        <v>154</v>
      </c>
      <c r="E247" s="146" t="s">
        <v>1</v>
      </c>
      <c r="F247" s="147" t="s">
        <v>1439</v>
      </c>
      <c r="H247" s="146" t="s">
        <v>1</v>
      </c>
      <c r="I247" s="148"/>
      <c r="L247" s="144"/>
      <c r="M247" s="149"/>
      <c r="T247" s="150"/>
      <c r="AT247" s="146" t="s">
        <v>154</v>
      </c>
      <c r="AU247" s="146" t="s">
        <v>152</v>
      </c>
      <c r="AV247" s="12" t="s">
        <v>86</v>
      </c>
      <c r="AW247" s="12" t="s">
        <v>34</v>
      </c>
      <c r="AX247" s="12" t="s">
        <v>78</v>
      </c>
      <c r="AY247" s="146" t="s">
        <v>144</v>
      </c>
    </row>
    <row r="248" spans="2:51" s="13" customFormat="1" ht="10.2">
      <c r="B248" s="151"/>
      <c r="D248" s="145" t="s">
        <v>154</v>
      </c>
      <c r="E248" s="152" t="s">
        <v>1</v>
      </c>
      <c r="F248" s="153" t="s">
        <v>1483</v>
      </c>
      <c r="H248" s="154">
        <v>19.4</v>
      </c>
      <c r="I248" s="155"/>
      <c r="L248" s="151"/>
      <c r="M248" s="156"/>
      <c r="T248" s="157"/>
      <c r="AT248" s="152" t="s">
        <v>154</v>
      </c>
      <c r="AU248" s="152" t="s">
        <v>152</v>
      </c>
      <c r="AV248" s="13" t="s">
        <v>152</v>
      </c>
      <c r="AW248" s="13" t="s">
        <v>34</v>
      </c>
      <c r="AX248" s="13" t="s">
        <v>78</v>
      </c>
      <c r="AY248" s="152" t="s">
        <v>144</v>
      </c>
    </row>
    <row r="249" spans="2:51" s="14" customFormat="1" ht="10.2">
      <c r="B249" s="158"/>
      <c r="D249" s="145" t="s">
        <v>154</v>
      </c>
      <c r="E249" s="159" t="s">
        <v>1</v>
      </c>
      <c r="F249" s="160" t="s">
        <v>158</v>
      </c>
      <c r="H249" s="161">
        <v>19.4</v>
      </c>
      <c r="I249" s="162"/>
      <c r="L249" s="158"/>
      <c r="M249" s="163"/>
      <c r="T249" s="164"/>
      <c r="AT249" s="159" t="s">
        <v>154</v>
      </c>
      <c r="AU249" s="159" t="s">
        <v>152</v>
      </c>
      <c r="AV249" s="14" t="s">
        <v>151</v>
      </c>
      <c r="AW249" s="14" t="s">
        <v>34</v>
      </c>
      <c r="AX249" s="14" t="s">
        <v>86</v>
      </c>
      <c r="AY249" s="159" t="s">
        <v>144</v>
      </c>
    </row>
    <row r="250" spans="2:65" s="1" customFormat="1" ht="49.05" customHeight="1">
      <c r="B250" s="31"/>
      <c r="C250" s="131" t="s">
        <v>274</v>
      </c>
      <c r="D250" s="131" t="s">
        <v>146</v>
      </c>
      <c r="E250" s="132" t="s">
        <v>1484</v>
      </c>
      <c r="F250" s="133" t="s">
        <v>1485</v>
      </c>
      <c r="G250" s="134" t="s">
        <v>253</v>
      </c>
      <c r="H250" s="135">
        <v>1</v>
      </c>
      <c r="I250" s="136"/>
      <c r="J250" s="137">
        <f>ROUND(I250*H250,2)</f>
        <v>0</v>
      </c>
      <c r="K250" s="133" t="s">
        <v>271</v>
      </c>
      <c r="L250" s="31"/>
      <c r="M250" s="138" t="s">
        <v>1</v>
      </c>
      <c r="N250" s="139" t="s">
        <v>44</v>
      </c>
      <c r="P250" s="140">
        <f>O250*H250</f>
        <v>0</v>
      </c>
      <c r="Q250" s="140">
        <v>0.00388</v>
      </c>
      <c r="R250" s="140">
        <f>Q250*H250</f>
        <v>0.00388</v>
      </c>
      <c r="S250" s="140">
        <v>0</v>
      </c>
      <c r="T250" s="141">
        <f>S250*H250</f>
        <v>0</v>
      </c>
      <c r="AR250" s="142" t="s">
        <v>240</v>
      </c>
      <c r="AT250" s="142" t="s">
        <v>146</v>
      </c>
      <c r="AU250" s="142" t="s">
        <v>152</v>
      </c>
      <c r="AY250" s="16" t="s">
        <v>144</v>
      </c>
      <c r="BE250" s="143">
        <f>IF(N250="základní",J250,0)</f>
        <v>0</v>
      </c>
      <c r="BF250" s="143">
        <f>IF(N250="snížená",J250,0)</f>
        <v>0</v>
      </c>
      <c r="BG250" s="143">
        <f>IF(N250="zákl. přenesená",J250,0)</f>
        <v>0</v>
      </c>
      <c r="BH250" s="143">
        <f>IF(N250="sníž. přenesená",J250,0)</f>
        <v>0</v>
      </c>
      <c r="BI250" s="143">
        <f>IF(N250="nulová",J250,0)</f>
        <v>0</v>
      </c>
      <c r="BJ250" s="16" t="s">
        <v>152</v>
      </c>
      <c r="BK250" s="143">
        <f>ROUND(I250*H250,2)</f>
        <v>0</v>
      </c>
      <c r="BL250" s="16" t="s">
        <v>240</v>
      </c>
      <c r="BM250" s="142" t="s">
        <v>1486</v>
      </c>
    </row>
    <row r="251" spans="2:47" s="1" customFormat="1" ht="28.8">
      <c r="B251" s="31"/>
      <c r="D251" s="145" t="s">
        <v>222</v>
      </c>
      <c r="F251" s="165" t="s">
        <v>1487</v>
      </c>
      <c r="I251" s="166"/>
      <c r="L251" s="31"/>
      <c r="M251" s="167"/>
      <c r="T251" s="55"/>
      <c r="AT251" s="16" t="s">
        <v>222</v>
      </c>
      <c r="AU251" s="16" t="s">
        <v>152</v>
      </c>
    </row>
    <row r="252" spans="2:65" s="1" customFormat="1" ht="24.15" customHeight="1">
      <c r="B252" s="31"/>
      <c r="C252" s="131" t="s">
        <v>280</v>
      </c>
      <c r="D252" s="131" t="s">
        <v>146</v>
      </c>
      <c r="E252" s="132" t="s">
        <v>1488</v>
      </c>
      <c r="F252" s="133" t="s">
        <v>1489</v>
      </c>
      <c r="G252" s="134" t="s">
        <v>179</v>
      </c>
      <c r="H252" s="135">
        <v>0.004</v>
      </c>
      <c r="I252" s="136"/>
      <c r="J252" s="137">
        <f>ROUND(I252*H252,2)</f>
        <v>0</v>
      </c>
      <c r="K252" s="133" t="s">
        <v>150</v>
      </c>
      <c r="L252" s="31"/>
      <c r="M252" s="138" t="s">
        <v>1</v>
      </c>
      <c r="N252" s="139" t="s">
        <v>44</v>
      </c>
      <c r="P252" s="140">
        <f>O252*H252</f>
        <v>0</v>
      </c>
      <c r="Q252" s="140">
        <v>0</v>
      </c>
      <c r="R252" s="140">
        <f>Q252*H252</f>
        <v>0</v>
      </c>
      <c r="S252" s="140">
        <v>0</v>
      </c>
      <c r="T252" s="141">
        <f>S252*H252</f>
        <v>0</v>
      </c>
      <c r="AR252" s="142" t="s">
        <v>240</v>
      </c>
      <c r="AT252" s="142" t="s">
        <v>146</v>
      </c>
      <c r="AU252" s="142" t="s">
        <v>152</v>
      </c>
      <c r="AY252" s="16" t="s">
        <v>144</v>
      </c>
      <c r="BE252" s="143">
        <f>IF(N252="základní",J252,0)</f>
        <v>0</v>
      </c>
      <c r="BF252" s="143">
        <f>IF(N252="snížená",J252,0)</f>
        <v>0</v>
      </c>
      <c r="BG252" s="143">
        <f>IF(N252="zákl. přenesená",J252,0)</f>
        <v>0</v>
      </c>
      <c r="BH252" s="143">
        <f>IF(N252="sníž. přenesená",J252,0)</f>
        <v>0</v>
      </c>
      <c r="BI252" s="143">
        <f>IF(N252="nulová",J252,0)</f>
        <v>0</v>
      </c>
      <c r="BJ252" s="16" t="s">
        <v>152</v>
      </c>
      <c r="BK252" s="143">
        <f>ROUND(I252*H252,2)</f>
        <v>0</v>
      </c>
      <c r="BL252" s="16" t="s">
        <v>240</v>
      </c>
      <c r="BM252" s="142" t="s">
        <v>1490</v>
      </c>
    </row>
    <row r="253" spans="2:65" s="1" customFormat="1" ht="24.15" customHeight="1">
      <c r="B253" s="31"/>
      <c r="C253" s="131" t="s">
        <v>287</v>
      </c>
      <c r="D253" s="131" t="s">
        <v>146</v>
      </c>
      <c r="E253" s="132" t="s">
        <v>1491</v>
      </c>
      <c r="F253" s="133" t="s">
        <v>1492</v>
      </c>
      <c r="G253" s="134" t="s">
        <v>179</v>
      </c>
      <c r="H253" s="135">
        <v>0.004</v>
      </c>
      <c r="I253" s="136"/>
      <c r="J253" s="137">
        <f>ROUND(I253*H253,2)</f>
        <v>0</v>
      </c>
      <c r="K253" s="133" t="s">
        <v>150</v>
      </c>
      <c r="L253" s="31"/>
      <c r="M253" s="138" t="s">
        <v>1</v>
      </c>
      <c r="N253" s="139" t="s">
        <v>44</v>
      </c>
      <c r="P253" s="140">
        <f>O253*H253</f>
        <v>0</v>
      </c>
      <c r="Q253" s="140">
        <v>0</v>
      </c>
      <c r="R253" s="140">
        <f>Q253*H253</f>
        <v>0</v>
      </c>
      <c r="S253" s="140">
        <v>0</v>
      </c>
      <c r="T253" s="141">
        <f>S253*H253</f>
        <v>0</v>
      </c>
      <c r="AR253" s="142" t="s">
        <v>240</v>
      </c>
      <c r="AT253" s="142" t="s">
        <v>146</v>
      </c>
      <c r="AU253" s="142" t="s">
        <v>152</v>
      </c>
      <c r="AY253" s="16" t="s">
        <v>144</v>
      </c>
      <c r="BE253" s="143">
        <f>IF(N253="základní",J253,0)</f>
        <v>0</v>
      </c>
      <c r="BF253" s="143">
        <f>IF(N253="snížená",J253,0)</f>
        <v>0</v>
      </c>
      <c r="BG253" s="143">
        <f>IF(N253="zákl. přenesená",J253,0)</f>
        <v>0</v>
      </c>
      <c r="BH253" s="143">
        <f>IF(N253="sníž. přenesená",J253,0)</f>
        <v>0</v>
      </c>
      <c r="BI253" s="143">
        <f>IF(N253="nulová",J253,0)</f>
        <v>0</v>
      </c>
      <c r="BJ253" s="16" t="s">
        <v>152</v>
      </c>
      <c r="BK253" s="143">
        <f>ROUND(I253*H253,2)</f>
        <v>0</v>
      </c>
      <c r="BL253" s="16" t="s">
        <v>240</v>
      </c>
      <c r="BM253" s="142" t="s">
        <v>1493</v>
      </c>
    </row>
    <row r="254" spans="2:63" s="11" customFormat="1" ht="22.8" customHeight="1">
      <c r="B254" s="119"/>
      <c r="D254" s="120" t="s">
        <v>77</v>
      </c>
      <c r="E254" s="129" t="s">
        <v>689</v>
      </c>
      <c r="F254" s="129" t="s">
        <v>690</v>
      </c>
      <c r="I254" s="122"/>
      <c r="J254" s="130">
        <f>BK254</f>
        <v>0</v>
      </c>
      <c r="L254" s="119"/>
      <c r="M254" s="124"/>
      <c r="P254" s="125">
        <f>SUM(P255:P259)</f>
        <v>0</v>
      </c>
      <c r="R254" s="125">
        <f>SUM(R255:R259)</f>
        <v>0</v>
      </c>
      <c r="T254" s="126">
        <f>SUM(T255:T259)</f>
        <v>0</v>
      </c>
      <c r="AR254" s="120" t="s">
        <v>152</v>
      </c>
      <c r="AT254" s="127" t="s">
        <v>77</v>
      </c>
      <c r="AU254" s="127" t="s">
        <v>86</v>
      </c>
      <c r="AY254" s="120" t="s">
        <v>144</v>
      </c>
      <c r="BK254" s="128">
        <f>SUM(BK255:BK259)</f>
        <v>0</v>
      </c>
    </row>
    <row r="255" spans="2:65" s="1" customFormat="1" ht="24.15" customHeight="1">
      <c r="B255" s="31"/>
      <c r="C255" s="131" t="s">
        <v>315</v>
      </c>
      <c r="D255" s="131" t="s">
        <v>146</v>
      </c>
      <c r="E255" s="132" t="s">
        <v>1494</v>
      </c>
      <c r="F255" s="133" t="s">
        <v>1495</v>
      </c>
      <c r="G255" s="134" t="s">
        <v>1</v>
      </c>
      <c r="H255" s="135">
        <v>1</v>
      </c>
      <c r="I255" s="136"/>
      <c r="J255" s="137">
        <f>ROUND(I255*H255,2)</f>
        <v>0</v>
      </c>
      <c r="K255" s="133" t="s">
        <v>271</v>
      </c>
      <c r="L255" s="31"/>
      <c r="M255" s="138" t="s">
        <v>1</v>
      </c>
      <c r="N255" s="139" t="s">
        <v>44</v>
      </c>
      <c r="P255" s="140">
        <f>O255*H255</f>
        <v>0</v>
      </c>
      <c r="Q255" s="140">
        <v>0</v>
      </c>
      <c r="R255" s="140">
        <f>Q255*H255</f>
        <v>0</v>
      </c>
      <c r="S255" s="140">
        <v>0</v>
      </c>
      <c r="T255" s="141">
        <f>S255*H255</f>
        <v>0</v>
      </c>
      <c r="AR255" s="142" t="s">
        <v>240</v>
      </c>
      <c r="AT255" s="142" t="s">
        <v>146</v>
      </c>
      <c r="AU255" s="142" t="s">
        <v>152</v>
      </c>
      <c r="AY255" s="16" t="s">
        <v>144</v>
      </c>
      <c r="BE255" s="143">
        <f>IF(N255="základní",J255,0)</f>
        <v>0</v>
      </c>
      <c r="BF255" s="143">
        <f>IF(N255="snížená",J255,0)</f>
        <v>0</v>
      </c>
      <c r="BG255" s="143">
        <f>IF(N255="zákl. přenesená",J255,0)</f>
        <v>0</v>
      </c>
      <c r="BH255" s="143">
        <f>IF(N255="sníž. přenesená",J255,0)</f>
        <v>0</v>
      </c>
      <c r="BI255" s="143">
        <f>IF(N255="nulová",J255,0)</f>
        <v>0</v>
      </c>
      <c r="BJ255" s="16" t="s">
        <v>152</v>
      </c>
      <c r="BK255" s="143">
        <f>ROUND(I255*H255,2)</f>
        <v>0</v>
      </c>
      <c r="BL255" s="16" t="s">
        <v>240</v>
      </c>
      <c r="BM255" s="142" t="s">
        <v>1496</v>
      </c>
    </row>
    <row r="256" spans="2:47" s="1" customFormat="1" ht="409.6">
      <c r="B256" s="31"/>
      <c r="D256" s="145" t="s">
        <v>222</v>
      </c>
      <c r="F256" s="178" t="s">
        <v>1497</v>
      </c>
      <c r="I256" s="166"/>
      <c r="L256" s="31"/>
      <c r="M256" s="167"/>
      <c r="T256" s="55"/>
      <c r="AT256" s="16" t="s">
        <v>222</v>
      </c>
      <c r="AU256" s="16" t="s">
        <v>152</v>
      </c>
    </row>
    <row r="257" spans="2:51" s="12" customFormat="1" ht="10.2">
      <c r="B257" s="144"/>
      <c r="D257" s="145" t="s">
        <v>154</v>
      </c>
      <c r="E257" s="146" t="s">
        <v>1</v>
      </c>
      <c r="F257" s="147" t="s">
        <v>1498</v>
      </c>
      <c r="H257" s="146" t="s">
        <v>1</v>
      </c>
      <c r="I257" s="148"/>
      <c r="L257" s="144"/>
      <c r="M257" s="149"/>
      <c r="T257" s="150"/>
      <c r="AT257" s="146" t="s">
        <v>154</v>
      </c>
      <c r="AU257" s="146" t="s">
        <v>152</v>
      </c>
      <c r="AV257" s="12" t="s">
        <v>86</v>
      </c>
      <c r="AW257" s="12" t="s">
        <v>34</v>
      </c>
      <c r="AX257" s="12" t="s">
        <v>78</v>
      </c>
      <c r="AY257" s="146" t="s">
        <v>144</v>
      </c>
    </row>
    <row r="258" spans="2:51" s="13" customFormat="1" ht="10.2">
      <c r="B258" s="151"/>
      <c r="D258" s="145" t="s">
        <v>154</v>
      </c>
      <c r="E258" s="152" t="s">
        <v>1</v>
      </c>
      <c r="F258" s="153" t="s">
        <v>86</v>
      </c>
      <c r="H258" s="154">
        <v>1</v>
      </c>
      <c r="I258" s="155"/>
      <c r="L258" s="151"/>
      <c r="M258" s="156"/>
      <c r="T258" s="157"/>
      <c r="AT258" s="152" t="s">
        <v>154</v>
      </c>
      <c r="AU258" s="152" t="s">
        <v>152</v>
      </c>
      <c r="AV258" s="13" t="s">
        <v>152</v>
      </c>
      <c r="AW258" s="13" t="s">
        <v>34</v>
      </c>
      <c r="AX258" s="13" t="s">
        <v>78</v>
      </c>
      <c r="AY258" s="152" t="s">
        <v>144</v>
      </c>
    </row>
    <row r="259" spans="2:51" s="14" customFormat="1" ht="10.2">
      <c r="B259" s="158"/>
      <c r="D259" s="145" t="s">
        <v>154</v>
      </c>
      <c r="E259" s="159" t="s">
        <v>1</v>
      </c>
      <c r="F259" s="160" t="s">
        <v>158</v>
      </c>
      <c r="H259" s="161">
        <v>1</v>
      </c>
      <c r="I259" s="162"/>
      <c r="L259" s="158"/>
      <c r="M259" s="163"/>
      <c r="T259" s="164"/>
      <c r="AT259" s="159" t="s">
        <v>154</v>
      </c>
      <c r="AU259" s="159" t="s">
        <v>152</v>
      </c>
      <c r="AV259" s="14" t="s">
        <v>151</v>
      </c>
      <c r="AW259" s="14" t="s">
        <v>34</v>
      </c>
      <c r="AX259" s="14" t="s">
        <v>86</v>
      </c>
      <c r="AY259" s="159" t="s">
        <v>144</v>
      </c>
    </row>
    <row r="260" spans="2:63" s="11" customFormat="1" ht="22.8" customHeight="1">
      <c r="B260" s="119"/>
      <c r="D260" s="120" t="s">
        <v>77</v>
      </c>
      <c r="E260" s="129" t="s">
        <v>764</v>
      </c>
      <c r="F260" s="129" t="s">
        <v>765</v>
      </c>
      <c r="I260" s="122"/>
      <c r="J260" s="130">
        <f>BK260</f>
        <v>0</v>
      </c>
      <c r="L260" s="119"/>
      <c r="M260" s="124"/>
      <c r="P260" s="125">
        <f>SUM(P261:P276)</f>
        <v>0</v>
      </c>
      <c r="R260" s="125">
        <f>SUM(R261:R276)</f>
        <v>1.2862384</v>
      </c>
      <c r="T260" s="126">
        <f>SUM(T261:T276)</f>
        <v>0</v>
      </c>
      <c r="AR260" s="120" t="s">
        <v>152</v>
      </c>
      <c r="AT260" s="127" t="s">
        <v>77</v>
      </c>
      <c r="AU260" s="127" t="s">
        <v>86</v>
      </c>
      <c r="AY260" s="120" t="s">
        <v>144</v>
      </c>
      <c r="BK260" s="128">
        <f>SUM(BK261:BK276)</f>
        <v>0</v>
      </c>
    </row>
    <row r="261" spans="2:65" s="1" customFormat="1" ht="33" customHeight="1">
      <c r="B261" s="31"/>
      <c r="C261" s="131" t="s">
        <v>320</v>
      </c>
      <c r="D261" s="131" t="s">
        <v>146</v>
      </c>
      <c r="E261" s="132" t="s">
        <v>802</v>
      </c>
      <c r="F261" s="133" t="s">
        <v>1499</v>
      </c>
      <c r="G261" s="134" t="s">
        <v>149</v>
      </c>
      <c r="H261" s="135">
        <v>29.6</v>
      </c>
      <c r="I261" s="136"/>
      <c r="J261" s="137">
        <f>ROUND(I261*H261,2)</f>
        <v>0</v>
      </c>
      <c r="K261" s="133" t="s">
        <v>271</v>
      </c>
      <c r="L261" s="31"/>
      <c r="M261" s="138" t="s">
        <v>1</v>
      </c>
      <c r="N261" s="139" t="s">
        <v>44</v>
      </c>
      <c r="P261" s="140">
        <f>O261*H261</f>
        <v>0</v>
      </c>
      <c r="Q261" s="140">
        <v>0.009</v>
      </c>
      <c r="R261" s="140">
        <f>Q261*H261</f>
        <v>0.26639999999999997</v>
      </c>
      <c r="S261" s="140">
        <v>0</v>
      </c>
      <c r="T261" s="141">
        <f>S261*H261</f>
        <v>0</v>
      </c>
      <c r="AR261" s="142" t="s">
        <v>240</v>
      </c>
      <c r="AT261" s="142" t="s">
        <v>146</v>
      </c>
      <c r="AU261" s="142" t="s">
        <v>152</v>
      </c>
      <c r="AY261" s="16" t="s">
        <v>144</v>
      </c>
      <c r="BE261" s="143">
        <f>IF(N261="základní",J261,0)</f>
        <v>0</v>
      </c>
      <c r="BF261" s="143">
        <f>IF(N261="snížená",J261,0)</f>
        <v>0</v>
      </c>
      <c r="BG261" s="143">
        <f>IF(N261="zákl. přenesená",J261,0)</f>
        <v>0</v>
      </c>
      <c r="BH261" s="143">
        <f>IF(N261="sníž. přenesená",J261,0)</f>
        <v>0</v>
      </c>
      <c r="BI261" s="143">
        <f>IF(N261="nulová",J261,0)</f>
        <v>0</v>
      </c>
      <c r="BJ261" s="16" t="s">
        <v>152</v>
      </c>
      <c r="BK261" s="143">
        <f>ROUND(I261*H261,2)</f>
        <v>0</v>
      </c>
      <c r="BL261" s="16" t="s">
        <v>240</v>
      </c>
      <c r="BM261" s="142" t="s">
        <v>1500</v>
      </c>
    </row>
    <row r="262" spans="2:51" s="12" customFormat="1" ht="10.2">
      <c r="B262" s="144"/>
      <c r="D262" s="145" t="s">
        <v>154</v>
      </c>
      <c r="E262" s="146" t="s">
        <v>1</v>
      </c>
      <c r="F262" s="147" t="s">
        <v>1501</v>
      </c>
      <c r="H262" s="146" t="s">
        <v>1</v>
      </c>
      <c r="I262" s="148"/>
      <c r="L262" s="144"/>
      <c r="M262" s="149"/>
      <c r="T262" s="150"/>
      <c r="AT262" s="146" t="s">
        <v>154</v>
      </c>
      <c r="AU262" s="146" t="s">
        <v>152</v>
      </c>
      <c r="AV262" s="12" t="s">
        <v>86</v>
      </c>
      <c r="AW262" s="12" t="s">
        <v>34</v>
      </c>
      <c r="AX262" s="12" t="s">
        <v>78</v>
      </c>
      <c r="AY262" s="146" t="s">
        <v>144</v>
      </c>
    </row>
    <row r="263" spans="2:51" s="12" customFormat="1" ht="10.2">
      <c r="B263" s="144"/>
      <c r="D263" s="145" t="s">
        <v>154</v>
      </c>
      <c r="E263" s="146" t="s">
        <v>1</v>
      </c>
      <c r="F263" s="147" t="s">
        <v>298</v>
      </c>
      <c r="H263" s="146" t="s">
        <v>1</v>
      </c>
      <c r="I263" s="148"/>
      <c r="L263" s="144"/>
      <c r="M263" s="149"/>
      <c r="T263" s="150"/>
      <c r="AT263" s="146" t="s">
        <v>154</v>
      </c>
      <c r="AU263" s="146" t="s">
        <v>152</v>
      </c>
      <c r="AV263" s="12" t="s">
        <v>86</v>
      </c>
      <c r="AW263" s="12" t="s">
        <v>34</v>
      </c>
      <c r="AX263" s="12" t="s">
        <v>78</v>
      </c>
      <c r="AY263" s="146" t="s">
        <v>144</v>
      </c>
    </row>
    <row r="264" spans="2:51" s="12" customFormat="1" ht="10.2">
      <c r="B264" s="144"/>
      <c r="D264" s="145" t="s">
        <v>154</v>
      </c>
      <c r="E264" s="146" t="s">
        <v>1</v>
      </c>
      <c r="F264" s="147" t="s">
        <v>1439</v>
      </c>
      <c r="H264" s="146" t="s">
        <v>1</v>
      </c>
      <c r="I264" s="148"/>
      <c r="L264" s="144"/>
      <c r="M264" s="149"/>
      <c r="T264" s="150"/>
      <c r="AT264" s="146" t="s">
        <v>154</v>
      </c>
      <c r="AU264" s="146" t="s">
        <v>152</v>
      </c>
      <c r="AV264" s="12" t="s">
        <v>86</v>
      </c>
      <c r="AW264" s="12" t="s">
        <v>34</v>
      </c>
      <c r="AX264" s="12" t="s">
        <v>78</v>
      </c>
      <c r="AY264" s="146" t="s">
        <v>144</v>
      </c>
    </row>
    <row r="265" spans="2:51" s="13" customFormat="1" ht="10.2">
      <c r="B265" s="151"/>
      <c r="D265" s="145" t="s">
        <v>154</v>
      </c>
      <c r="E265" s="152" t="s">
        <v>1</v>
      </c>
      <c r="F265" s="153" t="s">
        <v>1440</v>
      </c>
      <c r="H265" s="154">
        <v>29.6</v>
      </c>
      <c r="I265" s="155"/>
      <c r="L265" s="151"/>
      <c r="M265" s="156"/>
      <c r="T265" s="157"/>
      <c r="AT265" s="152" t="s">
        <v>154</v>
      </c>
      <c r="AU265" s="152" t="s">
        <v>152</v>
      </c>
      <c r="AV265" s="13" t="s">
        <v>152</v>
      </c>
      <c r="AW265" s="13" t="s">
        <v>34</v>
      </c>
      <c r="AX265" s="13" t="s">
        <v>78</v>
      </c>
      <c r="AY265" s="152" t="s">
        <v>144</v>
      </c>
    </row>
    <row r="266" spans="2:51" s="14" customFormat="1" ht="10.2">
      <c r="B266" s="158"/>
      <c r="D266" s="145" t="s">
        <v>154</v>
      </c>
      <c r="E266" s="159" t="s">
        <v>1</v>
      </c>
      <c r="F266" s="160" t="s">
        <v>158</v>
      </c>
      <c r="H266" s="161">
        <v>29.6</v>
      </c>
      <c r="I266" s="162"/>
      <c r="L266" s="158"/>
      <c r="M266" s="163"/>
      <c r="T266" s="164"/>
      <c r="AT266" s="159" t="s">
        <v>154</v>
      </c>
      <c r="AU266" s="159" t="s">
        <v>152</v>
      </c>
      <c r="AV266" s="14" t="s">
        <v>151</v>
      </c>
      <c r="AW266" s="14" t="s">
        <v>34</v>
      </c>
      <c r="AX266" s="14" t="s">
        <v>86</v>
      </c>
      <c r="AY266" s="159" t="s">
        <v>144</v>
      </c>
    </row>
    <row r="267" spans="2:65" s="1" customFormat="1" ht="33" customHeight="1">
      <c r="B267" s="31"/>
      <c r="C267" s="168" t="s">
        <v>330</v>
      </c>
      <c r="D267" s="168" t="s">
        <v>275</v>
      </c>
      <c r="E267" s="169" t="s">
        <v>790</v>
      </c>
      <c r="F267" s="170" t="s">
        <v>1502</v>
      </c>
      <c r="G267" s="171" t="s">
        <v>149</v>
      </c>
      <c r="H267" s="172">
        <v>32.56</v>
      </c>
      <c r="I267" s="173"/>
      <c r="J267" s="174">
        <f>ROUND(I267*H267,2)</f>
        <v>0</v>
      </c>
      <c r="K267" s="170" t="s">
        <v>271</v>
      </c>
      <c r="L267" s="175"/>
      <c r="M267" s="176" t="s">
        <v>1</v>
      </c>
      <c r="N267" s="177" t="s">
        <v>44</v>
      </c>
      <c r="P267" s="140">
        <f>O267*H267</f>
        <v>0</v>
      </c>
      <c r="Q267" s="140">
        <v>0.02314</v>
      </c>
      <c r="R267" s="140">
        <f>Q267*H267</f>
        <v>0.7534384000000001</v>
      </c>
      <c r="S267" s="140">
        <v>0</v>
      </c>
      <c r="T267" s="141">
        <f>S267*H267</f>
        <v>0</v>
      </c>
      <c r="AR267" s="142" t="s">
        <v>355</v>
      </c>
      <c r="AT267" s="142" t="s">
        <v>275</v>
      </c>
      <c r="AU267" s="142" t="s">
        <v>152</v>
      </c>
      <c r="AY267" s="16" t="s">
        <v>144</v>
      </c>
      <c r="BE267" s="143">
        <f>IF(N267="základní",J267,0)</f>
        <v>0</v>
      </c>
      <c r="BF267" s="143">
        <f>IF(N267="snížená",J267,0)</f>
        <v>0</v>
      </c>
      <c r="BG267" s="143">
        <f>IF(N267="zákl. přenesená",J267,0)</f>
        <v>0</v>
      </c>
      <c r="BH267" s="143">
        <f>IF(N267="sníž. přenesená",J267,0)</f>
        <v>0</v>
      </c>
      <c r="BI267" s="143">
        <f>IF(N267="nulová",J267,0)</f>
        <v>0</v>
      </c>
      <c r="BJ267" s="16" t="s">
        <v>152</v>
      </c>
      <c r="BK267" s="143">
        <f>ROUND(I267*H267,2)</f>
        <v>0</v>
      </c>
      <c r="BL267" s="16" t="s">
        <v>240</v>
      </c>
      <c r="BM267" s="142" t="s">
        <v>1503</v>
      </c>
    </row>
    <row r="268" spans="2:51" s="13" customFormat="1" ht="10.2">
      <c r="B268" s="151"/>
      <c r="D268" s="145" t="s">
        <v>154</v>
      </c>
      <c r="E268" s="152" t="s">
        <v>1</v>
      </c>
      <c r="F268" s="153" t="s">
        <v>1504</v>
      </c>
      <c r="H268" s="154">
        <v>32.56</v>
      </c>
      <c r="I268" s="155"/>
      <c r="L268" s="151"/>
      <c r="M268" s="156"/>
      <c r="T268" s="157"/>
      <c r="AT268" s="152" t="s">
        <v>154</v>
      </c>
      <c r="AU268" s="152" t="s">
        <v>152</v>
      </c>
      <c r="AV268" s="13" t="s">
        <v>152</v>
      </c>
      <c r="AW268" s="13" t="s">
        <v>34</v>
      </c>
      <c r="AX268" s="13" t="s">
        <v>86</v>
      </c>
      <c r="AY268" s="152" t="s">
        <v>144</v>
      </c>
    </row>
    <row r="269" spans="2:65" s="1" customFormat="1" ht="21.75" customHeight="1">
      <c r="B269" s="31"/>
      <c r="C269" s="131" t="s">
        <v>334</v>
      </c>
      <c r="D269" s="131" t="s">
        <v>146</v>
      </c>
      <c r="E269" s="132" t="s">
        <v>1505</v>
      </c>
      <c r="F269" s="133" t="s">
        <v>1506</v>
      </c>
      <c r="G269" s="134" t="s">
        <v>149</v>
      </c>
      <c r="H269" s="135">
        <v>29.6</v>
      </c>
      <c r="I269" s="136"/>
      <c r="J269" s="137">
        <f>ROUND(I269*H269,2)</f>
        <v>0</v>
      </c>
      <c r="K269" s="133" t="s">
        <v>271</v>
      </c>
      <c r="L269" s="31"/>
      <c r="M269" s="138" t="s">
        <v>1</v>
      </c>
      <c r="N269" s="139" t="s">
        <v>44</v>
      </c>
      <c r="P269" s="140">
        <f>O269*H269</f>
        <v>0</v>
      </c>
      <c r="Q269" s="140">
        <v>0.009</v>
      </c>
      <c r="R269" s="140">
        <f>Q269*H269</f>
        <v>0.26639999999999997</v>
      </c>
      <c r="S269" s="140">
        <v>0</v>
      </c>
      <c r="T269" s="141">
        <f>S269*H269</f>
        <v>0</v>
      </c>
      <c r="AR269" s="142" t="s">
        <v>240</v>
      </c>
      <c r="AT269" s="142" t="s">
        <v>146</v>
      </c>
      <c r="AU269" s="142" t="s">
        <v>152</v>
      </c>
      <c r="AY269" s="16" t="s">
        <v>144</v>
      </c>
      <c r="BE269" s="143">
        <f>IF(N269="základní",J269,0)</f>
        <v>0</v>
      </c>
      <c r="BF269" s="143">
        <f>IF(N269="snížená",J269,0)</f>
        <v>0</v>
      </c>
      <c r="BG269" s="143">
        <f>IF(N269="zákl. přenesená",J269,0)</f>
        <v>0</v>
      </c>
      <c r="BH269" s="143">
        <f>IF(N269="sníž. přenesená",J269,0)</f>
        <v>0</v>
      </c>
      <c r="BI269" s="143">
        <f>IF(N269="nulová",J269,0)</f>
        <v>0</v>
      </c>
      <c r="BJ269" s="16" t="s">
        <v>152</v>
      </c>
      <c r="BK269" s="143">
        <f>ROUND(I269*H269,2)</f>
        <v>0</v>
      </c>
      <c r="BL269" s="16" t="s">
        <v>240</v>
      </c>
      <c r="BM269" s="142" t="s">
        <v>1507</v>
      </c>
    </row>
    <row r="270" spans="2:51" s="12" customFormat="1" ht="10.2">
      <c r="B270" s="144"/>
      <c r="D270" s="145" t="s">
        <v>154</v>
      </c>
      <c r="E270" s="146" t="s">
        <v>1</v>
      </c>
      <c r="F270" s="147" t="s">
        <v>1501</v>
      </c>
      <c r="H270" s="146" t="s">
        <v>1</v>
      </c>
      <c r="I270" s="148"/>
      <c r="L270" s="144"/>
      <c r="M270" s="149"/>
      <c r="T270" s="150"/>
      <c r="AT270" s="146" t="s">
        <v>154</v>
      </c>
      <c r="AU270" s="146" t="s">
        <v>152</v>
      </c>
      <c r="AV270" s="12" t="s">
        <v>86</v>
      </c>
      <c r="AW270" s="12" t="s">
        <v>34</v>
      </c>
      <c r="AX270" s="12" t="s">
        <v>78</v>
      </c>
      <c r="AY270" s="146" t="s">
        <v>144</v>
      </c>
    </row>
    <row r="271" spans="2:51" s="12" customFormat="1" ht="10.2">
      <c r="B271" s="144"/>
      <c r="D271" s="145" t="s">
        <v>154</v>
      </c>
      <c r="E271" s="146" t="s">
        <v>1</v>
      </c>
      <c r="F271" s="147" t="s">
        <v>298</v>
      </c>
      <c r="H271" s="146" t="s">
        <v>1</v>
      </c>
      <c r="I271" s="148"/>
      <c r="L271" s="144"/>
      <c r="M271" s="149"/>
      <c r="T271" s="150"/>
      <c r="AT271" s="146" t="s">
        <v>154</v>
      </c>
      <c r="AU271" s="146" t="s">
        <v>152</v>
      </c>
      <c r="AV271" s="12" t="s">
        <v>86</v>
      </c>
      <c r="AW271" s="12" t="s">
        <v>34</v>
      </c>
      <c r="AX271" s="12" t="s">
        <v>78</v>
      </c>
      <c r="AY271" s="146" t="s">
        <v>144</v>
      </c>
    </row>
    <row r="272" spans="2:51" s="12" customFormat="1" ht="10.2">
      <c r="B272" s="144"/>
      <c r="D272" s="145" t="s">
        <v>154</v>
      </c>
      <c r="E272" s="146" t="s">
        <v>1</v>
      </c>
      <c r="F272" s="147" t="s">
        <v>1439</v>
      </c>
      <c r="H272" s="146" t="s">
        <v>1</v>
      </c>
      <c r="I272" s="148"/>
      <c r="L272" s="144"/>
      <c r="M272" s="149"/>
      <c r="T272" s="150"/>
      <c r="AT272" s="146" t="s">
        <v>154</v>
      </c>
      <c r="AU272" s="146" t="s">
        <v>152</v>
      </c>
      <c r="AV272" s="12" t="s">
        <v>86</v>
      </c>
      <c r="AW272" s="12" t="s">
        <v>34</v>
      </c>
      <c r="AX272" s="12" t="s">
        <v>78</v>
      </c>
      <c r="AY272" s="146" t="s">
        <v>144</v>
      </c>
    </row>
    <row r="273" spans="2:51" s="13" customFormat="1" ht="10.2">
      <c r="B273" s="151"/>
      <c r="D273" s="145" t="s">
        <v>154</v>
      </c>
      <c r="E273" s="152" t="s">
        <v>1</v>
      </c>
      <c r="F273" s="153" t="s">
        <v>1440</v>
      </c>
      <c r="H273" s="154">
        <v>29.6</v>
      </c>
      <c r="I273" s="155"/>
      <c r="L273" s="151"/>
      <c r="M273" s="156"/>
      <c r="T273" s="157"/>
      <c r="AT273" s="152" t="s">
        <v>154</v>
      </c>
      <c r="AU273" s="152" t="s">
        <v>152</v>
      </c>
      <c r="AV273" s="13" t="s">
        <v>152</v>
      </c>
      <c r="AW273" s="13" t="s">
        <v>34</v>
      </c>
      <c r="AX273" s="13" t="s">
        <v>78</v>
      </c>
      <c r="AY273" s="152" t="s">
        <v>144</v>
      </c>
    </row>
    <row r="274" spans="2:51" s="14" customFormat="1" ht="10.2">
      <c r="B274" s="158"/>
      <c r="D274" s="145" t="s">
        <v>154</v>
      </c>
      <c r="E274" s="159" t="s">
        <v>1</v>
      </c>
      <c r="F274" s="160" t="s">
        <v>158</v>
      </c>
      <c r="H274" s="161">
        <v>29.6</v>
      </c>
      <c r="I274" s="162"/>
      <c r="L274" s="158"/>
      <c r="M274" s="163"/>
      <c r="T274" s="164"/>
      <c r="AT274" s="159" t="s">
        <v>154</v>
      </c>
      <c r="AU274" s="159" t="s">
        <v>152</v>
      </c>
      <c r="AV274" s="14" t="s">
        <v>151</v>
      </c>
      <c r="AW274" s="14" t="s">
        <v>34</v>
      </c>
      <c r="AX274" s="14" t="s">
        <v>86</v>
      </c>
      <c r="AY274" s="159" t="s">
        <v>144</v>
      </c>
    </row>
    <row r="275" spans="2:65" s="1" customFormat="1" ht="24.15" customHeight="1">
      <c r="B275" s="31"/>
      <c r="C275" s="131" t="s">
        <v>338</v>
      </c>
      <c r="D275" s="131" t="s">
        <v>146</v>
      </c>
      <c r="E275" s="132" t="s">
        <v>806</v>
      </c>
      <c r="F275" s="133" t="s">
        <v>807</v>
      </c>
      <c r="G275" s="134" t="s">
        <v>179</v>
      </c>
      <c r="H275" s="135">
        <v>1.286</v>
      </c>
      <c r="I275" s="136"/>
      <c r="J275" s="137">
        <f>ROUND(I275*H275,2)</f>
        <v>0</v>
      </c>
      <c r="K275" s="133" t="s">
        <v>150</v>
      </c>
      <c r="L275" s="31"/>
      <c r="M275" s="138" t="s">
        <v>1</v>
      </c>
      <c r="N275" s="139" t="s">
        <v>44</v>
      </c>
      <c r="P275" s="140">
        <f>O275*H275</f>
        <v>0</v>
      </c>
      <c r="Q275" s="140">
        <v>0</v>
      </c>
      <c r="R275" s="140">
        <f>Q275*H275</f>
        <v>0</v>
      </c>
      <c r="S275" s="140">
        <v>0</v>
      </c>
      <c r="T275" s="141">
        <f>S275*H275</f>
        <v>0</v>
      </c>
      <c r="AR275" s="142" t="s">
        <v>240</v>
      </c>
      <c r="AT275" s="142" t="s">
        <v>146</v>
      </c>
      <c r="AU275" s="142" t="s">
        <v>152</v>
      </c>
      <c r="AY275" s="16" t="s">
        <v>144</v>
      </c>
      <c r="BE275" s="143">
        <f>IF(N275="základní",J275,0)</f>
        <v>0</v>
      </c>
      <c r="BF275" s="143">
        <f>IF(N275="snížená",J275,0)</f>
        <v>0</v>
      </c>
      <c r="BG275" s="143">
        <f>IF(N275="zákl. přenesená",J275,0)</f>
        <v>0</v>
      </c>
      <c r="BH275" s="143">
        <f>IF(N275="sníž. přenesená",J275,0)</f>
        <v>0</v>
      </c>
      <c r="BI275" s="143">
        <f>IF(N275="nulová",J275,0)</f>
        <v>0</v>
      </c>
      <c r="BJ275" s="16" t="s">
        <v>152</v>
      </c>
      <c r="BK275" s="143">
        <f>ROUND(I275*H275,2)</f>
        <v>0</v>
      </c>
      <c r="BL275" s="16" t="s">
        <v>240</v>
      </c>
      <c r="BM275" s="142" t="s">
        <v>1508</v>
      </c>
    </row>
    <row r="276" spans="2:65" s="1" customFormat="1" ht="24.15" customHeight="1">
      <c r="B276" s="31"/>
      <c r="C276" s="131" t="s">
        <v>344</v>
      </c>
      <c r="D276" s="131" t="s">
        <v>146</v>
      </c>
      <c r="E276" s="132" t="s">
        <v>810</v>
      </c>
      <c r="F276" s="133" t="s">
        <v>811</v>
      </c>
      <c r="G276" s="134" t="s">
        <v>179</v>
      </c>
      <c r="H276" s="135">
        <v>1.286</v>
      </c>
      <c r="I276" s="136"/>
      <c r="J276" s="137">
        <f>ROUND(I276*H276,2)</f>
        <v>0</v>
      </c>
      <c r="K276" s="133" t="s">
        <v>150</v>
      </c>
      <c r="L276" s="31"/>
      <c r="M276" s="138" t="s">
        <v>1</v>
      </c>
      <c r="N276" s="139" t="s">
        <v>44</v>
      </c>
      <c r="P276" s="140">
        <f>O276*H276</f>
        <v>0</v>
      </c>
      <c r="Q276" s="140">
        <v>0</v>
      </c>
      <c r="R276" s="140">
        <f>Q276*H276</f>
        <v>0</v>
      </c>
      <c r="S276" s="140">
        <v>0</v>
      </c>
      <c r="T276" s="141">
        <f>S276*H276</f>
        <v>0</v>
      </c>
      <c r="AR276" s="142" t="s">
        <v>240</v>
      </c>
      <c r="AT276" s="142" t="s">
        <v>146</v>
      </c>
      <c r="AU276" s="142" t="s">
        <v>152</v>
      </c>
      <c r="AY276" s="16" t="s">
        <v>144</v>
      </c>
      <c r="BE276" s="143">
        <f>IF(N276="základní",J276,0)</f>
        <v>0</v>
      </c>
      <c r="BF276" s="143">
        <f>IF(N276="snížená",J276,0)</f>
        <v>0</v>
      </c>
      <c r="BG276" s="143">
        <f>IF(N276="zákl. přenesená",J276,0)</f>
        <v>0</v>
      </c>
      <c r="BH276" s="143">
        <f>IF(N276="sníž. přenesená",J276,0)</f>
        <v>0</v>
      </c>
      <c r="BI276" s="143">
        <f>IF(N276="nulová",J276,0)</f>
        <v>0</v>
      </c>
      <c r="BJ276" s="16" t="s">
        <v>152</v>
      </c>
      <c r="BK276" s="143">
        <f>ROUND(I276*H276,2)</f>
        <v>0</v>
      </c>
      <c r="BL276" s="16" t="s">
        <v>240</v>
      </c>
      <c r="BM276" s="142" t="s">
        <v>1509</v>
      </c>
    </row>
    <row r="277" spans="2:63" s="11" customFormat="1" ht="22.8" customHeight="1">
      <c r="B277" s="119"/>
      <c r="D277" s="120" t="s">
        <v>77</v>
      </c>
      <c r="E277" s="129" t="s">
        <v>866</v>
      </c>
      <c r="F277" s="129" t="s">
        <v>867</v>
      </c>
      <c r="I277" s="122"/>
      <c r="J277" s="130">
        <f>BK277</f>
        <v>0</v>
      </c>
      <c r="L277" s="119"/>
      <c r="M277" s="124"/>
      <c r="P277" s="125">
        <f>SUM(P278:P295)</f>
        <v>0</v>
      </c>
      <c r="R277" s="125">
        <f>SUM(R278:R295)</f>
        <v>0.012591584999999999</v>
      </c>
      <c r="T277" s="126">
        <f>SUM(T278:T295)</f>
        <v>0</v>
      </c>
      <c r="AR277" s="120" t="s">
        <v>152</v>
      </c>
      <c r="AT277" s="127" t="s">
        <v>77</v>
      </c>
      <c r="AU277" s="127" t="s">
        <v>86</v>
      </c>
      <c r="AY277" s="120" t="s">
        <v>144</v>
      </c>
      <c r="BK277" s="128">
        <f>SUM(BK278:BK295)</f>
        <v>0</v>
      </c>
    </row>
    <row r="278" spans="2:65" s="1" customFormat="1" ht="66.75" customHeight="1">
      <c r="B278" s="31"/>
      <c r="C278" s="131" t="s">
        <v>348</v>
      </c>
      <c r="D278" s="131" t="s">
        <v>146</v>
      </c>
      <c r="E278" s="132" t="s">
        <v>1283</v>
      </c>
      <c r="F278" s="133" t="s">
        <v>1284</v>
      </c>
      <c r="G278" s="134" t="s">
        <v>253</v>
      </c>
      <c r="H278" s="135">
        <v>1</v>
      </c>
      <c r="I278" s="136"/>
      <c r="J278" s="137">
        <f>ROUND(I278*H278,2)</f>
        <v>0</v>
      </c>
      <c r="K278" s="133" t="s">
        <v>271</v>
      </c>
      <c r="L278" s="31"/>
      <c r="M278" s="138" t="s">
        <v>1</v>
      </c>
      <c r="N278" s="139" t="s">
        <v>44</v>
      </c>
      <c r="P278" s="140">
        <f>O278*H278</f>
        <v>0</v>
      </c>
      <c r="Q278" s="140">
        <v>0</v>
      </c>
      <c r="R278" s="140">
        <f>Q278*H278</f>
        <v>0</v>
      </c>
      <c r="S278" s="140">
        <v>0</v>
      </c>
      <c r="T278" s="141">
        <f>S278*H278</f>
        <v>0</v>
      </c>
      <c r="AR278" s="142" t="s">
        <v>240</v>
      </c>
      <c r="AT278" s="142" t="s">
        <v>146</v>
      </c>
      <c r="AU278" s="142" t="s">
        <v>152</v>
      </c>
      <c r="AY278" s="16" t="s">
        <v>144</v>
      </c>
      <c r="BE278" s="143">
        <f>IF(N278="základní",J278,0)</f>
        <v>0</v>
      </c>
      <c r="BF278" s="143">
        <f>IF(N278="snížená",J278,0)</f>
        <v>0</v>
      </c>
      <c r="BG278" s="143">
        <f>IF(N278="zákl. přenesená",J278,0)</f>
        <v>0</v>
      </c>
      <c r="BH278" s="143">
        <f>IF(N278="sníž. přenesená",J278,0)</f>
        <v>0</v>
      </c>
      <c r="BI278" s="143">
        <f>IF(N278="nulová",J278,0)</f>
        <v>0</v>
      </c>
      <c r="BJ278" s="16" t="s">
        <v>152</v>
      </c>
      <c r="BK278" s="143">
        <f>ROUND(I278*H278,2)</f>
        <v>0</v>
      </c>
      <c r="BL278" s="16" t="s">
        <v>240</v>
      </c>
      <c r="BM278" s="142" t="s">
        <v>1510</v>
      </c>
    </row>
    <row r="279" spans="2:51" s="12" customFormat="1" ht="10.2">
      <c r="B279" s="144"/>
      <c r="D279" s="145" t="s">
        <v>154</v>
      </c>
      <c r="E279" s="146" t="s">
        <v>1</v>
      </c>
      <c r="F279" s="147" t="s">
        <v>1286</v>
      </c>
      <c r="H279" s="146" t="s">
        <v>1</v>
      </c>
      <c r="I279" s="148"/>
      <c r="L279" s="144"/>
      <c r="M279" s="149"/>
      <c r="T279" s="150"/>
      <c r="AT279" s="146" t="s">
        <v>154</v>
      </c>
      <c r="AU279" s="146" t="s">
        <v>152</v>
      </c>
      <c r="AV279" s="12" t="s">
        <v>86</v>
      </c>
      <c r="AW279" s="12" t="s">
        <v>34</v>
      </c>
      <c r="AX279" s="12" t="s">
        <v>78</v>
      </c>
      <c r="AY279" s="146" t="s">
        <v>144</v>
      </c>
    </row>
    <row r="280" spans="2:51" s="12" customFormat="1" ht="10.2">
      <c r="B280" s="144"/>
      <c r="D280" s="145" t="s">
        <v>154</v>
      </c>
      <c r="E280" s="146" t="s">
        <v>1</v>
      </c>
      <c r="F280" s="147" t="s">
        <v>298</v>
      </c>
      <c r="H280" s="146" t="s">
        <v>1</v>
      </c>
      <c r="I280" s="148"/>
      <c r="L280" s="144"/>
      <c r="M280" s="149"/>
      <c r="T280" s="150"/>
      <c r="AT280" s="146" t="s">
        <v>154</v>
      </c>
      <c r="AU280" s="146" t="s">
        <v>152</v>
      </c>
      <c r="AV280" s="12" t="s">
        <v>86</v>
      </c>
      <c r="AW280" s="12" t="s">
        <v>34</v>
      </c>
      <c r="AX280" s="12" t="s">
        <v>78</v>
      </c>
      <c r="AY280" s="146" t="s">
        <v>144</v>
      </c>
    </row>
    <row r="281" spans="2:51" s="13" customFormat="1" ht="10.2">
      <c r="B281" s="151"/>
      <c r="D281" s="145" t="s">
        <v>154</v>
      </c>
      <c r="E281" s="152" t="s">
        <v>1</v>
      </c>
      <c r="F281" s="153" t="s">
        <v>86</v>
      </c>
      <c r="H281" s="154">
        <v>1</v>
      </c>
      <c r="I281" s="155"/>
      <c r="L281" s="151"/>
      <c r="M281" s="156"/>
      <c r="T281" s="157"/>
      <c r="AT281" s="152" t="s">
        <v>154</v>
      </c>
      <c r="AU281" s="152" t="s">
        <v>152</v>
      </c>
      <c r="AV281" s="13" t="s">
        <v>152</v>
      </c>
      <c r="AW281" s="13" t="s">
        <v>34</v>
      </c>
      <c r="AX281" s="13" t="s">
        <v>78</v>
      </c>
      <c r="AY281" s="152" t="s">
        <v>144</v>
      </c>
    </row>
    <row r="282" spans="2:51" s="14" customFormat="1" ht="10.2">
      <c r="B282" s="158"/>
      <c r="D282" s="145" t="s">
        <v>154</v>
      </c>
      <c r="E282" s="159" t="s">
        <v>1</v>
      </c>
      <c r="F282" s="160" t="s">
        <v>158</v>
      </c>
      <c r="H282" s="161">
        <v>1</v>
      </c>
      <c r="I282" s="162"/>
      <c r="L282" s="158"/>
      <c r="M282" s="163"/>
      <c r="T282" s="164"/>
      <c r="AT282" s="159" t="s">
        <v>154</v>
      </c>
      <c r="AU282" s="159" t="s">
        <v>152</v>
      </c>
      <c r="AV282" s="14" t="s">
        <v>151</v>
      </c>
      <c r="AW282" s="14" t="s">
        <v>34</v>
      </c>
      <c r="AX282" s="14" t="s">
        <v>86</v>
      </c>
      <c r="AY282" s="159" t="s">
        <v>144</v>
      </c>
    </row>
    <row r="283" spans="2:65" s="1" customFormat="1" ht="24.15" customHeight="1">
      <c r="B283" s="31"/>
      <c r="C283" s="131" t="s">
        <v>355</v>
      </c>
      <c r="D283" s="131" t="s">
        <v>146</v>
      </c>
      <c r="E283" s="132" t="s">
        <v>923</v>
      </c>
      <c r="F283" s="133" t="s">
        <v>924</v>
      </c>
      <c r="G283" s="134" t="s">
        <v>149</v>
      </c>
      <c r="H283" s="135">
        <v>44.181</v>
      </c>
      <c r="I283" s="136"/>
      <c r="J283" s="137">
        <f>ROUND(I283*H283,2)</f>
        <v>0</v>
      </c>
      <c r="K283" s="133" t="s">
        <v>150</v>
      </c>
      <c r="L283" s="31"/>
      <c r="M283" s="138" t="s">
        <v>1</v>
      </c>
      <c r="N283" s="139" t="s">
        <v>44</v>
      </c>
      <c r="P283" s="140">
        <f>O283*H283</f>
        <v>0</v>
      </c>
      <c r="Q283" s="140">
        <v>0.000285</v>
      </c>
      <c r="R283" s="140">
        <f>Q283*H283</f>
        <v>0.012591584999999999</v>
      </c>
      <c r="S283" s="140">
        <v>0</v>
      </c>
      <c r="T283" s="141">
        <f>S283*H283</f>
        <v>0</v>
      </c>
      <c r="AR283" s="142" t="s">
        <v>240</v>
      </c>
      <c r="AT283" s="142" t="s">
        <v>146</v>
      </c>
      <c r="AU283" s="142" t="s">
        <v>152</v>
      </c>
      <c r="AY283" s="16" t="s">
        <v>144</v>
      </c>
      <c r="BE283" s="143">
        <f>IF(N283="základní",J283,0)</f>
        <v>0</v>
      </c>
      <c r="BF283" s="143">
        <f>IF(N283="snížená",J283,0)</f>
        <v>0</v>
      </c>
      <c r="BG283" s="143">
        <f>IF(N283="zákl. přenesená",J283,0)</f>
        <v>0</v>
      </c>
      <c r="BH283" s="143">
        <f>IF(N283="sníž. přenesená",J283,0)</f>
        <v>0</v>
      </c>
      <c r="BI283" s="143">
        <f>IF(N283="nulová",J283,0)</f>
        <v>0</v>
      </c>
      <c r="BJ283" s="16" t="s">
        <v>152</v>
      </c>
      <c r="BK283" s="143">
        <f>ROUND(I283*H283,2)</f>
        <v>0</v>
      </c>
      <c r="BL283" s="16" t="s">
        <v>240</v>
      </c>
      <c r="BM283" s="142" t="s">
        <v>1511</v>
      </c>
    </row>
    <row r="284" spans="2:47" s="1" customFormat="1" ht="115.2">
      <c r="B284" s="31"/>
      <c r="D284" s="145" t="s">
        <v>222</v>
      </c>
      <c r="F284" s="165" t="s">
        <v>1291</v>
      </c>
      <c r="I284" s="166"/>
      <c r="L284" s="31"/>
      <c r="M284" s="167"/>
      <c r="T284" s="55"/>
      <c r="AT284" s="16" t="s">
        <v>222</v>
      </c>
      <c r="AU284" s="16" t="s">
        <v>152</v>
      </c>
    </row>
    <row r="285" spans="2:51" s="12" customFormat="1" ht="20.4">
      <c r="B285" s="144"/>
      <c r="D285" s="145" t="s">
        <v>154</v>
      </c>
      <c r="E285" s="146" t="s">
        <v>1</v>
      </c>
      <c r="F285" s="147" t="s">
        <v>1292</v>
      </c>
      <c r="H285" s="146" t="s">
        <v>1</v>
      </c>
      <c r="I285" s="148"/>
      <c r="L285" s="144"/>
      <c r="M285" s="149"/>
      <c r="T285" s="150"/>
      <c r="AT285" s="146" t="s">
        <v>154</v>
      </c>
      <c r="AU285" s="146" t="s">
        <v>152</v>
      </c>
      <c r="AV285" s="12" t="s">
        <v>86</v>
      </c>
      <c r="AW285" s="12" t="s">
        <v>34</v>
      </c>
      <c r="AX285" s="12" t="s">
        <v>78</v>
      </c>
      <c r="AY285" s="146" t="s">
        <v>144</v>
      </c>
    </row>
    <row r="286" spans="2:51" s="12" customFormat="1" ht="10.2">
      <c r="B286" s="144"/>
      <c r="D286" s="145" t="s">
        <v>154</v>
      </c>
      <c r="E286" s="146" t="s">
        <v>1</v>
      </c>
      <c r="F286" s="147" t="s">
        <v>1293</v>
      </c>
      <c r="H286" s="146" t="s">
        <v>1</v>
      </c>
      <c r="I286" s="148"/>
      <c r="L286" s="144"/>
      <c r="M286" s="149"/>
      <c r="T286" s="150"/>
      <c r="AT286" s="146" t="s">
        <v>154</v>
      </c>
      <c r="AU286" s="146" t="s">
        <v>152</v>
      </c>
      <c r="AV286" s="12" t="s">
        <v>86</v>
      </c>
      <c r="AW286" s="12" t="s">
        <v>34</v>
      </c>
      <c r="AX286" s="12" t="s">
        <v>78</v>
      </c>
      <c r="AY286" s="146" t="s">
        <v>144</v>
      </c>
    </row>
    <row r="287" spans="2:51" s="12" customFormat="1" ht="10.2">
      <c r="B287" s="144"/>
      <c r="D287" s="145" t="s">
        <v>154</v>
      </c>
      <c r="E287" s="146" t="s">
        <v>1</v>
      </c>
      <c r="F287" s="147" t="s">
        <v>298</v>
      </c>
      <c r="H287" s="146" t="s">
        <v>1</v>
      </c>
      <c r="I287" s="148"/>
      <c r="L287" s="144"/>
      <c r="M287" s="149"/>
      <c r="T287" s="150"/>
      <c r="AT287" s="146" t="s">
        <v>154</v>
      </c>
      <c r="AU287" s="146" t="s">
        <v>152</v>
      </c>
      <c r="AV287" s="12" t="s">
        <v>86</v>
      </c>
      <c r="AW287" s="12" t="s">
        <v>34</v>
      </c>
      <c r="AX287" s="12" t="s">
        <v>78</v>
      </c>
      <c r="AY287" s="146" t="s">
        <v>144</v>
      </c>
    </row>
    <row r="288" spans="2:51" s="12" customFormat="1" ht="10.2">
      <c r="B288" s="144"/>
      <c r="D288" s="145" t="s">
        <v>154</v>
      </c>
      <c r="E288" s="146" t="s">
        <v>1</v>
      </c>
      <c r="F288" s="147" t="s">
        <v>1439</v>
      </c>
      <c r="H288" s="146" t="s">
        <v>1</v>
      </c>
      <c r="I288" s="148"/>
      <c r="L288" s="144"/>
      <c r="M288" s="149"/>
      <c r="T288" s="150"/>
      <c r="AT288" s="146" t="s">
        <v>154</v>
      </c>
      <c r="AU288" s="146" t="s">
        <v>152</v>
      </c>
      <c r="AV288" s="12" t="s">
        <v>86</v>
      </c>
      <c r="AW288" s="12" t="s">
        <v>34</v>
      </c>
      <c r="AX288" s="12" t="s">
        <v>78</v>
      </c>
      <c r="AY288" s="146" t="s">
        <v>144</v>
      </c>
    </row>
    <row r="289" spans="2:51" s="12" customFormat="1" ht="10.2">
      <c r="B289" s="144"/>
      <c r="D289" s="145" t="s">
        <v>154</v>
      </c>
      <c r="E289" s="146" t="s">
        <v>1</v>
      </c>
      <c r="F289" s="147" t="s">
        <v>1441</v>
      </c>
      <c r="H289" s="146" t="s">
        <v>1</v>
      </c>
      <c r="I289" s="148"/>
      <c r="L289" s="144"/>
      <c r="M289" s="149"/>
      <c r="T289" s="150"/>
      <c r="AT289" s="146" t="s">
        <v>154</v>
      </c>
      <c r="AU289" s="146" t="s">
        <v>152</v>
      </c>
      <c r="AV289" s="12" t="s">
        <v>86</v>
      </c>
      <c r="AW289" s="12" t="s">
        <v>34</v>
      </c>
      <c r="AX289" s="12" t="s">
        <v>78</v>
      </c>
      <c r="AY289" s="146" t="s">
        <v>144</v>
      </c>
    </row>
    <row r="290" spans="2:51" s="13" customFormat="1" ht="10.2">
      <c r="B290" s="151"/>
      <c r="D290" s="145" t="s">
        <v>154</v>
      </c>
      <c r="E290" s="152" t="s">
        <v>1</v>
      </c>
      <c r="F290" s="153" t="s">
        <v>1512</v>
      </c>
      <c r="H290" s="154">
        <v>30.432</v>
      </c>
      <c r="I290" s="155"/>
      <c r="L290" s="151"/>
      <c r="M290" s="156"/>
      <c r="T290" s="157"/>
      <c r="AT290" s="152" t="s">
        <v>154</v>
      </c>
      <c r="AU290" s="152" t="s">
        <v>152</v>
      </c>
      <c r="AV290" s="13" t="s">
        <v>152</v>
      </c>
      <c r="AW290" s="13" t="s">
        <v>34</v>
      </c>
      <c r="AX290" s="13" t="s">
        <v>78</v>
      </c>
      <c r="AY290" s="152" t="s">
        <v>144</v>
      </c>
    </row>
    <row r="291" spans="2:51" s="13" customFormat="1" ht="10.2">
      <c r="B291" s="151"/>
      <c r="D291" s="145" t="s">
        <v>154</v>
      </c>
      <c r="E291" s="152" t="s">
        <v>1</v>
      </c>
      <c r="F291" s="153" t="s">
        <v>1513</v>
      </c>
      <c r="H291" s="154">
        <v>2.755</v>
      </c>
      <c r="I291" s="155"/>
      <c r="L291" s="151"/>
      <c r="M291" s="156"/>
      <c r="T291" s="157"/>
      <c r="AT291" s="152" t="s">
        <v>154</v>
      </c>
      <c r="AU291" s="152" t="s">
        <v>152</v>
      </c>
      <c r="AV291" s="13" t="s">
        <v>152</v>
      </c>
      <c r="AW291" s="13" t="s">
        <v>34</v>
      </c>
      <c r="AX291" s="13" t="s">
        <v>78</v>
      </c>
      <c r="AY291" s="152" t="s">
        <v>144</v>
      </c>
    </row>
    <row r="292" spans="2:51" s="13" customFormat="1" ht="10.2">
      <c r="B292" s="151"/>
      <c r="D292" s="145" t="s">
        <v>154</v>
      </c>
      <c r="E292" s="152" t="s">
        <v>1</v>
      </c>
      <c r="F292" s="153" t="s">
        <v>1514</v>
      </c>
      <c r="H292" s="154">
        <v>23.104</v>
      </c>
      <c r="I292" s="155"/>
      <c r="L292" s="151"/>
      <c r="M292" s="156"/>
      <c r="T292" s="157"/>
      <c r="AT292" s="152" t="s">
        <v>154</v>
      </c>
      <c r="AU292" s="152" t="s">
        <v>152</v>
      </c>
      <c r="AV292" s="13" t="s">
        <v>152</v>
      </c>
      <c r="AW292" s="13" t="s">
        <v>34</v>
      </c>
      <c r="AX292" s="13" t="s">
        <v>78</v>
      </c>
      <c r="AY292" s="152" t="s">
        <v>144</v>
      </c>
    </row>
    <row r="293" spans="2:51" s="12" customFormat="1" ht="10.2">
      <c r="B293" s="144"/>
      <c r="D293" s="145" t="s">
        <v>154</v>
      </c>
      <c r="E293" s="146" t="s">
        <v>1</v>
      </c>
      <c r="F293" s="147" t="s">
        <v>262</v>
      </c>
      <c r="H293" s="146" t="s">
        <v>1</v>
      </c>
      <c r="I293" s="148"/>
      <c r="L293" s="144"/>
      <c r="M293" s="149"/>
      <c r="T293" s="150"/>
      <c r="AT293" s="146" t="s">
        <v>154</v>
      </c>
      <c r="AU293" s="146" t="s">
        <v>152</v>
      </c>
      <c r="AV293" s="12" t="s">
        <v>86</v>
      </c>
      <c r="AW293" s="12" t="s">
        <v>34</v>
      </c>
      <c r="AX293" s="12" t="s">
        <v>78</v>
      </c>
      <c r="AY293" s="146" t="s">
        <v>144</v>
      </c>
    </row>
    <row r="294" spans="2:51" s="13" customFormat="1" ht="10.2">
      <c r="B294" s="151"/>
      <c r="D294" s="145" t="s">
        <v>154</v>
      </c>
      <c r="E294" s="152" t="s">
        <v>1</v>
      </c>
      <c r="F294" s="153" t="s">
        <v>1515</v>
      </c>
      <c r="H294" s="154">
        <v>-12.11</v>
      </c>
      <c r="I294" s="155"/>
      <c r="L294" s="151"/>
      <c r="M294" s="156"/>
      <c r="T294" s="157"/>
      <c r="AT294" s="152" t="s">
        <v>154</v>
      </c>
      <c r="AU294" s="152" t="s">
        <v>152</v>
      </c>
      <c r="AV294" s="13" t="s">
        <v>152</v>
      </c>
      <c r="AW294" s="13" t="s">
        <v>34</v>
      </c>
      <c r="AX294" s="13" t="s">
        <v>78</v>
      </c>
      <c r="AY294" s="152" t="s">
        <v>144</v>
      </c>
    </row>
    <row r="295" spans="2:51" s="14" customFormat="1" ht="10.2">
      <c r="B295" s="158"/>
      <c r="D295" s="145" t="s">
        <v>154</v>
      </c>
      <c r="E295" s="159" t="s">
        <v>1</v>
      </c>
      <c r="F295" s="160" t="s">
        <v>158</v>
      </c>
      <c r="H295" s="161">
        <v>44.181</v>
      </c>
      <c r="I295" s="162"/>
      <c r="L295" s="158"/>
      <c r="M295" s="163"/>
      <c r="T295" s="164"/>
      <c r="AT295" s="159" t="s">
        <v>154</v>
      </c>
      <c r="AU295" s="159" t="s">
        <v>152</v>
      </c>
      <c r="AV295" s="14" t="s">
        <v>151</v>
      </c>
      <c r="AW295" s="14" t="s">
        <v>34</v>
      </c>
      <c r="AX295" s="14" t="s">
        <v>86</v>
      </c>
      <c r="AY295" s="159" t="s">
        <v>144</v>
      </c>
    </row>
    <row r="296" spans="2:63" s="11" customFormat="1" ht="22.8" customHeight="1">
      <c r="B296" s="119"/>
      <c r="D296" s="120" t="s">
        <v>77</v>
      </c>
      <c r="E296" s="129" t="s">
        <v>1314</v>
      </c>
      <c r="F296" s="129" t="s">
        <v>1315</v>
      </c>
      <c r="I296" s="122"/>
      <c r="J296" s="130">
        <f>BK296</f>
        <v>0</v>
      </c>
      <c r="L296" s="119"/>
      <c r="M296" s="124"/>
      <c r="P296" s="125">
        <f>SUM(P297:P367)</f>
        <v>0</v>
      </c>
      <c r="R296" s="125">
        <f>SUM(R297:R367)</f>
        <v>0.6038608878499999</v>
      </c>
      <c r="T296" s="126">
        <f>SUM(T297:T367)</f>
        <v>0.06150798</v>
      </c>
      <c r="AR296" s="120" t="s">
        <v>152</v>
      </c>
      <c r="AT296" s="127" t="s">
        <v>77</v>
      </c>
      <c r="AU296" s="127" t="s">
        <v>86</v>
      </c>
      <c r="AY296" s="120" t="s">
        <v>144</v>
      </c>
      <c r="BK296" s="128">
        <f>SUM(BK297:BK367)</f>
        <v>0</v>
      </c>
    </row>
    <row r="297" spans="2:65" s="1" customFormat="1" ht="37.8" customHeight="1">
      <c r="B297" s="31"/>
      <c r="C297" s="131" t="s">
        <v>360</v>
      </c>
      <c r="D297" s="131" t="s">
        <v>146</v>
      </c>
      <c r="E297" s="132" t="s">
        <v>1316</v>
      </c>
      <c r="F297" s="133" t="s">
        <v>1516</v>
      </c>
      <c r="G297" s="134" t="s">
        <v>253</v>
      </c>
      <c r="H297" s="135">
        <v>1</v>
      </c>
      <c r="I297" s="136"/>
      <c r="J297" s="137">
        <f>ROUND(I297*H297,2)</f>
        <v>0</v>
      </c>
      <c r="K297" s="133" t="s">
        <v>271</v>
      </c>
      <c r="L297" s="31"/>
      <c r="M297" s="138" t="s">
        <v>1</v>
      </c>
      <c r="N297" s="139" t="s">
        <v>44</v>
      </c>
      <c r="P297" s="140">
        <f>O297*H297</f>
        <v>0</v>
      </c>
      <c r="Q297" s="140">
        <v>0</v>
      </c>
      <c r="R297" s="140">
        <f>Q297*H297</f>
        <v>0</v>
      </c>
      <c r="S297" s="140">
        <v>0</v>
      </c>
      <c r="T297" s="141">
        <f>S297*H297</f>
        <v>0</v>
      </c>
      <c r="AR297" s="142" t="s">
        <v>240</v>
      </c>
      <c r="AT297" s="142" t="s">
        <v>146</v>
      </c>
      <c r="AU297" s="142" t="s">
        <v>152</v>
      </c>
      <c r="AY297" s="16" t="s">
        <v>144</v>
      </c>
      <c r="BE297" s="143">
        <f>IF(N297="základní",J297,0)</f>
        <v>0</v>
      </c>
      <c r="BF297" s="143">
        <f>IF(N297="snížená",J297,0)</f>
        <v>0</v>
      </c>
      <c r="BG297" s="143">
        <f>IF(N297="zákl. přenesená",J297,0)</f>
        <v>0</v>
      </c>
      <c r="BH297" s="143">
        <f>IF(N297="sníž. přenesená",J297,0)</f>
        <v>0</v>
      </c>
      <c r="BI297" s="143">
        <f>IF(N297="nulová",J297,0)</f>
        <v>0</v>
      </c>
      <c r="BJ297" s="16" t="s">
        <v>152</v>
      </c>
      <c r="BK297" s="143">
        <f>ROUND(I297*H297,2)</f>
        <v>0</v>
      </c>
      <c r="BL297" s="16" t="s">
        <v>240</v>
      </c>
      <c r="BM297" s="142" t="s">
        <v>1517</v>
      </c>
    </row>
    <row r="298" spans="2:51" s="12" customFormat="1" ht="10.2">
      <c r="B298" s="144"/>
      <c r="D298" s="145" t="s">
        <v>154</v>
      </c>
      <c r="E298" s="146" t="s">
        <v>1</v>
      </c>
      <c r="F298" s="147" t="s">
        <v>1319</v>
      </c>
      <c r="H298" s="146" t="s">
        <v>1</v>
      </c>
      <c r="I298" s="148"/>
      <c r="L298" s="144"/>
      <c r="M298" s="149"/>
      <c r="T298" s="150"/>
      <c r="AT298" s="146" t="s">
        <v>154</v>
      </c>
      <c r="AU298" s="146" t="s">
        <v>152</v>
      </c>
      <c r="AV298" s="12" t="s">
        <v>86</v>
      </c>
      <c r="AW298" s="12" t="s">
        <v>34</v>
      </c>
      <c r="AX298" s="12" t="s">
        <v>78</v>
      </c>
      <c r="AY298" s="146" t="s">
        <v>144</v>
      </c>
    </row>
    <row r="299" spans="2:51" s="12" customFormat="1" ht="10.2">
      <c r="B299" s="144"/>
      <c r="D299" s="145" t="s">
        <v>154</v>
      </c>
      <c r="E299" s="146" t="s">
        <v>1</v>
      </c>
      <c r="F299" s="147" t="s">
        <v>298</v>
      </c>
      <c r="H299" s="146" t="s">
        <v>1</v>
      </c>
      <c r="I299" s="148"/>
      <c r="L299" s="144"/>
      <c r="M299" s="149"/>
      <c r="T299" s="150"/>
      <c r="AT299" s="146" t="s">
        <v>154</v>
      </c>
      <c r="AU299" s="146" t="s">
        <v>152</v>
      </c>
      <c r="AV299" s="12" t="s">
        <v>86</v>
      </c>
      <c r="AW299" s="12" t="s">
        <v>34</v>
      </c>
      <c r="AX299" s="12" t="s">
        <v>78</v>
      </c>
      <c r="AY299" s="146" t="s">
        <v>144</v>
      </c>
    </row>
    <row r="300" spans="2:51" s="13" customFormat="1" ht="10.2">
      <c r="B300" s="151"/>
      <c r="D300" s="145" t="s">
        <v>154</v>
      </c>
      <c r="E300" s="152" t="s">
        <v>1</v>
      </c>
      <c r="F300" s="153" t="s">
        <v>86</v>
      </c>
      <c r="H300" s="154">
        <v>1</v>
      </c>
      <c r="I300" s="155"/>
      <c r="L300" s="151"/>
      <c r="M300" s="156"/>
      <c r="T300" s="157"/>
      <c r="AT300" s="152" t="s">
        <v>154</v>
      </c>
      <c r="AU300" s="152" t="s">
        <v>152</v>
      </c>
      <c r="AV300" s="13" t="s">
        <v>152</v>
      </c>
      <c r="AW300" s="13" t="s">
        <v>34</v>
      </c>
      <c r="AX300" s="13" t="s">
        <v>78</v>
      </c>
      <c r="AY300" s="152" t="s">
        <v>144</v>
      </c>
    </row>
    <row r="301" spans="2:51" s="14" customFormat="1" ht="10.2">
      <c r="B301" s="158"/>
      <c r="D301" s="145" t="s">
        <v>154</v>
      </c>
      <c r="E301" s="159" t="s">
        <v>1</v>
      </c>
      <c r="F301" s="160" t="s">
        <v>158</v>
      </c>
      <c r="H301" s="161">
        <v>1</v>
      </c>
      <c r="I301" s="162"/>
      <c r="L301" s="158"/>
      <c r="M301" s="163"/>
      <c r="T301" s="164"/>
      <c r="AT301" s="159" t="s">
        <v>154</v>
      </c>
      <c r="AU301" s="159" t="s">
        <v>152</v>
      </c>
      <c r="AV301" s="14" t="s">
        <v>151</v>
      </c>
      <c r="AW301" s="14" t="s">
        <v>34</v>
      </c>
      <c r="AX301" s="14" t="s">
        <v>86</v>
      </c>
      <c r="AY301" s="159" t="s">
        <v>144</v>
      </c>
    </row>
    <row r="302" spans="2:65" s="1" customFormat="1" ht="24.15" customHeight="1">
      <c r="B302" s="31"/>
      <c r="C302" s="131" t="s">
        <v>364</v>
      </c>
      <c r="D302" s="131" t="s">
        <v>146</v>
      </c>
      <c r="E302" s="132" t="s">
        <v>1320</v>
      </c>
      <c r="F302" s="133" t="s">
        <v>1321</v>
      </c>
      <c r="G302" s="134" t="s">
        <v>149</v>
      </c>
      <c r="H302" s="135">
        <v>133.713</v>
      </c>
      <c r="I302" s="136"/>
      <c r="J302" s="137">
        <f>ROUND(I302*H302,2)</f>
        <v>0</v>
      </c>
      <c r="K302" s="133" t="s">
        <v>150</v>
      </c>
      <c r="L302" s="31"/>
      <c r="M302" s="138" t="s">
        <v>1</v>
      </c>
      <c r="N302" s="139" t="s">
        <v>44</v>
      </c>
      <c r="P302" s="140">
        <f>O302*H302</f>
        <v>0</v>
      </c>
      <c r="Q302" s="140">
        <v>2.08E-06</v>
      </c>
      <c r="R302" s="140">
        <f>Q302*H302</f>
        <v>0.00027812303999999997</v>
      </c>
      <c r="S302" s="140">
        <v>0.00015</v>
      </c>
      <c r="T302" s="141">
        <f>S302*H302</f>
        <v>0.020056949999999997</v>
      </c>
      <c r="AR302" s="142" t="s">
        <v>240</v>
      </c>
      <c r="AT302" s="142" t="s">
        <v>146</v>
      </c>
      <c r="AU302" s="142" t="s">
        <v>152</v>
      </c>
      <c r="AY302" s="16" t="s">
        <v>144</v>
      </c>
      <c r="BE302" s="143">
        <f>IF(N302="základní",J302,0)</f>
        <v>0</v>
      </c>
      <c r="BF302" s="143">
        <f>IF(N302="snížená",J302,0)</f>
        <v>0</v>
      </c>
      <c r="BG302" s="143">
        <f>IF(N302="zákl. přenesená",J302,0)</f>
        <v>0</v>
      </c>
      <c r="BH302" s="143">
        <f>IF(N302="sníž. přenesená",J302,0)</f>
        <v>0</v>
      </c>
      <c r="BI302" s="143">
        <f>IF(N302="nulová",J302,0)</f>
        <v>0</v>
      </c>
      <c r="BJ302" s="16" t="s">
        <v>152</v>
      </c>
      <c r="BK302" s="143">
        <f>ROUND(I302*H302,2)</f>
        <v>0</v>
      </c>
      <c r="BL302" s="16" t="s">
        <v>240</v>
      </c>
      <c r="BM302" s="142" t="s">
        <v>1518</v>
      </c>
    </row>
    <row r="303" spans="2:47" s="1" customFormat="1" ht="115.2">
      <c r="B303" s="31"/>
      <c r="D303" s="145" t="s">
        <v>222</v>
      </c>
      <c r="F303" s="165" t="s">
        <v>1519</v>
      </c>
      <c r="I303" s="166"/>
      <c r="L303" s="31"/>
      <c r="M303" s="167"/>
      <c r="T303" s="55"/>
      <c r="AT303" s="16" t="s">
        <v>222</v>
      </c>
      <c r="AU303" s="16" t="s">
        <v>152</v>
      </c>
    </row>
    <row r="304" spans="2:65" s="1" customFormat="1" ht="21.75" customHeight="1">
      <c r="B304" s="31"/>
      <c r="C304" s="131" t="s">
        <v>368</v>
      </c>
      <c r="D304" s="131" t="s">
        <v>146</v>
      </c>
      <c r="E304" s="132" t="s">
        <v>1328</v>
      </c>
      <c r="F304" s="133" t="s">
        <v>1329</v>
      </c>
      <c r="G304" s="134" t="s">
        <v>149</v>
      </c>
      <c r="H304" s="135">
        <v>133.713</v>
      </c>
      <c r="I304" s="136"/>
      <c r="J304" s="137">
        <f>ROUND(I304*H304,2)</f>
        <v>0</v>
      </c>
      <c r="K304" s="133" t="s">
        <v>150</v>
      </c>
      <c r="L304" s="31"/>
      <c r="M304" s="138" t="s">
        <v>1</v>
      </c>
      <c r="N304" s="139" t="s">
        <v>44</v>
      </c>
      <c r="P304" s="140">
        <f>O304*H304</f>
        <v>0</v>
      </c>
      <c r="Q304" s="140">
        <v>0.001</v>
      </c>
      <c r="R304" s="140">
        <f>Q304*H304</f>
        <v>0.133713</v>
      </c>
      <c r="S304" s="140">
        <v>0.00031</v>
      </c>
      <c r="T304" s="141">
        <f>S304*H304</f>
        <v>0.04145103</v>
      </c>
      <c r="AR304" s="142" t="s">
        <v>240</v>
      </c>
      <c r="AT304" s="142" t="s">
        <v>146</v>
      </c>
      <c r="AU304" s="142" t="s">
        <v>152</v>
      </c>
      <c r="AY304" s="16" t="s">
        <v>144</v>
      </c>
      <c r="BE304" s="143">
        <f>IF(N304="základní",J304,0)</f>
        <v>0</v>
      </c>
      <c r="BF304" s="143">
        <f>IF(N304="snížená",J304,0)</f>
        <v>0</v>
      </c>
      <c r="BG304" s="143">
        <f>IF(N304="zákl. přenesená",J304,0)</f>
        <v>0</v>
      </c>
      <c r="BH304" s="143">
        <f>IF(N304="sníž. přenesená",J304,0)</f>
        <v>0</v>
      </c>
      <c r="BI304" s="143">
        <f>IF(N304="nulová",J304,0)</f>
        <v>0</v>
      </c>
      <c r="BJ304" s="16" t="s">
        <v>152</v>
      </c>
      <c r="BK304" s="143">
        <f>ROUND(I304*H304,2)</f>
        <v>0</v>
      </c>
      <c r="BL304" s="16" t="s">
        <v>240</v>
      </c>
      <c r="BM304" s="142" t="s">
        <v>1520</v>
      </c>
    </row>
    <row r="305" spans="2:51" s="12" customFormat="1" ht="10.2">
      <c r="B305" s="144"/>
      <c r="D305" s="145" t="s">
        <v>154</v>
      </c>
      <c r="E305" s="146" t="s">
        <v>1</v>
      </c>
      <c r="F305" s="147" t="s">
        <v>1331</v>
      </c>
      <c r="H305" s="146" t="s">
        <v>1</v>
      </c>
      <c r="I305" s="148"/>
      <c r="L305" s="144"/>
      <c r="M305" s="149"/>
      <c r="T305" s="150"/>
      <c r="AT305" s="146" t="s">
        <v>154</v>
      </c>
      <c r="AU305" s="146" t="s">
        <v>152</v>
      </c>
      <c r="AV305" s="12" t="s">
        <v>86</v>
      </c>
      <c r="AW305" s="12" t="s">
        <v>34</v>
      </c>
      <c r="AX305" s="12" t="s">
        <v>78</v>
      </c>
      <c r="AY305" s="146" t="s">
        <v>144</v>
      </c>
    </row>
    <row r="306" spans="2:51" s="12" customFormat="1" ht="10.2">
      <c r="B306" s="144"/>
      <c r="D306" s="145" t="s">
        <v>154</v>
      </c>
      <c r="E306" s="146" t="s">
        <v>1</v>
      </c>
      <c r="F306" s="147" t="s">
        <v>298</v>
      </c>
      <c r="H306" s="146" t="s">
        <v>1</v>
      </c>
      <c r="I306" s="148"/>
      <c r="L306" s="144"/>
      <c r="M306" s="149"/>
      <c r="T306" s="150"/>
      <c r="AT306" s="146" t="s">
        <v>154</v>
      </c>
      <c r="AU306" s="146" t="s">
        <v>152</v>
      </c>
      <c r="AV306" s="12" t="s">
        <v>86</v>
      </c>
      <c r="AW306" s="12" t="s">
        <v>34</v>
      </c>
      <c r="AX306" s="12" t="s">
        <v>78</v>
      </c>
      <c r="AY306" s="146" t="s">
        <v>144</v>
      </c>
    </row>
    <row r="307" spans="2:51" s="12" customFormat="1" ht="10.2">
      <c r="B307" s="144"/>
      <c r="D307" s="145" t="s">
        <v>154</v>
      </c>
      <c r="E307" s="146" t="s">
        <v>1</v>
      </c>
      <c r="F307" s="147" t="s">
        <v>472</v>
      </c>
      <c r="H307" s="146" t="s">
        <v>1</v>
      </c>
      <c r="I307" s="148"/>
      <c r="L307" s="144"/>
      <c r="M307" s="149"/>
      <c r="T307" s="150"/>
      <c r="AT307" s="146" t="s">
        <v>154</v>
      </c>
      <c r="AU307" s="146" t="s">
        <v>152</v>
      </c>
      <c r="AV307" s="12" t="s">
        <v>86</v>
      </c>
      <c r="AW307" s="12" t="s">
        <v>34</v>
      </c>
      <c r="AX307" s="12" t="s">
        <v>78</v>
      </c>
      <c r="AY307" s="146" t="s">
        <v>144</v>
      </c>
    </row>
    <row r="308" spans="2:51" s="12" customFormat="1" ht="10.2">
      <c r="B308" s="144"/>
      <c r="D308" s="145" t="s">
        <v>154</v>
      </c>
      <c r="E308" s="146" t="s">
        <v>1</v>
      </c>
      <c r="F308" s="147" t="s">
        <v>1439</v>
      </c>
      <c r="H308" s="146" t="s">
        <v>1</v>
      </c>
      <c r="I308" s="148"/>
      <c r="L308" s="144"/>
      <c r="M308" s="149"/>
      <c r="T308" s="150"/>
      <c r="AT308" s="146" t="s">
        <v>154</v>
      </c>
      <c r="AU308" s="146" t="s">
        <v>152</v>
      </c>
      <c r="AV308" s="12" t="s">
        <v>86</v>
      </c>
      <c r="AW308" s="12" t="s">
        <v>34</v>
      </c>
      <c r="AX308" s="12" t="s">
        <v>78</v>
      </c>
      <c r="AY308" s="146" t="s">
        <v>144</v>
      </c>
    </row>
    <row r="309" spans="2:51" s="13" customFormat="1" ht="10.2">
      <c r="B309" s="151"/>
      <c r="D309" s="145" t="s">
        <v>154</v>
      </c>
      <c r="E309" s="152" t="s">
        <v>1</v>
      </c>
      <c r="F309" s="153" t="s">
        <v>1440</v>
      </c>
      <c r="H309" s="154">
        <v>29.6</v>
      </c>
      <c r="I309" s="155"/>
      <c r="L309" s="151"/>
      <c r="M309" s="156"/>
      <c r="T309" s="157"/>
      <c r="AT309" s="152" t="s">
        <v>154</v>
      </c>
      <c r="AU309" s="152" t="s">
        <v>152</v>
      </c>
      <c r="AV309" s="13" t="s">
        <v>152</v>
      </c>
      <c r="AW309" s="13" t="s">
        <v>34</v>
      </c>
      <c r="AX309" s="13" t="s">
        <v>78</v>
      </c>
      <c r="AY309" s="152" t="s">
        <v>144</v>
      </c>
    </row>
    <row r="310" spans="2:51" s="12" customFormat="1" ht="10.2">
      <c r="B310" s="144"/>
      <c r="D310" s="145" t="s">
        <v>154</v>
      </c>
      <c r="E310" s="146" t="s">
        <v>1</v>
      </c>
      <c r="F310" s="147" t="s">
        <v>1116</v>
      </c>
      <c r="H310" s="146" t="s">
        <v>1</v>
      </c>
      <c r="I310" s="148"/>
      <c r="L310" s="144"/>
      <c r="M310" s="149"/>
      <c r="T310" s="150"/>
      <c r="AT310" s="146" t="s">
        <v>154</v>
      </c>
      <c r="AU310" s="146" t="s">
        <v>152</v>
      </c>
      <c r="AV310" s="12" t="s">
        <v>86</v>
      </c>
      <c r="AW310" s="12" t="s">
        <v>34</v>
      </c>
      <c r="AX310" s="12" t="s">
        <v>78</v>
      </c>
      <c r="AY310" s="146" t="s">
        <v>144</v>
      </c>
    </row>
    <row r="311" spans="2:51" s="12" customFormat="1" ht="10.2">
      <c r="B311" s="144"/>
      <c r="D311" s="145" t="s">
        <v>154</v>
      </c>
      <c r="E311" s="146" t="s">
        <v>1</v>
      </c>
      <c r="F311" s="147" t="s">
        <v>1439</v>
      </c>
      <c r="H311" s="146" t="s">
        <v>1</v>
      </c>
      <c r="I311" s="148"/>
      <c r="L311" s="144"/>
      <c r="M311" s="149"/>
      <c r="T311" s="150"/>
      <c r="AT311" s="146" t="s">
        <v>154</v>
      </c>
      <c r="AU311" s="146" t="s">
        <v>152</v>
      </c>
      <c r="AV311" s="12" t="s">
        <v>86</v>
      </c>
      <c r="AW311" s="12" t="s">
        <v>34</v>
      </c>
      <c r="AX311" s="12" t="s">
        <v>78</v>
      </c>
      <c r="AY311" s="146" t="s">
        <v>144</v>
      </c>
    </row>
    <row r="312" spans="2:51" s="12" customFormat="1" ht="10.2">
      <c r="B312" s="144"/>
      <c r="D312" s="145" t="s">
        <v>154</v>
      </c>
      <c r="E312" s="146" t="s">
        <v>1</v>
      </c>
      <c r="F312" s="147" t="s">
        <v>1441</v>
      </c>
      <c r="H312" s="146" t="s">
        <v>1</v>
      </c>
      <c r="I312" s="148"/>
      <c r="L312" s="144"/>
      <c r="M312" s="149"/>
      <c r="T312" s="150"/>
      <c r="AT312" s="146" t="s">
        <v>154</v>
      </c>
      <c r="AU312" s="146" t="s">
        <v>152</v>
      </c>
      <c r="AV312" s="12" t="s">
        <v>86</v>
      </c>
      <c r="AW312" s="12" t="s">
        <v>34</v>
      </c>
      <c r="AX312" s="12" t="s">
        <v>78</v>
      </c>
      <c r="AY312" s="146" t="s">
        <v>144</v>
      </c>
    </row>
    <row r="313" spans="2:51" s="13" customFormat="1" ht="10.2">
      <c r="B313" s="151"/>
      <c r="D313" s="145" t="s">
        <v>154</v>
      </c>
      <c r="E313" s="152" t="s">
        <v>1</v>
      </c>
      <c r="F313" s="153" t="s">
        <v>1442</v>
      </c>
      <c r="H313" s="154">
        <v>72.276</v>
      </c>
      <c r="I313" s="155"/>
      <c r="L313" s="151"/>
      <c r="M313" s="156"/>
      <c r="T313" s="157"/>
      <c r="AT313" s="152" t="s">
        <v>154</v>
      </c>
      <c r="AU313" s="152" t="s">
        <v>152</v>
      </c>
      <c r="AV313" s="13" t="s">
        <v>152</v>
      </c>
      <c r="AW313" s="13" t="s">
        <v>34</v>
      </c>
      <c r="AX313" s="13" t="s">
        <v>78</v>
      </c>
      <c r="AY313" s="152" t="s">
        <v>144</v>
      </c>
    </row>
    <row r="314" spans="2:51" s="13" customFormat="1" ht="10.2">
      <c r="B314" s="151"/>
      <c r="D314" s="145" t="s">
        <v>154</v>
      </c>
      <c r="E314" s="152" t="s">
        <v>1</v>
      </c>
      <c r="F314" s="153" t="s">
        <v>1443</v>
      </c>
      <c r="H314" s="154">
        <v>5.511</v>
      </c>
      <c r="I314" s="155"/>
      <c r="L314" s="151"/>
      <c r="M314" s="156"/>
      <c r="T314" s="157"/>
      <c r="AT314" s="152" t="s">
        <v>154</v>
      </c>
      <c r="AU314" s="152" t="s">
        <v>152</v>
      </c>
      <c r="AV314" s="13" t="s">
        <v>152</v>
      </c>
      <c r="AW314" s="13" t="s">
        <v>34</v>
      </c>
      <c r="AX314" s="13" t="s">
        <v>78</v>
      </c>
      <c r="AY314" s="152" t="s">
        <v>144</v>
      </c>
    </row>
    <row r="315" spans="2:51" s="13" customFormat="1" ht="10.2">
      <c r="B315" s="151"/>
      <c r="D315" s="145" t="s">
        <v>154</v>
      </c>
      <c r="E315" s="152" t="s">
        <v>1</v>
      </c>
      <c r="F315" s="153" t="s">
        <v>1444</v>
      </c>
      <c r="H315" s="154">
        <v>51.984</v>
      </c>
      <c r="I315" s="155"/>
      <c r="L315" s="151"/>
      <c r="M315" s="156"/>
      <c r="T315" s="157"/>
      <c r="AT315" s="152" t="s">
        <v>154</v>
      </c>
      <c r="AU315" s="152" t="s">
        <v>152</v>
      </c>
      <c r="AV315" s="13" t="s">
        <v>152</v>
      </c>
      <c r="AW315" s="13" t="s">
        <v>34</v>
      </c>
      <c r="AX315" s="13" t="s">
        <v>78</v>
      </c>
      <c r="AY315" s="152" t="s">
        <v>144</v>
      </c>
    </row>
    <row r="316" spans="2:51" s="12" customFormat="1" ht="10.2">
      <c r="B316" s="144"/>
      <c r="D316" s="145" t="s">
        <v>154</v>
      </c>
      <c r="E316" s="146" t="s">
        <v>1</v>
      </c>
      <c r="F316" s="147" t="s">
        <v>262</v>
      </c>
      <c r="H316" s="146" t="s">
        <v>1</v>
      </c>
      <c r="I316" s="148"/>
      <c r="L316" s="144"/>
      <c r="M316" s="149"/>
      <c r="T316" s="150"/>
      <c r="AT316" s="146" t="s">
        <v>154</v>
      </c>
      <c r="AU316" s="146" t="s">
        <v>152</v>
      </c>
      <c r="AV316" s="12" t="s">
        <v>86</v>
      </c>
      <c r="AW316" s="12" t="s">
        <v>34</v>
      </c>
      <c r="AX316" s="12" t="s">
        <v>78</v>
      </c>
      <c r="AY316" s="146" t="s">
        <v>144</v>
      </c>
    </row>
    <row r="317" spans="2:51" s="13" customFormat="1" ht="10.2">
      <c r="B317" s="151"/>
      <c r="D317" s="145" t="s">
        <v>154</v>
      </c>
      <c r="E317" s="152" t="s">
        <v>1</v>
      </c>
      <c r="F317" s="153" t="s">
        <v>1445</v>
      </c>
      <c r="H317" s="154">
        <v>-25.658</v>
      </c>
      <c r="I317" s="155"/>
      <c r="L317" s="151"/>
      <c r="M317" s="156"/>
      <c r="T317" s="157"/>
      <c r="AT317" s="152" t="s">
        <v>154</v>
      </c>
      <c r="AU317" s="152" t="s">
        <v>152</v>
      </c>
      <c r="AV317" s="13" t="s">
        <v>152</v>
      </c>
      <c r="AW317" s="13" t="s">
        <v>34</v>
      </c>
      <c r="AX317" s="13" t="s">
        <v>78</v>
      </c>
      <c r="AY317" s="152" t="s">
        <v>144</v>
      </c>
    </row>
    <row r="318" spans="2:51" s="14" customFormat="1" ht="10.2">
      <c r="B318" s="158"/>
      <c r="D318" s="145" t="s">
        <v>154</v>
      </c>
      <c r="E318" s="159" t="s">
        <v>1</v>
      </c>
      <c r="F318" s="160" t="s">
        <v>158</v>
      </c>
      <c r="H318" s="161">
        <v>133.71300000000002</v>
      </c>
      <c r="I318" s="162"/>
      <c r="L318" s="158"/>
      <c r="M318" s="163"/>
      <c r="T318" s="164"/>
      <c r="AT318" s="159" t="s">
        <v>154</v>
      </c>
      <c r="AU318" s="159" t="s">
        <v>152</v>
      </c>
      <c r="AV318" s="14" t="s">
        <v>151</v>
      </c>
      <c r="AW318" s="14" t="s">
        <v>34</v>
      </c>
      <c r="AX318" s="14" t="s">
        <v>86</v>
      </c>
      <c r="AY318" s="159" t="s">
        <v>144</v>
      </c>
    </row>
    <row r="319" spans="2:65" s="1" customFormat="1" ht="24.15" customHeight="1">
      <c r="B319" s="31"/>
      <c r="C319" s="131" t="s">
        <v>372</v>
      </c>
      <c r="D319" s="131" t="s">
        <v>146</v>
      </c>
      <c r="E319" s="132" t="s">
        <v>1341</v>
      </c>
      <c r="F319" s="133" t="s">
        <v>1342</v>
      </c>
      <c r="G319" s="134" t="s">
        <v>206</v>
      </c>
      <c r="H319" s="135">
        <v>323.908</v>
      </c>
      <c r="I319" s="136"/>
      <c r="J319" s="137">
        <f>ROUND(I319*H319,2)</f>
        <v>0</v>
      </c>
      <c r="K319" s="133" t="s">
        <v>150</v>
      </c>
      <c r="L319" s="31"/>
      <c r="M319" s="138" t="s">
        <v>1</v>
      </c>
      <c r="N319" s="139" t="s">
        <v>44</v>
      </c>
      <c r="P319" s="140">
        <f>O319*H319</f>
        <v>0</v>
      </c>
      <c r="Q319" s="140">
        <v>0</v>
      </c>
      <c r="R319" s="140">
        <f>Q319*H319</f>
        <v>0</v>
      </c>
      <c r="S319" s="140">
        <v>0</v>
      </c>
      <c r="T319" s="141">
        <f>S319*H319</f>
        <v>0</v>
      </c>
      <c r="AR319" s="142" t="s">
        <v>240</v>
      </c>
      <c r="AT319" s="142" t="s">
        <v>146</v>
      </c>
      <c r="AU319" s="142" t="s">
        <v>152</v>
      </c>
      <c r="AY319" s="16" t="s">
        <v>144</v>
      </c>
      <c r="BE319" s="143">
        <f>IF(N319="základní",J319,0)</f>
        <v>0</v>
      </c>
      <c r="BF319" s="143">
        <f>IF(N319="snížená",J319,0)</f>
        <v>0</v>
      </c>
      <c r="BG319" s="143">
        <f>IF(N319="zákl. přenesená",J319,0)</f>
        <v>0</v>
      </c>
      <c r="BH319" s="143">
        <f>IF(N319="sníž. přenesená",J319,0)</f>
        <v>0</v>
      </c>
      <c r="BI319" s="143">
        <f>IF(N319="nulová",J319,0)</f>
        <v>0</v>
      </c>
      <c r="BJ319" s="16" t="s">
        <v>152</v>
      </c>
      <c r="BK319" s="143">
        <f>ROUND(I319*H319,2)</f>
        <v>0</v>
      </c>
      <c r="BL319" s="16" t="s">
        <v>240</v>
      </c>
      <c r="BM319" s="142" t="s">
        <v>1521</v>
      </c>
    </row>
    <row r="320" spans="2:51" s="12" customFormat="1" ht="10.2">
      <c r="B320" s="144"/>
      <c r="D320" s="145" t="s">
        <v>154</v>
      </c>
      <c r="E320" s="146" t="s">
        <v>1</v>
      </c>
      <c r="F320" s="147" t="s">
        <v>298</v>
      </c>
      <c r="H320" s="146" t="s">
        <v>1</v>
      </c>
      <c r="I320" s="148"/>
      <c r="L320" s="144"/>
      <c r="M320" s="149"/>
      <c r="T320" s="150"/>
      <c r="AT320" s="146" t="s">
        <v>154</v>
      </c>
      <c r="AU320" s="146" t="s">
        <v>152</v>
      </c>
      <c r="AV320" s="12" t="s">
        <v>86</v>
      </c>
      <c r="AW320" s="12" t="s">
        <v>34</v>
      </c>
      <c r="AX320" s="12" t="s">
        <v>78</v>
      </c>
      <c r="AY320" s="146" t="s">
        <v>144</v>
      </c>
    </row>
    <row r="321" spans="2:51" s="12" customFormat="1" ht="20.4">
      <c r="B321" s="144"/>
      <c r="D321" s="145" t="s">
        <v>154</v>
      </c>
      <c r="E321" s="146" t="s">
        <v>1</v>
      </c>
      <c r="F321" s="147" t="s">
        <v>1170</v>
      </c>
      <c r="H321" s="146" t="s">
        <v>1</v>
      </c>
      <c r="I321" s="148"/>
      <c r="L321" s="144"/>
      <c r="M321" s="149"/>
      <c r="T321" s="150"/>
      <c r="AT321" s="146" t="s">
        <v>154</v>
      </c>
      <c r="AU321" s="146" t="s">
        <v>152</v>
      </c>
      <c r="AV321" s="12" t="s">
        <v>86</v>
      </c>
      <c r="AW321" s="12" t="s">
        <v>34</v>
      </c>
      <c r="AX321" s="12" t="s">
        <v>78</v>
      </c>
      <c r="AY321" s="146" t="s">
        <v>144</v>
      </c>
    </row>
    <row r="322" spans="2:51" s="13" customFormat="1" ht="20.4">
      <c r="B322" s="151"/>
      <c r="D322" s="145" t="s">
        <v>154</v>
      </c>
      <c r="E322" s="152" t="s">
        <v>1</v>
      </c>
      <c r="F322" s="153" t="s">
        <v>1344</v>
      </c>
      <c r="H322" s="154">
        <v>27.598</v>
      </c>
      <c r="I322" s="155"/>
      <c r="L322" s="151"/>
      <c r="M322" s="156"/>
      <c r="T322" s="157"/>
      <c r="AT322" s="152" t="s">
        <v>154</v>
      </c>
      <c r="AU322" s="152" t="s">
        <v>152</v>
      </c>
      <c r="AV322" s="13" t="s">
        <v>152</v>
      </c>
      <c r="AW322" s="13" t="s">
        <v>34</v>
      </c>
      <c r="AX322" s="13" t="s">
        <v>78</v>
      </c>
      <c r="AY322" s="152" t="s">
        <v>144</v>
      </c>
    </row>
    <row r="323" spans="2:51" s="12" customFormat="1" ht="10.2">
      <c r="B323" s="144"/>
      <c r="D323" s="145" t="s">
        <v>154</v>
      </c>
      <c r="E323" s="146" t="s">
        <v>1</v>
      </c>
      <c r="F323" s="147" t="s">
        <v>300</v>
      </c>
      <c r="H323" s="146" t="s">
        <v>1</v>
      </c>
      <c r="I323" s="148"/>
      <c r="L323" s="144"/>
      <c r="M323" s="149"/>
      <c r="T323" s="150"/>
      <c r="AT323" s="146" t="s">
        <v>154</v>
      </c>
      <c r="AU323" s="146" t="s">
        <v>152</v>
      </c>
      <c r="AV323" s="12" t="s">
        <v>86</v>
      </c>
      <c r="AW323" s="12" t="s">
        <v>34</v>
      </c>
      <c r="AX323" s="12" t="s">
        <v>78</v>
      </c>
      <c r="AY323" s="146" t="s">
        <v>144</v>
      </c>
    </row>
    <row r="324" spans="2:51" s="12" customFormat="1" ht="20.4">
      <c r="B324" s="144"/>
      <c r="D324" s="145" t="s">
        <v>154</v>
      </c>
      <c r="E324" s="146" t="s">
        <v>1</v>
      </c>
      <c r="F324" s="147" t="s">
        <v>1170</v>
      </c>
      <c r="H324" s="146" t="s">
        <v>1</v>
      </c>
      <c r="I324" s="148"/>
      <c r="L324" s="144"/>
      <c r="M324" s="149"/>
      <c r="T324" s="150"/>
      <c r="AT324" s="146" t="s">
        <v>154</v>
      </c>
      <c r="AU324" s="146" t="s">
        <v>152</v>
      </c>
      <c r="AV324" s="12" t="s">
        <v>86</v>
      </c>
      <c r="AW324" s="12" t="s">
        <v>34</v>
      </c>
      <c r="AX324" s="12" t="s">
        <v>78</v>
      </c>
      <c r="AY324" s="146" t="s">
        <v>144</v>
      </c>
    </row>
    <row r="325" spans="2:51" s="13" customFormat="1" ht="30.6">
      <c r="B325" s="151"/>
      <c r="D325" s="145" t="s">
        <v>154</v>
      </c>
      <c r="E325" s="152" t="s">
        <v>1</v>
      </c>
      <c r="F325" s="153" t="s">
        <v>1345</v>
      </c>
      <c r="H325" s="154">
        <v>55.576</v>
      </c>
      <c r="I325" s="155"/>
      <c r="L325" s="151"/>
      <c r="M325" s="156"/>
      <c r="T325" s="157"/>
      <c r="AT325" s="152" t="s">
        <v>154</v>
      </c>
      <c r="AU325" s="152" t="s">
        <v>152</v>
      </c>
      <c r="AV325" s="13" t="s">
        <v>152</v>
      </c>
      <c r="AW325" s="13" t="s">
        <v>34</v>
      </c>
      <c r="AX325" s="13" t="s">
        <v>78</v>
      </c>
      <c r="AY325" s="152" t="s">
        <v>144</v>
      </c>
    </row>
    <row r="326" spans="2:51" s="12" customFormat="1" ht="10.2">
      <c r="B326" s="144"/>
      <c r="D326" s="145" t="s">
        <v>154</v>
      </c>
      <c r="E326" s="146" t="s">
        <v>1</v>
      </c>
      <c r="F326" s="147" t="s">
        <v>302</v>
      </c>
      <c r="H326" s="146" t="s">
        <v>1</v>
      </c>
      <c r="I326" s="148"/>
      <c r="L326" s="144"/>
      <c r="M326" s="149"/>
      <c r="T326" s="150"/>
      <c r="AT326" s="146" t="s">
        <v>154</v>
      </c>
      <c r="AU326" s="146" t="s">
        <v>152</v>
      </c>
      <c r="AV326" s="12" t="s">
        <v>86</v>
      </c>
      <c r="AW326" s="12" t="s">
        <v>34</v>
      </c>
      <c r="AX326" s="12" t="s">
        <v>78</v>
      </c>
      <c r="AY326" s="146" t="s">
        <v>144</v>
      </c>
    </row>
    <row r="327" spans="2:51" s="12" customFormat="1" ht="20.4">
      <c r="B327" s="144"/>
      <c r="D327" s="145" t="s">
        <v>154</v>
      </c>
      <c r="E327" s="146" t="s">
        <v>1</v>
      </c>
      <c r="F327" s="147" t="s">
        <v>1170</v>
      </c>
      <c r="H327" s="146" t="s">
        <v>1</v>
      </c>
      <c r="I327" s="148"/>
      <c r="L327" s="144"/>
      <c r="M327" s="149"/>
      <c r="T327" s="150"/>
      <c r="AT327" s="146" t="s">
        <v>154</v>
      </c>
      <c r="AU327" s="146" t="s">
        <v>152</v>
      </c>
      <c r="AV327" s="12" t="s">
        <v>86</v>
      </c>
      <c r="AW327" s="12" t="s">
        <v>34</v>
      </c>
      <c r="AX327" s="12" t="s">
        <v>78</v>
      </c>
      <c r="AY327" s="146" t="s">
        <v>144</v>
      </c>
    </row>
    <row r="328" spans="2:51" s="13" customFormat="1" ht="30.6">
      <c r="B328" s="151"/>
      <c r="D328" s="145" t="s">
        <v>154</v>
      </c>
      <c r="E328" s="152" t="s">
        <v>1</v>
      </c>
      <c r="F328" s="153" t="s">
        <v>1346</v>
      </c>
      <c r="H328" s="154">
        <v>60.918</v>
      </c>
      <c r="I328" s="155"/>
      <c r="L328" s="151"/>
      <c r="M328" s="156"/>
      <c r="T328" s="157"/>
      <c r="AT328" s="152" t="s">
        <v>154</v>
      </c>
      <c r="AU328" s="152" t="s">
        <v>152</v>
      </c>
      <c r="AV328" s="13" t="s">
        <v>152</v>
      </c>
      <c r="AW328" s="13" t="s">
        <v>34</v>
      </c>
      <c r="AX328" s="13" t="s">
        <v>78</v>
      </c>
      <c r="AY328" s="152" t="s">
        <v>144</v>
      </c>
    </row>
    <row r="329" spans="2:51" s="12" customFormat="1" ht="10.2">
      <c r="B329" s="144"/>
      <c r="D329" s="145" t="s">
        <v>154</v>
      </c>
      <c r="E329" s="146" t="s">
        <v>1</v>
      </c>
      <c r="F329" s="147" t="s">
        <v>304</v>
      </c>
      <c r="H329" s="146" t="s">
        <v>1</v>
      </c>
      <c r="I329" s="148"/>
      <c r="L329" s="144"/>
      <c r="M329" s="149"/>
      <c r="T329" s="150"/>
      <c r="AT329" s="146" t="s">
        <v>154</v>
      </c>
      <c r="AU329" s="146" t="s">
        <v>152</v>
      </c>
      <c r="AV329" s="12" t="s">
        <v>86</v>
      </c>
      <c r="AW329" s="12" t="s">
        <v>34</v>
      </c>
      <c r="AX329" s="12" t="s">
        <v>78</v>
      </c>
      <c r="AY329" s="146" t="s">
        <v>144</v>
      </c>
    </row>
    <row r="330" spans="2:51" s="12" customFormat="1" ht="20.4">
      <c r="B330" s="144"/>
      <c r="D330" s="145" t="s">
        <v>154</v>
      </c>
      <c r="E330" s="146" t="s">
        <v>1</v>
      </c>
      <c r="F330" s="147" t="s">
        <v>1170</v>
      </c>
      <c r="H330" s="146" t="s">
        <v>1</v>
      </c>
      <c r="I330" s="148"/>
      <c r="L330" s="144"/>
      <c r="M330" s="149"/>
      <c r="T330" s="150"/>
      <c r="AT330" s="146" t="s">
        <v>154</v>
      </c>
      <c r="AU330" s="146" t="s">
        <v>152</v>
      </c>
      <c r="AV330" s="12" t="s">
        <v>86</v>
      </c>
      <c r="AW330" s="12" t="s">
        <v>34</v>
      </c>
      <c r="AX330" s="12" t="s">
        <v>78</v>
      </c>
      <c r="AY330" s="146" t="s">
        <v>144</v>
      </c>
    </row>
    <row r="331" spans="2:51" s="13" customFormat="1" ht="30.6">
      <c r="B331" s="151"/>
      <c r="D331" s="145" t="s">
        <v>154</v>
      </c>
      <c r="E331" s="152" t="s">
        <v>1</v>
      </c>
      <c r="F331" s="153" t="s">
        <v>1347</v>
      </c>
      <c r="H331" s="154">
        <v>60.942</v>
      </c>
      <c r="I331" s="155"/>
      <c r="L331" s="151"/>
      <c r="M331" s="156"/>
      <c r="T331" s="157"/>
      <c r="AT331" s="152" t="s">
        <v>154</v>
      </c>
      <c r="AU331" s="152" t="s">
        <v>152</v>
      </c>
      <c r="AV331" s="13" t="s">
        <v>152</v>
      </c>
      <c r="AW331" s="13" t="s">
        <v>34</v>
      </c>
      <c r="AX331" s="13" t="s">
        <v>78</v>
      </c>
      <c r="AY331" s="152" t="s">
        <v>144</v>
      </c>
    </row>
    <row r="332" spans="2:51" s="12" customFormat="1" ht="10.2">
      <c r="B332" s="144"/>
      <c r="D332" s="145" t="s">
        <v>154</v>
      </c>
      <c r="E332" s="146" t="s">
        <v>1</v>
      </c>
      <c r="F332" s="147" t="s">
        <v>306</v>
      </c>
      <c r="H332" s="146" t="s">
        <v>1</v>
      </c>
      <c r="I332" s="148"/>
      <c r="L332" s="144"/>
      <c r="M332" s="149"/>
      <c r="T332" s="150"/>
      <c r="AT332" s="146" t="s">
        <v>154</v>
      </c>
      <c r="AU332" s="146" t="s">
        <v>152</v>
      </c>
      <c r="AV332" s="12" t="s">
        <v>86</v>
      </c>
      <c r="AW332" s="12" t="s">
        <v>34</v>
      </c>
      <c r="AX332" s="12" t="s">
        <v>78</v>
      </c>
      <c r="AY332" s="146" t="s">
        <v>144</v>
      </c>
    </row>
    <row r="333" spans="2:51" s="12" customFormat="1" ht="20.4">
      <c r="B333" s="144"/>
      <c r="D333" s="145" t="s">
        <v>154</v>
      </c>
      <c r="E333" s="146" t="s">
        <v>1</v>
      </c>
      <c r="F333" s="147" t="s">
        <v>1170</v>
      </c>
      <c r="H333" s="146" t="s">
        <v>1</v>
      </c>
      <c r="I333" s="148"/>
      <c r="L333" s="144"/>
      <c r="M333" s="149"/>
      <c r="T333" s="150"/>
      <c r="AT333" s="146" t="s">
        <v>154</v>
      </c>
      <c r="AU333" s="146" t="s">
        <v>152</v>
      </c>
      <c r="AV333" s="12" t="s">
        <v>86</v>
      </c>
      <c r="AW333" s="12" t="s">
        <v>34</v>
      </c>
      <c r="AX333" s="12" t="s">
        <v>78</v>
      </c>
      <c r="AY333" s="146" t="s">
        <v>144</v>
      </c>
    </row>
    <row r="334" spans="2:51" s="13" customFormat="1" ht="30.6">
      <c r="B334" s="151"/>
      <c r="D334" s="145" t="s">
        <v>154</v>
      </c>
      <c r="E334" s="152" t="s">
        <v>1</v>
      </c>
      <c r="F334" s="153" t="s">
        <v>1348</v>
      </c>
      <c r="H334" s="154">
        <v>55.826</v>
      </c>
      <c r="I334" s="155"/>
      <c r="L334" s="151"/>
      <c r="M334" s="156"/>
      <c r="T334" s="157"/>
      <c r="AT334" s="152" t="s">
        <v>154</v>
      </c>
      <c r="AU334" s="152" t="s">
        <v>152</v>
      </c>
      <c r="AV334" s="13" t="s">
        <v>152</v>
      </c>
      <c r="AW334" s="13" t="s">
        <v>34</v>
      </c>
      <c r="AX334" s="13" t="s">
        <v>78</v>
      </c>
      <c r="AY334" s="152" t="s">
        <v>144</v>
      </c>
    </row>
    <row r="335" spans="2:51" s="12" customFormat="1" ht="10.2">
      <c r="B335" s="144"/>
      <c r="D335" s="145" t="s">
        <v>154</v>
      </c>
      <c r="E335" s="146" t="s">
        <v>1</v>
      </c>
      <c r="F335" s="147" t="s">
        <v>294</v>
      </c>
      <c r="H335" s="146" t="s">
        <v>1</v>
      </c>
      <c r="I335" s="148"/>
      <c r="L335" s="144"/>
      <c r="M335" s="149"/>
      <c r="T335" s="150"/>
      <c r="AT335" s="146" t="s">
        <v>154</v>
      </c>
      <c r="AU335" s="146" t="s">
        <v>152</v>
      </c>
      <c r="AV335" s="12" t="s">
        <v>86</v>
      </c>
      <c r="AW335" s="12" t="s">
        <v>34</v>
      </c>
      <c r="AX335" s="12" t="s">
        <v>78</v>
      </c>
      <c r="AY335" s="146" t="s">
        <v>144</v>
      </c>
    </row>
    <row r="336" spans="2:51" s="12" customFormat="1" ht="20.4">
      <c r="B336" s="144"/>
      <c r="D336" s="145" t="s">
        <v>154</v>
      </c>
      <c r="E336" s="146" t="s">
        <v>1</v>
      </c>
      <c r="F336" s="147" t="s">
        <v>1170</v>
      </c>
      <c r="H336" s="146" t="s">
        <v>1</v>
      </c>
      <c r="I336" s="148"/>
      <c r="L336" s="144"/>
      <c r="M336" s="149"/>
      <c r="T336" s="150"/>
      <c r="AT336" s="146" t="s">
        <v>154</v>
      </c>
      <c r="AU336" s="146" t="s">
        <v>152</v>
      </c>
      <c r="AV336" s="12" t="s">
        <v>86</v>
      </c>
      <c r="AW336" s="12" t="s">
        <v>34</v>
      </c>
      <c r="AX336" s="12" t="s">
        <v>78</v>
      </c>
      <c r="AY336" s="146" t="s">
        <v>144</v>
      </c>
    </row>
    <row r="337" spans="2:51" s="13" customFormat="1" ht="20.4">
      <c r="B337" s="151"/>
      <c r="D337" s="145" t="s">
        <v>154</v>
      </c>
      <c r="E337" s="152" t="s">
        <v>1</v>
      </c>
      <c r="F337" s="153" t="s">
        <v>1349</v>
      </c>
      <c r="H337" s="154">
        <v>63.048</v>
      </c>
      <c r="I337" s="155"/>
      <c r="L337" s="151"/>
      <c r="M337" s="156"/>
      <c r="T337" s="157"/>
      <c r="AT337" s="152" t="s">
        <v>154</v>
      </c>
      <c r="AU337" s="152" t="s">
        <v>152</v>
      </c>
      <c r="AV337" s="13" t="s">
        <v>152</v>
      </c>
      <c r="AW337" s="13" t="s">
        <v>34</v>
      </c>
      <c r="AX337" s="13" t="s">
        <v>78</v>
      </c>
      <c r="AY337" s="152" t="s">
        <v>144</v>
      </c>
    </row>
    <row r="338" spans="2:51" s="14" customFormat="1" ht="10.2">
      <c r="B338" s="158"/>
      <c r="D338" s="145" t="s">
        <v>154</v>
      </c>
      <c r="E338" s="159" t="s">
        <v>1</v>
      </c>
      <c r="F338" s="160" t="s">
        <v>158</v>
      </c>
      <c r="H338" s="161">
        <v>323.908</v>
      </c>
      <c r="I338" s="162"/>
      <c r="L338" s="158"/>
      <c r="M338" s="163"/>
      <c r="T338" s="164"/>
      <c r="AT338" s="159" t="s">
        <v>154</v>
      </c>
      <c r="AU338" s="159" t="s">
        <v>152</v>
      </c>
      <c r="AV338" s="14" t="s">
        <v>151</v>
      </c>
      <c r="AW338" s="14" t="s">
        <v>34</v>
      </c>
      <c r="AX338" s="14" t="s">
        <v>86</v>
      </c>
      <c r="AY338" s="159" t="s">
        <v>144</v>
      </c>
    </row>
    <row r="339" spans="2:65" s="1" customFormat="1" ht="16.5" customHeight="1">
      <c r="B339" s="31"/>
      <c r="C339" s="168" t="s">
        <v>376</v>
      </c>
      <c r="D339" s="168" t="s">
        <v>275</v>
      </c>
      <c r="E339" s="169" t="s">
        <v>1350</v>
      </c>
      <c r="F339" s="170" t="s">
        <v>1351</v>
      </c>
      <c r="G339" s="171" t="s">
        <v>206</v>
      </c>
      <c r="H339" s="172">
        <v>340.103</v>
      </c>
      <c r="I339" s="173"/>
      <c r="J339" s="174">
        <f>ROUND(I339*H339,2)</f>
        <v>0</v>
      </c>
      <c r="K339" s="170" t="s">
        <v>271</v>
      </c>
      <c r="L339" s="175"/>
      <c r="M339" s="176" t="s">
        <v>1</v>
      </c>
      <c r="N339" s="177" t="s">
        <v>44</v>
      </c>
      <c r="P339" s="140">
        <f>O339*H339</f>
        <v>0</v>
      </c>
      <c r="Q339" s="140">
        <v>0</v>
      </c>
      <c r="R339" s="140">
        <f>Q339*H339</f>
        <v>0</v>
      </c>
      <c r="S339" s="140">
        <v>0</v>
      </c>
      <c r="T339" s="141">
        <f>S339*H339</f>
        <v>0</v>
      </c>
      <c r="AR339" s="142" t="s">
        <v>355</v>
      </c>
      <c r="AT339" s="142" t="s">
        <v>275</v>
      </c>
      <c r="AU339" s="142" t="s">
        <v>152</v>
      </c>
      <c r="AY339" s="16" t="s">
        <v>144</v>
      </c>
      <c r="BE339" s="143">
        <f>IF(N339="základní",J339,0)</f>
        <v>0</v>
      </c>
      <c r="BF339" s="143">
        <f>IF(N339="snížená",J339,0)</f>
        <v>0</v>
      </c>
      <c r="BG339" s="143">
        <f>IF(N339="zákl. přenesená",J339,0)</f>
        <v>0</v>
      </c>
      <c r="BH339" s="143">
        <f>IF(N339="sníž. přenesená",J339,0)</f>
        <v>0</v>
      </c>
      <c r="BI339" s="143">
        <f>IF(N339="nulová",J339,0)</f>
        <v>0</v>
      </c>
      <c r="BJ339" s="16" t="s">
        <v>152</v>
      </c>
      <c r="BK339" s="143">
        <f>ROUND(I339*H339,2)</f>
        <v>0</v>
      </c>
      <c r="BL339" s="16" t="s">
        <v>240</v>
      </c>
      <c r="BM339" s="142" t="s">
        <v>1522</v>
      </c>
    </row>
    <row r="340" spans="2:51" s="13" customFormat="1" ht="10.2">
      <c r="B340" s="151"/>
      <c r="D340" s="145" t="s">
        <v>154</v>
      </c>
      <c r="E340" s="152" t="s">
        <v>1</v>
      </c>
      <c r="F340" s="153" t="s">
        <v>1353</v>
      </c>
      <c r="H340" s="154">
        <v>340.103</v>
      </c>
      <c r="I340" s="155"/>
      <c r="L340" s="151"/>
      <c r="M340" s="156"/>
      <c r="T340" s="157"/>
      <c r="AT340" s="152" t="s">
        <v>154</v>
      </c>
      <c r="AU340" s="152" t="s">
        <v>152</v>
      </c>
      <c r="AV340" s="13" t="s">
        <v>152</v>
      </c>
      <c r="AW340" s="13" t="s">
        <v>34</v>
      </c>
      <c r="AX340" s="13" t="s">
        <v>86</v>
      </c>
      <c r="AY340" s="152" t="s">
        <v>144</v>
      </c>
    </row>
    <row r="341" spans="2:65" s="1" customFormat="1" ht="33" customHeight="1">
      <c r="B341" s="31"/>
      <c r="C341" s="131" t="s">
        <v>380</v>
      </c>
      <c r="D341" s="131" t="s">
        <v>146</v>
      </c>
      <c r="E341" s="132" t="s">
        <v>1389</v>
      </c>
      <c r="F341" s="133" t="s">
        <v>1390</v>
      </c>
      <c r="G341" s="134" t="s">
        <v>149</v>
      </c>
      <c r="H341" s="135">
        <v>133.713</v>
      </c>
      <c r="I341" s="136"/>
      <c r="J341" s="137">
        <f>ROUND(I341*H341,2)</f>
        <v>0</v>
      </c>
      <c r="K341" s="133" t="s">
        <v>150</v>
      </c>
      <c r="L341" s="31"/>
      <c r="M341" s="138" t="s">
        <v>1</v>
      </c>
      <c r="N341" s="139" t="s">
        <v>44</v>
      </c>
      <c r="P341" s="140">
        <f>O341*H341</f>
        <v>0</v>
      </c>
      <c r="Q341" s="140">
        <v>0.0002012</v>
      </c>
      <c r="R341" s="140">
        <f>Q341*H341</f>
        <v>0.0269030556</v>
      </c>
      <c r="S341" s="140">
        <v>0</v>
      </c>
      <c r="T341" s="141">
        <f>S341*H341</f>
        <v>0</v>
      </c>
      <c r="AR341" s="142" t="s">
        <v>240</v>
      </c>
      <c r="AT341" s="142" t="s">
        <v>146</v>
      </c>
      <c r="AU341" s="142" t="s">
        <v>152</v>
      </c>
      <c r="AY341" s="16" t="s">
        <v>144</v>
      </c>
      <c r="BE341" s="143">
        <f>IF(N341="základní",J341,0)</f>
        <v>0</v>
      </c>
      <c r="BF341" s="143">
        <f>IF(N341="snížená",J341,0)</f>
        <v>0</v>
      </c>
      <c r="BG341" s="143">
        <f>IF(N341="zákl. přenesená",J341,0)</f>
        <v>0</v>
      </c>
      <c r="BH341" s="143">
        <f>IF(N341="sníž. přenesená",J341,0)</f>
        <v>0</v>
      </c>
      <c r="BI341" s="143">
        <f>IF(N341="nulová",J341,0)</f>
        <v>0</v>
      </c>
      <c r="BJ341" s="16" t="s">
        <v>152</v>
      </c>
      <c r="BK341" s="143">
        <f>ROUND(I341*H341,2)</f>
        <v>0</v>
      </c>
      <c r="BL341" s="16" t="s">
        <v>240</v>
      </c>
      <c r="BM341" s="142" t="s">
        <v>1523</v>
      </c>
    </row>
    <row r="342" spans="2:65" s="1" customFormat="1" ht="24.15" customHeight="1">
      <c r="B342" s="31"/>
      <c r="C342" s="131" t="s">
        <v>491</v>
      </c>
      <c r="D342" s="131" t="s">
        <v>146</v>
      </c>
      <c r="E342" s="132" t="s">
        <v>1405</v>
      </c>
      <c r="F342" s="133" t="s">
        <v>1406</v>
      </c>
      <c r="G342" s="134" t="s">
        <v>149</v>
      </c>
      <c r="H342" s="135">
        <v>29.6</v>
      </c>
      <c r="I342" s="136"/>
      <c r="J342" s="137">
        <f>ROUND(I342*H342,2)</f>
        <v>0</v>
      </c>
      <c r="K342" s="133" t="s">
        <v>150</v>
      </c>
      <c r="L342" s="31"/>
      <c r="M342" s="138" t="s">
        <v>1</v>
      </c>
      <c r="N342" s="139" t="s">
        <v>44</v>
      </c>
      <c r="P342" s="140">
        <f>O342*H342</f>
        <v>0</v>
      </c>
      <c r="Q342" s="140">
        <v>6.25E-06</v>
      </c>
      <c r="R342" s="140">
        <f>Q342*H342</f>
        <v>0.00018500000000000002</v>
      </c>
      <c r="S342" s="140">
        <v>0</v>
      </c>
      <c r="T342" s="141">
        <f>S342*H342</f>
        <v>0</v>
      </c>
      <c r="AR342" s="142" t="s">
        <v>240</v>
      </c>
      <c r="AT342" s="142" t="s">
        <v>146</v>
      </c>
      <c r="AU342" s="142" t="s">
        <v>152</v>
      </c>
      <c r="AY342" s="16" t="s">
        <v>144</v>
      </c>
      <c r="BE342" s="143">
        <f>IF(N342="základní",J342,0)</f>
        <v>0</v>
      </c>
      <c r="BF342" s="143">
        <f>IF(N342="snížená",J342,0)</f>
        <v>0</v>
      </c>
      <c r="BG342" s="143">
        <f>IF(N342="zákl. přenesená",J342,0)</f>
        <v>0</v>
      </c>
      <c r="BH342" s="143">
        <f>IF(N342="sníž. přenesená",J342,0)</f>
        <v>0</v>
      </c>
      <c r="BI342" s="143">
        <f>IF(N342="nulová",J342,0)</f>
        <v>0</v>
      </c>
      <c r="BJ342" s="16" t="s">
        <v>152</v>
      </c>
      <c r="BK342" s="143">
        <f>ROUND(I342*H342,2)</f>
        <v>0</v>
      </c>
      <c r="BL342" s="16" t="s">
        <v>240</v>
      </c>
      <c r="BM342" s="142" t="s">
        <v>1524</v>
      </c>
    </row>
    <row r="343" spans="2:51" s="12" customFormat="1" ht="10.2">
      <c r="B343" s="144"/>
      <c r="D343" s="145" t="s">
        <v>154</v>
      </c>
      <c r="E343" s="146" t="s">
        <v>1</v>
      </c>
      <c r="F343" s="147" t="s">
        <v>1208</v>
      </c>
      <c r="H343" s="146" t="s">
        <v>1</v>
      </c>
      <c r="I343" s="148"/>
      <c r="L343" s="144"/>
      <c r="M343" s="149"/>
      <c r="T343" s="150"/>
      <c r="AT343" s="146" t="s">
        <v>154</v>
      </c>
      <c r="AU343" s="146" t="s">
        <v>152</v>
      </c>
      <c r="AV343" s="12" t="s">
        <v>86</v>
      </c>
      <c r="AW343" s="12" t="s">
        <v>34</v>
      </c>
      <c r="AX343" s="12" t="s">
        <v>78</v>
      </c>
      <c r="AY343" s="146" t="s">
        <v>144</v>
      </c>
    </row>
    <row r="344" spans="2:51" s="12" customFormat="1" ht="10.2">
      <c r="B344" s="144"/>
      <c r="D344" s="145" t="s">
        <v>154</v>
      </c>
      <c r="E344" s="146" t="s">
        <v>1</v>
      </c>
      <c r="F344" s="147" t="s">
        <v>298</v>
      </c>
      <c r="H344" s="146" t="s">
        <v>1</v>
      </c>
      <c r="I344" s="148"/>
      <c r="L344" s="144"/>
      <c r="M344" s="149"/>
      <c r="T344" s="150"/>
      <c r="AT344" s="146" t="s">
        <v>154</v>
      </c>
      <c r="AU344" s="146" t="s">
        <v>152</v>
      </c>
      <c r="AV344" s="12" t="s">
        <v>86</v>
      </c>
      <c r="AW344" s="12" t="s">
        <v>34</v>
      </c>
      <c r="AX344" s="12" t="s">
        <v>78</v>
      </c>
      <c r="AY344" s="146" t="s">
        <v>144</v>
      </c>
    </row>
    <row r="345" spans="2:51" s="12" customFormat="1" ht="10.2">
      <c r="B345" s="144"/>
      <c r="D345" s="145" t="s">
        <v>154</v>
      </c>
      <c r="E345" s="146" t="s">
        <v>1</v>
      </c>
      <c r="F345" s="147" t="s">
        <v>1439</v>
      </c>
      <c r="H345" s="146" t="s">
        <v>1</v>
      </c>
      <c r="I345" s="148"/>
      <c r="L345" s="144"/>
      <c r="M345" s="149"/>
      <c r="T345" s="150"/>
      <c r="AT345" s="146" t="s">
        <v>154</v>
      </c>
      <c r="AU345" s="146" t="s">
        <v>152</v>
      </c>
      <c r="AV345" s="12" t="s">
        <v>86</v>
      </c>
      <c r="AW345" s="12" t="s">
        <v>34</v>
      </c>
      <c r="AX345" s="12" t="s">
        <v>78</v>
      </c>
      <c r="AY345" s="146" t="s">
        <v>144</v>
      </c>
    </row>
    <row r="346" spans="2:51" s="13" customFormat="1" ht="10.2">
      <c r="B346" s="151"/>
      <c r="D346" s="145" t="s">
        <v>154</v>
      </c>
      <c r="E346" s="152" t="s">
        <v>1</v>
      </c>
      <c r="F346" s="153" t="s">
        <v>1440</v>
      </c>
      <c r="H346" s="154">
        <v>29.6</v>
      </c>
      <c r="I346" s="155"/>
      <c r="L346" s="151"/>
      <c r="M346" s="156"/>
      <c r="T346" s="157"/>
      <c r="AT346" s="152" t="s">
        <v>154</v>
      </c>
      <c r="AU346" s="152" t="s">
        <v>152</v>
      </c>
      <c r="AV346" s="13" t="s">
        <v>152</v>
      </c>
      <c r="AW346" s="13" t="s">
        <v>34</v>
      </c>
      <c r="AX346" s="13" t="s">
        <v>78</v>
      </c>
      <c r="AY346" s="152" t="s">
        <v>144</v>
      </c>
    </row>
    <row r="347" spans="2:51" s="14" customFormat="1" ht="10.2">
      <c r="B347" s="158"/>
      <c r="D347" s="145" t="s">
        <v>154</v>
      </c>
      <c r="E347" s="159" t="s">
        <v>1</v>
      </c>
      <c r="F347" s="160" t="s">
        <v>158</v>
      </c>
      <c r="H347" s="161">
        <v>29.6</v>
      </c>
      <c r="I347" s="162"/>
      <c r="L347" s="158"/>
      <c r="M347" s="163"/>
      <c r="T347" s="164"/>
      <c r="AT347" s="159" t="s">
        <v>154</v>
      </c>
      <c r="AU347" s="159" t="s">
        <v>152</v>
      </c>
      <c r="AV347" s="14" t="s">
        <v>151</v>
      </c>
      <c r="AW347" s="14" t="s">
        <v>34</v>
      </c>
      <c r="AX347" s="14" t="s">
        <v>86</v>
      </c>
      <c r="AY347" s="159" t="s">
        <v>144</v>
      </c>
    </row>
    <row r="348" spans="2:65" s="1" customFormat="1" ht="24.15" customHeight="1">
      <c r="B348" s="31"/>
      <c r="C348" s="131" t="s">
        <v>499</v>
      </c>
      <c r="D348" s="131" t="s">
        <v>146</v>
      </c>
      <c r="E348" s="132" t="s">
        <v>1416</v>
      </c>
      <c r="F348" s="133" t="s">
        <v>1417</v>
      </c>
      <c r="G348" s="134" t="s">
        <v>149</v>
      </c>
      <c r="H348" s="135">
        <v>133.713</v>
      </c>
      <c r="I348" s="136"/>
      <c r="J348" s="137">
        <f>ROUND(I348*H348,2)</f>
        <v>0</v>
      </c>
      <c r="K348" s="133" t="s">
        <v>150</v>
      </c>
      <c r="L348" s="31"/>
      <c r="M348" s="138" t="s">
        <v>1</v>
      </c>
      <c r="N348" s="139" t="s">
        <v>44</v>
      </c>
      <c r="P348" s="140">
        <f>O348*H348</f>
        <v>0</v>
      </c>
      <c r="Q348" s="140">
        <v>0.0003255</v>
      </c>
      <c r="R348" s="140">
        <f>Q348*H348</f>
        <v>0.0435235815</v>
      </c>
      <c r="S348" s="140">
        <v>0</v>
      </c>
      <c r="T348" s="141">
        <f>S348*H348</f>
        <v>0</v>
      </c>
      <c r="AR348" s="142" t="s">
        <v>240</v>
      </c>
      <c r="AT348" s="142" t="s">
        <v>146</v>
      </c>
      <c r="AU348" s="142" t="s">
        <v>152</v>
      </c>
      <c r="AY348" s="16" t="s">
        <v>144</v>
      </c>
      <c r="BE348" s="143">
        <f>IF(N348="základní",J348,0)</f>
        <v>0</v>
      </c>
      <c r="BF348" s="143">
        <f>IF(N348="snížená",J348,0)</f>
        <v>0</v>
      </c>
      <c r="BG348" s="143">
        <f>IF(N348="zákl. přenesená",J348,0)</f>
        <v>0</v>
      </c>
      <c r="BH348" s="143">
        <f>IF(N348="sníž. přenesená",J348,0)</f>
        <v>0</v>
      </c>
      <c r="BI348" s="143">
        <f>IF(N348="nulová",J348,0)</f>
        <v>0</v>
      </c>
      <c r="BJ348" s="16" t="s">
        <v>152</v>
      </c>
      <c r="BK348" s="143">
        <f>ROUND(I348*H348,2)</f>
        <v>0</v>
      </c>
      <c r="BL348" s="16" t="s">
        <v>240</v>
      </c>
      <c r="BM348" s="142" t="s">
        <v>1525</v>
      </c>
    </row>
    <row r="349" spans="2:51" s="12" customFormat="1" ht="10.2">
      <c r="B349" s="144"/>
      <c r="D349" s="145" t="s">
        <v>154</v>
      </c>
      <c r="E349" s="146" t="s">
        <v>1</v>
      </c>
      <c r="F349" s="147" t="s">
        <v>1419</v>
      </c>
      <c r="H349" s="146" t="s">
        <v>1</v>
      </c>
      <c r="I349" s="148"/>
      <c r="L349" s="144"/>
      <c r="M349" s="149"/>
      <c r="T349" s="150"/>
      <c r="AT349" s="146" t="s">
        <v>154</v>
      </c>
      <c r="AU349" s="146" t="s">
        <v>152</v>
      </c>
      <c r="AV349" s="12" t="s">
        <v>86</v>
      </c>
      <c r="AW349" s="12" t="s">
        <v>34</v>
      </c>
      <c r="AX349" s="12" t="s">
        <v>78</v>
      </c>
      <c r="AY349" s="146" t="s">
        <v>144</v>
      </c>
    </row>
    <row r="350" spans="2:51" s="12" customFormat="1" ht="10.2">
      <c r="B350" s="144"/>
      <c r="D350" s="145" t="s">
        <v>154</v>
      </c>
      <c r="E350" s="146" t="s">
        <v>1</v>
      </c>
      <c r="F350" s="147" t="s">
        <v>298</v>
      </c>
      <c r="H350" s="146" t="s">
        <v>1</v>
      </c>
      <c r="I350" s="148"/>
      <c r="L350" s="144"/>
      <c r="M350" s="149"/>
      <c r="T350" s="150"/>
      <c r="AT350" s="146" t="s">
        <v>154</v>
      </c>
      <c r="AU350" s="146" t="s">
        <v>152</v>
      </c>
      <c r="AV350" s="12" t="s">
        <v>86</v>
      </c>
      <c r="AW350" s="12" t="s">
        <v>34</v>
      </c>
      <c r="AX350" s="12" t="s">
        <v>78</v>
      </c>
      <c r="AY350" s="146" t="s">
        <v>144</v>
      </c>
    </row>
    <row r="351" spans="2:51" s="12" customFormat="1" ht="10.2">
      <c r="B351" s="144"/>
      <c r="D351" s="145" t="s">
        <v>154</v>
      </c>
      <c r="E351" s="146" t="s">
        <v>1</v>
      </c>
      <c r="F351" s="147" t="s">
        <v>472</v>
      </c>
      <c r="H351" s="146" t="s">
        <v>1</v>
      </c>
      <c r="I351" s="148"/>
      <c r="L351" s="144"/>
      <c r="M351" s="149"/>
      <c r="T351" s="150"/>
      <c r="AT351" s="146" t="s">
        <v>154</v>
      </c>
      <c r="AU351" s="146" t="s">
        <v>152</v>
      </c>
      <c r="AV351" s="12" t="s">
        <v>86</v>
      </c>
      <c r="AW351" s="12" t="s">
        <v>34</v>
      </c>
      <c r="AX351" s="12" t="s">
        <v>78</v>
      </c>
      <c r="AY351" s="146" t="s">
        <v>144</v>
      </c>
    </row>
    <row r="352" spans="2:51" s="12" customFormat="1" ht="10.2">
      <c r="B352" s="144"/>
      <c r="D352" s="145" t="s">
        <v>154</v>
      </c>
      <c r="E352" s="146" t="s">
        <v>1</v>
      </c>
      <c r="F352" s="147" t="s">
        <v>1439</v>
      </c>
      <c r="H352" s="146" t="s">
        <v>1</v>
      </c>
      <c r="I352" s="148"/>
      <c r="L352" s="144"/>
      <c r="M352" s="149"/>
      <c r="T352" s="150"/>
      <c r="AT352" s="146" t="s">
        <v>154</v>
      </c>
      <c r="AU352" s="146" t="s">
        <v>152</v>
      </c>
      <c r="AV352" s="12" t="s">
        <v>86</v>
      </c>
      <c r="AW352" s="12" t="s">
        <v>34</v>
      </c>
      <c r="AX352" s="12" t="s">
        <v>78</v>
      </c>
      <c r="AY352" s="146" t="s">
        <v>144</v>
      </c>
    </row>
    <row r="353" spans="2:51" s="13" customFormat="1" ht="10.2">
      <c r="B353" s="151"/>
      <c r="D353" s="145" t="s">
        <v>154</v>
      </c>
      <c r="E353" s="152" t="s">
        <v>1</v>
      </c>
      <c r="F353" s="153" t="s">
        <v>1440</v>
      </c>
      <c r="H353" s="154">
        <v>29.6</v>
      </c>
      <c r="I353" s="155"/>
      <c r="L353" s="151"/>
      <c r="M353" s="156"/>
      <c r="T353" s="157"/>
      <c r="AT353" s="152" t="s">
        <v>154</v>
      </c>
      <c r="AU353" s="152" t="s">
        <v>152</v>
      </c>
      <c r="AV353" s="13" t="s">
        <v>152</v>
      </c>
      <c r="AW353" s="13" t="s">
        <v>34</v>
      </c>
      <c r="AX353" s="13" t="s">
        <v>78</v>
      </c>
      <c r="AY353" s="152" t="s">
        <v>144</v>
      </c>
    </row>
    <row r="354" spans="2:51" s="12" customFormat="1" ht="10.2">
      <c r="B354" s="144"/>
      <c r="D354" s="145" t="s">
        <v>154</v>
      </c>
      <c r="E354" s="146" t="s">
        <v>1</v>
      </c>
      <c r="F354" s="147" t="s">
        <v>1116</v>
      </c>
      <c r="H354" s="146" t="s">
        <v>1</v>
      </c>
      <c r="I354" s="148"/>
      <c r="L354" s="144"/>
      <c r="M354" s="149"/>
      <c r="T354" s="150"/>
      <c r="AT354" s="146" t="s">
        <v>154</v>
      </c>
      <c r="AU354" s="146" t="s">
        <v>152</v>
      </c>
      <c r="AV354" s="12" t="s">
        <v>86</v>
      </c>
      <c r="AW354" s="12" t="s">
        <v>34</v>
      </c>
      <c r="AX354" s="12" t="s">
        <v>78</v>
      </c>
      <c r="AY354" s="146" t="s">
        <v>144</v>
      </c>
    </row>
    <row r="355" spans="2:51" s="12" customFormat="1" ht="10.2">
      <c r="B355" s="144"/>
      <c r="D355" s="145" t="s">
        <v>154</v>
      </c>
      <c r="E355" s="146" t="s">
        <v>1</v>
      </c>
      <c r="F355" s="147" t="s">
        <v>1439</v>
      </c>
      <c r="H355" s="146" t="s">
        <v>1</v>
      </c>
      <c r="I355" s="148"/>
      <c r="L355" s="144"/>
      <c r="M355" s="149"/>
      <c r="T355" s="150"/>
      <c r="AT355" s="146" t="s">
        <v>154</v>
      </c>
      <c r="AU355" s="146" t="s">
        <v>152</v>
      </c>
      <c r="AV355" s="12" t="s">
        <v>86</v>
      </c>
      <c r="AW355" s="12" t="s">
        <v>34</v>
      </c>
      <c r="AX355" s="12" t="s">
        <v>78</v>
      </c>
      <c r="AY355" s="146" t="s">
        <v>144</v>
      </c>
    </row>
    <row r="356" spans="2:51" s="12" customFormat="1" ht="10.2">
      <c r="B356" s="144"/>
      <c r="D356" s="145" t="s">
        <v>154</v>
      </c>
      <c r="E356" s="146" t="s">
        <v>1</v>
      </c>
      <c r="F356" s="147" t="s">
        <v>1441</v>
      </c>
      <c r="H356" s="146" t="s">
        <v>1</v>
      </c>
      <c r="I356" s="148"/>
      <c r="L356" s="144"/>
      <c r="M356" s="149"/>
      <c r="T356" s="150"/>
      <c r="AT356" s="146" t="s">
        <v>154</v>
      </c>
      <c r="AU356" s="146" t="s">
        <v>152</v>
      </c>
      <c r="AV356" s="12" t="s">
        <v>86</v>
      </c>
      <c r="AW356" s="12" t="s">
        <v>34</v>
      </c>
      <c r="AX356" s="12" t="s">
        <v>78</v>
      </c>
      <c r="AY356" s="146" t="s">
        <v>144</v>
      </c>
    </row>
    <row r="357" spans="2:51" s="13" customFormat="1" ht="10.2">
      <c r="B357" s="151"/>
      <c r="D357" s="145" t="s">
        <v>154</v>
      </c>
      <c r="E357" s="152" t="s">
        <v>1</v>
      </c>
      <c r="F357" s="153" t="s">
        <v>1442</v>
      </c>
      <c r="H357" s="154">
        <v>72.276</v>
      </c>
      <c r="I357" s="155"/>
      <c r="L357" s="151"/>
      <c r="M357" s="156"/>
      <c r="T357" s="157"/>
      <c r="AT357" s="152" t="s">
        <v>154</v>
      </c>
      <c r="AU357" s="152" t="s">
        <v>152</v>
      </c>
      <c r="AV357" s="13" t="s">
        <v>152</v>
      </c>
      <c r="AW357" s="13" t="s">
        <v>34</v>
      </c>
      <c r="AX357" s="13" t="s">
        <v>78</v>
      </c>
      <c r="AY357" s="152" t="s">
        <v>144</v>
      </c>
    </row>
    <row r="358" spans="2:51" s="13" customFormat="1" ht="10.2">
      <c r="B358" s="151"/>
      <c r="D358" s="145" t="s">
        <v>154</v>
      </c>
      <c r="E358" s="152" t="s">
        <v>1</v>
      </c>
      <c r="F358" s="153" t="s">
        <v>1443</v>
      </c>
      <c r="H358" s="154">
        <v>5.511</v>
      </c>
      <c r="I358" s="155"/>
      <c r="L358" s="151"/>
      <c r="M358" s="156"/>
      <c r="T358" s="157"/>
      <c r="AT358" s="152" t="s">
        <v>154</v>
      </c>
      <c r="AU358" s="152" t="s">
        <v>152</v>
      </c>
      <c r="AV358" s="13" t="s">
        <v>152</v>
      </c>
      <c r="AW358" s="13" t="s">
        <v>34</v>
      </c>
      <c r="AX358" s="13" t="s">
        <v>78</v>
      </c>
      <c r="AY358" s="152" t="s">
        <v>144</v>
      </c>
    </row>
    <row r="359" spans="2:51" s="13" customFormat="1" ht="10.2">
      <c r="B359" s="151"/>
      <c r="D359" s="145" t="s">
        <v>154</v>
      </c>
      <c r="E359" s="152" t="s">
        <v>1</v>
      </c>
      <c r="F359" s="153" t="s">
        <v>1444</v>
      </c>
      <c r="H359" s="154">
        <v>51.984</v>
      </c>
      <c r="I359" s="155"/>
      <c r="L359" s="151"/>
      <c r="M359" s="156"/>
      <c r="T359" s="157"/>
      <c r="AT359" s="152" t="s">
        <v>154</v>
      </c>
      <c r="AU359" s="152" t="s">
        <v>152</v>
      </c>
      <c r="AV359" s="13" t="s">
        <v>152</v>
      </c>
      <c r="AW359" s="13" t="s">
        <v>34</v>
      </c>
      <c r="AX359" s="13" t="s">
        <v>78</v>
      </c>
      <c r="AY359" s="152" t="s">
        <v>144</v>
      </c>
    </row>
    <row r="360" spans="2:51" s="12" customFormat="1" ht="10.2">
      <c r="B360" s="144"/>
      <c r="D360" s="145" t="s">
        <v>154</v>
      </c>
      <c r="E360" s="146" t="s">
        <v>1</v>
      </c>
      <c r="F360" s="147" t="s">
        <v>262</v>
      </c>
      <c r="H360" s="146" t="s">
        <v>1</v>
      </c>
      <c r="I360" s="148"/>
      <c r="L360" s="144"/>
      <c r="M360" s="149"/>
      <c r="T360" s="150"/>
      <c r="AT360" s="146" t="s">
        <v>154</v>
      </c>
      <c r="AU360" s="146" t="s">
        <v>152</v>
      </c>
      <c r="AV360" s="12" t="s">
        <v>86</v>
      </c>
      <c r="AW360" s="12" t="s">
        <v>34</v>
      </c>
      <c r="AX360" s="12" t="s">
        <v>78</v>
      </c>
      <c r="AY360" s="146" t="s">
        <v>144</v>
      </c>
    </row>
    <row r="361" spans="2:51" s="13" customFormat="1" ht="10.2">
      <c r="B361" s="151"/>
      <c r="D361" s="145" t="s">
        <v>154</v>
      </c>
      <c r="E361" s="152" t="s">
        <v>1</v>
      </c>
      <c r="F361" s="153" t="s">
        <v>1445</v>
      </c>
      <c r="H361" s="154">
        <v>-25.658</v>
      </c>
      <c r="I361" s="155"/>
      <c r="L361" s="151"/>
      <c r="M361" s="156"/>
      <c r="T361" s="157"/>
      <c r="AT361" s="152" t="s">
        <v>154</v>
      </c>
      <c r="AU361" s="152" t="s">
        <v>152</v>
      </c>
      <c r="AV361" s="13" t="s">
        <v>152</v>
      </c>
      <c r="AW361" s="13" t="s">
        <v>34</v>
      </c>
      <c r="AX361" s="13" t="s">
        <v>78</v>
      </c>
      <c r="AY361" s="152" t="s">
        <v>144</v>
      </c>
    </row>
    <row r="362" spans="2:51" s="14" customFormat="1" ht="10.2">
      <c r="B362" s="158"/>
      <c r="D362" s="145" t="s">
        <v>154</v>
      </c>
      <c r="E362" s="159" t="s">
        <v>1</v>
      </c>
      <c r="F362" s="160" t="s">
        <v>158</v>
      </c>
      <c r="H362" s="161">
        <v>133.71300000000002</v>
      </c>
      <c r="I362" s="162"/>
      <c r="L362" s="158"/>
      <c r="M362" s="163"/>
      <c r="T362" s="164"/>
      <c r="AT362" s="159" t="s">
        <v>154</v>
      </c>
      <c r="AU362" s="159" t="s">
        <v>152</v>
      </c>
      <c r="AV362" s="14" t="s">
        <v>151</v>
      </c>
      <c r="AW362" s="14" t="s">
        <v>34</v>
      </c>
      <c r="AX362" s="14" t="s">
        <v>86</v>
      </c>
      <c r="AY362" s="159" t="s">
        <v>144</v>
      </c>
    </row>
    <row r="363" spans="2:65" s="1" customFormat="1" ht="24.15" customHeight="1">
      <c r="B363" s="31"/>
      <c r="C363" s="131" t="s">
        <v>504</v>
      </c>
      <c r="D363" s="131" t="s">
        <v>146</v>
      </c>
      <c r="E363" s="132" t="s">
        <v>1423</v>
      </c>
      <c r="F363" s="133" t="s">
        <v>1424</v>
      </c>
      <c r="G363" s="134" t="s">
        <v>149</v>
      </c>
      <c r="H363" s="135">
        <v>133.713</v>
      </c>
      <c r="I363" s="136"/>
      <c r="J363" s="137">
        <f>ROUND(I363*H363,2)</f>
        <v>0</v>
      </c>
      <c r="K363" s="133" t="s">
        <v>150</v>
      </c>
      <c r="L363" s="31"/>
      <c r="M363" s="138" t="s">
        <v>1</v>
      </c>
      <c r="N363" s="139" t="s">
        <v>44</v>
      </c>
      <c r="P363" s="140">
        <f>O363*H363</f>
        <v>0</v>
      </c>
      <c r="Q363" s="140">
        <v>3.64E-05</v>
      </c>
      <c r="R363" s="140">
        <f>Q363*H363</f>
        <v>0.004867153199999999</v>
      </c>
      <c r="S363" s="140">
        <v>0</v>
      </c>
      <c r="T363" s="141">
        <f>S363*H363</f>
        <v>0</v>
      </c>
      <c r="AR363" s="142" t="s">
        <v>240</v>
      </c>
      <c r="AT363" s="142" t="s">
        <v>146</v>
      </c>
      <c r="AU363" s="142" t="s">
        <v>152</v>
      </c>
      <c r="AY363" s="16" t="s">
        <v>144</v>
      </c>
      <c r="BE363" s="143">
        <f>IF(N363="základní",J363,0)</f>
        <v>0</v>
      </c>
      <c r="BF363" s="143">
        <f>IF(N363="snížená",J363,0)</f>
        <v>0</v>
      </c>
      <c r="BG363" s="143">
        <f>IF(N363="zákl. přenesená",J363,0)</f>
        <v>0</v>
      </c>
      <c r="BH363" s="143">
        <f>IF(N363="sníž. přenesená",J363,0)</f>
        <v>0</v>
      </c>
      <c r="BI363" s="143">
        <f>IF(N363="nulová",J363,0)</f>
        <v>0</v>
      </c>
      <c r="BJ363" s="16" t="s">
        <v>152</v>
      </c>
      <c r="BK363" s="143">
        <f>ROUND(I363*H363,2)</f>
        <v>0</v>
      </c>
      <c r="BL363" s="16" t="s">
        <v>240</v>
      </c>
      <c r="BM363" s="142" t="s">
        <v>1526</v>
      </c>
    </row>
    <row r="364" spans="2:51" s="12" customFormat="1" ht="10.2">
      <c r="B364" s="144"/>
      <c r="D364" s="145" t="s">
        <v>154</v>
      </c>
      <c r="E364" s="146" t="s">
        <v>1</v>
      </c>
      <c r="F364" s="147" t="s">
        <v>1426</v>
      </c>
      <c r="H364" s="146" t="s">
        <v>1</v>
      </c>
      <c r="I364" s="148"/>
      <c r="L364" s="144"/>
      <c r="M364" s="149"/>
      <c r="T364" s="150"/>
      <c r="AT364" s="146" t="s">
        <v>154</v>
      </c>
      <c r="AU364" s="146" t="s">
        <v>152</v>
      </c>
      <c r="AV364" s="12" t="s">
        <v>86</v>
      </c>
      <c r="AW364" s="12" t="s">
        <v>34</v>
      </c>
      <c r="AX364" s="12" t="s">
        <v>78</v>
      </c>
      <c r="AY364" s="146" t="s">
        <v>144</v>
      </c>
    </row>
    <row r="365" spans="2:51" s="13" customFormat="1" ht="10.2">
      <c r="B365" s="151"/>
      <c r="D365" s="145" t="s">
        <v>154</v>
      </c>
      <c r="E365" s="152" t="s">
        <v>1</v>
      </c>
      <c r="F365" s="153" t="s">
        <v>1527</v>
      </c>
      <c r="H365" s="154">
        <v>133.713</v>
      </c>
      <c r="I365" s="155"/>
      <c r="L365" s="151"/>
      <c r="M365" s="156"/>
      <c r="T365" s="157"/>
      <c r="AT365" s="152" t="s">
        <v>154</v>
      </c>
      <c r="AU365" s="152" t="s">
        <v>152</v>
      </c>
      <c r="AV365" s="13" t="s">
        <v>152</v>
      </c>
      <c r="AW365" s="13" t="s">
        <v>34</v>
      </c>
      <c r="AX365" s="13" t="s">
        <v>78</v>
      </c>
      <c r="AY365" s="152" t="s">
        <v>144</v>
      </c>
    </row>
    <row r="366" spans="2:51" s="14" customFormat="1" ht="10.2">
      <c r="B366" s="158"/>
      <c r="D366" s="145" t="s">
        <v>154</v>
      </c>
      <c r="E366" s="159" t="s">
        <v>1</v>
      </c>
      <c r="F366" s="160" t="s">
        <v>158</v>
      </c>
      <c r="H366" s="161">
        <v>133.713</v>
      </c>
      <c r="I366" s="162"/>
      <c r="L366" s="158"/>
      <c r="M366" s="163"/>
      <c r="T366" s="164"/>
      <c r="AT366" s="159" t="s">
        <v>154</v>
      </c>
      <c r="AU366" s="159" t="s">
        <v>152</v>
      </c>
      <c r="AV366" s="14" t="s">
        <v>151</v>
      </c>
      <c r="AW366" s="14" t="s">
        <v>34</v>
      </c>
      <c r="AX366" s="14" t="s">
        <v>86</v>
      </c>
      <c r="AY366" s="159" t="s">
        <v>144</v>
      </c>
    </row>
    <row r="367" spans="2:65" s="1" customFormat="1" ht="24.15" customHeight="1">
      <c r="B367" s="31"/>
      <c r="C367" s="131" t="s">
        <v>508</v>
      </c>
      <c r="D367" s="131" t="s">
        <v>146</v>
      </c>
      <c r="E367" s="132" t="s">
        <v>1428</v>
      </c>
      <c r="F367" s="133" t="s">
        <v>1429</v>
      </c>
      <c r="G367" s="134" t="s">
        <v>149</v>
      </c>
      <c r="H367" s="135">
        <v>44.181</v>
      </c>
      <c r="I367" s="136"/>
      <c r="J367" s="137">
        <f>ROUND(I367*H367,2)</f>
        <v>0</v>
      </c>
      <c r="K367" s="133" t="s">
        <v>150</v>
      </c>
      <c r="L367" s="31"/>
      <c r="M367" s="138" t="s">
        <v>1</v>
      </c>
      <c r="N367" s="139" t="s">
        <v>44</v>
      </c>
      <c r="P367" s="140">
        <f>O367*H367</f>
        <v>0</v>
      </c>
      <c r="Q367" s="140">
        <v>0.00892671</v>
      </c>
      <c r="R367" s="140">
        <f>Q367*H367</f>
        <v>0.39439097450999994</v>
      </c>
      <c r="S367" s="140">
        <v>0</v>
      </c>
      <c r="T367" s="141">
        <f>S367*H367</f>
        <v>0</v>
      </c>
      <c r="AR367" s="142" t="s">
        <v>240</v>
      </c>
      <c r="AT367" s="142" t="s">
        <v>146</v>
      </c>
      <c r="AU367" s="142" t="s">
        <v>152</v>
      </c>
      <c r="AY367" s="16" t="s">
        <v>144</v>
      </c>
      <c r="BE367" s="143">
        <f>IF(N367="základní",J367,0)</f>
        <v>0</v>
      </c>
      <c r="BF367" s="143">
        <f>IF(N367="snížená",J367,0)</f>
        <v>0</v>
      </c>
      <c r="BG367" s="143">
        <f>IF(N367="zákl. přenesená",J367,0)</f>
        <v>0</v>
      </c>
      <c r="BH367" s="143">
        <f>IF(N367="sníž. přenesená",J367,0)</f>
        <v>0</v>
      </c>
      <c r="BI367" s="143">
        <f>IF(N367="nulová",J367,0)</f>
        <v>0</v>
      </c>
      <c r="BJ367" s="16" t="s">
        <v>152</v>
      </c>
      <c r="BK367" s="143">
        <f>ROUND(I367*H367,2)</f>
        <v>0</v>
      </c>
      <c r="BL367" s="16" t="s">
        <v>240</v>
      </c>
      <c r="BM367" s="142" t="s">
        <v>1528</v>
      </c>
    </row>
    <row r="368" spans="2:63" s="11" customFormat="1" ht="22.8" customHeight="1">
      <c r="B368" s="119"/>
      <c r="D368" s="120" t="s">
        <v>77</v>
      </c>
      <c r="E368" s="129" t="s">
        <v>936</v>
      </c>
      <c r="F368" s="129" t="s">
        <v>1431</v>
      </c>
      <c r="I368" s="122"/>
      <c r="J368" s="130">
        <f>BK368</f>
        <v>0</v>
      </c>
      <c r="L368" s="119"/>
      <c r="M368" s="124"/>
      <c r="P368" s="125">
        <f>SUM(P369:P370)</f>
        <v>0</v>
      </c>
      <c r="R368" s="125">
        <f>SUM(R369:R370)</f>
        <v>0</v>
      </c>
      <c r="T368" s="126">
        <f>SUM(T369:T370)</f>
        <v>0</v>
      </c>
      <c r="AR368" s="120" t="s">
        <v>86</v>
      </c>
      <c r="AT368" s="127" t="s">
        <v>77</v>
      </c>
      <c r="AU368" s="127" t="s">
        <v>86</v>
      </c>
      <c r="AY368" s="120" t="s">
        <v>144</v>
      </c>
      <c r="BK368" s="128">
        <f>SUM(BK369:BK370)</f>
        <v>0</v>
      </c>
    </row>
    <row r="369" spans="2:65" s="1" customFormat="1" ht="16.5" customHeight="1">
      <c r="B369" s="31"/>
      <c r="C369" s="131" t="s">
        <v>513</v>
      </c>
      <c r="D369" s="131" t="s">
        <v>146</v>
      </c>
      <c r="E369" s="132" t="s">
        <v>939</v>
      </c>
      <c r="F369" s="133" t="s">
        <v>1529</v>
      </c>
      <c r="G369" s="134" t="s">
        <v>149</v>
      </c>
      <c r="H369" s="135">
        <v>30.94</v>
      </c>
      <c r="I369" s="136"/>
      <c r="J369" s="137">
        <f>ROUND(I369*H369,2)</f>
        <v>0</v>
      </c>
      <c r="K369" s="133" t="s">
        <v>271</v>
      </c>
      <c r="L369" s="31"/>
      <c r="M369" s="138" t="s">
        <v>1</v>
      </c>
      <c r="N369" s="139" t="s">
        <v>44</v>
      </c>
      <c r="P369" s="140">
        <f>O369*H369</f>
        <v>0</v>
      </c>
      <c r="Q369" s="140">
        <v>0</v>
      </c>
      <c r="R369" s="140">
        <f>Q369*H369</f>
        <v>0</v>
      </c>
      <c r="S369" s="140">
        <v>0</v>
      </c>
      <c r="T369" s="141">
        <f>S369*H369</f>
        <v>0</v>
      </c>
      <c r="AR369" s="142" t="s">
        <v>151</v>
      </c>
      <c r="AT369" s="142" t="s">
        <v>146</v>
      </c>
      <c r="AU369" s="142" t="s">
        <v>152</v>
      </c>
      <c r="AY369" s="16" t="s">
        <v>144</v>
      </c>
      <c r="BE369" s="143">
        <f>IF(N369="základní",J369,0)</f>
        <v>0</v>
      </c>
      <c r="BF369" s="143">
        <f>IF(N369="snížená",J369,0)</f>
        <v>0</v>
      </c>
      <c r="BG369" s="143">
        <f>IF(N369="zákl. přenesená",J369,0)</f>
        <v>0</v>
      </c>
      <c r="BH369" s="143">
        <f>IF(N369="sníž. přenesená",J369,0)</f>
        <v>0</v>
      </c>
      <c r="BI369" s="143">
        <f>IF(N369="nulová",J369,0)</f>
        <v>0</v>
      </c>
      <c r="BJ369" s="16" t="s">
        <v>152</v>
      </c>
      <c r="BK369" s="143">
        <f>ROUND(I369*H369,2)</f>
        <v>0</v>
      </c>
      <c r="BL369" s="16" t="s">
        <v>151</v>
      </c>
      <c r="BM369" s="142" t="s">
        <v>1530</v>
      </c>
    </row>
    <row r="370" spans="2:65" s="1" customFormat="1" ht="16.5" customHeight="1">
      <c r="B370" s="31"/>
      <c r="C370" s="131" t="s">
        <v>518</v>
      </c>
      <c r="D370" s="131" t="s">
        <v>146</v>
      </c>
      <c r="E370" s="132" t="s">
        <v>944</v>
      </c>
      <c r="F370" s="133" t="s">
        <v>1531</v>
      </c>
      <c r="G370" s="134" t="s">
        <v>149</v>
      </c>
      <c r="H370" s="135">
        <v>82.68</v>
      </c>
      <c r="I370" s="136"/>
      <c r="J370" s="137">
        <f>ROUND(I370*H370,2)</f>
        <v>0</v>
      </c>
      <c r="K370" s="133" t="s">
        <v>271</v>
      </c>
      <c r="L370" s="31"/>
      <c r="M370" s="182" t="s">
        <v>1</v>
      </c>
      <c r="N370" s="183" t="s">
        <v>44</v>
      </c>
      <c r="O370" s="184"/>
      <c r="P370" s="185">
        <f>O370*H370</f>
        <v>0</v>
      </c>
      <c r="Q370" s="185">
        <v>0</v>
      </c>
      <c r="R370" s="185">
        <f>Q370*H370</f>
        <v>0</v>
      </c>
      <c r="S370" s="185">
        <v>0</v>
      </c>
      <c r="T370" s="186">
        <f>S370*H370</f>
        <v>0</v>
      </c>
      <c r="AR370" s="142" t="s">
        <v>151</v>
      </c>
      <c r="AT370" s="142" t="s">
        <v>146</v>
      </c>
      <c r="AU370" s="142" t="s">
        <v>152</v>
      </c>
      <c r="AY370" s="16" t="s">
        <v>144</v>
      </c>
      <c r="BE370" s="143">
        <f>IF(N370="základní",J370,0)</f>
        <v>0</v>
      </c>
      <c r="BF370" s="143">
        <f>IF(N370="snížená",J370,0)</f>
        <v>0</v>
      </c>
      <c r="BG370" s="143">
        <f>IF(N370="zákl. přenesená",J370,0)</f>
        <v>0</v>
      </c>
      <c r="BH370" s="143">
        <f>IF(N370="sníž. přenesená",J370,0)</f>
        <v>0</v>
      </c>
      <c r="BI370" s="143">
        <f>IF(N370="nulová",J370,0)</f>
        <v>0</v>
      </c>
      <c r="BJ370" s="16" t="s">
        <v>152</v>
      </c>
      <c r="BK370" s="143">
        <f>ROUND(I370*H370,2)</f>
        <v>0</v>
      </c>
      <c r="BL370" s="16" t="s">
        <v>151</v>
      </c>
      <c r="BM370" s="142" t="s">
        <v>1532</v>
      </c>
    </row>
    <row r="371" spans="2:12" s="1" customFormat="1" ht="6.9" customHeight="1">
      <c r="B371" s="43"/>
      <c r="C371" s="44"/>
      <c r="D371" s="44"/>
      <c r="E371" s="44"/>
      <c r="F371" s="44"/>
      <c r="G371" s="44"/>
      <c r="H371" s="44"/>
      <c r="I371" s="44"/>
      <c r="J371" s="44"/>
      <c r="K371" s="44"/>
      <c r="L371" s="31"/>
    </row>
  </sheetData>
  <sheetProtection algorithmName="SHA-512" hashValue="iYFln82bejH9Gx2N0ieBxKEfEpttWdQFA/D+ZggOIBqZs9Hh/ViX4Qm8ANlpPReu3xKCFEKupSOtC0YO0BarCA==" saltValue="OjqdwOzEsJTDDI1pcgxkyL1ySrb4OY1IQ7yfhiolaWrSuAVvTWZpP6sF71bxXltzunV67rQFEF9h3FDza/IabA==" spinCount="100000" sheet="1" objects="1" scenarios="1" formatColumns="0" formatRows="0" autoFilter="0"/>
  <autoFilter ref="C128:K370"/>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6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10"/>
      <c r="M2" s="210"/>
      <c r="N2" s="210"/>
      <c r="O2" s="210"/>
      <c r="P2" s="210"/>
      <c r="Q2" s="210"/>
      <c r="R2" s="210"/>
      <c r="S2" s="210"/>
      <c r="T2" s="210"/>
      <c r="U2" s="210"/>
      <c r="V2" s="210"/>
      <c r="AT2" s="16" t="s">
        <v>96</v>
      </c>
    </row>
    <row r="3" spans="2:46" ht="6.9" customHeight="1">
      <c r="B3" s="17"/>
      <c r="C3" s="18"/>
      <c r="D3" s="18"/>
      <c r="E3" s="18"/>
      <c r="F3" s="18"/>
      <c r="G3" s="18"/>
      <c r="H3" s="18"/>
      <c r="I3" s="18"/>
      <c r="J3" s="18"/>
      <c r="K3" s="18"/>
      <c r="L3" s="19"/>
      <c r="AT3" s="16" t="s">
        <v>86</v>
      </c>
    </row>
    <row r="4" spans="2:46" ht="24.9" customHeight="1">
      <c r="B4" s="19"/>
      <c r="D4" s="20" t="s">
        <v>97</v>
      </c>
      <c r="L4" s="19"/>
      <c r="M4" s="87" t="s">
        <v>10</v>
      </c>
      <c r="AT4" s="16" t="s">
        <v>4</v>
      </c>
    </row>
    <row r="5" spans="2:12" ht="6.9" customHeight="1">
      <c r="B5" s="19"/>
      <c r="L5" s="19"/>
    </row>
    <row r="6" spans="2:12" ht="12" customHeight="1">
      <c r="B6" s="19"/>
      <c r="D6" s="26" t="s">
        <v>16</v>
      </c>
      <c r="L6" s="19"/>
    </row>
    <row r="7" spans="2:12" ht="16.5" customHeight="1">
      <c r="B7" s="19"/>
      <c r="E7" s="225" t="str">
        <f>'Rekapitulace stavby'!K6</f>
        <v>Starobrněnská 7 – oprava uliční fasády a vstupní chodby</v>
      </c>
      <c r="F7" s="226"/>
      <c r="G7" s="226"/>
      <c r="H7" s="226"/>
      <c r="L7" s="19"/>
    </row>
    <row r="8" spans="2:12" s="1" customFormat="1" ht="12" customHeight="1">
      <c r="B8" s="31"/>
      <c r="D8" s="26" t="s">
        <v>98</v>
      </c>
      <c r="L8" s="31"/>
    </row>
    <row r="9" spans="2:12" s="1" customFormat="1" ht="16.5" customHeight="1">
      <c r="B9" s="31"/>
      <c r="E9" s="187" t="s">
        <v>1533</v>
      </c>
      <c r="F9" s="227"/>
      <c r="G9" s="227"/>
      <c r="H9" s="227"/>
      <c r="L9" s="31"/>
    </row>
    <row r="10" spans="2:12" s="1" customFormat="1" ht="10.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1" t="str">
        <f>'Rekapitulace stavby'!AN8</f>
        <v>20. 12. 2023</v>
      </c>
      <c r="L12" s="31"/>
    </row>
    <row r="13" spans="2:12" s="1" customFormat="1" ht="10.8" customHeight="1">
      <c r="B13" s="31"/>
      <c r="L13" s="31"/>
    </row>
    <row r="14" spans="2:12" s="1" customFormat="1" ht="12" customHeight="1">
      <c r="B14" s="31"/>
      <c r="D14" s="26" t="s">
        <v>24</v>
      </c>
      <c r="I14" s="26" t="s">
        <v>25</v>
      </c>
      <c r="J14" s="24" t="s">
        <v>26</v>
      </c>
      <c r="L14" s="31"/>
    </row>
    <row r="15" spans="2:12" s="1" customFormat="1" ht="18" customHeight="1">
      <c r="B15" s="31"/>
      <c r="E15" s="24" t="s">
        <v>27</v>
      </c>
      <c r="I15" s="26" t="s">
        <v>28</v>
      </c>
      <c r="J15" s="24" t="s">
        <v>1</v>
      </c>
      <c r="L15" s="31"/>
    </row>
    <row r="16" spans="2:12" s="1" customFormat="1" ht="6.9" customHeight="1">
      <c r="B16" s="31"/>
      <c r="L16" s="31"/>
    </row>
    <row r="17" spans="2:12" s="1" customFormat="1" ht="12" customHeight="1">
      <c r="B17" s="31"/>
      <c r="D17" s="26" t="s">
        <v>29</v>
      </c>
      <c r="I17" s="26" t="s">
        <v>25</v>
      </c>
      <c r="J17" s="27" t="str">
        <f>'Rekapitulace stavby'!AN13</f>
        <v>Vyplň údaj</v>
      </c>
      <c r="L17" s="31"/>
    </row>
    <row r="18" spans="2:12" s="1" customFormat="1" ht="18" customHeight="1">
      <c r="B18" s="31"/>
      <c r="E18" s="228" t="str">
        <f>'Rekapitulace stavby'!E14</f>
        <v>Vyplň údaj</v>
      </c>
      <c r="F18" s="209"/>
      <c r="G18" s="209"/>
      <c r="H18" s="209"/>
      <c r="I18" s="26" t="s">
        <v>28</v>
      </c>
      <c r="J18" s="27" t="str">
        <f>'Rekapitulace stavby'!AN14</f>
        <v>Vyplň údaj</v>
      </c>
      <c r="L18" s="31"/>
    </row>
    <row r="19" spans="2:12" s="1" customFormat="1" ht="6.9" customHeight="1">
      <c r="B19" s="31"/>
      <c r="L19" s="31"/>
    </row>
    <row r="20" spans="2:12" s="1" customFormat="1" ht="12" customHeight="1">
      <c r="B20" s="31"/>
      <c r="D20" s="26" t="s">
        <v>31</v>
      </c>
      <c r="I20" s="26" t="s">
        <v>25</v>
      </c>
      <c r="J20" s="24" t="s">
        <v>32</v>
      </c>
      <c r="L20" s="31"/>
    </row>
    <row r="21" spans="2:12" s="1" customFormat="1" ht="18" customHeight="1">
      <c r="B21" s="31"/>
      <c r="E21" s="24" t="s">
        <v>33</v>
      </c>
      <c r="I21" s="26" t="s">
        <v>28</v>
      </c>
      <c r="J21" s="24" t="s">
        <v>1</v>
      </c>
      <c r="L21" s="31"/>
    </row>
    <row r="22" spans="2:12" s="1" customFormat="1" ht="6.9" customHeight="1">
      <c r="B22" s="31"/>
      <c r="L22" s="31"/>
    </row>
    <row r="23" spans="2:12" s="1" customFormat="1" ht="12" customHeight="1">
      <c r="B23" s="31"/>
      <c r="D23" s="26" t="s">
        <v>35</v>
      </c>
      <c r="I23" s="26" t="s">
        <v>25</v>
      </c>
      <c r="J23" s="24" t="s">
        <v>1</v>
      </c>
      <c r="L23" s="31"/>
    </row>
    <row r="24" spans="2:12" s="1" customFormat="1" ht="18" customHeight="1">
      <c r="B24" s="31"/>
      <c r="E24" s="24" t="s">
        <v>36</v>
      </c>
      <c r="I24" s="26" t="s">
        <v>28</v>
      </c>
      <c r="J24" s="24" t="s">
        <v>1</v>
      </c>
      <c r="L24" s="31"/>
    </row>
    <row r="25" spans="2:12" s="1" customFormat="1" ht="6.9" customHeight="1">
      <c r="B25" s="31"/>
      <c r="L25" s="31"/>
    </row>
    <row r="26" spans="2:12" s="1" customFormat="1" ht="12" customHeight="1">
      <c r="B26" s="31"/>
      <c r="D26" s="26" t="s">
        <v>37</v>
      </c>
      <c r="L26" s="31"/>
    </row>
    <row r="27" spans="2:12" s="7" customFormat="1" ht="16.5" customHeight="1">
      <c r="B27" s="88"/>
      <c r="E27" s="214" t="s">
        <v>1</v>
      </c>
      <c r="F27" s="214"/>
      <c r="G27" s="214"/>
      <c r="H27" s="214"/>
      <c r="L27" s="88"/>
    </row>
    <row r="28" spans="2:12" s="1" customFormat="1" ht="6.9" customHeight="1">
      <c r="B28" s="31"/>
      <c r="L28" s="31"/>
    </row>
    <row r="29" spans="2:12" s="1" customFormat="1" ht="6.9" customHeight="1">
      <c r="B29" s="31"/>
      <c r="D29" s="52"/>
      <c r="E29" s="52"/>
      <c r="F29" s="52"/>
      <c r="G29" s="52"/>
      <c r="H29" s="52"/>
      <c r="I29" s="52"/>
      <c r="J29" s="52"/>
      <c r="K29" s="52"/>
      <c r="L29" s="31"/>
    </row>
    <row r="30" spans="2:12" s="1" customFormat="1" ht="25.35" customHeight="1">
      <c r="B30" s="31"/>
      <c r="D30" s="89" t="s">
        <v>38</v>
      </c>
      <c r="J30" s="65">
        <f>ROUND(J124,2)</f>
        <v>0</v>
      </c>
      <c r="L30" s="31"/>
    </row>
    <row r="31" spans="2:12" s="1" customFormat="1" ht="6.9" customHeight="1">
      <c r="B31" s="31"/>
      <c r="D31" s="52"/>
      <c r="E31" s="52"/>
      <c r="F31" s="52"/>
      <c r="G31" s="52"/>
      <c r="H31" s="52"/>
      <c r="I31" s="52"/>
      <c r="J31" s="52"/>
      <c r="K31" s="52"/>
      <c r="L31" s="31"/>
    </row>
    <row r="32" spans="2:12" s="1" customFormat="1" ht="14.4" customHeight="1">
      <c r="B32" s="31"/>
      <c r="F32" s="34" t="s">
        <v>40</v>
      </c>
      <c r="I32" s="34" t="s">
        <v>39</v>
      </c>
      <c r="J32" s="34" t="s">
        <v>41</v>
      </c>
      <c r="L32" s="31"/>
    </row>
    <row r="33" spans="2:12" s="1" customFormat="1" ht="14.4" customHeight="1">
      <c r="B33" s="31"/>
      <c r="D33" s="54" t="s">
        <v>42</v>
      </c>
      <c r="E33" s="26" t="s">
        <v>43</v>
      </c>
      <c r="F33" s="90">
        <f>ROUND((SUM(BE124:BE166)),2)</f>
        <v>0</v>
      </c>
      <c r="I33" s="91">
        <v>0.21</v>
      </c>
      <c r="J33" s="90">
        <f>ROUND(((SUM(BE124:BE166))*I33),2)</f>
        <v>0</v>
      </c>
      <c r="L33" s="31"/>
    </row>
    <row r="34" spans="2:12" s="1" customFormat="1" ht="14.4" customHeight="1">
      <c r="B34" s="31"/>
      <c r="E34" s="26" t="s">
        <v>44</v>
      </c>
      <c r="F34" s="90">
        <f>ROUND((SUM(BF124:BF166)),2)</f>
        <v>0</v>
      </c>
      <c r="I34" s="91">
        <v>0.15</v>
      </c>
      <c r="J34" s="90">
        <f>ROUND(((SUM(BF124:BF166))*I34),2)</f>
        <v>0</v>
      </c>
      <c r="L34" s="31"/>
    </row>
    <row r="35" spans="2:12" s="1" customFormat="1" ht="14.4" customHeight="1" hidden="1">
      <c r="B35" s="31"/>
      <c r="E35" s="26" t="s">
        <v>45</v>
      </c>
      <c r="F35" s="90">
        <f>ROUND((SUM(BG124:BG166)),2)</f>
        <v>0</v>
      </c>
      <c r="I35" s="91">
        <v>0.21</v>
      </c>
      <c r="J35" s="90">
        <f>0</f>
        <v>0</v>
      </c>
      <c r="L35" s="31"/>
    </row>
    <row r="36" spans="2:12" s="1" customFormat="1" ht="14.4" customHeight="1" hidden="1">
      <c r="B36" s="31"/>
      <c r="E36" s="26" t="s">
        <v>46</v>
      </c>
      <c r="F36" s="90">
        <f>ROUND((SUM(BH124:BH166)),2)</f>
        <v>0</v>
      </c>
      <c r="I36" s="91">
        <v>0.15</v>
      </c>
      <c r="J36" s="90">
        <f>0</f>
        <v>0</v>
      </c>
      <c r="L36" s="31"/>
    </row>
    <row r="37" spans="2:12" s="1" customFormat="1" ht="14.4" customHeight="1" hidden="1">
      <c r="B37" s="31"/>
      <c r="E37" s="26" t="s">
        <v>47</v>
      </c>
      <c r="F37" s="90">
        <f>ROUND((SUM(BI124:BI166)),2)</f>
        <v>0</v>
      </c>
      <c r="I37" s="91">
        <v>0</v>
      </c>
      <c r="J37" s="90">
        <f>0</f>
        <v>0</v>
      </c>
      <c r="L37" s="31"/>
    </row>
    <row r="38" spans="2:12" s="1" customFormat="1" ht="6.9"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 customHeight="1">
      <c r="B40" s="31"/>
      <c r="L40" s="31"/>
    </row>
    <row r="41" spans="2:12" ht="14.4" customHeight="1">
      <c r="B41" s="19"/>
      <c r="L41" s="19"/>
    </row>
    <row r="42" spans="2:12" ht="14.4" customHeight="1">
      <c r="B42" s="19"/>
      <c r="L42" s="19"/>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51</v>
      </c>
      <c r="E50" s="41"/>
      <c r="F50" s="41"/>
      <c r="G50" s="40" t="s">
        <v>52</v>
      </c>
      <c r="H50" s="41"/>
      <c r="I50" s="41"/>
      <c r="J50" s="41"/>
      <c r="K50" s="41"/>
      <c r="L50" s="31"/>
    </row>
    <row r="51" spans="2:12" ht="10.2">
      <c r="B51" s="19"/>
      <c r="L51" s="19"/>
    </row>
    <row r="52" spans="2:12" ht="10.2">
      <c r="B52" s="19"/>
      <c r="L52" s="19"/>
    </row>
    <row r="53" spans="2:12" ht="10.2">
      <c r="B53" s="19"/>
      <c r="L53" s="19"/>
    </row>
    <row r="54" spans="2:12" ht="10.2">
      <c r="B54" s="19"/>
      <c r="L54" s="19"/>
    </row>
    <row r="55" spans="2:12" ht="10.2">
      <c r="B55" s="19"/>
      <c r="L55" s="19"/>
    </row>
    <row r="56" spans="2:12" ht="10.2">
      <c r="B56" s="19"/>
      <c r="L56" s="19"/>
    </row>
    <row r="57" spans="2:12" ht="10.2">
      <c r="B57" s="19"/>
      <c r="L57" s="19"/>
    </row>
    <row r="58" spans="2:12" ht="10.2">
      <c r="B58" s="19"/>
      <c r="L58" s="19"/>
    </row>
    <row r="59" spans="2:12" ht="10.2">
      <c r="B59" s="19"/>
      <c r="L59" s="19"/>
    </row>
    <row r="60" spans="2:12" ht="10.2">
      <c r="B60" s="19"/>
      <c r="L60" s="19"/>
    </row>
    <row r="61" spans="2:12" s="1" customFormat="1" ht="13.2">
      <c r="B61" s="31"/>
      <c r="D61" s="42" t="s">
        <v>53</v>
      </c>
      <c r="E61" s="33"/>
      <c r="F61" s="98" t="s">
        <v>54</v>
      </c>
      <c r="G61" s="42" t="s">
        <v>53</v>
      </c>
      <c r="H61" s="33"/>
      <c r="I61" s="33"/>
      <c r="J61" s="99" t="s">
        <v>54</v>
      </c>
      <c r="K61" s="33"/>
      <c r="L61" s="31"/>
    </row>
    <row r="62" spans="2:12" ht="10.2">
      <c r="B62" s="19"/>
      <c r="L62" s="19"/>
    </row>
    <row r="63" spans="2:12" ht="10.2">
      <c r="B63" s="19"/>
      <c r="L63" s="19"/>
    </row>
    <row r="64" spans="2:12" ht="10.2">
      <c r="B64" s="19"/>
      <c r="L64" s="19"/>
    </row>
    <row r="65" spans="2:12" s="1" customFormat="1" ht="13.2">
      <c r="B65" s="31"/>
      <c r="D65" s="40" t="s">
        <v>55</v>
      </c>
      <c r="E65" s="41"/>
      <c r="F65" s="41"/>
      <c r="G65" s="40" t="s">
        <v>56</v>
      </c>
      <c r="H65" s="41"/>
      <c r="I65" s="41"/>
      <c r="J65" s="41"/>
      <c r="K65" s="41"/>
      <c r="L65" s="31"/>
    </row>
    <row r="66" spans="2:12" ht="10.2">
      <c r="B66" s="19"/>
      <c r="L66" s="19"/>
    </row>
    <row r="67" spans="2:12" ht="10.2">
      <c r="B67" s="19"/>
      <c r="L67" s="19"/>
    </row>
    <row r="68" spans="2:12" ht="10.2">
      <c r="B68" s="19"/>
      <c r="L68" s="19"/>
    </row>
    <row r="69" spans="2:12" ht="10.2">
      <c r="B69" s="19"/>
      <c r="L69" s="19"/>
    </row>
    <row r="70" spans="2:12" ht="10.2">
      <c r="B70" s="19"/>
      <c r="L70" s="19"/>
    </row>
    <row r="71" spans="2:12" ht="10.2">
      <c r="B71" s="19"/>
      <c r="L71" s="19"/>
    </row>
    <row r="72" spans="2:12" ht="10.2">
      <c r="B72" s="19"/>
      <c r="L72" s="19"/>
    </row>
    <row r="73" spans="2:12" ht="10.2">
      <c r="B73" s="19"/>
      <c r="L73" s="19"/>
    </row>
    <row r="74" spans="2:12" ht="10.2">
      <c r="B74" s="19"/>
      <c r="L74" s="19"/>
    </row>
    <row r="75" spans="2:12" ht="10.2">
      <c r="B75" s="19"/>
      <c r="L75" s="19"/>
    </row>
    <row r="76" spans="2:12" s="1" customFormat="1" ht="13.2">
      <c r="B76" s="31"/>
      <c r="D76" s="42" t="s">
        <v>53</v>
      </c>
      <c r="E76" s="33"/>
      <c r="F76" s="98" t="s">
        <v>54</v>
      </c>
      <c r="G76" s="42" t="s">
        <v>53</v>
      </c>
      <c r="H76" s="33"/>
      <c r="I76" s="33"/>
      <c r="J76" s="99" t="s">
        <v>54</v>
      </c>
      <c r="K76" s="33"/>
      <c r="L76" s="31"/>
    </row>
    <row r="77" spans="2:12" s="1" customFormat="1" ht="14.4" customHeight="1">
      <c r="B77" s="43"/>
      <c r="C77" s="44"/>
      <c r="D77" s="44"/>
      <c r="E77" s="44"/>
      <c r="F77" s="44"/>
      <c r="G77" s="44"/>
      <c r="H77" s="44"/>
      <c r="I77" s="44"/>
      <c r="J77" s="44"/>
      <c r="K77" s="44"/>
      <c r="L77" s="31"/>
    </row>
    <row r="81" spans="2:12" s="1" customFormat="1" ht="6.9" customHeight="1">
      <c r="B81" s="45"/>
      <c r="C81" s="46"/>
      <c r="D81" s="46"/>
      <c r="E81" s="46"/>
      <c r="F81" s="46"/>
      <c r="G81" s="46"/>
      <c r="H81" s="46"/>
      <c r="I81" s="46"/>
      <c r="J81" s="46"/>
      <c r="K81" s="46"/>
      <c r="L81" s="31"/>
    </row>
    <row r="82" spans="2:12" s="1" customFormat="1" ht="24.9" customHeight="1">
      <c r="B82" s="31"/>
      <c r="C82" s="20" t="s">
        <v>100</v>
      </c>
      <c r="L82" s="31"/>
    </row>
    <row r="83" spans="2:12" s="1" customFormat="1" ht="6.9" customHeight="1">
      <c r="B83" s="31"/>
      <c r="L83" s="31"/>
    </row>
    <row r="84" spans="2:12" s="1" customFormat="1" ht="12" customHeight="1">
      <c r="B84" s="31"/>
      <c r="C84" s="26" t="s">
        <v>16</v>
      </c>
      <c r="L84" s="31"/>
    </row>
    <row r="85" spans="2:12" s="1" customFormat="1" ht="16.5" customHeight="1">
      <c r="B85" s="31"/>
      <c r="E85" s="225" t="str">
        <f>E7</f>
        <v>Starobrněnská 7 – oprava uliční fasády a vstupní chodby</v>
      </c>
      <c r="F85" s="226"/>
      <c r="G85" s="226"/>
      <c r="H85" s="226"/>
      <c r="L85" s="31"/>
    </row>
    <row r="86" spans="2:12" s="1" customFormat="1" ht="12" customHeight="1">
      <c r="B86" s="31"/>
      <c r="C86" s="26" t="s">
        <v>98</v>
      </c>
      <c r="L86" s="31"/>
    </row>
    <row r="87" spans="2:12" s="1" customFormat="1" ht="16.5" customHeight="1">
      <c r="B87" s="31"/>
      <c r="E87" s="187" t="str">
        <f>E9</f>
        <v>04 - VRN</v>
      </c>
      <c r="F87" s="227"/>
      <c r="G87" s="227"/>
      <c r="H87" s="227"/>
      <c r="L87" s="31"/>
    </row>
    <row r="88" spans="2:12" s="1" customFormat="1" ht="6.9" customHeight="1">
      <c r="B88" s="31"/>
      <c r="L88" s="31"/>
    </row>
    <row r="89" spans="2:12" s="1" customFormat="1" ht="12" customHeight="1">
      <c r="B89" s="31"/>
      <c r="C89" s="26" t="s">
        <v>20</v>
      </c>
      <c r="F89" s="24" t="str">
        <f>F12</f>
        <v xml:space="preserve">č. p. 289/7; Brno-město [411582]; bytový dům </v>
      </c>
      <c r="I89" s="26" t="s">
        <v>22</v>
      </c>
      <c r="J89" s="51" t="str">
        <f>IF(J12="","",J12)</f>
        <v>20. 12. 2023</v>
      </c>
      <c r="L89" s="31"/>
    </row>
    <row r="90" spans="2:12" s="1" customFormat="1" ht="6.9" customHeight="1">
      <c r="B90" s="31"/>
      <c r="L90" s="31"/>
    </row>
    <row r="91" spans="2:12" s="1" customFormat="1" ht="40.05" customHeight="1">
      <c r="B91" s="31"/>
      <c r="C91" s="26" t="s">
        <v>24</v>
      </c>
      <c r="F91" s="24" t="str">
        <f>E15</f>
        <v>Statutární město Brno, Dominikánské náměstí 196/1</v>
      </c>
      <c r="I91" s="26" t="s">
        <v>31</v>
      </c>
      <c r="J91" s="29" t="str">
        <f>E21</f>
        <v>ARTHEON s.r.o., Kroftova 2619/45, 616 00 Brno</v>
      </c>
      <c r="L91" s="31"/>
    </row>
    <row r="92" spans="2:12" s="1" customFormat="1" ht="15.15" customHeight="1">
      <c r="B92" s="31"/>
      <c r="C92" s="26" t="s">
        <v>29</v>
      </c>
      <c r="F92" s="24" t="str">
        <f>IF(E18="","",E18)</f>
        <v>Vyplň údaj</v>
      </c>
      <c r="I92" s="26" t="s">
        <v>35</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8" customHeight="1">
      <c r="B96" s="31"/>
      <c r="C96" s="102" t="s">
        <v>103</v>
      </c>
      <c r="J96" s="65">
        <f>J124</f>
        <v>0</v>
      </c>
      <c r="L96" s="31"/>
      <c r="AU96" s="16" t="s">
        <v>104</v>
      </c>
    </row>
    <row r="97" spans="2:12" s="8" customFormat="1" ht="24.9" customHeight="1">
      <c r="B97" s="103"/>
      <c r="D97" s="104" t="s">
        <v>1534</v>
      </c>
      <c r="E97" s="105"/>
      <c r="F97" s="105"/>
      <c r="G97" s="105"/>
      <c r="H97" s="105"/>
      <c r="I97" s="105"/>
      <c r="J97" s="106">
        <f>J125</f>
        <v>0</v>
      </c>
      <c r="L97" s="103"/>
    </row>
    <row r="98" spans="2:12" s="9" customFormat="1" ht="19.95" customHeight="1">
      <c r="B98" s="107"/>
      <c r="D98" s="108" t="s">
        <v>1535</v>
      </c>
      <c r="E98" s="109"/>
      <c r="F98" s="109"/>
      <c r="G98" s="109"/>
      <c r="H98" s="109"/>
      <c r="I98" s="109"/>
      <c r="J98" s="110">
        <f>J126</f>
        <v>0</v>
      </c>
      <c r="L98" s="107"/>
    </row>
    <row r="99" spans="2:12" s="9" customFormat="1" ht="19.95" customHeight="1">
      <c r="B99" s="107"/>
      <c r="D99" s="108" t="s">
        <v>1536</v>
      </c>
      <c r="E99" s="109"/>
      <c r="F99" s="109"/>
      <c r="G99" s="109"/>
      <c r="H99" s="109"/>
      <c r="I99" s="109"/>
      <c r="J99" s="110">
        <f>J136</f>
        <v>0</v>
      </c>
      <c r="L99" s="107"/>
    </row>
    <row r="100" spans="2:12" s="9" customFormat="1" ht="19.95" customHeight="1">
      <c r="B100" s="107"/>
      <c r="D100" s="108" t="s">
        <v>1537</v>
      </c>
      <c r="E100" s="109"/>
      <c r="F100" s="109"/>
      <c r="G100" s="109"/>
      <c r="H100" s="109"/>
      <c r="I100" s="109"/>
      <c r="J100" s="110">
        <f>J138</f>
        <v>0</v>
      </c>
      <c r="L100" s="107"/>
    </row>
    <row r="101" spans="2:12" s="9" customFormat="1" ht="19.95" customHeight="1">
      <c r="B101" s="107"/>
      <c r="D101" s="108" t="s">
        <v>1538</v>
      </c>
      <c r="E101" s="109"/>
      <c r="F101" s="109"/>
      <c r="G101" s="109"/>
      <c r="H101" s="109"/>
      <c r="I101" s="109"/>
      <c r="J101" s="110">
        <f>J143</f>
        <v>0</v>
      </c>
      <c r="L101" s="107"/>
    </row>
    <row r="102" spans="2:12" s="9" customFormat="1" ht="19.95" customHeight="1">
      <c r="B102" s="107"/>
      <c r="D102" s="108" t="s">
        <v>1539</v>
      </c>
      <c r="E102" s="109"/>
      <c r="F102" s="109"/>
      <c r="G102" s="109"/>
      <c r="H102" s="109"/>
      <c r="I102" s="109"/>
      <c r="J102" s="110">
        <f>J145</f>
        <v>0</v>
      </c>
      <c r="L102" s="107"/>
    </row>
    <row r="103" spans="2:12" s="9" customFormat="1" ht="19.95" customHeight="1">
      <c r="B103" s="107"/>
      <c r="D103" s="108" t="s">
        <v>1540</v>
      </c>
      <c r="E103" s="109"/>
      <c r="F103" s="109"/>
      <c r="G103" s="109"/>
      <c r="H103" s="109"/>
      <c r="I103" s="109"/>
      <c r="J103" s="110">
        <f>J147</f>
        <v>0</v>
      </c>
      <c r="L103" s="107"/>
    </row>
    <row r="104" spans="2:12" s="9" customFormat="1" ht="19.95" customHeight="1">
      <c r="B104" s="107"/>
      <c r="D104" s="108" t="s">
        <v>1541</v>
      </c>
      <c r="E104" s="109"/>
      <c r="F104" s="109"/>
      <c r="G104" s="109"/>
      <c r="H104" s="109"/>
      <c r="I104" s="109"/>
      <c r="J104" s="110">
        <f>J149</f>
        <v>0</v>
      </c>
      <c r="L104" s="107"/>
    </row>
    <row r="105" spans="2:12" s="1" customFormat="1" ht="21.75" customHeight="1">
      <c r="B105" s="31"/>
      <c r="L105" s="31"/>
    </row>
    <row r="106" spans="2:12" s="1" customFormat="1" ht="6.9" customHeight="1">
      <c r="B106" s="43"/>
      <c r="C106" s="44"/>
      <c r="D106" s="44"/>
      <c r="E106" s="44"/>
      <c r="F106" s="44"/>
      <c r="G106" s="44"/>
      <c r="H106" s="44"/>
      <c r="I106" s="44"/>
      <c r="J106" s="44"/>
      <c r="K106" s="44"/>
      <c r="L106" s="31"/>
    </row>
    <row r="110" spans="2:12" s="1" customFormat="1" ht="6.9" customHeight="1">
      <c r="B110" s="45"/>
      <c r="C110" s="46"/>
      <c r="D110" s="46"/>
      <c r="E110" s="46"/>
      <c r="F110" s="46"/>
      <c r="G110" s="46"/>
      <c r="H110" s="46"/>
      <c r="I110" s="46"/>
      <c r="J110" s="46"/>
      <c r="K110" s="46"/>
      <c r="L110" s="31"/>
    </row>
    <row r="111" spans="2:12" s="1" customFormat="1" ht="24.9" customHeight="1">
      <c r="B111" s="31"/>
      <c r="C111" s="20" t="s">
        <v>129</v>
      </c>
      <c r="L111" s="31"/>
    </row>
    <row r="112" spans="2:12" s="1" customFormat="1" ht="6.9" customHeight="1">
      <c r="B112" s="31"/>
      <c r="L112" s="31"/>
    </row>
    <row r="113" spans="2:12" s="1" customFormat="1" ht="12" customHeight="1">
      <c r="B113" s="31"/>
      <c r="C113" s="26" t="s">
        <v>16</v>
      </c>
      <c r="L113" s="31"/>
    </row>
    <row r="114" spans="2:12" s="1" customFormat="1" ht="16.5" customHeight="1">
      <c r="B114" s="31"/>
      <c r="E114" s="225" t="str">
        <f>E7</f>
        <v>Starobrněnská 7 – oprava uliční fasády a vstupní chodby</v>
      </c>
      <c r="F114" s="226"/>
      <c r="G114" s="226"/>
      <c r="H114" s="226"/>
      <c r="L114" s="31"/>
    </row>
    <row r="115" spans="2:12" s="1" customFormat="1" ht="12" customHeight="1">
      <c r="B115" s="31"/>
      <c r="C115" s="26" t="s">
        <v>98</v>
      </c>
      <c r="L115" s="31"/>
    </row>
    <row r="116" spans="2:12" s="1" customFormat="1" ht="16.5" customHeight="1">
      <c r="B116" s="31"/>
      <c r="E116" s="187" t="str">
        <f>E9</f>
        <v>04 - VRN</v>
      </c>
      <c r="F116" s="227"/>
      <c r="G116" s="227"/>
      <c r="H116" s="227"/>
      <c r="L116" s="31"/>
    </row>
    <row r="117" spans="2:12" s="1" customFormat="1" ht="6.9" customHeight="1">
      <c r="B117" s="31"/>
      <c r="L117" s="31"/>
    </row>
    <row r="118" spans="2:12" s="1" customFormat="1" ht="12" customHeight="1">
      <c r="B118" s="31"/>
      <c r="C118" s="26" t="s">
        <v>20</v>
      </c>
      <c r="F118" s="24" t="str">
        <f>F12</f>
        <v xml:space="preserve">č. p. 289/7; Brno-město [411582]; bytový dům </v>
      </c>
      <c r="I118" s="26" t="s">
        <v>22</v>
      </c>
      <c r="J118" s="51" t="str">
        <f>IF(J12="","",J12)</f>
        <v>20. 12. 2023</v>
      </c>
      <c r="L118" s="31"/>
    </row>
    <row r="119" spans="2:12" s="1" customFormat="1" ht="6.9" customHeight="1">
      <c r="B119" s="31"/>
      <c r="L119" s="31"/>
    </row>
    <row r="120" spans="2:12" s="1" customFormat="1" ht="40.05" customHeight="1">
      <c r="B120" s="31"/>
      <c r="C120" s="26" t="s">
        <v>24</v>
      </c>
      <c r="F120" s="24" t="str">
        <f>E15</f>
        <v>Statutární město Brno, Dominikánské náměstí 196/1</v>
      </c>
      <c r="I120" s="26" t="s">
        <v>31</v>
      </c>
      <c r="J120" s="29" t="str">
        <f>E21</f>
        <v>ARTHEON s.r.o., Kroftova 2619/45, 616 00 Brno</v>
      </c>
      <c r="L120" s="31"/>
    </row>
    <row r="121" spans="2:12" s="1" customFormat="1" ht="15.15" customHeight="1">
      <c r="B121" s="31"/>
      <c r="C121" s="26" t="s">
        <v>29</v>
      </c>
      <c r="F121" s="24" t="str">
        <f>IF(E18="","",E18)</f>
        <v>Vyplň údaj</v>
      </c>
      <c r="I121" s="26" t="s">
        <v>35</v>
      </c>
      <c r="J121" s="29" t="str">
        <f>E24</f>
        <v xml:space="preserve"> </v>
      </c>
      <c r="L121" s="31"/>
    </row>
    <row r="122" spans="2:12" s="1" customFormat="1" ht="10.35" customHeight="1">
      <c r="B122" s="31"/>
      <c r="L122" s="31"/>
    </row>
    <row r="123" spans="2:20" s="10" customFormat="1" ht="29.25" customHeight="1">
      <c r="B123" s="111"/>
      <c r="C123" s="112" t="s">
        <v>130</v>
      </c>
      <c r="D123" s="113" t="s">
        <v>63</v>
      </c>
      <c r="E123" s="113" t="s">
        <v>59</v>
      </c>
      <c r="F123" s="113" t="s">
        <v>60</v>
      </c>
      <c r="G123" s="113" t="s">
        <v>131</v>
      </c>
      <c r="H123" s="113" t="s">
        <v>132</v>
      </c>
      <c r="I123" s="113" t="s">
        <v>133</v>
      </c>
      <c r="J123" s="113" t="s">
        <v>102</v>
      </c>
      <c r="K123" s="114" t="s">
        <v>134</v>
      </c>
      <c r="L123" s="111"/>
      <c r="M123" s="58" t="s">
        <v>1</v>
      </c>
      <c r="N123" s="59" t="s">
        <v>42</v>
      </c>
      <c r="O123" s="59" t="s">
        <v>135</v>
      </c>
      <c r="P123" s="59" t="s">
        <v>136</v>
      </c>
      <c r="Q123" s="59" t="s">
        <v>137</v>
      </c>
      <c r="R123" s="59" t="s">
        <v>138</v>
      </c>
      <c r="S123" s="59" t="s">
        <v>139</v>
      </c>
      <c r="T123" s="60" t="s">
        <v>140</v>
      </c>
    </row>
    <row r="124" spans="2:63" s="1" customFormat="1" ht="22.8" customHeight="1">
      <c r="B124" s="31"/>
      <c r="C124" s="63" t="s">
        <v>141</v>
      </c>
      <c r="J124" s="115">
        <f>BK124</f>
        <v>0</v>
      </c>
      <c r="L124" s="31"/>
      <c r="M124" s="61"/>
      <c r="N124" s="52"/>
      <c r="O124" s="52"/>
      <c r="P124" s="116">
        <f>P125</f>
        <v>0</v>
      </c>
      <c r="Q124" s="52"/>
      <c r="R124" s="116">
        <f>R125</f>
        <v>0</v>
      </c>
      <c r="S124" s="52"/>
      <c r="T124" s="117">
        <f>T125</f>
        <v>0</v>
      </c>
      <c r="AT124" s="16" t="s">
        <v>77</v>
      </c>
      <c r="AU124" s="16" t="s">
        <v>104</v>
      </c>
      <c r="BK124" s="118">
        <f>BK125</f>
        <v>0</v>
      </c>
    </row>
    <row r="125" spans="2:63" s="11" customFormat="1" ht="25.95" customHeight="1">
      <c r="B125" s="119"/>
      <c r="D125" s="120" t="s">
        <v>77</v>
      </c>
      <c r="E125" s="121" t="s">
        <v>95</v>
      </c>
      <c r="F125" s="121" t="s">
        <v>1542</v>
      </c>
      <c r="I125" s="122"/>
      <c r="J125" s="123">
        <f>BK125</f>
        <v>0</v>
      </c>
      <c r="L125" s="119"/>
      <c r="M125" s="124"/>
      <c r="P125" s="125">
        <f>P126+P136+P138+P143+P145+P147+P149</f>
        <v>0</v>
      </c>
      <c r="R125" s="125">
        <f>R126+R136+R138+R143+R145+R147+R149</f>
        <v>0</v>
      </c>
      <c r="T125" s="126">
        <f>T126+T136+T138+T143+T145+T147+T149</f>
        <v>0</v>
      </c>
      <c r="AR125" s="120" t="s">
        <v>176</v>
      </c>
      <c r="AT125" s="127" t="s">
        <v>77</v>
      </c>
      <c r="AU125" s="127" t="s">
        <v>78</v>
      </c>
      <c r="AY125" s="120" t="s">
        <v>144</v>
      </c>
      <c r="BK125" s="128">
        <f>BK126+BK136+BK138+BK143+BK145+BK147+BK149</f>
        <v>0</v>
      </c>
    </row>
    <row r="126" spans="2:63" s="11" customFormat="1" ht="22.8" customHeight="1">
      <c r="B126" s="119"/>
      <c r="D126" s="120" t="s">
        <v>77</v>
      </c>
      <c r="E126" s="129" t="s">
        <v>1543</v>
      </c>
      <c r="F126" s="129" t="s">
        <v>1544</v>
      </c>
      <c r="I126" s="122"/>
      <c r="J126" s="130">
        <f>BK126</f>
        <v>0</v>
      </c>
      <c r="L126" s="119"/>
      <c r="M126" s="124"/>
      <c r="P126" s="125">
        <f>SUM(P127:P135)</f>
        <v>0</v>
      </c>
      <c r="R126" s="125">
        <f>SUM(R127:R135)</f>
        <v>0</v>
      </c>
      <c r="T126" s="126">
        <f>SUM(T127:T135)</f>
        <v>0</v>
      </c>
      <c r="AR126" s="120" t="s">
        <v>176</v>
      </c>
      <c r="AT126" s="127" t="s">
        <v>77</v>
      </c>
      <c r="AU126" s="127" t="s">
        <v>86</v>
      </c>
      <c r="AY126" s="120" t="s">
        <v>144</v>
      </c>
      <c r="BK126" s="128">
        <f>SUM(BK127:BK135)</f>
        <v>0</v>
      </c>
    </row>
    <row r="127" spans="2:65" s="1" customFormat="1" ht="24.15" customHeight="1">
      <c r="B127" s="31"/>
      <c r="C127" s="131" t="s">
        <v>86</v>
      </c>
      <c r="D127" s="131" t="s">
        <v>146</v>
      </c>
      <c r="E127" s="132" t="s">
        <v>1545</v>
      </c>
      <c r="F127" s="133" t="s">
        <v>1546</v>
      </c>
      <c r="G127" s="134" t="s">
        <v>946</v>
      </c>
      <c r="H127" s="135">
        <v>1</v>
      </c>
      <c r="I127" s="136"/>
      <c r="J127" s="137">
        <f>ROUND(I127*H127,2)</f>
        <v>0</v>
      </c>
      <c r="K127" s="133" t="s">
        <v>150</v>
      </c>
      <c r="L127" s="31"/>
      <c r="M127" s="138" t="s">
        <v>1</v>
      </c>
      <c r="N127" s="139" t="s">
        <v>44</v>
      </c>
      <c r="P127" s="140">
        <f>O127*H127</f>
        <v>0</v>
      </c>
      <c r="Q127" s="140">
        <v>0</v>
      </c>
      <c r="R127" s="140">
        <f>Q127*H127</f>
        <v>0</v>
      </c>
      <c r="S127" s="140">
        <v>0</v>
      </c>
      <c r="T127" s="141">
        <f>S127*H127</f>
        <v>0</v>
      </c>
      <c r="AR127" s="142" t="s">
        <v>1547</v>
      </c>
      <c r="AT127" s="142" t="s">
        <v>146</v>
      </c>
      <c r="AU127" s="142" t="s">
        <v>152</v>
      </c>
      <c r="AY127" s="16" t="s">
        <v>144</v>
      </c>
      <c r="BE127" s="143">
        <f>IF(N127="základní",J127,0)</f>
        <v>0</v>
      </c>
      <c r="BF127" s="143">
        <f>IF(N127="snížená",J127,0)</f>
        <v>0</v>
      </c>
      <c r="BG127" s="143">
        <f>IF(N127="zákl. přenesená",J127,0)</f>
        <v>0</v>
      </c>
      <c r="BH127" s="143">
        <f>IF(N127="sníž. přenesená",J127,0)</f>
        <v>0</v>
      </c>
      <c r="BI127" s="143">
        <f>IF(N127="nulová",J127,0)</f>
        <v>0</v>
      </c>
      <c r="BJ127" s="16" t="s">
        <v>152</v>
      </c>
      <c r="BK127" s="143">
        <f>ROUND(I127*H127,2)</f>
        <v>0</v>
      </c>
      <c r="BL127" s="16" t="s">
        <v>1547</v>
      </c>
      <c r="BM127" s="142" t="s">
        <v>1548</v>
      </c>
    </row>
    <row r="128" spans="2:47" s="1" customFormat="1" ht="86.4">
      <c r="B128" s="31"/>
      <c r="D128" s="145" t="s">
        <v>222</v>
      </c>
      <c r="F128" s="165" t="s">
        <v>1549</v>
      </c>
      <c r="I128" s="166"/>
      <c r="L128" s="31"/>
      <c r="M128" s="167"/>
      <c r="T128" s="55"/>
      <c r="AT128" s="16" t="s">
        <v>222</v>
      </c>
      <c r="AU128" s="16" t="s">
        <v>152</v>
      </c>
    </row>
    <row r="129" spans="2:65" s="1" customFormat="1" ht="24.15" customHeight="1">
      <c r="B129" s="31"/>
      <c r="C129" s="131" t="s">
        <v>152</v>
      </c>
      <c r="D129" s="131" t="s">
        <v>146</v>
      </c>
      <c r="E129" s="132" t="s">
        <v>1550</v>
      </c>
      <c r="F129" s="133" t="s">
        <v>1551</v>
      </c>
      <c r="G129" s="134" t="s">
        <v>946</v>
      </c>
      <c r="H129" s="135">
        <v>1</v>
      </c>
      <c r="I129" s="136"/>
      <c r="J129" s="137">
        <f aca="true" t="shared" si="0" ref="J129:J135">ROUND(I129*H129,2)</f>
        <v>0</v>
      </c>
      <c r="K129" s="133" t="s">
        <v>150</v>
      </c>
      <c r="L129" s="31"/>
      <c r="M129" s="138" t="s">
        <v>1</v>
      </c>
      <c r="N129" s="139" t="s">
        <v>44</v>
      </c>
      <c r="P129" s="140">
        <f aca="true" t="shared" si="1" ref="P129:P135">O129*H129</f>
        <v>0</v>
      </c>
      <c r="Q129" s="140">
        <v>0</v>
      </c>
      <c r="R129" s="140">
        <f aca="true" t="shared" si="2" ref="R129:R135">Q129*H129</f>
        <v>0</v>
      </c>
      <c r="S129" s="140">
        <v>0</v>
      </c>
      <c r="T129" s="141">
        <f aca="true" t="shared" si="3" ref="T129:T135">S129*H129</f>
        <v>0</v>
      </c>
      <c r="AR129" s="142" t="s">
        <v>1547</v>
      </c>
      <c r="AT129" s="142" t="s">
        <v>146</v>
      </c>
      <c r="AU129" s="142" t="s">
        <v>152</v>
      </c>
      <c r="AY129" s="16" t="s">
        <v>144</v>
      </c>
      <c r="BE129" s="143">
        <f aca="true" t="shared" si="4" ref="BE129:BE135">IF(N129="základní",J129,0)</f>
        <v>0</v>
      </c>
      <c r="BF129" s="143">
        <f aca="true" t="shared" si="5" ref="BF129:BF135">IF(N129="snížená",J129,0)</f>
        <v>0</v>
      </c>
      <c r="BG129" s="143">
        <f aca="true" t="shared" si="6" ref="BG129:BG135">IF(N129="zákl. přenesená",J129,0)</f>
        <v>0</v>
      </c>
      <c r="BH129" s="143">
        <f aca="true" t="shared" si="7" ref="BH129:BH135">IF(N129="sníž. přenesená",J129,0)</f>
        <v>0</v>
      </c>
      <c r="BI129" s="143">
        <f aca="true" t="shared" si="8" ref="BI129:BI135">IF(N129="nulová",J129,0)</f>
        <v>0</v>
      </c>
      <c r="BJ129" s="16" t="s">
        <v>152</v>
      </c>
      <c r="BK129" s="143">
        <f aca="true" t="shared" si="9" ref="BK129:BK135">ROUND(I129*H129,2)</f>
        <v>0</v>
      </c>
      <c r="BL129" s="16" t="s">
        <v>1547</v>
      </c>
      <c r="BM129" s="142" t="s">
        <v>1552</v>
      </c>
    </row>
    <row r="130" spans="2:65" s="1" customFormat="1" ht="37.8" customHeight="1">
      <c r="B130" s="31"/>
      <c r="C130" s="131" t="s">
        <v>165</v>
      </c>
      <c r="D130" s="131" t="s">
        <v>146</v>
      </c>
      <c r="E130" s="132" t="s">
        <v>1553</v>
      </c>
      <c r="F130" s="133" t="s">
        <v>1554</v>
      </c>
      <c r="G130" s="134" t="s">
        <v>946</v>
      </c>
      <c r="H130" s="135">
        <v>1</v>
      </c>
      <c r="I130" s="136"/>
      <c r="J130" s="137">
        <f t="shared" si="0"/>
        <v>0</v>
      </c>
      <c r="K130" s="133" t="s">
        <v>271</v>
      </c>
      <c r="L130" s="31"/>
      <c r="M130" s="138" t="s">
        <v>1</v>
      </c>
      <c r="N130" s="139" t="s">
        <v>44</v>
      </c>
      <c r="P130" s="140">
        <f t="shared" si="1"/>
        <v>0</v>
      </c>
      <c r="Q130" s="140">
        <v>0</v>
      </c>
      <c r="R130" s="140">
        <f t="shared" si="2"/>
        <v>0</v>
      </c>
      <c r="S130" s="140">
        <v>0</v>
      </c>
      <c r="T130" s="141">
        <f t="shared" si="3"/>
        <v>0</v>
      </c>
      <c r="AR130" s="142" t="s">
        <v>1547</v>
      </c>
      <c r="AT130" s="142" t="s">
        <v>146</v>
      </c>
      <c r="AU130" s="142" t="s">
        <v>152</v>
      </c>
      <c r="AY130" s="16" t="s">
        <v>144</v>
      </c>
      <c r="BE130" s="143">
        <f t="shared" si="4"/>
        <v>0</v>
      </c>
      <c r="BF130" s="143">
        <f t="shared" si="5"/>
        <v>0</v>
      </c>
      <c r="BG130" s="143">
        <f t="shared" si="6"/>
        <v>0</v>
      </c>
      <c r="BH130" s="143">
        <f t="shared" si="7"/>
        <v>0</v>
      </c>
      <c r="BI130" s="143">
        <f t="shared" si="8"/>
        <v>0</v>
      </c>
      <c r="BJ130" s="16" t="s">
        <v>152</v>
      </c>
      <c r="BK130" s="143">
        <f t="shared" si="9"/>
        <v>0</v>
      </c>
      <c r="BL130" s="16" t="s">
        <v>1547</v>
      </c>
      <c r="BM130" s="142" t="s">
        <v>1555</v>
      </c>
    </row>
    <row r="131" spans="2:65" s="1" customFormat="1" ht="49.05" customHeight="1">
      <c r="B131" s="31"/>
      <c r="C131" s="131" t="s">
        <v>151</v>
      </c>
      <c r="D131" s="131" t="s">
        <v>146</v>
      </c>
      <c r="E131" s="132" t="s">
        <v>1556</v>
      </c>
      <c r="F131" s="133" t="s">
        <v>1557</v>
      </c>
      <c r="G131" s="134" t="s">
        <v>946</v>
      </c>
      <c r="H131" s="135">
        <v>1</v>
      </c>
      <c r="I131" s="136"/>
      <c r="J131" s="137">
        <f t="shared" si="0"/>
        <v>0</v>
      </c>
      <c r="K131" s="133" t="s">
        <v>271</v>
      </c>
      <c r="L131" s="31"/>
      <c r="M131" s="138" t="s">
        <v>1</v>
      </c>
      <c r="N131" s="139" t="s">
        <v>44</v>
      </c>
      <c r="P131" s="140">
        <f t="shared" si="1"/>
        <v>0</v>
      </c>
      <c r="Q131" s="140">
        <v>0</v>
      </c>
      <c r="R131" s="140">
        <f t="shared" si="2"/>
        <v>0</v>
      </c>
      <c r="S131" s="140">
        <v>0</v>
      </c>
      <c r="T131" s="141">
        <f t="shared" si="3"/>
        <v>0</v>
      </c>
      <c r="AR131" s="142" t="s">
        <v>1547</v>
      </c>
      <c r="AT131" s="142" t="s">
        <v>146</v>
      </c>
      <c r="AU131" s="142" t="s">
        <v>152</v>
      </c>
      <c r="AY131" s="16" t="s">
        <v>144</v>
      </c>
      <c r="BE131" s="143">
        <f t="shared" si="4"/>
        <v>0</v>
      </c>
      <c r="BF131" s="143">
        <f t="shared" si="5"/>
        <v>0</v>
      </c>
      <c r="BG131" s="143">
        <f t="shared" si="6"/>
        <v>0</v>
      </c>
      <c r="BH131" s="143">
        <f t="shared" si="7"/>
        <v>0</v>
      </c>
      <c r="BI131" s="143">
        <f t="shared" si="8"/>
        <v>0</v>
      </c>
      <c r="BJ131" s="16" t="s">
        <v>152</v>
      </c>
      <c r="BK131" s="143">
        <f t="shared" si="9"/>
        <v>0</v>
      </c>
      <c r="BL131" s="16" t="s">
        <v>1547</v>
      </c>
      <c r="BM131" s="142" t="s">
        <v>1558</v>
      </c>
    </row>
    <row r="132" spans="2:65" s="1" customFormat="1" ht="37.8" customHeight="1">
      <c r="B132" s="31"/>
      <c r="C132" s="131" t="s">
        <v>176</v>
      </c>
      <c r="D132" s="131" t="s">
        <v>146</v>
      </c>
      <c r="E132" s="132" t="s">
        <v>1559</v>
      </c>
      <c r="F132" s="133" t="s">
        <v>1560</v>
      </c>
      <c r="G132" s="134" t="s">
        <v>946</v>
      </c>
      <c r="H132" s="135">
        <v>1</v>
      </c>
      <c r="I132" s="136"/>
      <c r="J132" s="137">
        <f t="shared" si="0"/>
        <v>0</v>
      </c>
      <c r="K132" s="133" t="s">
        <v>271</v>
      </c>
      <c r="L132" s="31"/>
      <c r="M132" s="138" t="s">
        <v>1</v>
      </c>
      <c r="N132" s="139" t="s">
        <v>44</v>
      </c>
      <c r="P132" s="140">
        <f t="shared" si="1"/>
        <v>0</v>
      </c>
      <c r="Q132" s="140">
        <v>0</v>
      </c>
      <c r="R132" s="140">
        <f t="shared" si="2"/>
        <v>0</v>
      </c>
      <c r="S132" s="140">
        <v>0</v>
      </c>
      <c r="T132" s="141">
        <f t="shared" si="3"/>
        <v>0</v>
      </c>
      <c r="AR132" s="142" t="s">
        <v>1547</v>
      </c>
      <c r="AT132" s="142" t="s">
        <v>146</v>
      </c>
      <c r="AU132" s="142" t="s">
        <v>152</v>
      </c>
      <c r="AY132" s="16" t="s">
        <v>144</v>
      </c>
      <c r="BE132" s="143">
        <f t="shared" si="4"/>
        <v>0</v>
      </c>
      <c r="BF132" s="143">
        <f t="shared" si="5"/>
        <v>0</v>
      </c>
      <c r="BG132" s="143">
        <f t="shared" si="6"/>
        <v>0</v>
      </c>
      <c r="BH132" s="143">
        <f t="shared" si="7"/>
        <v>0</v>
      </c>
      <c r="BI132" s="143">
        <f t="shared" si="8"/>
        <v>0</v>
      </c>
      <c r="BJ132" s="16" t="s">
        <v>152</v>
      </c>
      <c r="BK132" s="143">
        <f t="shared" si="9"/>
        <v>0</v>
      </c>
      <c r="BL132" s="16" t="s">
        <v>1547</v>
      </c>
      <c r="BM132" s="142" t="s">
        <v>1561</v>
      </c>
    </row>
    <row r="133" spans="2:65" s="1" customFormat="1" ht="49.05" customHeight="1">
      <c r="B133" s="31"/>
      <c r="C133" s="131" t="s">
        <v>182</v>
      </c>
      <c r="D133" s="131" t="s">
        <v>146</v>
      </c>
      <c r="E133" s="132" t="s">
        <v>1562</v>
      </c>
      <c r="F133" s="133" t="s">
        <v>1563</v>
      </c>
      <c r="G133" s="134" t="s">
        <v>946</v>
      </c>
      <c r="H133" s="135">
        <v>1</v>
      </c>
      <c r="I133" s="136"/>
      <c r="J133" s="137">
        <f t="shared" si="0"/>
        <v>0</v>
      </c>
      <c r="K133" s="133" t="s">
        <v>271</v>
      </c>
      <c r="L133" s="31"/>
      <c r="M133" s="138" t="s">
        <v>1</v>
      </c>
      <c r="N133" s="139" t="s">
        <v>44</v>
      </c>
      <c r="P133" s="140">
        <f t="shared" si="1"/>
        <v>0</v>
      </c>
      <c r="Q133" s="140">
        <v>0</v>
      </c>
      <c r="R133" s="140">
        <f t="shared" si="2"/>
        <v>0</v>
      </c>
      <c r="S133" s="140">
        <v>0</v>
      </c>
      <c r="T133" s="141">
        <f t="shared" si="3"/>
        <v>0</v>
      </c>
      <c r="AR133" s="142" t="s">
        <v>1547</v>
      </c>
      <c r="AT133" s="142" t="s">
        <v>146</v>
      </c>
      <c r="AU133" s="142" t="s">
        <v>152</v>
      </c>
      <c r="AY133" s="16" t="s">
        <v>144</v>
      </c>
      <c r="BE133" s="143">
        <f t="shared" si="4"/>
        <v>0</v>
      </c>
      <c r="BF133" s="143">
        <f t="shared" si="5"/>
        <v>0</v>
      </c>
      <c r="BG133" s="143">
        <f t="shared" si="6"/>
        <v>0</v>
      </c>
      <c r="BH133" s="143">
        <f t="shared" si="7"/>
        <v>0</v>
      </c>
      <c r="BI133" s="143">
        <f t="shared" si="8"/>
        <v>0</v>
      </c>
      <c r="BJ133" s="16" t="s">
        <v>152</v>
      </c>
      <c r="BK133" s="143">
        <f t="shared" si="9"/>
        <v>0</v>
      </c>
      <c r="BL133" s="16" t="s">
        <v>1547</v>
      </c>
      <c r="BM133" s="142" t="s">
        <v>1564</v>
      </c>
    </row>
    <row r="134" spans="2:65" s="1" customFormat="1" ht="55.5" customHeight="1">
      <c r="B134" s="31"/>
      <c r="C134" s="131" t="s">
        <v>186</v>
      </c>
      <c r="D134" s="131" t="s">
        <v>146</v>
      </c>
      <c r="E134" s="132" t="s">
        <v>1565</v>
      </c>
      <c r="F134" s="133" t="s">
        <v>1566</v>
      </c>
      <c r="G134" s="134" t="s">
        <v>946</v>
      </c>
      <c r="H134" s="135">
        <v>1</v>
      </c>
      <c r="I134" s="136"/>
      <c r="J134" s="137">
        <f t="shared" si="0"/>
        <v>0</v>
      </c>
      <c r="K134" s="133" t="s">
        <v>271</v>
      </c>
      <c r="L134" s="31"/>
      <c r="M134" s="138" t="s">
        <v>1</v>
      </c>
      <c r="N134" s="139" t="s">
        <v>44</v>
      </c>
      <c r="P134" s="140">
        <f t="shared" si="1"/>
        <v>0</v>
      </c>
      <c r="Q134" s="140">
        <v>0</v>
      </c>
      <c r="R134" s="140">
        <f t="shared" si="2"/>
        <v>0</v>
      </c>
      <c r="S134" s="140">
        <v>0</v>
      </c>
      <c r="T134" s="141">
        <f t="shared" si="3"/>
        <v>0</v>
      </c>
      <c r="AR134" s="142" t="s">
        <v>1547</v>
      </c>
      <c r="AT134" s="142" t="s">
        <v>146</v>
      </c>
      <c r="AU134" s="142" t="s">
        <v>152</v>
      </c>
      <c r="AY134" s="16" t="s">
        <v>144</v>
      </c>
      <c r="BE134" s="143">
        <f t="shared" si="4"/>
        <v>0</v>
      </c>
      <c r="BF134" s="143">
        <f t="shared" si="5"/>
        <v>0</v>
      </c>
      <c r="BG134" s="143">
        <f t="shared" si="6"/>
        <v>0</v>
      </c>
      <c r="BH134" s="143">
        <f t="shared" si="7"/>
        <v>0</v>
      </c>
      <c r="BI134" s="143">
        <f t="shared" si="8"/>
        <v>0</v>
      </c>
      <c r="BJ134" s="16" t="s">
        <v>152</v>
      </c>
      <c r="BK134" s="143">
        <f t="shared" si="9"/>
        <v>0</v>
      </c>
      <c r="BL134" s="16" t="s">
        <v>1547</v>
      </c>
      <c r="BM134" s="142" t="s">
        <v>1567</v>
      </c>
    </row>
    <row r="135" spans="2:65" s="1" customFormat="1" ht="24.15" customHeight="1">
      <c r="B135" s="31"/>
      <c r="C135" s="131" t="s">
        <v>191</v>
      </c>
      <c r="D135" s="131" t="s">
        <v>146</v>
      </c>
      <c r="E135" s="132" t="s">
        <v>1568</v>
      </c>
      <c r="F135" s="133" t="s">
        <v>1569</v>
      </c>
      <c r="G135" s="134" t="s">
        <v>946</v>
      </c>
      <c r="H135" s="135">
        <v>1</v>
      </c>
      <c r="I135" s="136"/>
      <c r="J135" s="137">
        <f t="shared" si="0"/>
        <v>0</v>
      </c>
      <c r="K135" s="133" t="s">
        <v>150</v>
      </c>
      <c r="L135" s="31"/>
      <c r="M135" s="138" t="s">
        <v>1</v>
      </c>
      <c r="N135" s="139" t="s">
        <v>44</v>
      </c>
      <c r="P135" s="140">
        <f t="shared" si="1"/>
        <v>0</v>
      </c>
      <c r="Q135" s="140">
        <v>0</v>
      </c>
      <c r="R135" s="140">
        <f t="shared" si="2"/>
        <v>0</v>
      </c>
      <c r="S135" s="140">
        <v>0</v>
      </c>
      <c r="T135" s="141">
        <f t="shared" si="3"/>
        <v>0</v>
      </c>
      <c r="AR135" s="142" t="s">
        <v>1547</v>
      </c>
      <c r="AT135" s="142" t="s">
        <v>146</v>
      </c>
      <c r="AU135" s="142" t="s">
        <v>152</v>
      </c>
      <c r="AY135" s="16" t="s">
        <v>144</v>
      </c>
      <c r="BE135" s="143">
        <f t="shared" si="4"/>
        <v>0</v>
      </c>
      <c r="BF135" s="143">
        <f t="shared" si="5"/>
        <v>0</v>
      </c>
      <c r="BG135" s="143">
        <f t="shared" si="6"/>
        <v>0</v>
      </c>
      <c r="BH135" s="143">
        <f t="shared" si="7"/>
        <v>0</v>
      </c>
      <c r="BI135" s="143">
        <f t="shared" si="8"/>
        <v>0</v>
      </c>
      <c r="BJ135" s="16" t="s">
        <v>152</v>
      </c>
      <c r="BK135" s="143">
        <f t="shared" si="9"/>
        <v>0</v>
      </c>
      <c r="BL135" s="16" t="s">
        <v>1547</v>
      </c>
      <c r="BM135" s="142" t="s">
        <v>1570</v>
      </c>
    </row>
    <row r="136" spans="2:63" s="11" customFormat="1" ht="22.8" customHeight="1">
      <c r="B136" s="119"/>
      <c r="D136" s="120" t="s">
        <v>77</v>
      </c>
      <c r="E136" s="129" t="s">
        <v>1571</v>
      </c>
      <c r="F136" s="129" t="s">
        <v>1572</v>
      </c>
      <c r="I136" s="122"/>
      <c r="J136" s="130">
        <f>BK136</f>
        <v>0</v>
      </c>
      <c r="L136" s="119"/>
      <c r="M136" s="124"/>
      <c r="P136" s="125">
        <f>P137</f>
        <v>0</v>
      </c>
      <c r="R136" s="125">
        <f>R137</f>
        <v>0</v>
      </c>
      <c r="T136" s="126">
        <f>T137</f>
        <v>0</v>
      </c>
      <c r="AR136" s="120" t="s">
        <v>176</v>
      </c>
      <c r="AT136" s="127" t="s">
        <v>77</v>
      </c>
      <c r="AU136" s="127" t="s">
        <v>86</v>
      </c>
      <c r="AY136" s="120" t="s">
        <v>144</v>
      </c>
      <c r="BK136" s="128">
        <f>BK137</f>
        <v>0</v>
      </c>
    </row>
    <row r="137" spans="2:65" s="1" customFormat="1" ht="16.5" customHeight="1">
      <c r="B137" s="31"/>
      <c r="C137" s="131" t="s">
        <v>198</v>
      </c>
      <c r="D137" s="131" t="s">
        <v>146</v>
      </c>
      <c r="E137" s="132" t="s">
        <v>1573</v>
      </c>
      <c r="F137" s="133" t="s">
        <v>1574</v>
      </c>
      <c r="G137" s="134" t="s">
        <v>946</v>
      </c>
      <c r="H137" s="135">
        <v>1</v>
      </c>
      <c r="I137" s="136"/>
      <c r="J137" s="137">
        <f>ROUND(I137*H137,2)</f>
        <v>0</v>
      </c>
      <c r="K137" s="133" t="s">
        <v>150</v>
      </c>
      <c r="L137" s="31"/>
      <c r="M137" s="138" t="s">
        <v>1</v>
      </c>
      <c r="N137" s="139" t="s">
        <v>44</v>
      </c>
      <c r="P137" s="140">
        <f>O137*H137</f>
        <v>0</v>
      </c>
      <c r="Q137" s="140">
        <v>0</v>
      </c>
      <c r="R137" s="140">
        <f>Q137*H137</f>
        <v>0</v>
      </c>
      <c r="S137" s="140">
        <v>0</v>
      </c>
      <c r="T137" s="141">
        <f>S137*H137</f>
        <v>0</v>
      </c>
      <c r="AR137" s="142" t="s">
        <v>1547</v>
      </c>
      <c r="AT137" s="142" t="s">
        <v>146</v>
      </c>
      <c r="AU137" s="142" t="s">
        <v>152</v>
      </c>
      <c r="AY137" s="16" t="s">
        <v>144</v>
      </c>
      <c r="BE137" s="143">
        <f>IF(N137="základní",J137,0)</f>
        <v>0</v>
      </c>
      <c r="BF137" s="143">
        <f>IF(N137="snížená",J137,0)</f>
        <v>0</v>
      </c>
      <c r="BG137" s="143">
        <f>IF(N137="zákl. přenesená",J137,0)</f>
        <v>0</v>
      </c>
      <c r="BH137" s="143">
        <f>IF(N137="sníž. přenesená",J137,0)</f>
        <v>0</v>
      </c>
      <c r="BI137" s="143">
        <f>IF(N137="nulová",J137,0)</f>
        <v>0</v>
      </c>
      <c r="BJ137" s="16" t="s">
        <v>152</v>
      </c>
      <c r="BK137" s="143">
        <f>ROUND(I137*H137,2)</f>
        <v>0</v>
      </c>
      <c r="BL137" s="16" t="s">
        <v>1547</v>
      </c>
      <c r="BM137" s="142" t="s">
        <v>1575</v>
      </c>
    </row>
    <row r="138" spans="2:63" s="11" customFormat="1" ht="22.8" customHeight="1">
      <c r="B138" s="119"/>
      <c r="D138" s="120" t="s">
        <v>77</v>
      </c>
      <c r="E138" s="129" t="s">
        <v>1576</v>
      </c>
      <c r="F138" s="129" t="s">
        <v>1577</v>
      </c>
      <c r="I138" s="122"/>
      <c r="J138" s="130">
        <f>BK138</f>
        <v>0</v>
      </c>
      <c r="L138" s="119"/>
      <c r="M138" s="124"/>
      <c r="P138" s="125">
        <f>SUM(P139:P142)</f>
        <v>0</v>
      </c>
      <c r="R138" s="125">
        <f>SUM(R139:R142)</f>
        <v>0</v>
      </c>
      <c r="T138" s="126">
        <f>SUM(T139:T142)</f>
        <v>0</v>
      </c>
      <c r="AR138" s="120" t="s">
        <v>176</v>
      </c>
      <c r="AT138" s="127" t="s">
        <v>77</v>
      </c>
      <c r="AU138" s="127" t="s">
        <v>86</v>
      </c>
      <c r="AY138" s="120" t="s">
        <v>144</v>
      </c>
      <c r="BK138" s="128">
        <f>SUM(BK139:BK142)</f>
        <v>0</v>
      </c>
    </row>
    <row r="139" spans="2:65" s="1" customFormat="1" ht="16.5" customHeight="1">
      <c r="B139" s="31"/>
      <c r="C139" s="131" t="s">
        <v>203</v>
      </c>
      <c r="D139" s="131" t="s">
        <v>146</v>
      </c>
      <c r="E139" s="132" t="s">
        <v>1578</v>
      </c>
      <c r="F139" s="133" t="s">
        <v>1577</v>
      </c>
      <c r="G139" s="134" t="s">
        <v>946</v>
      </c>
      <c r="H139" s="135">
        <v>1</v>
      </c>
      <c r="I139" s="136"/>
      <c r="J139" s="137">
        <f>ROUND(I139*H139,2)</f>
        <v>0</v>
      </c>
      <c r="K139" s="133" t="s">
        <v>150</v>
      </c>
      <c r="L139" s="31"/>
      <c r="M139" s="138" t="s">
        <v>1</v>
      </c>
      <c r="N139" s="139" t="s">
        <v>44</v>
      </c>
      <c r="P139" s="140">
        <f>O139*H139</f>
        <v>0</v>
      </c>
      <c r="Q139" s="140">
        <v>0</v>
      </c>
      <c r="R139" s="140">
        <f>Q139*H139</f>
        <v>0</v>
      </c>
      <c r="S139" s="140">
        <v>0</v>
      </c>
      <c r="T139" s="141">
        <f>S139*H139</f>
        <v>0</v>
      </c>
      <c r="AR139" s="142" t="s">
        <v>1547</v>
      </c>
      <c r="AT139" s="142" t="s">
        <v>146</v>
      </c>
      <c r="AU139" s="142" t="s">
        <v>152</v>
      </c>
      <c r="AY139" s="16" t="s">
        <v>144</v>
      </c>
      <c r="BE139" s="143">
        <f>IF(N139="základní",J139,0)</f>
        <v>0</v>
      </c>
      <c r="BF139" s="143">
        <f>IF(N139="snížená",J139,0)</f>
        <v>0</v>
      </c>
      <c r="BG139" s="143">
        <f>IF(N139="zákl. přenesená",J139,0)</f>
        <v>0</v>
      </c>
      <c r="BH139" s="143">
        <f>IF(N139="sníž. přenesená",J139,0)</f>
        <v>0</v>
      </c>
      <c r="BI139" s="143">
        <f>IF(N139="nulová",J139,0)</f>
        <v>0</v>
      </c>
      <c r="BJ139" s="16" t="s">
        <v>152</v>
      </c>
      <c r="BK139" s="143">
        <f>ROUND(I139*H139,2)</f>
        <v>0</v>
      </c>
      <c r="BL139" s="16" t="s">
        <v>1547</v>
      </c>
      <c r="BM139" s="142" t="s">
        <v>1579</v>
      </c>
    </row>
    <row r="140" spans="2:65" s="1" customFormat="1" ht="16.5" customHeight="1">
      <c r="B140" s="31"/>
      <c r="C140" s="131" t="s">
        <v>211</v>
      </c>
      <c r="D140" s="131" t="s">
        <v>146</v>
      </c>
      <c r="E140" s="132" t="s">
        <v>1580</v>
      </c>
      <c r="F140" s="133" t="s">
        <v>1581</v>
      </c>
      <c r="G140" s="134" t="s">
        <v>946</v>
      </c>
      <c r="H140" s="135">
        <v>1</v>
      </c>
      <c r="I140" s="136"/>
      <c r="J140" s="137">
        <f>ROUND(I140*H140,2)</f>
        <v>0</v>
      </c>
      <c r="K140" s="133" t="s">
        <v>150</v>
      </c>
      <c r="L140" s="31"/>
      <c r="M140" s="138" t="s">
        <v>1</v>
      </c>
      <c r="N140" s="139" t="s">
        <v>44</v>
      </c>
      <c r="P140" s="140">
        <f>O140*H140</f>
        <v>0</v>
      </c>
      <c r="Q140" s="140">
        <v>0</v>
      </c>
      <c r="R140" s="140">
        <f>Q140*H140</f>
        <v>0</v>
      </c>
      <c r="S140" s="140">
        <v>0</v>
      </c>
      <c r="T140" s="141">
        <f>S140*H140</f>
        <v>0</v>
      </c>
      <c r="AR140" s="142" t="s">
        <v>1547</v>
      </c>
      <c r="AT140" s="142" t="s">
        <v>146</v>
      </c>
      <c r="AU140" s="142" t="s">
        <v>152</v>
      </c>
      <c r="AY140" s="16" t="s">
        <v>144</v>
      </c>
      <c r="BE140" s="143">
        <f>IF(N140="základní",J140,0)</f>
        <v>0</v>
      </c>
      <c r="BF140" s="143">
        <f>IF(N140="snížená",J140,0)</f>
        <v>0</v>
      </c>
      <c r="BG140" s="143">
        <f>IF(N140="zákl. přenesená",J140,0)</f>
        <v>0</v>
      </c>
      <c r="BH140" s="143">
        <f>IF(N140="sníž. přenesená",J140,0)</f>
        <v>0</v>
      </c>
      <c r="BI140" s="143">
        <f>IF(N140="nulová",J140,0)</f>
        <v>0</v>
      </c>
      <c r="BJ140" s="16" t="s">
        <v>152</v>
      </c>
      <c r="BK140" s="143">
        <f>ROUND(I140*H140,2)</f>
        <v>0</v>
      </c>
      <c r="BL140" s="16" t="s">
        <v>1547</v>
      </c>
      <c r="BM140" s="142" t="s">
        <v>1582</v>
      </c>
    </row>
    <row r="141" spans="2:65" s="1" customFormat="1" ht="24.15" customHeight="1">
      <c r="B141" s="31"/>
      <c r="C141" s="131" t="s">
        <v>218</v>
      </c>
      <c r="D141" s="131" t="s">
        <v>146</v>
      </c>
      <c r="E141" s="132" t="s">
        <v>1583</v>
      </c>
      <c r="F141" s="133" t="s">
        <v>1584</v>
      </c>
      <c r="G141" s="134" t="s">
        <v>946</v>
      </c>
      <c r="H141" s="135">
        <v>1</v>
      </c>
      <c r="I141" s="136"/>
      <c r="J141" s="137">
        <f>ROUND(I141*H141,2)</f>
        <v>0</v>
      </c>
      <c r="K141" s="133" t="s">
        <v>271</v>
      </c>
      <c r="L141" s="31"/>
      <c r="M141" s="138" t="s">
        <v>1</v>
      </c>
      <c r="N141" s="139" t="s">
        <v>44</v>
      </c>
      <c r="P141" s="140">
        <f>O141*H141</f>
        <v>0</v>
      </c>
      <c r="Q141" s="140">
        <v>0</v>
      </c>
      <c r="R141" s="140">
        <f>Q141*H141</f>
        <v>0</v>
      </c>
      <c r="S141" s="140">
        <v>0</v>
      </c>
      <c r="T141" s="141">
        <f>S141*H141</f>
        <v>0</v>
      </c>
      <c r="AR141" s="142" t="s">
        <v>1547</v>
      </c>
      <c r="AT141" s="142" t="s">
        <v>146</v>
      </c>
      <c r="AU141" s="142" t="s">
        <v>152</v>
      </c>
      <c r="AY141" s="16" t="s">
        <v>144</v>
      </c>
      <c r="BE141" s="143">
        <f>IF(N141="základní",J141,0)</f>
        <v>0</v>
      </c>
      <c r="BF141" s="143">
        <f>IF(N141="snížená",J141,0)</f>
        <v>0</v>
      </c>
      <c r="BG141" s="143">
        <f>IF(N141="zákl. přenesená",J141,0)</f>
        <v>0</v>
      </c>
      <c r="BH141" s="143">
        <f>IF(N141="sníž. přenesená",J141,0)</f>
        <v>0</v>
      </c>
      <c r="BI141" s="143">
        <f>IF(N141="nulová",J141,0)</f>
        <v>0</v>
      </c>
      <c r="BJ141" s="16" t="s">
        <v>152</v>
      </c>
      <c r="BK141" s="143">
        <f>ROUND(I141*H141,2)</f>
        <v>0</v>
      </c>
      <c r="BL141" s="16" t="s">
        <v>1547</v>
      </c>
      <c r="BM141" s="142" t="s">
        <v>1585</v>
      </c>
    </row>
    <row r="142" spans="2:65" s="1" customFormat="1" ht="37.8" customHeight="1">
      <c r="B142" s="31"/>
      <c r="C142" s="131" t="s">
        <v>225</v>
      </c>
      <c r="D142" s="131" t="s">
        <v>146</v>
      </c>
      <c r="E142" s="132" t="s">
        <v>1586</v>
      </c>
      <c r="F142" s="133" t="s">
        <v>1587</v>
      </c>
      <c r="G142" s="134" t="s">
        <v>946</v>
      </c>
      <c r="H142" s="135">
        <v>1</v>
      </c>
      <c r="I142" s="136"/>
      <c r="J142" s="137">
        <f>ROUND(I142*H142,2)</f>
        <v>0</v>
      </c>
      <c r="K142" s="133" t="s">
        <v>150</v>
      </c>
      <c r="L142" s="31"/>
      <c r="M142" s="138" t="s">
        <v>1</v>
      </c>
      <c r="N142" s="139" t="s">
        <v>44</v>
      </c>
      <c r="P142" s="140">
        <f>O142*H142</f>
        <v>0</v>
      </c>
      <c r="Q142" s="140">
        <v>0</v>
      </c>
      <c r="R142" s="140">
        <f>Q142*H142</f>
        <v>0</v>
      </c>
      <c r="S142" s="140">
        <v>0</v>
      </c>
      <c r="T142" s="141">
        <f>S142*H142</f>
        <v>0</v>
      </c>
      <c r="AR142" s="142" t="s">
        <v>1547</v>
      </c>
      <c r="AT142" s="142" t="s">
        <v>146</v>
      </c>
      <c r="AU142" s="142" t="s">
        <v>152</v>
      </c>
      <c r="AY142" s="16" t="s">
        <v>144</v>
      </c>
      <c r="BE142" s="143">
        <f>IF(N142="základní",J142,0)</f>
        <v>0</v>
      </c>
      <c r="BF142" s="143">
        <f>IF(N142="snížená",J142,0)</f>
        <v>0</v>
      </c>
      <c r="BG142" s="143">
        <f>IF(N142="zákl. přenesená",J142,0)</f>
        <v>0</v>
      </c>
      <c r="BH142" s="143">
        <f>IF(N142="sníž. přenesená",J142,0)</f>
        <v>0</v>
      </c>
      <c r="BI142" s="143">
        <f>IF(N142="nulová",J142,0)</f>
        <v>0</v>
      </c>
      <c r="BJ142" s="16" t="s">
        <v>152</v>
      </c>
      <c r="BK142" s="143">
        <f>ROUND(I142*H142,2)</f>
        <v>0</v>
      </c>
      <c r="BL142" s="16" t="s">
        <v>1547</v>
      </c>
      <c r="BM142" s="142" t="s">
        <v>1588</v>
      </c>
    </row>
    <row r="143" spans="2:63" s="11" customFormat="1" ht="22.8" customHeight="1">
      <c r="B143" s="119"/>
      <c r="D143" s="120" t="s">
        <v>77</v>
      </c>
      <c r="E143" s="129" t="s">
        <v>1589</v>
      </c>
      <c r="F143" s="129" t="s">
        <v>1590</v>
      </c>
      <c r="I143" s="122"/>
      <c r="J143" s="130">
        <f>BK143</f>
        <v>0</v>
      </c>
      <c r="L143" s="119"/>
      <c r="M143" s="124"/>
      <c r="P143" s="125">
        <f>P144</f>
        <v>0</v>
      </c>
      <c r="R143" s="125">
        <f>R144</f>
        <v>0</v>
      </c>
      <c r="T143" s="126">
        <f>T144</f>
        <v>0</v>
      </c>
      <c r="AR143" s="120" t="s">
        <v>176</v>
      </c>
      <c r="AT143" s="127" t="s">
        <v>77</v>
      </c>
      <c r="AU143" s="127" t="s">
        <v>86</v>
      </c>
      <c r="AY143" s="120" t="s">
        <v>144</v>
      </c>
      <c r="BK143" s="128">
        <f>BK144</f>
        <v>0</v>
      </c>
    </row>
    <row r="144" spans="2:65" s="1" customFormat="1" ht="33" customHeight="1">
      <c r="B144" s="31"/>
      <c r="C144" s="131" t="s">
        <v>229</v>
      </c>
      <c r="D144" s="131" t="s">
        <v>146</v>
      </c>
      <c r="E144" s="132" t="s">
        <v>1591</v>
      </c>
      <c r="F144" s="133" t="s">
        <v>1592</v>
      </c>
      <c r="G144" s="134" t="s">
        <v>946</v>
      </c>
      <c r="H144" s="135">
        <v>1</v>
      </c>
      <c r="I144" s="136"/>
      <c r="J144" s="137">
        <f>ROUND(I144*H144,2)</f>
        <v>0</v>
      </c>
      <c r="K144" s="133" t="s">
        <v>150</v>
      </c>
      <c r="L144" s="31"/>
      <c r="M144" s="138" t="s">
        <v>1</v>
      </c>
      <c r="N144" s="139" t="s">
        <v>44</v>
      </c>
      <c r="P144" s="140">
        <f>O144*H144</f>
        <v>0</v>
      </c>
      <c r="Q144" s="140">
        <v>0</v>
      </c>
      <c r="R144" s="140">
        <f>Q144*H144</f>
        <v>0</v>
      </c>
      <c r="S144" s="140">
        <v>0</v>
      </c>
      <c r="T144" s="141">
        <f>S144*H144</f>
        <v>0</v>
      </c>
      <c r="AR144" s="142" t="s">
        <v>1547</v>
      </c>
      <c r="AT144" s="142" t="s">
        <v>146</v>
      </c>
      <c r="AU144" s="142" t="s">
        <v>152</v>
      </c>
      <c r="AY144" s="16" t="s">
        <v>144</v>
      </c>
      <c r="BE144" s="143">
        <f>IF(N144="základní",J144,0)</f>
        <v>0</v>
      </c>
      <c r="BF144" s="143">
        <f>IF(N144="snížená",J144,0)</f>
        <v>0</v>
      </c>
      <c r="BG144" s="143">
        <f>IF(N144="zákl. přenesená",J144,0)</f>
        <v>0</v>
      </c>
      <c r="BH144" s="143">
        <f>IF(N144="sníž. přenesená",J144,0)</f>
        <v>0</v>
      </c>
      <c r="BI144" s="143">
        <f>IF(N144="nulová",J144,0)</f>
        <v>0</v>
      </c>
      <c r="BJ144" s="16" t="s">
        <v>152</v>
      </c>
      <c r="BK144" s="143">
        <f>ROUND(I144*H144,2)</f>
        <v>0</v>
      </c>
      <c r="BL144" s="16" t="s">
        <v>1547</v>
      </c>
      <c r="BM144" s="142" t="s">
        <v>1593</v>
      </c>
    </row>
    <row r="145" spans="2:63" s="11" customFormat="1" ht="22.8" customHeight="1">
      <c r="B145" s="119"/>
      <c r="D145" s="120" t="s">
        <v>77</v>
      </c>
      <c r="E145" s="129" t="s">
        <v>1594</v>
      </c>
      <c r="F145" s="129" t="s">
        <v>1595</v>
      </c>
      <c r="I145" s="122"/>
      <c r="J145" s="130">
        <f>BK145</f>
        <v>0</v>
      </c>
      <c r="L145" s="119"/>
      <c r="M145" s="124"/>
      <c r="P145" s="125">
        <f>P146</f>
        <v>0</v>
      </c>
      <c r="R145" s="125">
        <f>R146</f>
        <v>0</v>
      </c>
      <c r="T145" s="126">
        <f>T146</f>
        <v>0</v>
      </c>
      <c r="AR145" s="120" t="s">
        <v>176</v>
      </c>
      <c r="AT145" s="127" t="s">
        <v>77</v>
      </c>
      <c r="AU145" s="127" t="s">
        <v>86</v>
      </c>
      <c r="AY145" s="120" t="s">
        <v>144</v>
      </c>
      <c r="BK145" s="128">
        <f>BK146</f>
        <v>0</v>
      </c>
    </row>
    <row r="146" spans="2:65" s="1" customFormat="1" ht="16.5" customHeight="1">
      <c r="B146" s="31"/>
      <c r="C146" s="131" t="s">
        <v>8</v>
      </c>
      <c r="D146" s="131" t="s">
        <v>146</v>
      </c>
      <c r="E146" s="132" t="s">
        <v>1596</v>
      </c>
      <c r="F146" s="133" t="s">
        <v>1597</v>
      </c>
      <c r="G146" s="134" t="s">
        <v>946</v>
      </c>
      <c r="H146" s="135">
        <v>1</v>
      </c>
      <c r="I146" s="136"/>
      <c r="J146" s="137">
        <f>ROUND(I146*H146,2)</f>
        <v>0</v>
      </c>
      <c r="K146" s="133" t="s">
        <v>150</v>
      </c>
      <c r="L146" s="31"/>
      <c r="M146" s="138" t="s">
        <v>1</v>
      </c>
      <c r="N146" s="139" t="s">
        <v>44</v>
      </c>
      <c r="P146" s="140">
        <f>O146*H146</f>
        <v>0</v>
      </c>
      <c r="Q146" s="140">
        <v>0</v>
      </c>
      <c r="R146" s="140">
        <f>Q146*H146</f>
        <v>0</v>
      </c>
      <c r="S146" s="140">
        <v>0</v>
      </c>
      <c r="T146" s="141">
        <f>S146*H146</f>
        <v>0</v>
      </c>
      <c r="AR146" s="142" t="s">
        <v>1547</v>
      </c>
      <c r="AT146" s="142" t="s">
        <v>146</v>
      </c>
      <c r="AU146" s="142" t="s">
        <v>152</v>
      </c>
      <c r="AY146" s="16" t="s">
        <v>144</v>
      </c>
      <c r="BE146" s="143">
        <f>IF(N146="základní",J146,0)</f>
        <v>0</v>
      </c>
      <c r="BF146" s="143">
        <f>IF(N146="snížená",J146,0)</f>
        <v>0</v>
      </c>
      <c r="BG146" s="143">
        <f>IF(N146="zákl. přenesená",J146,0)</f>
        <v>0</v>
      </c>
      <c r="BH146" s="143">
        <f>IF(N146="sníž. přenesená",J146,0)</f>
        <v>0</v>
      </c>
      <c r="BI146" s="143">
        <f>IF(N146="nulová",J146,0)</f>
        <v>0</v>
      </c>
      <c r="BJ146" s="16" t="s">
        <v>152</v>
      </c>
      <c r="BK146" s="143">
        <f>ROUND(I146*H146,2)</f>
        <v>0</v>
      </c>
      <c r="BL146" s="16" t="s">
        <v>1547</v>
      </c>
      <c r="BM146" s="142" t="s">
        <v>1598</v>
      </c>
    </row>
    <row r="147" spans="2:63" s="11" customFormat="1" ht="22.8" customHeight="1">
      <c r="B147" s="119"/>
      <c r="D147" s="120" t="s">
        <v>77</v>
      </c>
      <c r="E147" s="129" t="s">
        <v>1599</v>
      </c>
      <c r="F147" s="129" t="s">
        <v>1600</v>
      </c>
      <c r="I147" s="122"/>
      <c r="J147" s="130">
        <f>BK147</f>
        <v>0</v>
      </c>
      <c r="L147" s="119"/>
      <c r="M147" s="124"/>
      <c r="P147" s="125">
        <f>P148</f>
        <v>0</v>
      </c>
      <c r="R147" s="125">
        <f>R148</f>
        <v>0</v>
      </c>
      <c r="T147" s="126">
        <f>T148</f>
        <v>0</v>
      </c>
      <c r="AR147" s="120" t="s">
        <v>176</v>
      </c>
      <c r="AT147" s="127" t="s">
        <v>77</v>
      </c>
      <c r="AU147" s="127" t="s">
        <v>86</v>
      </c>
      <c r="AY147" s="120" t="s">
        <v>144</v>
      </c>
      <c r="BK147" s="128">
        <f>BK148</f>
        <v>0</v>
      </c>
    </row>
    <row r="148" spans="2:65" s="1" customFormat="1" ht="16.5" customHeight="1">
      <c r="B148" s="31"/>
      <c r="C148" s="131" t="s">
        <v>240</v>
      </c>
      <c r="D148" s="131" t="s">
        <v>146</v>
      </c>
      <c r="E148" s="132" t="s">
        <v>1601</v>
      </c>
      <c r="F148" s="133" t="s">
        <v>1600</v>
      </c>
      <c r="G148" s="134" t="s">
        <v>946</v>
      </c>
      <c r="H148" s="135">
        <v>1</v>
      </c>
      <c r="I148" s="136"/>
      <c r="J148" s="137">
        <f>ROUND(I148*H148,2)</f>
        <v>0</v>
      </c>
      <c r="K148" s="133" t="s">
        <v>150</v>
      </c>
      <c r="L148" s="31"/>
      <c r="M148" s="138" t="s">
        <v>1</v>
      </c>
      <c r="N148" s="139" t="s">
        <v>44</v>
      </c>
      <c r="P148" s="140">
        <f>O148*H148</f>
        <v>0</v>
      </c>
      <c r="Q148" s="140">
        <v>0</v>
      </c>
      <c r="R148" s="140">
        <f>Q148*H148</f>
        <v>0</v>
      </c>
      <c r="S148" s="140">
        <v>0</v>
      </c>
      <c r="T148" s="141">
        <f>S148*H148</f>
        <v>0</v>
      </c>
      <c r="AR148" s="142" t="s">
        <v>1547</v>
      </c>
      <c r="AT148" s="142" t="s">
        <v>146</v>
      </c>
      <c r="AU148" s="142" t="s">
        <v>152</v>
      </c>
      <c r="AY148" s="16" t="s">
        <v>144</v>
      </c>
      <c r="BE148" s="143">
        <f>IF(N148="základní",J148,0)</f>
        <v>0</v>
      </c>
      <c r="BF148" s="143">
        <f>IF(N148="snížená",J148,0)</f>
        <v>0</v>
      </c>
      <c r="BG148" s="143">
        <f>IF(N148="zákl. přenesená",J148,0)</f>
        <v>0</v>
      </c>
      <c r="BH148" s="143">
        <f>IF(N148="sníž. přenesená",J148,0)</f>
        <v>0</v>
      </c>
      <c r="BI148" s="143">
        <f>IF(N148="nulová",J148,0)</f>
        <v>0</v>
      </c>
      <c r="BJ148" s="16" t="s">
        <v>152</v>
      </c>
      <c r="BK148" s="143">
        <f>ROUND(I148*H148,2)</f>
        <v>0</v>
      </c>
      <c r="BL148" s="16" t="s">
        <v>1547</v>
      </c>
      <c r="BM148" s="142" t="s">
        <v>1602</v>
      </c>
    </row>
    <row r="149" spans="2:63" s="11" customFormat="1" ht="22.8" customHeight="1">
      <c r="B149" s="119"/>
      <c r="D149" s="120" t="s">
        <v>77</v>
      </c>
      <c r="E149" s="129" t="s">
        <v>1603</v>
      </c>
      <c r="F149" s="129" t="s">
        <v>1604</v>
      </c>
      <c r="I149" s="122"/>
      <c r="J149" s="130">
        <f>BK149</f>
        <v>0</v>
      </c>
      <c r="L149" s="119"/>
      <c r="M149" s="124"/>
      <c r="P149" s="125">
        <f>SUM(P150:P166)</f>
        <v>0</v>
      </c>
      <c r="R149" s="125">
        <f>SUM(R150:R166)</f>
        <v>0</v>
      </c>
      <c r="T149" s="126">
        <f>SUM(T150:T166)</f>
        <v>0</v>
      </c>
      <c r="AR149" s="120" t="s">
        <v>176</v>
      </c>
      <c r="AT149" s="127" t="s">
        <v>77</v>
      </c>
      <c r="AU149" s="127" t="s">
        <v>86</v>
      </c>
      <c r="AY149" s="120" t="s">
        <v>144</v>
      </c>
      <c r="BK149" s="128">
        <f>SUM(BK150:BK166)</f>
        <v>0</v>
      </c>
    </row>
    <row r="150" spans="2:65" s="1" customFormat="1" ht="16.5" customHeight="1">
      <c r="B150" s="31"/>
      <c r="C150" s="131" t="s">
        <v>244</v>
      </c>
      <c r="D150" s="131" t="s">
        <v>146</v>
      </c>
      <c r="E150" s="132" t="s">
        <v>1605</v>
      </c>
      <c r="F150" s="133" t="s">
        <v>1606</v>
      </c>
      <c r="G150" s="134" t="s">
        <v>946</v>
      </c>
      <c r="H150" s="135">
        <v>1</v>
      </c>
      <c r="I150" s="136"/>
      <c r="J150" s="137">
        <f aca="true" t="shared" si="10" ref="J150:J158">ROUND(I150*H150,2)</f>
        <v>0</v>
      </c>
      <c r="K150" s="133" t="s">
        <v>150</v>
      </c>
      <c r="L150" s="31"/>
      <c r="M150" s="138" t="s">
        <v>1</v>
      </c>
      <c r="N150" s="139" t="s">
        <v>44</v>
      </c>
      <c r="P150" s="140">
        <f aca="true" t="shared" si="11" ref="P150:P158">O150*H150</f>
        <v>0</v>
      </c>
      <c r="Q150" s="140">
        <v>0</v>
      </c>
      <c r="R150" s="140">
        <f aca="true" t="shared" si="12" ref="R150:R158">Q150*H150</f>
        <v>0</v>
      </c>
      <c r="S150" s="140">
        <v>0</v>
      </c>
      <c r="T150" s="141">
        <f aca="true" t="shared" si="13" ref="T150:T158">S150*H150</f>
        <v>0</v>
      </c>
      <c r="AR150" s="142" t="s">
        <v>1547</v>
      </c>
      <c r="AT150" s="142" t="s">
        <v>146</v>
      </c>
      <c r="AU150" s="142" t="s">
        <v>152</v>
      </c>
      <c r="AY150" s="16" t="s">
        <v>144</v>
      </c>
      <c r="BE150" s="143">
        <f aca="true" t="shared" si="14" ref="BE150:BE158">IF(N150="základní",J150,0)</f>
        <v>0</v>
      </c>
      <c r="BF150" s="143">
        <f aca="true" t="shared" si="15" ref="BF150:BF158">IF(N150="snížená",J150,0)</f>
        <v>0</v>
      </c>
      <c r="BG150" s="143">
        <f aca="true" t="shared" si="16" ref="BG150:BG158">IF(N150="zákl. přenesená",J150,0)</f>
        <v>0</v>
      </c>
      <c r="BH150" s="143">
        <f aca="true" t="shared" si="17" ref="BH150:BH158">IF(N150="sníž. přenesená",J150,0)</f>
        <v>0</v>
      </c>
      <c r="BI150" s="143">
        <f aca="true" t="shared" si="18" ref="BI150:BI158">IF(N150="nulová",J150,0)</f>
        <v>0</v>
      </c>
      <c r="BJ150" s="16" t="s">
        <v>152</v>
      </c>
      <c r="BK150" s="143">
        <f aca="true" t="shared" si="19" ref="BK150:BK158">ROUND(I150*H150,2)</f>
        <v>0</v>
      </c>
      <c r="BL150" s="16" t="s">
        <v>1547</v>
      </c>
      <c r="BM150" s="142" t="s">
        <v>1607</v>
      </c>
    </row>
    <row r="151" spans="2:65" s="1" customFormat="1" ht="44.25" customHeight="1">
      <c r="B151" s="31"/>
      <c r="C151" s="131" t="s">
        <v>250</v>
      </c>
      <c r="D151" s="131" t="s">
        <v>146</v>
      </c>
      <c r="E151" s="132" t="s">
        <v>1608</v>
      </c>
      <c r="F151" s="133" t="s">
        <v>1609</v>
      </c>
      <c r="G151" s="134" t="s">
        <v>253</v>
      </c>
      <c r="H151" s="135">
        <v>1</v>
      </c>
      <c r="I151" s="136"/>
      <c r="J151" s="137">
        <f t="shared" si="10"/>
        <v>0</v>
      </c>
      <c r="K151" s="133" t="s">
        <v>150</v>
      </c>
      <c r="L151" s="31"/>
      <c r="M151" s="138" t="s">
        <v>1</v>
      </c>
      <c r="N151" s="139" t="s">
        <v>44</v>
      </c>
      <c r="P151" s="140">
        <f t="shared" si="11"/>
        <v>0</v>
      </c>
      <c r="Q151" s="140">
        <v>0</v>
      </c>
      <c r="R151" s="140">
        <f t="shared" si="12"/>
        <v>0</v>
      </c>
      <c r="S151" s="140">
        <v>0</v>
      </c>
      <c r="T151" s="141">
        <f t="shared" si="13"/>
        <v>0</v>
      </c>
      <c r="AR151" s="142" t="s">
        <v>1547</v>
      </c>
      <c r="AT151" s="142" t="s">
        <v>146</v>
      </c>
      <c r="AU151" s="142" t="s">
        <v>152</v>
      </c>
      <c r="AY151" s="16" t="s">
        <v>144</v>
      </c>
      <c r="BE151" s="143">
        <f t="shared" si="14"/>
        <v>0</v>
      </c>
      <c r="BF151" s="143">
        <f t="shared" si="15"/>
        <v>0</v>
      </c>
      <c r="BG151" s="143">
        <f t="shared" si="16"/>
        <v>0</v>
      </c>
      <c r="BH151" s="143">
        <f t="shared" si="17"/>
        <v>0</v>
      </c>
      <c r="BI151" s="143">
        <f t="shared" si="18"/>
        <v>0</v>
      </c>
      <c r="BJ151" s="16" t="s">
        <v>152</v>
      </c>
      <c r="BK151" s="143">
        <f t="shared" si="19"/>
        <v>0</v>
      </c>
      <c r="BL151" s="16" t="s">
        <v>1547</v>
      </c>
      <c r="BM151" s="142" t="s">
        <v>1610</v>
      </c>
    </row>
    <row r="152" spans="2:65" s="1" customFormat="1" ht="24.15" customHeight="1">
      <c r="B152" s="31"/>
      <c r="C152" s="131" t="s">
        <v>256</v>
      </c>
      <c r="D152" s="131" t="s">
        <v>146</v>
      </c>
      <c r="E152" s="132" t="s">
        <v>1611</v>
      </c>
      <c r="F152" s="133" t="s">
        <v>1612</v>
      </c>
      <c r="G152" s="134" t="s">
        <v>253</v>
      </c>
      <c r="H152" s="135">
        <v>1</v>
      </c>
      <c r="I152" s="136"/>
      <c r="J152" s="137">
        <f t="shared" si="10"/>
        <v>0</v>
      </c>
      <c r="K152" s="133" t="s">
        <v>271</v>
      </c>
      <c r="L152" s="31"/>
      <c r="M152" s="138" t="s">
        <v>1</v>
      </c>
      <c r="N152" s="139" t="s">
        <v>44</v>
      </c>
      <c r="P152" s="140">
        <f t="shared" si="11"/>
        <v>0</v>
      </c>
      <c r="Q152" s="140">
        <v>0</v>
      </c>
      <c r="R152" s="140">
        <f t="shared" si="12"/>
        <v>0</v>
      </c>
      <c r="S152" s="140">
        <v>0</v>
      </c>
      <c r="T152" s="141">
        <f t="shared" si="13"/>
        <v>0</v>
      </c>
      <c r="AR152" s="142" t="s">
        <v>1547</v>
      </c>
      <c r="AT152" s="142" t="s">
        <v>146</v>
      </c>
      <c r="AU152" s="142" t="s">
        <v>152</v>
      </c>
      <c r="AY152" s="16" t="s">
        <v>144</v>
      </c>
      <c r="BE152" s="143">
        <f t="shared" si="14"/>
        <v>0</v>
      </c>
      <c r="BF152" s="143">
        <f t="shared" si="15"/>
        <v>0</v>
      </c>
      <c r="BG152" s="143">
        <f t="shared" si="16"/>
        <v>0</v>
      </c>
      <c r="BH152" s="143">
        <f t="shared" si="17"/>
        <v>0</v>
      </c>
      <c r="BI152" s="143">
        <f t="shared" si="18"/>
        <v>0</v>
      </c>
      <c r="BJ152" s="16" t="s">
        <v>152</v>
      </c>
      <c r="BK152" s="143">
        <f t="shared" si="19"/>
        <v>0</v>
      </c>
      <c r="BL152" s="16" t="s">
        <v>1547</v>
      </c>
      <c r="BM152" s="142" t="s">
        <v>1613</v>
      </c>
    </row>
    <row r="153" spans="2:65" s="1" customFormat="1" ht="16.5" customHeight="1">
      <c r="B153" s="31"/>
      <c r="C153" s="131" t="s">
        <v>264</v>
      </c>
      <c r="D153" s="131" t="s">
        <v>146</v>
      </c>
      <c r="E153" s="132" t="s">
        <v>1614</v>
      </c>
      <c r="F153" s="133" t="s">
        <v>1615</v>
      </c>
      <c r="G153" s="134" t="s">
        <v>253</v>
      </c>
      <c r="H153" s="135">
        <v>1</v>
      </c>
      <c r="I153" s="136"/>
      <c r="J153" s="137">
        <f t="shared" si="10"/>
        <v>0</v>
      </c>
      <c r="K153" s="133" t="s">
        <v>271</v>
      </c>
      <c r="L153" s="31"/>
      <c r="M153" s="138" t="s">
        <v>1</v>
      </c>
      <c r="N153" s="139" t="s">
        <v>44</v>
      </c>
      <c r="P153" s="140">
        <f t="shared" si="11"/>
        <v>0</v>
      </c>
      <c r="Q153" s="140">
        <v>0</v>
      </c>
      <c r="R153" s="140">
        <f t="shared" si="12"/>
        <v>0</v>
      </c>
      <c r="S153" s="140">
        <v>0</v>
      </c>
      <c r="T153" s="141">
        <f t="shared" si="13"/>
        <v>0</v>
      </c>
      <c r="AR153" s="142" t="s">
        <v>1547</v>
      </c>
      <c r="AT153" s="142" t="s">
        <v>146</v>
      </c>
      <c r="AU153" s="142" t="s">
        <v>152</v>
      </c>
      <c r="AY153" s="16" t="s">
        <v>144</v>
      </c>
      <c r="BE153" s="143">
        <f t="shared" si="14"/>
        <v>0</v>
      </c>
      <c r="BF153" s="143">
        <f t="shared" si="15"/>
        <v>0</v>
      </c>
      <c r="BG153" s="143">
        <f t="shared" si="16"/>
        <v>0</v>
      </c>
      <c r="BH153" s="143">
        <f t="shared" si="17"/>
        <v>0</v>
      </c>
      <c r="BI153" s="143">
        <f t="shared" si="18"/>
        <v>0</v>
      </c>
      <c r="BJ153" s="16" t="s">
        <v>152</v>
      </c>
      <c r="BK153" s="143">
        <f t="shared" si="19"/>
        <v>0</v>
      </c>
      <c r="BL153" s="16" t="s">
        <v>1547</v>
      </c>
      <c r="BM153" s="142" t="s">
        <v>1616</v>
      </c>
    </row>
    <row r="154" spans="2:65" s="1" customFormat="1" ht="16.5" customHeight="1">
      <c r="B154" s="31"/>
      <c r="C154" s="131" t="s">
        <v>7</v>
      </c>
      <c r="D154" s="131" t="s">
        <v>146</v>
      </c>
      <c r="E154" s="132" t="s">
        <v>1617</v>
      </c>
      <c r="F154" s="133" t="s">
        <v>1618</v>
      </c>
      <c r="G154" s="134" t="s">
        <v>253</v>
      </c>
      <c r="H154" s="135">
        <v>1</v>
      </c>
      <c r="I154" s="136"/>
      <c r="J154" s="137">
        <f t="shared" si="10"/>
        <v>0</v>
      </c>
      <c r="K154" s="133" t="s">
        <v>271</v>
      </c>
      <c r="L154" s="31"/>
      <c r="M154" s="138" t="s">
        <v>1</v>
      </c>
      <c r="N154" s="139" t="s">
        <v>44</v>
      </c>
      <c r="P154" s="140">
        <f t="shared" si="11"/>
        <v>0</v>
      </c>
      <c r="Q154" s="140">
        <v>0</v>
      </c>
      <c r="R154" s="140">
        <f t="shared" si="12"/>
        <v>0</v>
      </c>
      <c r="S154" s="140">
        <v>0</v>
      </c>
      <c r="T154" s="141">
        <f t="shared" si="13"/>
        <v>0</v>
      </c>
      <c r="AR154" s="142" t="s">
        <v>1547</v>
      </c>
      <c r="AT154" s="142" t="s">
        <v>146</v>
      </c>
      <c r="AU154" s="142" t="s">
        <v>152</v>
      </c>
      <c r="AY154" s="16" t="s">
        <v>144</v>
      </c>
      <c r="BE154" s="143">
        <f t="shared" si="14"/>
        <v>0</v>
      </c>
      <c r="BF154" s="143">
        <f t="shared" si="15"/>
        <v>0</v>
      </c>
      <c r="BG154" s="143">
        <f t="shared" si="16"/>
        <v>0</v>
      </c>
      <c r="BH154" s="143">
        <f t="shared" si="17"/>
        <v>0</v>
      </c>
      <c r="BI154" s="143">
        <f t="shared" si="18"/>
        <v>0</v>
      </c>
      <c r="BJ154" s="16" t="s">
        <v>152</v>
      </c>
      <c r="BK154" s="143">
        <f t="shared" si="19"/>
        <v>0</v>
      </c>
      <c r="BL154" s="16" t="s">
        <v>1547</v>
      </c>
      <c r="BM154" s="142" t="s">
        <v>1619</v>
      </c>
    </row>
    <row r="155" spans="2:65" s="1" customFormat="1" ht="33" customHeight="1">
      <c r="B155" s="31"/>
      <c r="C155" s="131" t="s">
        <v>274</v>
      </c>
      <c r="D155" s="131" t="s">
        <v>146</v>
      </c>
      <c r="E155" s="132" t="s">
        <v>1620</v>
      </c>
      <c r="F155" s="133" t="s">
        <v>1621</v>
      </c>
      <c r="G155" s="134" t="s">
        <v>253</v>
      </c>
      <c r="H155" s="135">
        <v>1</v>
      </c>
      <c r="I155" s="136"/>
      <c r="J155" s="137">
        <f t="shared" si="10"/>
        <v>0</v>
      </c>
      <c r="K155" s="133" t="s">
        <v>271</v>
      </c>
      <c r="L155" s="31"/>
      <c r="M155" s="138" t="s">
        <v>1</v>
      </c>
      <c r="N155" s="139" t="s">
        <v>44</v>
      </c>
      <c r="P155" s="140">
        <f t="shared" si="11"/>
        <v>0</v>
      </c>
      <c r="Q155" s="140">
        <v>0</v>
      </c>
      <c r="R155" s="140">
        <f t="shared" si="12"/>
        <v>0</v>
      </c>
      <c r="S155" s="140">
        <v>0</v>
      </c>
      <c r="T155" s="141">
        <f t="shared" si="13"/>
        <v>0</v>
      </c>
      <c r="AR155" s="142" t="s">
        <v>1547</v>
      </c>
      <c r="AT155" s="142" t="s">
        <v>146</v>
      </c>
      <c r="AU155" s="142" t="s">
        <v>152</v>
      </c>
      <c r="AY155" s="16" t="s">
        <v>144</v>
      </c>
      <c r="BE155" s="143">
        <f t="shared" si="14"/>
        <v>0</v>
      </c>
      <c r="BF155" s="143">
        <f t="shared" si="15"/>
        <v>0</v>
      </c>
      <c r="BG155" s="143">
        <f t="shared" si="16"/>
        <v>0</v>
      </c>
      <c r="BH155" s="143">
        <f t="shared" si="17"/>
        <v>0</v>
      </c>
      <c r="BI155" s="143">
        <f t="shared" si="18"/>
        <v>0</v>
      </c>
      <c r="BJ155" s="16" t="s">
        <v>152</v>
      </c>
      <c r="BK155" s="143">
        <f t="shared" si="19"/>
        <v>0</v>
      </c>
      <c r="BL155" s="16" t="s">
        <v>1547</v>
      </c>
      <c r="BM155" s="142" t="s">
        <v>1622</v>
      </c>
    </row>
    <row r="156" spans="2:65" s="1" customFormat="1" ht="24.15" customHeight="1">
      <c r="B156" s="31"/>
      <c r="C156" s="131" t="s">
        <v>280</v>
      </c>
      <c r="D156" s="131" t="s">
        <v>146</v>
      </c>
      <c r="E156" s="132" t="s">
        <v>1623</v>
      </c>
      <c r="F156" s="133" t="s">
        <v>1624</v>
      </c>
      <c r="G156" s="134" t="s">
        <v>253</v>
      </c>
      <c r="H156" s="135">
        <v>1</v>
      </c>
      <c r="I156" s="136"/>
      <c r="J156" s="137">
        <f t="shared" si="10"/>
        <v>0</v>
      </c>
      <c r="K156" s="133" t="s">
        <v>271</v>
      </c>
      <c r="L156" s="31"/>
      <c r="M156" s="138" t="s">
        <v>1</v>
      </c>
      <c r="N156" s="139" t="s">
        <v>44</v>
      </c>
      <c r="P156" s="140">
        <f t="shared" si="11"/>
        <v>0</v>
      </c>
      <c r="Q156" s="140">
        <v>0</v>
      </c>
      <c r="R156" s="140">
        <f t="shared" si="12"/>
        <v>0</v>
      </c>
      <c r="S156" s="140">
        <v>0</v>
      </c>
      <c r="T156" s="141">
        <f t="shared" si="13"/>
        <v>0</v>
      </c>
      <c r="AR156" s="142" t="s">
        <v>1547</v>
      </c>
      <c r="AT156" s="142" t="s">
        <v>146</v>
      </c>
      <c r="AU156" s="142" t="s">
        <v>152</v>
      </c>
      <c r="AY156" s="16" t="s">
        <v>144</v>
      </c>
      <c r="BE156" s="143">
        <f t="shared" si="14"/>
        <v>0</v>
      </c>
      <c r="BF156" s="143">
        <f t="shared" si="15"/>
        <v>0</v>
      </c>
      <c r="BG156" s="143">
        <f t="shared" si="16"/>
        <v>0</v>
      </c>
      <c r="BH156" s="143">
        <f t="shared" si="17"/>
        <v>0</v>
      </c>
      <c r="BI156" s="143">
        <f t="shared" si="18"/>
        <v>0</v>
      </c>
      <c r="BJ156" s="16" t="s">
        <v>152</v>
      </c>
      <c r="BK156" s="143">
        <f t="shared" si="19"/>
        <v>0</v>
      </c>
      <c r="BL156" s="16" t="s">
        <v>1547</v>
      </c>
      <c r="BM156" s="142" t="s">
        <v>1625</v>
      </c>
    </row>
    <row r="157" spans="2:65" s="1" customFormat="1" ht="24.15" customHeight="1">
      <c r="B157" s="31"/>
      <c r="C157" s="131" t="s">
        <v>287</v>
      </c>
      <c r="D157" s="131" t="s">
        <v>146</v>
      </c>
      <c r="E157" s="132" t="s">
        <v>1626</v>
      </c>
      <c r="F157" s="133" t="s">
        <v>1627</v>
      </c>
      <c r="G157" s="134" t="s">
        <v>946</v>
      </c>
      <c r="H157" s="135">
        <v>1</v>
      </c>
      <c r="I157" s="136"/>
      <c r="J157" s="137">
        <f t="shared" si="10"/>
        <v>0</v>
      </c>
      <c r="K157" s="133" t="s">
        <v>150</v>
      </c>
      <c r="L157" s="31"/>
      <c r="M157" s="138" t="s">
        <v>1</v>
      </c>
      <c r="N157" s="139" t="s">
        <v>44</v>
      </c>
      <c r="P157" s="140">
        <f t="shared" si="11"/>
        <v>0</v>
      </c>
      <c r="Q157" s="140">
        <v>0</v>
      </c>
      <c r="R157" s="140">
        <f t="shared" si="12"/>
        <v>0</v>
      </c>
      <c r="S157" s="140">
        <v>0</v>
      </c>
      <c r="T157" s="141">
        <f t="shared" si="13"/>
        <v>0</v>
      </c>
      <c r="AR157" s="142" t="s">
        <v>1547</v>
      </c>
      <c r="AT157" s="142" t="s">
        <v>146</v>
      </c>
      <c r="AU157" s="142" t="s">
        <v>152</v>
      </c>
      <c r="AY157" s="16" t="s">
        <v>144</v>
      </c>
      <c r="BE157" s="143">
        <f t="shared" si="14"/>
        <v>0</v>
      </c>
      <c r="BF157" s="143">
        <f t="shared" si="15"/>
        <v>0</v>
      </c>
      <c r="BG157" s="143">
        <f t="shared" si="16"/>
        <v>0</v>
      </c>
      <c r="BH157" s="143">
        <f t="shared" si="17"/>
        <v>0</v>
      </c>
      <c r="BI157" s="143">
        <f t="shared" si="18"/>
        <v>0</v>
      </c>
      <c r="BJ157" s="16" t="s">
        <v>152</v>
      </c>
      <c r="BK157" s="143">
        <f t="shared" si="19"/>
        <v>0</v>
      </c>
      <c r="BL157" s="16" t="s">
        <v>1547</v>
      </c>
      <c r="BM157" s="142" t="s">
        <v>1628</v>
      </c>
    </row>
    <row r="158" spans="2:65" s="1" customFormat="1" ht="33" customHeight="1">
      <c r="B158" s="31"/>
      <c r="C158" s="131" t="s">
        <v>315</v>
      </c>
      <c r="D158" s="131" t="s">
        <v>146</v>
      </c>
      <c r="E158" s="132" t="s">
        <v>1629</v>
      </c>
      <c r="F158" s="133" t="s">
        <v>1630</v>
      </c>
      <c r="G158" s="134" t="s">
        <v>946</v>
      </c>
      <c r="H158" s="135">
        <v>1</v>
      </c>
      <c r="I158" s="136"/>
      <c r="J158" s="137">
        <f t="shared" si="10"/>
        <v>0</v>
      </c>
      <c r="K158" s="133" t="s">
        <v>271</v>
      </c>
      <c r="L158" s="31"/>
      <c r="M158" s="138" t="s">
        <v>1</v>
      </c>
      <c r="N158" s="139" t="s">
        <v>44</v>
      </c>
      <c r="P158" s="140">
        <f t="shared" si="11"/>
        <v>0</v>
      </c>
      <c r="Q158" s="140">
        <v>0</v>
      </c>
      <c r="R158" s="140">
        <f t="shared" si="12"/>
        <v>0</v>
      </c>
      <c r="S158" s="140">
        <v>0</v>
      </c>
      <c r="T158" s="141">
        <f t="shared" si="13"/>
        <v>0</v>
      </c>
      <c r="AR158" s="142" t="s">
        <v>1547</v>
      </c>
      <c r="AT158" s="142" t="s">
        <v>146</v>
      </c>
      <c r="AU158" s="142" t="s">
        <v>152</v>
      </c>
      <c r="AY158" s="16" t="s">
        <v>144</v>
      </c>
      <c r="BE158" s="143">
        <f t="shared" si="14"/>
        <v>0</v>
      </c>
      <c r="BF158" s="143">
        <f t="shared" si="15"/>
        <v>0</v>
      </c>
      <c r="BG158" s="143">
        <f t="shared" si="16"/>
        <v>0</v>
      </c>
      <c r="BH158" s="143">
        <f t="shared" si="17"/>
        <v>0</v>
      </c>
      <c r="BI158" s="143">
        <f t="shared" si="18"/>
        <v>0</v>
      </c>
      <c r="BJ158" s="16" t="s">
        <v>152</v>
      </c>
      <c r="BK158" s="143">
        <f t="shared" si="19"/>
        <v>0</v>
      </c>
      <c r="BL158" s="16" t="s">
        <v>1547</v>
      </c>
      <c r="BM158" s="142" t="s">
        <v>1631</v>
      </c>
    </row>
    <row r="159" spans="2:51" s="12" customFormat="1" ht="30.6">
      <c r="B159" s="144"/>
      <c r="D159" s="145" t="s">
        <v>154</v>
      </c>
      <c r="E159" s="146" t="s">
        <v>1</v>
      </c>
      <c r="F159" s="147" t="s">
        <v>1632</v>
      </c>
      <c r="H159" s="146" t="s">
        <v>1</v>
      </c>
      <c r="I159" s="148"/>
      <c r="L159" s="144"/>
      <c r="M159" s="149"/>
      <c r="T159" s="150"/>
      <c r="AT159" s="146" t="s">
        <v>154</v>
      </c>
      <c r="AU159" s="146" t="s">
        <v>152</v>
      </c>
      <c r="AV159" s="12" t="s">
        <v>86</v>
      </c>
      <c r="AW159" s="12" t="s">
        <v>34</v>
      </c>
      <c r="AX159" s="12" t="s">
        <v>78</v>
      </c>
      <c r="AY159" s="146" t="s">
        <v>144</v>
      </c>
    </row>
    <row r="160" spans="2:51" s="12" customFormat="1" ht="30.6">
      <c r="B160" s="144"/>
      <c r="D160" s="145" t="s">
        <v>154</v>
      </c>
      <c r="E160" s="146" t="s">
        <v>1</v>
      </c>
      <c r="F160" s="147" t="s">
        <v>1633</v>
      </c>
      <c r="H160" s="146" t="s">
        <v>1</v>
      </c>
      <c r="I160" s="148"/>
      <c r="L160" s="144"/>
      <c r="M160" s="149"/>
      <c r="T160" s="150"/>
      <c r="AT160" s="146" t="s">
        <v>154</v>
      </c>
      <c r="AU160" s="146" t="s">
        <v>152</v>
      </c>
      <c r="AV160" s="12" t="s">
        <v>86</v>
      </c>
      <c r="AW160" s="12" t="s">
        <v>34</v>
      </c>
      <c r="AX160" s="12" t="s">
        <v>78</v>
      </c>
      <c r="AY160" s="146" t="s">
        <v>144</v>
      </c>
    </row>
    <row r="161" spans="2:51" s="12" customFormat="1" ht="20.4">
      <c r="B161" s="144"/>
      <c r="D161" s="145" t="s">
        <v>154</v>
      </c>
      <c r="E161" s="146" t="s">
        <v>1</v>
      </c>
      <c r="F161" s="147" t="s">
        <v>1634</v>
      </c>
      <c r="H161" s="146" t="s">
        <v>1</v>
      </c>
      <c r="I161" s="148"/>
      <c r="L161" s="144"/>
      <c r="M161" s="149"/>
      <c r="T161" s="150"/>
      <c r="AT161" s="146" t="s">
        <v>154</v>
      </c>
      <c r="AU161" s="146" t="s">
        <v>152</v>
      </c>
      <c r="AV161" s="12" t="s">
        <v>86</v>
      </c>
      <c r="AW161" s="12" t="s">
        <v>34</v>
      </c>
      <c r="AX161" s="12" t="s">
        <v>78</v>
      </c>
      <c r="AY161" s="146" t="s">
        <v>144</v>
      </c>
    </row>
    <row r="162" spans="2:51" s="12" customFormat="1" ht="10.2">
      <c r="B162" s="144"/>
      <c r="D162" s="145" t="s">
        <v>154</v>
      </c>
      <c r="E162" s="146" t="s">
        <v>1</v>
      </c>
      <c r="F162" s="147" t="s">
        <v>1635</v>
      </c>
      <c r="H162" s="146" t="s">
        <v>1</v>
      </c>
      <c r="I162" s="148"/>
      <c r="L162" s="144"/>
      <c r="M162" s="149"/>
      <c r="T162" s="150"/>
      <c r="AT162" s="146" t="s">
        <v>154</v>
      </c>
      <c r="AU162" s="146" t="s">
        <v>152</v>
      </c>
      <c r="AV162" s="12" t="s">
        <v>86</v>
      </c>
      <c r="AW162" s="12" t="s">
        <v>34</v>
      </c>
      <c r="AX162" s="12" t="s">
        <v>78</v>
      </c>
      <c r="AY162" s="146" t="s">
        <v>144</v>
      </c>
    </row>
    <row r="163" spans="2:51" s="12" customFormat="1" ht="10.2">
      <c r="B163" s="144"/>
      <c r="D163" s="145" t="s">
        <v>154</v>
      </c>
      <c r="E163" s="146" t="s">
        <v>1</v>
      </c>
      <c r="F163" s="147" t="s">
        <v>1636</v>
      </c>
      <c r="H163" s="146" t="s">
        <v>1</v>
      </c>
      <c r="I163" s="148"/>
      <c r="L163" s="144"/>
      <c r="M163" s="149"/>
      <c r="T163" s="150"/>
      <c r="AT163" s="146" t="s">
        <v>154</v>
      </c>
      <c r="AU163" s="146" t="s">
        <v>152</v>
      </c>
      <c r="AV163" s="12" t="s">
        <v>86</v>
      </c>
      <c r="AW163" s="12" t="s">
        <v>34</v>
      </c>
      <c r="AX163" s="12" t="s">
        <v>78</v>
      </c>
      <c r="AY163" s="146" t="s">
        <v>144</v>
      </c>
    </row>
    <row r="164" spans="2:51" s="13" customFormat="1" ht="10.2">
      <c r="B164" s="151"/>
      <c r="D164" s="145" t="s">
        <v>154</v>
      </c>
      <c r="E164" s="152" t="s">
        <v>1</v>
      </c>
      <c r="F164" s="153" t="s">
        <v>86</v>
      </c>
      <c r="H164" s="154">
        <v>1</v>
      </c>
      <c r="I164" s="155"/>
      <c r="L164" s="151"/>
      <c r="M164" s="156"/>
      <c r="T164" s="157"/>
      <c r="AT164" s="152" t="s">
        <v>154</v>
      </c>
      <c r="AU164" s="152" t="s">
        <v>152</v>
      </c>
      <c r="AV164" s="13" t="s">
        <v>152</v>
      </c>
      <c r="AW164" s="13" t="s">
        <v>34</v>
      </c>
      <c r="AX164" s="13" t="s">
        <v>78</v>
      </c>
      <c r="AY164" s="152" t="s">
        <v>144</v>
      </c>
    </row>
    <row r="165" spans="2:51" s="14" customFormat="1" ht="10.2">
      <c r="B165" s="158"/>
      <c r="D165" s="145" t="s">
        <v>154</v>
      </c>
      <c r="E165" s="159" t="s">
        <v>1</v>
      </c>
      <c r="F165" s="160" t="s">
        <v>158</v>
      </c>
      <c r="H165" s="161">
        <v>1</v>
      </c>
      <c r="I165" s="162"/>
      <c r="L165" s="158"/>
      <c r="M165" s="163"/>
      <c r="T165" s="164"/>
      <c r="AT165" s="159" t="s">
        <v>154</v>
      </c>
      <c r="AU165" s="159" t="s">
        <v>152</v>
      </c>
      <c r="AV165" s="14" t="s">
        <v>151</v>
      </c>
      <c r="AW165" s="14" t="s">
        <v>34</v>
      </c>
      <c r="AX165" s="14" t="s">
        <v>86</v>
      </c>
      <c r="AY165" s="159" t="s">
        <v>144</v>
      </c>
    </row>
    <row r="166" spans="2:65" s="1" customFormat="1" ht="24.15" customHeight="1">
      <c r="B166" s="31"/>
      <c r="C166" s="131" t="s">
        <v>320</v>
      </c>
      <c r="D166" s="131" t="s">
        <v>146</v>
      </c>
      <c r="E166" s="132" t="s">
        <v>1637</v>
      </c>
      <c r="F166" s="133" t="s">
        <v>1638</v>
      </c>
      <c r="G166" s="134" t="s">
        <v>946</v>
      </c>
      <c r="H166" s="135">
        <v>1</v>
      </c>
      <c r="I166" s="136"/>
      <c r="J166" s="137">
        <f>ROUND(I166*H166,2)</f>
        <v>0</v>
      </c>
      <c r="K166" s="133" t="s">
        <v>271</v>
      </c>
      <c r="L166" s="31"/>
      <c r="M166" s="182" t="s">
        <v>1</v>
      </c>
      <c r="N166" s="183" t="s">
        <v>44</v>
      </c>
      <c r="O166" s="184"/>
      <c r="P166" s="185">
        <f>O166*H166</f>
        <v>0</v>
      </c>
      <c r="Q166" s="185">
        <v>0</v>
      </c>
      <c r="R166" s="185">
        <f>Q166*H166</f>
        <v>0</v>
      </c>
      <c r="S166" s="185">
        <v>0</v>
      </c>
      <c r="T166" s="186">
        <f>S166*H166</f>
        <v>0</v>
      </c>
      <c r="AR166" s="142" t="s">
        <v>1547</v>
      </c>
      <c r="AT166" s="142" t="s">
        <v>146</v>
      </c>
      <c r="AU166" s="142" t="s">
        <v>152</v>
      </c>
      <c r="AY166" s="16" t="s">
        <v>144</v>
      </c>
      <c r="BE166" s="143">
        <f>IF(N166="základní",J166,0)</f>
        <v>0</v>
      </c>
      <c r="BF166" s="143">
        <f>IF(N166="snížená",J166,0)</f>
        <v>0</v>
      </c>
      <c r="BG166" s="143">
        <f>IF(N166="zákl. přenesená",J166,0)</f>
        <v>0</v>
      </c>
      <c r="BH166" s="143">
        <f>IF(N166="sníž. přenesená",J166,0)</f>
        <v>0</v>
      </c>
      <c r="BI166" s="143">
        <f>IF(N166="nulová",J166,0)</f>
        <v>0</v>
      </c>
      <c r="BJ166" s="16" t="s">
        <v>152</v>
      </c>
      <c r="BK166" s="143">
        <f>ROUND(I166*H166,2)</f>
        <v>0</v>
      </c>
      <c r="BL166" s="16" t="s">
        <v>1547</v>
      </c>
      <c r="BM166" s="142" t="s">
        <v>1639</v>
      </c>
    </row>
    <row r="167" spans="2:12" s="1" customFormat="1" ht="6.9" customHeight="1">
      <c r="B167" s="43"/>
      <c r="C167" s="44"/>
      <c r="D167" s="44"/>
      <c r="E167" s="44"/>
      <c r="F167" s="44"/>
      <c r="G167" s="44"/>
      <c r="H167" s="44"/>
      <c r="I167" s="44"/>
      <c r="J167" s="44"/>
      <c r="K167" s="44"/>
      <c r="L167" s="31"/>
    </row>
  </sheetData>
  <sheetProtection algorithmName="SHA-512" hashValue="fpiDw/K1wqKMT/w0Xnio3San2fOg0wJkT6g+l56486KdJj0x+o7Cr/B4EFzs9ijWRsB5DMtxNlwgVyaDPQ1Hkg==" saltValue="fVhWlH190xW80wHUrqqWbp3dLQJ+Jvr/ziwQdCmqKvBUmc7r0o29ICZhdnAfULFoBngFYTyq8GJ03i0igCmpJg==" spinCount="100000" sheet="1" objects="1" scenarios="1" formatColumns="0" formatRows="0" autoFilter="0"/>
  <autoFilter ref="C123:K166"/>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Adéla Palovská</dc:creator>
  <cp:keywords/>
  <dc:description/>
  <cp:lastModifiedBy>Adéla Palovská</cp:lastModifiedBy>
  <dcterms:created xsi:type="dcterms:W3CDTF">2023-12-20T09:51:28Z</dcterms:created>
  <dcterms:modified xsi:type="dcterms:W3CDTF">2023-12-20T15:14:25Z</dcterms:modified>
  <cp:category/>
  <cp:version/>
  <cp:contentType/>
  <cp:contentStatus/>
</cp:coreProperties>
</file>