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Brno-střed/Orlí 5/opakované řízení/ZD/"/>
    </mc:Choice>
  </mc:AlternateContent>
  <xr:revisionPtr revIDLastSave="0" documentId="8_{8E454F18-6C6B-4CFE-A68D-E4240D8B6B95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01 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Naklady'!$A$1:$Y$60</definedName>
    <definedName name="_xlnm.Print_Area" localSheetId="4">'01 1 Pol'!$A$1:$Y$426</definedName>
    <definedName name="_xlnm.Print_Area" localSheetId="1">Stavba!$A$1:$J$85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410" i="13" l="1"/>
  <c r="BA203" i="13"/>
  <c r="BA103" i="13"/>
  <c r="BA46" i="13"/>
  <c r="BA41" i="13"/>
  <c r="BA38" i="13"/>
  <c r="BA20" i="13"/>
  <c r="G8" i="13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V8" i="13" s="1"/>
  <c r="G12" i="13"/>
  <c r="I58" i="1" s="1"/>
  <c r="G13" i="13"/>
  <c r="M13" i="13" s="1"/>
  <c r="I13" i="13"/>
  <c r="K13" i="13"/>
  <c r="O13" i="13"/>
  <c r="Q13" i="13"/>
  <c r="V13" i="13"/>
  <c r="V12" i="13" s="1"/>
  <c r="G16" i="13"/>
  <c r="M16" i="13" s="1"/>
  <c r="I16" i="13"/>
  <c r="K16" i="13"/>
  <c r="K12" i="13" s="1"/>
  <c r="O16" i="13"/>
  <c r="O12" i="13" s="1"/>
  <c r="Q16" i="13"/>
  <c r="Q12" i="13" s="1"/>
  <c r="V16" i="13"/>
  <c r="G18" i="13"/>
  <c r="I59" i="1" s="1"/>
  <c r="M18" i="13"/>
  <c r="G19" i="13"/>
  <c r="I19" i="13"/>
  <c r="I18" i="13" s="1"/>
  <c r="K19" i="13"/>
  <c r="K18" i="13" s="1"/>
  <c r="M19" i="13"/>
  <c r="O19" i="13"/>
  <c r="O18" i="13" s="1"/>
  <c r="Q19" i="13"/>
  <c r="Q18" i="13" s="1"/>
  <c r="V19" i="13"/>
  <c r="V18" i="13" s="1"/>
  <c r="K23" i="13"/>
  <c r="G24" i="13"/>
  <c r="G23" i="13" s="1"/>
  <c r="I60" i="1" s="1"/>
  <c r="I24" i="13"/>
  <c r="I23" i="13" s="1"/>
  <c r="K24" i="13"/>
  <c r="O24" i="13"/>
  <c r="O23" i="13" s="1"/>
  <c r="Q24" i="13"/>
  <c r="Q23" i="13" s="1"/>
  <c r="V24" i="13"/>
  <c r="V23" i="13" s="1"/>
  <c r="G37" i="13"/>
  <c r="M37" i="13" s="1"/>
  <c r="I37" i="13"/>
  <c r="K37" i="13"/>
  <c r="O37" i="13"/>
  <c r="Q37" i="13"/>
  <c r="V37" i="13"/>
  <c r="G40" i="13"/>
  <c r="M40" i="13" s="1"/>
  <c r="I40" i="13"/>
  <c r="K40" i="13"/>
  <c r="O40" i="13"/>
  <c r="Q40" i="13"/>
  <c r="V40" i="13"/>
  <c r="G45" i="13"/>
  <c r="M45" i="13" s="1"/>
  <c r="I45" i="13"/>
  <c r="K45" i="13"/>
  <c r="O45" i="13"/>
  <c r="O36" i="13" s="1"/>
  <c r="Q45" i="13"/>
  <c r="V45" i="13"/>
  <c r="G50" i="13"/>
  <c r="M50" i="13" s="1"/>
  <c r="I50" i="13"/>
  <c r="K50" i="13"/>
  <c r="O50" i="13"/>
  <c r="Q50" i="13"/>
  <c r="V50" i="13"/>
  <c r="G54" i="13"/>
  <c r="M54" i="13" s="1"/>
  <c r="I54" i="13"/>
  <c r="K54" i="13"/>
  <c r="O54" i="13"/>
  <c r="Q54" i="13"/>
  <c r="V54" i="13"/>
  <c r="G58" i="13"/>
  <c r="I58" i="13"/>
  <c r="K58" i="13"/>
  <c r="M58" i="13"/>
  <c r="O58" i="13"/>
  <c r="Q58" i="13"/>
  <c r="V58" i="13"/>
  <c r="G60" i="13"/>
  <c r="M60" i="13" s="1"/>
  <c r="I60" i="13"/>
  <c r="K60" i="13"/>
  <c r="O60" i="13"/>
  <c r="Q60" i="13"/>
  <c r="V60" i="13"/>
  <c r="G62" i="13"/>
  <c r="M62" i="13" s="1"/>
  <c r="I62" i="13"/>
  <c r="K62" i="13"/>
  <c r="O62" i="13"/>
  <c r="Q62" i="13"/>
  <c r="V62" i="13"/>
  <c r="G91" i="13"/>
  <c r="M91" i="13" s="1"/>
  <c r="I91" i="13"/>
  <c r="K91" i="13"/>
  <c r="O91" i="13"/>
  <c r="Q91" i="13"/>
  <c r="V91" i="13"/>
  <c r="V98" i="13"/>
  <c r="G99" i="13"/>
  <c r="M99" i="13" s="1"/>
  <c r="M98" i="13" s="1"/>
  <c r="I99" i="13"/>
  <c r="I98" i="13" s="1"/>
  <c r="K99" i="13"/>
  <c r="K98" i="13" s="1"/>
  <c r="O99" i="13"/>
  <c r="O98" i="13" s="1"/>
  <c r="Q99" i="13"/>
  <c r="Q98" i="13" s="1"/>
  <c r="V99" i="13"/>
  <c r="G101" i="13"/>
  <c r="I63" i="1" s="1"/>
  <c r="Q101" i="13"/>
  <c r="G102" i="13"/>
  <c r="M102" i="13" s="1"/>
  <c r="M101" i="13" s="1"/>
  <c r="I102" i="13"/>
  <c r="I101" i="13" s="1"/>
  <c r="K102" i="13"/>
  <c r="K101" i="13" s="1"/>
  <c r="O102" i="13"/>
  <c r="O101" i="13" s="1"/>
  <c r="Q102" i="13"/>
  <c r="V102" i="13"/>
  <c r="V101" i="13" s="1"/>
  <c r="G116" i="13"/>
  <c r="I116" i="13"/>
  <c r="K116" i="13"/>
  <c r="O116" i="13"/>
  <c r="Q116" i="13"/>
  <c r="V116" i="13"/>
  <c r="G121" i="13"/>
  <c r="M121" i="13" s="1"/>
  <c r="I121" i="13"/>
  <c r="K121" i="13"/>
  <c r="O121" i="13"/>
  <c r="Q121" i="13"/>
  <c r="V121" i="13"/>
  <c r="G124" i="13"/>
  <c r="M124" i="13" s="1"/>
  <c r="I124" i="13"/>
  <c r="K124" i="13"/>
  <c r="O124" i="13"/>
  <c r="Q124" i="13"/>
  <c r="V124" i="13"/>
  <c r="G126" i="13"/>
  <c r="M126" i="13" s="1"/>
  <c r="I126" i="13"/>
  <c r="K126" i="13"/>
  <c r="O126" i="13"/>
  <c r="Q126" i="13"/>
  <c r="V126" i="13"/>
  <c r="G128" i="13"/>
  <c r="M128" i="13" s="1"/>
  <c r="I128" i="13"/>
  <c r="K128" i="13"/>
  <c r="O128" i="13"/>
  <c r="Q128" i="13"/>
  <c r="V128" i="13"/>
  <c r="G130" i="13"/>
  <c r="I130" i="13"/>
  <c r="K130" i="13"/>
  <c r="M130" i="13"/>
  <c r="O130" i="13"/>
  <c r="Q130" i="13"/>
  <c r="V130" i="13"/>
  <c r="G132" i="13"/>
  <c r="I132" i="13"/>
  <c r="K132" i="13"/>
  <c r="M132" i="13"/>
  <c r="O132" i="13"/>
  <c r="Q132" i="13"/>
  <c r="V132" i="13"/>
  <c r="G135" i="13"/>
  <c r="I135" i="13"/>
  <c r="K135" i="13"/>
  <c r="M135" i="13"/>
  <c r="O135" i="13"/>
  <c r="Q135" i="13"/>
  <c r="V135" i="13"/>
  <c r="G136" i="13"/>
  <c r="M136" i="13" s="1"/>
  <c r="I136" i="13"/>
  <c r="K136" i="13"/>
  <c r="O136" i="13"/>
  <c r="Q136" i="13"/>
  <c r="V136" i="13"/>
  <c r="G138" i="13"/>
  <c r="M138" i="13" s="1"/>
  <c r="I138" i="13"/>
  <c r="K138" i="13"/>
  <c r="O138" i="13"/>
  <c r="Q138" i="13"/>
  <c r="V138" i="13"/>
  <c r="G140" i="13"/>
  <c r="M140" i="13" s="1"/>
  <c r="I140" i="13"/>
  <c r="K140" i="13"/>
  <c r="O140" i="13"/>
  <c r="Q140" i="13"/>
  <c r="V140" i="13"/>
  <c r="G144" i="13"/>
  <c r="M144" i="13" s="1"/>
  <c r="I144" i="13"/>
  <c r="K144" i="13"/>
  <c r="O144" i="13"/>
  <c r="Q144" i="13"/>
  <c r="V144" i="13"/>
  <c r="G146" i="13"/>
  <c r="M146" i="13" s="1"/>
  <c r="I146" i="13"/>
  <c r="I145" i="13" s="1"/>
  <c r="K146" i="13"/>
  <c r="K145" i="13" s="1"/>
  <c r="O146" i="13"/>
  <c r="Q146" i="13"/>
  <c r="V146" i="13"/>
  <c r="G148" i="13"/>
  <c r="M148" i="13" s="1"/>
  <c r="I148" i="13"/>
  <c r="K148" i="13"/>
  <c r="O148" i="13"/>
  <c r="Q148" i="13"/>
  <c r="V148" i="13"/>
  <c r="G158" i="13"/>
  <c r="M158" i="13" s="1"/>
  <c r="I158" i="13"/>
  <c r="K158" i="13"/>
  <c r="O158" i="13"/>
  <c r="Q158" i="13"/>
  <c r="V158" i="13"/>
  <c r="G159" i="13"/>
  <c r="I159" i="13"/>
  <c r="K159" i="13"/>
  <c r="O159" i="13"/>
  <c r="Q159" i="13"/>
  <c r="V159" i="13"/>
  <c r="G161" i="13"/>
  <c r="M161" i="13" s="1"/>
  <c r="I161" i="13"/>
  <c r="K161" i="13"/>
  <c r="O161" i="13"/>
  <c r="Q161" i="13"/>
  <c r="V161" i="13"/>
  <c r="G163" i="13"/>
  <c r="M163" i="13" s="1"/>
  <c r="I163" i="13"/>
  <c r="K163" i="13"/>
  <c r="O163" i="13"/>
  <c r="Q163" i="13"/>
  <c r="V163" i="13"/>
  <c r="G165" i="13"/>
  <c r="M165" i="13" s="1"/>
  <c r="I165" i="13"/>
  <c r="K165" i="13"/>
  <c r="O165" i="13"/>
  <c r="Q165" i="13"/>
  <c r="V165" i="13"/>
  <c r="G167" i="13"/>
  <c r="M167" i="13" s="1"/>
  <c r="I167" i="13"/>
  <c r="K167" i="13"/>
  <c r="O167" i="13"/>
  <c r="Q167" i="13"/>
  <c r="V167" i="13"/>
  <c r="G169" i="13"/>
  <c r="M169" i="13" s="1"/>
  <c r="I169" i="13"/>
  <c r="K169" i="13"/>
  <c r="O169" i="13"/>
  <c r="Q169" i="13"/>
  <c r="V169" i="13"/>
  <c r="G174" i="13"/>
  <c r="I174" i="13"/>
  <c r="K174" i="13"/>
  <c r="M174" i="13"/>
  <c r="O174" i="13"/>
  <c r="Q174" i="13"/>
  <c r="V174" i="13"/>
  <c r="G177" i="13"/>
  <c r="M177" i="13" s="1"/>
  <c r="I177" i="13"/>
  <c r="K177" i="13"/>
  <c r="O177" i="13"/>
  <c r="Q177" i="13"/>
  <c r="V177" i="13"/>
  <c r="G180" i="13"/>
  <c r="M180" i="13" s="1"/>
  <c r="I180" i="13"/>
  <c r="K180" i="13"/>
  <c r="O180" i="13"/>
  <c r="Q180" i="13"/>
  <c r="V180" i="13"/>
  <c r="G182" i="13"/>
  <c r="M182" i="13" s="1"/>
  <c r="I182" i="13"/>
  <c r="K182" i="13"/>
  <c r="O182" i="13"/>
  <c r="Q182" i="13"/>
  <c r="V182" i="13"/>
  <c r="G184" i="13"/>
  <c r="M184" i="13" s="1"/>
  <c r="I184" i="13"/>
  <c r="K184" i="13"/>
  <c r="O184" i="13"/>
  <c r="Q184" i="13"/>
  <c r="V184" i="13"/>
  <c r="G187" i="13"/>
  <c r="M187" i="13" s="1"/>
  <c r="I187" i="13"/>
  <c r="K187" i="13"/>
  <c r="O187" i="13"/>
  <c r="Q187" i="13"/>
  <c r="V187" i="13"/>
  <c r="G190" i="13"/>
  <c r="M190" i="13" s="1"/>
  <c r="I190" i="13"/>
  <c r="K190" i="13"/>
  <c r="O190" i="13"/>
  <c r="Q190" i="13"/>
  <c r="V190" i="13"/>
  <c r="G193" i="13"/>
  <c r="M193" i="13" s="1"/>
  <c r="I193" i="13"/>
  <c r="K193" i="13"/>
  <c r="O193" i="13"/>
  <c r="Q193" i="13"/>
  <c r="V193" i="13"/>
  <c r="G196" i="13"/>
  <c r="M196" i="13" s="1"/>
  <c r="I196" i="13"/>
  <c r="K196" i="13"/>
  <c r="O196" i="13"/>
  <c r="Q196" i="13"/>
  <c r="V196" i="13"/>
  <c r="G198" i="13"/>
  <c r="M198" i="13" s="1"/>
  <c r="I198" i="13"/>
  <c r="K198" i="13"/>
  <c r="O198" i="13"/>
  <c r="Q198" i="13"/>
  <c r="V198" i="13"/>
  <c r="G200" i="13"/>
  <c r="I200" i="13"/>
  <c r="K200" i="13"/>
  <c r="M200" i="13"/>
  <c r="O200" i="13"/>
  <c r="Q200" i="13"/>
  <c r="V200" i="13"/>
  <c r="G202" i="13"/>
  <c r="M202" i="13" s="1"/>
  <c r="I202" i="13"/>
  <c r="K202" i="13"/>
  <c r="O202" i="13"/>
  <c r="Q202" i="13"/>
  <c r="V202" i="13"/>
  <c r="G205" i="13"/>
  <c r="I67" i="1" s="1"/>
  <c r="V205" i="13"/>
  <c r="G206" i="13"/>
  <c r="M206" i="13" s="1"/>
  <c r="M205" i="13" s="1"/>
  <c r="I206" i="13"/>
  <c r="I205" i="13" s="1"/>
  <c r="K206" i="13"/>
  <c r="K205" i="13" s="1"/>
  <c r="O206" i="13"/>
  <c r="O205" i="13" s="1"/>
  <c r="Q206" i="13"/>
  <c r="Q205" i="13" s="1"/>
  <c r="V206" i="13"/>
  <c r="G209" i="13"/>
  <c r="I68" i="1" s="1"/>
  <c r="K209" i="13"/>
  <c r="G210" i="13"/>
  <c r="M210" i="13" s="1"/>
  <c r="M209" i="13" s="1"/>
  <c r="I210" i="13"/>
  <c r="I209" i="13" s="1"/>
  <c r="K210" i="13"/>
  <c r="O210" i="13"/>
  <c r="O209" i="13" s="1"/>
  <c r="Q210" i="13"/>
  <c r="Q209" i="13" s="1"/>
  <c r="V210" i="13"/>
  <c r="V209" i="13" s="1"/>
  <c r="G214" i="13"/>
  <c r="G213" i="13" s="1"/>
  <c r="I69" i="1" s="1"/>
  <c r="I214" i="13"/>
  <c r="K214" i="13"/>
  <c r="O214" i="13"/>
  <c r="Q214" i="13"/>
  <c r="Q213" i="13" s="1"/>
  <c r="V214" i="13"/>
  <c r="G218" i="13"/>
  <c r="I218" i="13"/>
  <c r="I213" i="13" s="1"/>
  <c r="K218" i="13"/>
  <c r="M218" i="13"/>
  <c r="O218" i="13"/>
  <c r="O213" i="13" s="1"/>
  <c r="Q218" i="13"/>
  <c r="V218" i="13"/>
  <c r="G220" i="13"/>
  <c r="M220" i="13" s="1"/>
  <c r="I220" i="13"/>
  <c r="K220" i="13"/>
  <c r="O220" i="13"/>
  <c r="Q220" i="13"/>
  <c r="V220" i="13"/>
  <c r="G223" i="13"/>
  <c r="M223" i="13" s="1"/>
  <c r="I223" i="13"/>
  <c r="K223" i="13"/>
  <c r="O223" i="13"/>
  <c r="Q223" i="13"/>
  <c r="V223" i="13"/>
  <c r="G224" i="13"/>
  <c r="M224" i="13" s="1"/>
  <c r="I224" i="13"/>
  <c r="K224" i="13"/>
  <c r="O224" i="13"/>
  <c r="Q224" i="13"/>
  <c r="V224" i="13"/>
  <c r="G227" i="13"/>
  <c r="I227" i="13"/>
  <c r="I226" i="13" s="1"/>
  <c r="K227" i="13"/>
  <c r="M227" i="13"/>
  <c r="O227" i="13"/>
  <c r="Q227" i="13"/>
  <c r="V227" i="13"/>
  <c r="G229" i="13"/>
  <c r="I229" i="13"/>
  <c r="K229" i="13"/>
  <c r="K226" i="13" s="1"/>
  <c r="M229" i="13"/>
  <c r="O229" i="13"/>
  <c r="Q229" i="13"/>
  <c r="V229" i="13"/>
  <c r="G231" i="13"/>
  <c r="I231" i="13"/>
  <c r="K231" i="13"/>
  <c r="O231" i="13"/>
  <c r="Q231" i="13"/>
  <c r="V231" i="13"/>
  <c r="G234" i="13"/>
  <c r="M234" i="13" s="1"/>
  <c r="I234" i="13"/>
  <c r="K234" i="13"/>
  <c r="O234" i="13"/>
  <c r="Q234" i="13"/>
  <c r="V234" i="13"/>
  <c r="V233" i="13" s="1"/>
  <c r="G235" i="13"/>
  <c r="M235" i="13" s="1"/>
  <c r="I235" i="13"/>
  <c r="K235" i="13"/>
  <c r="O235" i="13"/>
  <c r="Q235" i="13"/>
  <c r="V235" i="13"/>
  <c r="G236" i="13"/>
  <c r="M236" i="13" s="1"/>
  <c r="I236" i="13"/>
  <c r="K236" i="13"/>
  <c r="O236" i="13"/>
  <c r="Q236" i="13"/>
  <c r="V236" i="13"/>
  <c r="G237" i="13"/>
  <c r="M237" i="13" s="1"/>
  <c r="I237" i="13"/>
  <c r="K237" i="13"/>
  <c r="O237" i="13"/>
  <c r="Q237" i="13"/>
  <c r="V237" i="13"/>
  <c r="G238" i="13"/>
  <c r="I238" i="13"/>
  <c r="K238" i="13"/>
  <c r="M238" i="13"/>
  <c r="O238" i="13"/>
  <c r="Q238" i="13"/>
  <c r="V238" i="13"/>
  <c r="G239" i="13"/>
  <c r="I239" i="13"/>
  <c r="K239" i="13"/>
  <c r="M239" i="13"/>
  <c r="O239" i="13"/>
  <c r="Q239" i="13"/>
  <c r="V239" i="13"/>
  <c r="V241" i="13"/>
  <c r="G242" i="13"/>
  <c r="M242" i="13" s="1"/>
  <c r="I242" i="13"/>
  <c r="I241" i="13" s="1"/>
  <c r="K242" i="13"/>
  <c r="O242" i="13"/>
  <c r="Q242" i="13"/>
  <c r="V242" i="13"/>
  <c r="G244" i="13"/>
  <c r="M244" i="13" s="1"/>
  <c r="I244" i="13"/>
  <c r="K244" i="13"/>
  <c r="O244" i="13"/>
  <c r="Q244" i="13"/>
  <c r="Q241" i="13" s="1"/>
  <c r="V244" i="13"/>
  <c r="G253" i="13"/>
  <c r="M253" i="13" s="1"/>
  <c r="I253" i="13"/>
  <c r="K253" i="13"/>
  <c r="O253" i="13"/>
  <c r="Q253" i="13"/>
  <c r="V253" i="13"/>
  <c r="G259" i="13"/>
  <c r="M259" i="13" s="1"/>
  <c r="I259" i="13"/>
  <c r="K259" i="13"/>
  <c r="O259" i="13"/>
  <c r="Q259" i="13"/>
  <c r="V259" i="13"/>
  <c r="G261" i="13"/>
  <c r="M261" i="13" s="1"/>
  <c r="I261" i="13"/>
  <c r="K261" i="13"/>
  <c r="O261" i="13"/>
  <c r="Q261" i="13"/>
  <c r="V261" i="13"/>
  <c r="G264" i="13"/>
  <c r="I264" i="13"/>
  <c r="K264" i="13"/>
  <c r="M264" i="13"/>
  <c r="O264" i="13"/>
  <c r="Q264" i="13"/>
  <c r="Q263" i="13" s="1"/>
  <c r="V264" i="13"/>
  <c r="G266" i="13"/>
  <c r="I266" i="13"/>
  <c r="K266" i="13"/>
  <c r="O266" i="13"/>
  <c r="Q266" i="13"/>
  <c r="V266" i="13"/>
  <c r="G268" i="13"/>
  <c r="I268" i="13"/>
  <c r="K268" i="13"/>
  <c r="M268" i="13"/>
  <c r="O268" i="13"/>
  <c r="Q268" i="13"/>
  <c r="V268" i="13"/>
  <c r="G271" i="13"/>
  <c r="M271" i="13" s="1"/>
  <c r="I271" i="13"/>
  <c r="K271" i="13"/>
  <c r="O271" i="13"/>
  <c r="Q271" i="13"/>
  <c r="V271" i="13"/>
  <c r="G273" i="13"/>
  <c r="M273" i="13" s="1"/>
  <c r="I273" i="13"/>
  <c r="K273" i="13"/>
  <c r="O273" i="13"/>
  <c r="Q273" i="13"/>
  <c r="V273" i="13"/>
  <c r="G277" i="13"/>
  <c r="M277" i="13" s="1"/>
  <c r="I277" i="13"/>
  <c r="K277" i="13"/>
  <c r="O277" i="13"/>
  <c r="Q277" i="13"/>
  <c r="V277" i="13"/>
  <c r="G281" i="13"/>
  <c r="I281" i="13"/>
  <c r="K281" i="13"/>
  <c r="M281" i="13"/>
  <c r="O281" i="13"/>
  <c r="Q281" i="13"/>
  <c r="V281" i="13"/>
  <c r="G285" i="13"/>
  <c r="I285" i="13"/>
  <c r="K285" i="13"/>
  <c r="M285" i="13"/>
  <c r="O285" i="13"/>
  <c r="Q285" i="13"/>
  <c r="V285" i="13"/>
  <c r="G288" i="13"/>
  <c r="M288" i="13" s="1"/>
  <c r="I288" i="13"/>
  <c r="K288" i="13"/>
  <c r="O288" i="13"/>
  <c r="Q288" i="13"/>
  <c r="V288" i="13"/>
  <c r="G292" i="13"/>
  <c r="M292" i="13" s="1"/>
  <c r="I292" i="13"/>
  <c r="K292" i="13"/>
  <c r="O292" i="13"/>
  <c r="Q292" i="13"/>
  <c r="V292" i="13"/>
  <c r="G298" i="13"/>
  <c r="M298" i="13" s="1"/>
  <c r="I298" i="13"/>
  <c r="K298" i="13"/>
  <c r="O298" i="13"/>
  <c r="Q298" i="13"/>
  <c r="V298" i="13"/>
  <c r="G301" i="13"/>
  <c r="M301" i="13" s="1"/>
  <c r="I301" i="13"/>
  <c r="K301" i="13"/>
  <c r="O301" i="13"/>
  <c r="Q301" i="13"/>
  <c r="V301" i="13"/>
  <c r="V294" i="13" s="1"/>
  <c r="G303" i="13"/>
  <c r="M303" i="13" s="1"/>
  <c r="I303" i="13"/>
  <c r="K303" i="13"/>
  <c r="O303" i="13"/>
  <c r="Q303" i="13"/>
  <c r="V303" i="13"/>
  <c r="G305" i="13"/>
  <c r="I305" i="13"/>
  <c r="K305" i="13"/>
  <c r="M305" i="13"/>
  <c r="O305" i="13"/>
  <c r="Q305" i="13"/>
  <c r="Q294" i="13" s="1"/>
  <c r="V305" i="13"/>
  <c r="G310" i="13"/>
  <c r="I310" i="13"/>
  <c r="K310" i="13"/>
  <c r="M310" i="13"/>
  <c r="O310" i="13"/>
  <c r="Q310" i="13"/>
  <c r="V310" i="13"/>
  <c r="G312" i="13"/>
  <c r="I312" i="13"/>
  <c r="K312" i="13"/>
  <c r="M312" i="13"/>
  <c r="O312" i="13"/>
  <c r="Q312" i="13"/>
  <c r="V312" i="13"/>
  <c r="G315" i="13"/>
  <c r="I315" i="13"/>
  <c r="K315" i="13"/>
  <c r="M315" i="13"/>
  <c r="O315" i="13"/>
  <c r="Q315" i="13"/>
  <c r="Q314" i="13" s="1"/>
  <c r="V315" i="13"/>
  <c r="V314" i="13" s="1"/>
  <c r="G318" i="13"/>
  <c r="M318" i="13" s="1"/>
  <c r="I318" i="13"/>
  <c r="K318" i="13"/>
  <c r="O318" i="13"/>
  <c r="Q318" i="13"/>
  <c r="V318" i="13"/>
  <c r="G322" i="13"/>
  <c r="M322" i="13" s="1"/>
  <c r="I322" i="13"/>
  <c r="K322" i="13"/>
  <c r="O322" i="13"/>
  <c r="Q322" i="13"/>
  <c r="V322" i="13"/>
  <c r="G328" i="13"/>
  <c r="M328" i="13" s="1"/>
  <c r="I328" i="13"/>
  <c r="K328" i="13"/>
  <c r="O328" i="13"/>
  <c r="Q328" i="13"/>
  <c r="V328" i="13"/>
  <c r="G333" i="13"/>
  <c r="I333" i="13"/>
  <c r="K333" i="13"/>
  <c r="M333" i="13"/>
  <c r="O333" i="13"/>
  <c r="Q333" i="13"/>
  <c r="V333" i="13"/>
  <c r="G342" i="13"/>
  <c r="I342" i="13"/>
  <c r="K342" i="13"/>
  <c r="M342" i="13"/>
  <c r="O342" i="13"/>
  <c r="Q342" i="13"/>
  <c r="V342" i="13"/>
  <c r="G348" i="13"/>
  <c r="I348" i="13"/>
  <c r="K348" i="13"/>
  <c r="O348" i="13"/>
  <c r="Q348" i="13"/>
  <c r="V348" i="13"/>
  <c r="G354" i="13"/>
  <c r="M354" i="13" s="1"/>
  <c r="I354" i="13"/>
  <c r="K354" i="13"/>
  <c r="O354" i="13"/>
  <c r="Q354" i="13"/>
  <c r="V354" i="13"/>
  <c r="G357" i="13"/>
  <c r="M357" i="13" s="1"/>
  <c r="I357" i="13"/>
  <c r="K357" i="13"/>
  <c r="K347" i="13" s="1"/>
  <c r="O357" i="13"/>
  <c r="Q357" i="13"/>
  <c r="V357" i="13"/>
  <c r="G360" i="13"/>
  <c r="M360" i="13" s="1"/>
  <c r="I360" i="13"/>
  <c r="K360" i="13"/>
  <c r="O360" i="13"/>
  <c r="Q360" i="13"/>
  <c r="V360" i="13"/>
  <c r="G362" i="13"/>
  <c r="M362" i="13" s="1"/>
  <c r="I362" i="13"/>
  <c r="K362" i="13"/>
  <c r="O362" i="13"/>
  <c r="Q362" i="13"/>
  <c r="V362" i="13"/>
  <c r="G364" i="13"/>
  <c r="I364" i="13"/>
  <c r="K364" i="13"/>
  <c r="M364" i="13"/>
  <c r="O364" i="13"/>
  <c r="Q364" i="13"/>
  <c r="V364" i="13"/>
  <c r="G367" i="13"/>
  <c r="M367" i="13" s="1"/>
  <c r="I367" i="13"/>
  <c r="K367" i="13"/>
  <c r="O367" i="13"/>
  <c r="Q367" i="13"/>
  <c r="V367" i="13"/>
  <c r="G370" i="13"/>
  <c r="I370" i="13"/>
  <c r="K370" i="13"/>
  <c r="M370" i="13"/>
  <c r="O370" i="13"/>
  <c r="Q370" i="13"/>
  <c r="V370" i="13"/>
  <c r="G377" i="13"/>
  <c r="M377" i="13" s="1"/>
  <c r="I377" i="13"/>
  <c r="K377" i="13"/>
  <c r="O377" i="13"/>
  <c r="Q377" i="13"/>
  <c r="V377" i="13"/>
  <c r="G379" i="13"/>
  <c r="I379" i="13"/>
  <c r="K379" i="13"/>
  <c r="M379" i="13"/>
  <c r="O379" i="13"/>
  <c r="Q379" i="13"/>
  <c r="V379" i="13"/>
  <c r="G382" i="13"/>
  <c r="M382" i="13" s="1"/>
  <c r="I382" i="13"/>
  <c r="K382" i="13"/>
  <c r="O382" i="13"/>
  <c r="Q382" i="13"/>
  <c r="V382" i="13"/>
  <c r="G385" i="13"/>
  <c r="M385" i="13" s="1"/>
  <c r="I385" i="13"/>
  <c r="K385" i="13"/>
  <c r="K381" i="13" s="1"/>
  <c r="O385" i="13"/>
  <c r="Q385" i="13"/>
  <c r="V385" i="13"/>
  <c r="V381" i="13" s="1"/>
  <c r="G387" i="13"/>
  <c r="I387" i="13"/>
  <c r="K387" i="13"/>
  <c r="M387" i="13"/>
  <c r="O387" i="13"/>
  <c r="Q387" i="13"/>
  <c r="Q381" i="13" s="1"/>
  <c r="V387" i="13"/>
  <c r="O389" i="13"/>
  <c r="G390" i="13"/>
  <c r="I390" i="13"/>
  <c r="K390" i="13"/>
  <c r="K389" i="13" s="1"/>
  <c r="M390" i="13"/>
  <c r="O390" i="13"/>
  <c r="Q390" i="13"/>
  <c r="V390" i="13"/>
  <c r="G398" i="13"/>
  <c r="I398" i="13"/>
  <c r="K398" i="13"/>
  <c r="O398" i="13"/>
  <c r="Q398" i="13"/>
  <c r="V398" i="13"/>
  <c r="G400" i="13"/>
  <c r="I400" i="13"/>
  <c r="I389" i="13" s="1"/>
  <c r="K400" i="13"/>
  <c r="M400" i="13"/>
  <c r="O400" i="13"/>
  <c r="Q400" i="13"/>
  <c r="V400" i="13"/>
  <c r="Q401" i="13"/>
  <c r="G402" i="13"/>
  <c r="M402" i="13" s="1"/>
  <c r="I402" i="13"/>
  <c r="K402" i="13"/>
  <c r="O402" i="13"/>
  <c r="Q402" i="13"/>
  <c r="V402" i="13"/>
  <c r="G404" i="13"/>
  <c r="M404" i="13" s="1"/>
  <c r="I404" i="13"/>
  <c r="K404" i="13"/>
  <c r="K401" i="13" s="1"/>
  <c r="O404" i="13"/>
  <c r="Q404" i="13"/>
  <c r="V404" i="13"/>
  <c r="V401" i="13" s="1"/>
  <c r="I406" i="13"/>
  <c r="G407" i="13"/>
  <c r="I407" i="13"/>
  <c r="K407" i="13"/>
  <c r="K406" i="13" s="1"/>
  <c r="M407" i="13"/>
  <c r="O407" i="13"/>
  <c r="O406" i="13" s="1"/>
  <c r="Q407" i="13"/>
  <c r="V407" i="13"/>
  <c r="G408" i="13"/>
  <c r="I408" i="13"/>
  <c r="K408" i="13"/>
  <c r="M408" i="13"/>
  <c r="O408" i="13"/>
  <c r="Q408" i="13"/>
  <c r="V408" i="13"/>
  <c r="G409" i="13"/>
  <c r="I409" i="13"/>
  <c r="K409" i="13"/>
  <c r="O409" i="13"/>
  <c r="Q409" i="13"/>
  <c r="V409" i="13"/>
  <c r="I412" i="13"/>
  <c r="O412" i="13"/>
  <c r="Q412" i="13"/>
  <c r="G413" i="13"/>
  <c r="M413" i="13" s="1"/>
  <c r="M412" i="13" s="1"/>
  <c r="I413" i="13"/>
  <c r="K413" i="13"/>
  <c r="K412" i="13" s="1"/>
  <c r="O413" i="13"/>
  <c r="Q413" i="13"/>
  <c r="V413" i="13"/>
  <c r="V412" i="13" s="1"/>
  <c r="G415" i="13"/>
  <c r="M415" i="13" s="1"/>
  <c r="I415" i="13"/>
  <c r="K415" i="13"/>
  <c r="K414" i="13" s="1"/>
  <c r="O415" i="13"/>
  <c r="Q415" i="13"/>
  <c r="V415" i="13"/>
  <c r="G416" i="13"/>
  <c r="M416" i="13" s="1"/>
  <c r="I416" i="13"/>
  <c r="K416" i="13"/>
  <c r="O416" i="13"/>
  <c r="Q416" i="13"/>
  <c r="V416" i="13"/>
  <c r="G418" i="13"/>
  <c r="M418" i="13" s="1"/>
  <c r="I418" i="13"/>
  <c r="I414" i="13" s="1"/>
  <c r="K418" i="13"/>
  <c r="O418" i="13"/>
  <c r="Q418" i="13"/>
  <c r="V418" i="13"/>
  <c r="G420" i="13"/>
  <c r="I420" i="13"/>
  <c r="K420" i="13"/>
  <c r="M420" i="13"/>
  <c r="O420" i="13"/>
  <c r="Q420" i="13"/>
  <c r="V420" i="13"/>
  <c r="G422" i="13"/>
  <c r="M422" i="13" s="1"/>
  <c r="I422" i="13"/>
  <c r="K422" i="13"/>
  <c r="O422" i="13"/>
  <c r="Q422" i="13"/>
  <c r="V422" i="13"/>
  <c r="G423" i="13"/>
  <c r="I423" i="13"/>
  <c r="K423" i="13"/>
  <c r="M423" i="13"/>
  <c r="O423" i="13"/>
  <c r="Q423" i="13"/>
  <c r="V423" i="13"/>
  <c r="AE425" i="13"/>
  <c r="F44" i="1" s="1"/>
  <c r="H44" i="1" s="1"/>
  <c r="I44" i="1" s="1"/>
  <c r="AF425" i="13"/>
  <c r="G44" i="1" s="1"/>
  <c r="BA56" i="12"/>
  <c r="BA52" i="12"/>
  <c r="BA49" i="12"/>
  <c r="BA47" i="12"/>
  <c r="BA42" i="12"/>
  <c r="BA33" i="12"/>
  <c r="BA28" i="12"/>
  <c r="BA27" i="12"/>
  <c r="BA24" i="12"/>
  <c r="BA23" i="12"/>
  <c r="BA18" i="12"/>
  <c r="BA16" i="12"/>
  <c r="BA12" i="12"/>
  <c r="Q8" i="12"/>
  <c r="G9" i="12"/>
  <c r="AE59" i="12" s="1"/>
  <c r="F39" i="1" s="1"/>
  <c r="I9" i="12"/>
  <c r="I8" i="12" s="1"/>
  <c r="K9" i="12"/>
  <c r="K8" i="12" s="1"/>
  <c r="O9" i="12"/>
  <c r="O8" i="12" s="1"/>
  <c r="Q9" i="12"/>
  <c r="V9" i="12"/>
  <c r="V8" i="12" s="1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22" i="12"/>
  <c r="M22" i="12" s="1"/>
  <c r="I22" i="12"/>
  <c r="K22" i="12"/>
  <c r="O22" i="12"/>
  <c r="Q22" i="12"/>
  <c r="V22" i="12"/>
  <c r="G26" i="12"/>
  <c r="I26" i="12"/>
  <c r="K26" i="12"/>
  <c r="M26" i="12"/>
  <c r="O26" i="12"/>
  <c r="Q26" i="12"/>
  <c r="V26" i="12"/>
  <c r="G46" i="12"/>
  <c r="M46" i="12" s="1"/>
  <c r="I46" i="12"/>
  <c r="K46" i="12"/>
  <c r="O46" i="12"/>
  <c r="Q46" i="12"/>
  <c r="V46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1" i="12"/>
  <c r="I51" i="12"/>
  <c r="K51" i="12"/>
  <c r="M51" i="12"/>
  <c r="O51" i="12"/>
  <c r="Q51" i="12"/>
  <c r="V51" i="12"/>
  <c r="G55" i="12"/>
  <c r="I55" i="12"/>
  <c r="K55" i="12"/>
  <c r="M55" i="12"/>
  <c r="O55" i="12"/>
  <c r="Q55" i="12"/>
  <c r="V55" i="12"/>
  <c r="AF59" i="12"/>
  <c r="G39" i="1" s="1"/>
  <c r="G45" i="1" s="1"/>
  <c r="G25" i="1" s="1"/>
  <c r="A25" i="1" s="1"/>
  <c r="H42" i="1"/>
  <c r="H39" i="1" l="1"/>
  <c r="I39" i="1" s="1"/>
  <c r="I45" i="1" s="1"/>
  <c r="F45" i="1"/>
  <c r="Q347" i="13"/>
  <c r="G226" i="13"/>
  <c r="I70" i="1" s="1"/>
  <c r="I17" i="1" s="1"/>
  <c r="K36" i="13"/>
  <c r="F40" i="1"/>
  <c r="G40" i="1"/>
  <c r="H40" i="1" s="1"/>
  <c r="I40" i="1" s="1"/>
  <c r="G401" i="13"/>
  <c r="I79" i="1" s="1"/>
  <c r="O241" i="13"/>
  <c r="F41" i="1"/>
  <c r="Q14" i="12"/>
  <c r="G414" i="13"/>
  <c r="I82" i="1" s="1"/>
  <c r="V406" i="13"/>
  <c r="G389" i="13"/>
  <c r="I78" i="1" s="1"/>
  <c r="I294" i="13"/>
  <c r="O263" i="13"/>
  <c r="K241" i="13"/>
  <c r="K233" i="13"/>
  <c r="O114" i="13"/>
  <c r="V114" i="13"/>
  <c r="Q36" i="13"/>
  <c r="G41" i="1"/>
  <c r="M414" i="13"/>
  <c r="Q160" i="13"/>
  <c r="K14" i="12"/>
  <c r="V14" i="12"/>
  <c r="G347" i="13"/>
  <c r="I76" i="1" s="1"/>
  <c r="I263" i="13"/>
  <c r="O233" i="13"/>
  <c r="O14" i="12"/>
  <c r="I314" i="13"/>
  <c r="V263" i="13"/>
  <c r="V160" i="13"/>
  <c r="O145" i="13"/>
  <c r="F43" i="1"/>
  <c r="G8" i="12"/>
  <c r="Q389" i="13"/>
  <c r="I160" i="13"/>
  <c r="G98" i="13"/>
  <c r="I62" i="1" s="1"/>
  <c r="G43" i="1"/>
  <c r="Q414" i="13"/>
  <c r="O401" i="13"/>
  <c r="Q226" i="13"/>
  <c r="V414" i="13"/>
  <c r="I381" i="13"/>
  <c r="K263" i="13"/>
  <c r="Q233" i="13"/>
  <c r="V213" i="13"/>
  <c r="G145" i="13"/>
  <c r="I65" i="1" s="1"/>
  <c r="K114" i="13"/>
  <c r="V36" i="13"/>
  <c r="G406" i="13"/>
  <c r="I80" i="1" s="1"/>
  <c r="M381" i="13"/>
  <c r="I347" i="13"/>
  <c r="O314" i="13"/>
  <c r="O294" i="13"/>
  <c r="Q114" i="13"/>
  <c r="I114" i="13"/>
  <c r="I36" i="13"/>
  <c r="I57" i="1"/>
  <c r="O347" i="13"/>
  <c r="K314" i="13"/>
  <c r="K294" i="13"/>
  <c r="V226" i="13"/>
  <c r="K213" i="13"/>
  <c r="G114" i="13"/>
  <c r="I64" i="1" s="1"/>
  <c r="I14" i="12"/>
  <c r="G263" i="13"/>
  <c r="I73" i="1" s="1"/>
  <c r="O160" i="13"/>
  <c r="V145" i="13"/>
  <c r="Q406" i="13"/>
  <c r="G381" i="13"/>
  <c r="I77" i="1" s="1"/>
  <c r="V347" i="13"/>
  <c r="O414" i="13"/>
  <c r="I401" i="13"/>
  <c r="V389" i="13"/>
  <c r="O381" i="13"/>
  <c r="I233" i="13"/>
  <c r="O226" i="13"/>
  <c r="K160" i="13"/>
  <c r="Q145" i="13"/>
  <c r="I12" i="13"/>
  <c r="M12" i="13"/>
  <c r="G26" i="1"/>
  <c r="A26" i="1"/>
  <c r="G28" i="1"/>
  <c r="G23" i="1"/>
  <c r="M241" i="13"/>
  <c r="M233" i="13"/>
  <c r="M36" i="13"/>
  <c r="M314" i="13"/>
  <c r="M294" i="13"/>
  <c r="M160" i="13"/>
  <c r="M401" i="13"/>
  <c r="G314" i="13"/>
  <c r="I75" i="1" s="1"/>
  <c r="G241" i="13"/>
  <c r="I72" i="1" s="1"/>
  <c r="G412" i="13"/>
  <c r="I81" i="1" s="1"/>
  <c r="G294" i="13"/>
  <c r="I74" i="1" s="1"/>
  <c r="G233" i="13"/>
  <c r="I71" i="1" s="1"/>
  <c r="G160" i="13"/>
  <c r="I66" i="1" s="1"/>
  <c r="G36" i="13"/>
  <c r="I61" i="1" s="1"/>
  <c r="M409" i="13"/>
  <c r="M406" i="13" s="1"/>
  <c r="M398" i="13"/>
  <c r="M389" i="13" s="1"/>
  <c r="M348" i="13"/>
  <c r="M347" i="13" s="1"/>
  <c r="M266" i="13"/>
  <c r="M263" i="13" s="1"/>
  <c r="M231" i="13"/>
  <c r="M226" i="13" s="1"/>
  <c r="M214" i="13"/>
  <c r="M213" i="13" s="1"/>
  <c r="M159" i="13"/>
  <c r="M145" i="13" s="1"/>
  <c r="M116" i="13"/>
  <c r="M114" i="13" s="1"/>
  <c r="M24" i="13"/>
  <c r="M23" i="13" s="1"/>
  <c r="M14" i="12"/>
  <c r="M9" i="12"/>
  <c r="M8" i="12" s="1"/>
  <c r="G14" i="12"/>
  <c r="I84" i="1" s="1"/>
  <c r="I20" i="1" s="1"/>
  <c r="J39" i="1"/>
  <c r="J45" i="1" s="1"/>
  <c r="J41" i="1"/>
  <c r="J44" i="1"/>
  <c r="J40" i="1"/>
  <c r="J43" i="1"/>
  <c r="H45" i="1"/>
  <c r="J28" i="1"/>
  <c r="J26" i="1"/>
  <c r="G38" i="1"/>
  <c r="F38" i="1"/>
  <c r="J23" i="1"/>
  <c r="J24" i="1"/>
  <c r="J25" i="1"/>
  <c r="J27" i="1"/>
  <c r="E24" i="1"/>
  <c r="E26" i="1"/>
  <c r="H41" i="1" l="1"/>
  <c r="I41" i="1" s="1"/>
  <c r="I18" i="1"/>
  <c r="H43" i="1"/>
  <c r="I43" i="1" s="1"/>
  <c r="I16" i="1"/>
  <c r="I21" i="1" s="1"/>
  <c r="I83" i="1"/>
  <c r="I19" i="1" s="1"/>
  <c r="G59" i="12"/>
  <c r="G425" i="13"/>
  <c r="A23" i="1"/>
  <c r="I85" i="1" l="1"/>
  <c r="G24" i="1"/>
  <c r="A27" i="1" s="1"/>
  <c r="A24" i="1"/>
  <c r="J84" i="1" l="1"/>
  <c r="J59" i="1"/>
  <c r="J70" i="1"/>
  <c r="J69" i="1"/>
  <c r="J63" i="1"/>
  <c r="J64" i="1"/>
  <c r="J68" i="1"/>
  <c r="J81" i="1"/>
  <c r="J82" i="1"/>
  <c r="J75" i="1"/>
  <c r="J80" i="1"/>
  <c r="J57" i="1"/>
  <c r="J85" i="1" s="1"/>
  <c r="J79" i="1"/>
  <c r="J58" i="1"/>
  <c r="J83" i="1"/>
  <c r="J62" i="1"/>
  <c r="J60" i="1"/>
  <c r="J78" i="1"/>
  <c r="J73" i="1"/>
  <c r="J77" i="1"/>
  <c r="J74" i="1"/>
  <c r="J72" i="1"/>
  <c r="J61" i="1"/>
  <c r="J66" i="1"/>
  <c r="J67" i="1"/>
  <c r="J76" i="1"/>
  <c r="J71" i="1"/>
  <c r="J65" i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Hana Novotná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Hana Novotná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<sst xmlns="http://schemas.openxmlformats.org/spreadsheetml/2006/main" count="2126" uniqueCount="727">
  <si>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</si>
  <si>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</si>
  <si>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</si>
  <si>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</si>
  <si>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</si>
  <si>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</si>
  <si>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</si>
  <si>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</si>
  <si>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</si>
  <si>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</si>
  <si>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</si>
  <si>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</si>
  <si>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</si>
  <si>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</si>
  <si>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</si>
  <si>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</si>
  <si>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</si>
  <si>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</si>
  <si>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</si>
  <si>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</si>
  <si>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</si>
  <si>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</si>
  <si>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</si>
  <si>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</si>
  <si>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</si>
  <si>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</si>
  <si>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</si>
  <si>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</si>
  <si>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</si>
  <si>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</si>
  <si>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</si>
  <si>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</si>
  <si>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</si>
  <si>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</si>
  <si>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</si>
  <si>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</si>
  <si>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</si>
  <si>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</si>
  <si>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</si>
  <si>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</si>
  <si>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</si>
  <si>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</si>
  <si>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</si>
  <si>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0081.1</t>
  </si>
  <si>
    <t>Oprava parteru vč.uliční fasády - Orlí 5</t>
  </si>
  <si>
    <t>Statutární město Brno - MČ Brno-střed</t>
  </si>
  <si>
    <t>Dominikánská 2</t>
  </si>
  <si>
    <t>Brno</t>
  </si>
  <si>
    <t>60169</t>
  </si>
  <si>
    <t>44992785</t>
  </si>
  <si>
    <t>CZ44992785</t>
  </si>
  <si>
    <t>Stavba</t>
  </si>
  <si>
    <t>Ostatní a vedlejší náklady</t>
  </si>
  <si>
    <t>00</t>
  </si>
  <si>
    <t>Vedlejší a ostatní náklady</t>
  </si>
  <si>
    <t>Stavební objekt</t>
  </si>
  <si>
    <t>01</t>
  </si>
  <si>
    <t>1</t>
  </si>
  <si>
    <t>Oprava parteru a uliční fasády</t>
  </si>
  <si>
    <t>Celkem za stavbu</t>
  </si>
  <si>
    <t>CZK</t>
  </si>
  <si>
    <t>#POPS</t>
  </si>
  <si>
    <t>Popis stavby: 0081.1 - Oprava parteru vč.uliční fasády - Orlí 5</t>
  </si>
  <si>
    <t>#POPO</t>
  </si>
  <si>
    <t>Popis objektu: 00 - Vedlejší a ostatní náklady</t>
  </si>
  <si>
    <t>#POPR</t>
  </si>
  <si>
    <t>Popis rozpočtu: 00 - Vedlejší a ostatní náklady</t>
  </si>
  <si>
    <t>Popis objektu: 01 - Oprava parteru vč.uliční fasády - Orlí 5</t>
  </si>
  <si>
    <t>Popis rozpočtu: 1 - Oprava parteru a uliční fasády</t>
  </si>
  <si>
    <t>Rekapitulace dílů</t>
  </si>
  <si>
    <t>Typ dílu</t>
  </si>
  <si>
    <t>11</t>
  </si>
  <si>
    <t>Přípravné a přidružené práce</t>
  </si>
  <si>
    <t>3</t>
  </si>
  <si>
    <t>Svislé a kompletní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</si>
  <si>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</si>
  <si>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</si>
  <si>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</si>
  <si>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</si>
  <si>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</si>
  <si>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</si>
  <si>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</si>
  <si>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</si>
  <si>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</si>
  <si>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</si>
  <si>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</si>
  <si>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</si>
  <si>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</si>
  <si>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</si>
  <si>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</si>
  <si>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</si>
  <si>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975</t>
  </si>
  <si>
    <t>Podchycování konstrukcí</t>
  </si>
  <si>
    <t>99</t>
  </si>
  <si>
    <t>Staveništní přesun hmot</t>
  </si>
  <si>
    <t>711</t>
  </si>
  <si>
    <t>Izolace proti vodě</t>
  </si>
  <si>
    <t>713</t>
  </si>
  <si>
    <t>Izolace tepelné</t>
  </si>
  <si>
    <t>725</t>
  </si>
  <si>
    <t>Zařizovací předměty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</si>
  <si>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</si>
  <si>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</si>
  <si>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</si>
  <si>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</si>
  <si>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</si>
  <si>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</si>
  <si>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</si>
  <si>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</si>
  <si>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</si>
  <si>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</si>
  <si>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</si>
  <si>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</si>
  <si>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</si>
  <si>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</si>
  <si>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787</t>
  </si>
  <si>
    <t>Zasklívání</t>
  </si>
  <si>
    <t>M22</t>
  </si>
  <si>
    <t>Montáž sdělovací a zabezp. techniky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</si>
  <si>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</si>
  <si>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</si>
  <si>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</si>
  <si>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</si>
  <si>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</si>
  <si>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</si>
  <si>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</si>
  <si>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</si>
  <si>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</si>
  <si>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</si>
  <si>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</si>
  <si>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</si>
  <si>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</si>
  <si>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</si>
  <si>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</si>
  <si>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</si>
  <si>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</si>
  <si>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</si>
  <si>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</si>
  <si>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</si>
  <si>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</si>
  <si>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</si>
  <si>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</si>
  <si>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</si>
  <si>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</si>
  <si>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</si>
  <si>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</si>
  <si>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</si>
  <si>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</si>
  <si>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</si>
  <si>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</si>
  <si>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</si>
  <si>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</si>
  <si>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</si>
  <si>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</si>
  <si>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</si>
  <si>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</si>
  <si>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 R</t>
  </si>
  <si>
    <t>Zařízení staveniště</t>
  </si>
  <si>
    <t>Soubor</t>
  </si>
  <si>
    <t>Vlastní</t>
  </si>
  <si>
    <t>Indiv</t>
  </si>
  <si>
    <t>VRN</t>
  </si>
  <si>
    <t>Běžná</t>
  </si>
  <si>
    <t>POL99_2</t>
  </si>
  <si>
    <t>Veškeré náklady spojené s vybudováním, provozem a odstraněním zařízení staveniště.</t>
  </si>
  <si>
    <t>POP</t>
  </si>
  <si>
    <t>Položka obsahuje i náklady na oplocení staveniště.</t>
  </si>
  <si>
    <t>Položka obsahuje i náklady na materiál -  letáčky -INFORMACE PRO NÁJEMNÍKY, na kterých bude nájemníky informovat o plánovaných opravách domu včetně předpokládaného harmonogramu oprav. Oznámení, které bude obsahovat kontakt na odpovědnou osobu, bude každému nájemníkovi vhozeno do jeho poštovní schránky v domě a ještě bude vyvěšeno(vylepeno) na nástěnku v domě, na vstupní dveře domu nebo na jiném vhodném místě o čemž bude pořízena fotodokumnentace, kterou je zhotovitel  povinen do 2dnů od vylepení odesílat na e-mail podatelna.stred@brno.cz.</t>
  </si>
  <si>
    <t>Položka obsahuje zajištění WC pro pracovníky stavby .</t>
  </si>
  <si>
    <t>005211030R</t>
  </si>
  <si>
    <t xml:space="preserve">Dočasná dopravní opatření </t>
  </si>
  <si>
    <t>POL99_8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</si>
  <si>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</si>
  <si>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</si>
  <si>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</si>
  <si>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</si>
  <si>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Položka obsahuje náklady na zpracování plánu BOZP - viz. SoD 2.1.5.7 : 1</t>
  </si>
  <si>
    <t>VV</t>
  </si>
  <si>
    <t xml:space="preserve">Položka obsahuje náklady na bezpečné uzavření domu a obou provozoven tak, aby byl nájemcům a nájemníkům, zákazníkům a návštěvám umožněn vstup = domovní zvonky a elektrický zámek MUSÍ zůstat vždy FUMKČNÍ. : </t>
  </si>
  <si>
    <t xml:space="preserve">Položka obsahuje bezpečný průchod cizích osob přes staveniště ke vstupům do provozoven a domu. : 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</si>
  <si>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</si>
  <si>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</si>
  <si>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</si>
  <si>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Položka obsahuje předání PD skutečného provedení (zejména u skrytých instalací), písemné prohlášení o shodě, atesty, revize, zkoušky, návody na užívání a údržbu, doklady o uložení odpadů, přehled změn oproti projektu, fotodokumentace na datovém nosiči, zápis o spotřebovaných energiích, originál stavebního deníku apod. Nedodání některého z dokladů je považováno za nedodělek.</t>
  </si>
  <si>
    <t>Projektovou dokumentaci skutečného provedení v tištěné podobě a ve formátu dwg a pdf  = 2x v tištěné podobě a 1x na datovém nosiči : 1</t>
  </si>
  <si>
    <t>00524 R</t>
  </si>
  <si>
    <t>Předání a převzetí díla</t>
  </si>
  <si>
    <t>Náklady zhotovitele, které vzniknou v souvislosti s povinnostmi zhotovitele při předání a převzetí díla.</t>
  </si>
  <si>
    <t>O průběhu předávacího a přejímacího řízení pořídí objednatel (TDS) zápis (protokol). Součástí předání díla bude zejména předání kompletní dokladové části díla požadované touto smlouvou ve dvou vyhotoveních v listinné i digitální podobě:</t>
  </si>
  <si>
    <t>• fotodokumentace průběhu stavby a dokladovou část předání díla na datovém nosiči (CD nebo DVD),</t>
  </si>
  <si>
    <t>• zápis o spotřebovaných energiích stavby</t>
  </si>
  <si>
    <t>• revize elektroinstalací vč. přívodního vedení a jištění z RE</t>
  </si>
  <si>
    <t>• doklad o montáži a kontrole PBZ</t>
  </si>
  <si>
    <t>• zápis o tlakové zkoušce těsnosti – kanalizace, vodovod, ústřední vytápění, pokud bylo dotčeno stavbou</t>
  </si>
  <si>
    <t>• návod k údržbě a obsluze celého díla</t>
  </si>
  <si>
    <t>• zápisy z jednání s NPÚ, OPP MMB</t>
  </si>
  <si>
    <t>• prohlášení, ujištění o shodě na celou stavbu</t>
  </si>
  <si>
    <t>• prohlášení stavbyvedoucího o provedení díla</t>
  </si>
  <si>
    <t>• doklady o likvidaci odpadů</t>
  </si>
  <si>
    <t>• protokol o kontrole kvality dle odstavce 2.1.6. smlouvy</t>
  </si>
  <si>
    <t>• originál stavebního deníku</t>
  </si>
  <si>
    <t>• klíče od dveří do prodejen – 3ks, klíče od vstupu do domu – 40ks</t>
  </si>
  <si>
    <t>Položka obsahuje i doložení PROTOKOLU O KVALITĚ PROVEDENÝCH PRACÍ ZHOTOVITELEM v souladu s normami - viz SoD 2.1.6</t>
  </si>
  <si>
    <t/>
  </si>
  <si>
    <t xml:space="preserve">	Nedodání některého z dokladů je považováno za nedodělek.</t>
  </si>
  <si>
    <t>004111020R01</t>
  </si>
  <si>
    <t>Náklady na vypracování výrobní  dokumentace pro nové výplně otvorů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</si>
  <si>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</si>
  <si>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</si>
  <si>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</si>
  <si>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</si>
  <si>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005241020R</t>
  </si>
  <si>
    <t>Geodetické zaměření skutečného provedení</t>
  </si>
  <si>
    <t>052 R02</t>
  </si>
  <si>
    <t>Bezpečnostní solární kamery D+ M v rámci provádění stavby</t>
  </si>
  <si>
    <t>sada</t>
  </si>
  <si>
    <t>Prostor staveniště bude trvale monitorován 3 kamerami, které budou po ukončení stavby demontovány a předány MČ Brno-střed. Kamery se záznamovým zařízením (např. paměťová karta) budou umožňovat živý náhled z mobilu, tabletu nebo počítače, záznam obrazu na síťové zařízení, a budou funkční i v noci.</t>
  </si>
  <si>
    <t>kamery budou po dokončení parteru demontovány</t>
  </si>
  <si>
    <t>D+M bezpečnostních kamer na solární pohon - 3kusy : 1</t>
  </si>
  <si>
    <t>052 R03</t>
  </si>
  <si>
    <t>Ostraha objektu</t>
  </si>
  <si>
    <t>hod</t>
  </si>
  <si>
    <t>Fyzická ostraha by měla být jen  po dobu, kdy budou demontovány výkladce a bude tam jen provizorní zakrytí.</t>
  </si>
  <si>
    <t>Fyzická ostraha objektu - strážný:  12 hodin/den na dobu cca 1měsíce =372,0 hodin : 372,0</t>
  </si>
  <si>
    <t>SUM</t>
  </si>
  <si>
    <t>END</t>
  </si>
  <si>
    <t>Položkový soupis prací a dodávek</t>
  </si>
  <si>
    <t>113106221R00</t>
  </si>
  <si>
    <t>Rozebrání vozovek a ploch s jakoukoliv výplní spár   v ploše jednotlivě do 200 m2, z drobných kostek nebo odseků, kladených do lože z kameniva těženého, škváry nebo strusky</t>
  </si>
  <si>
    <t>m2</t>
  </si>
  <si>
    <t>822-1</t>
  </si>
  <si>
    <t>RTS 23/ I</t>
  </si>
  <si>
    <t>Práce</t>
  </si>
  <si>
    <t>POL1_</t>
  </si>
  <si>
    <t>s přemístěním hmot na skládku na vzdálenost do 3 m nebo s naložením na dopravní prostředek</t>
  </si>
  <si>
    <t>SPI</t>
  </si>
  <si>
    <t>13,98*0,4+1,0*0,5</t>
  </si>
  <si>
    <t>319201311R00</t>
  </si>
  <si>
    <t>Vyrovnání nerovného povrchu jakoukoliv maltou  do 30 mm</t>
  </si>
  <si>
    <t>801-4</t>
  </si>
  <si>
    <t>vnitřního i vnějšího zdiva, bez odsekání vadných cihel, bez pomocného lešení,</t>
  </si>
  <si>
    <t>sokl, pod zateplení : 0,7*10,6</t>
  </si>
  <si>
    <t>342266111RU7</t>
  </si>
  <si>
    <t>Předstěny opláštěné sádrokartonovými deskami obklad stěn sádrokartonem na ocelovou konstrukci z profilů CW 50 tloušťka desky 12, 5 mm, desky standard, dvojité opláštění, bez izolace</t>
  </si>
  <si>
    <t>801-1</t>
  </si>
  <si>
    <t>zaklopení stropní kce : 0,5*10,6</t>
  </si>
  <si>
    <t>596111111R00</t>
  </si>
  <si>
    <t>Kladení dlažby z mozaiky komunikací pro pěší do lože z kameniva těženého, 1barva</t>
  </si>
  <si>
    <t>s provedením lože tl. do 40 mm, s vyplněním spár, s dvojím beraněním a se smetením přebytečného materiálu na vzdálenost do 3 m</t>
  </si>
  <si>
    <t xml:space="preserve">budou použity původní drobné kostky : </t>
  </si>
  <si>
    <t>Odkaz na mn. položky pořadí 1 : 6,09200</t>
  </si>
  <si>
    <t>612409991RT2</t>
  </si>
  <si>
    <t>Začištění omítek kolem oken, dveří a obkladů apod. s použitím suché maltové směsi</t>
  </si>
  <si>
    <t>m</t>
  </si>
  <si>
    <t xml:space="preserve">interiér : </t>
  </si>
  <si>
    <t>okna O6 : (1,0+2,3*2)*19</t>
  </si>
  <si>
    <t>okna O7 : (0,3+2,3*2)*4</t>
  </si>
  <si>
    <t>okna O8 : (0,56+2,3*2)*2</t>
  </si>
  <si>
    <t>sestava oken a dveří O9 : 2,73+2,935*2</t>
  </si>
  <si>
    <t>okno O10 : 0,55+0,805+2,275</t>
  </si>
  <si>
    <t>výkladec O1+O2 s dveřmi : 3,33+2,79+3,895+5,73</t>
  </si>
  <si>
    <t>výkladec O4+O3 s dveřmi : 3,48+2,79+2,925+5,73</t>
  </si>
  <si>
    <t>okno fix O5 : 2,43+1,995*2</t>
  </si>
  <si>
    <t>vrata nerez plech : 2,3*2</t>
  </si>
  <si>
    <t>nadsvětlík fix nad vraty : 0,85*2+2,43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</si>
  <si>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</si>
  <si>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</si>
  <si>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</si>
  <si>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1,0*2,3*19+0,3*2,3*4+0,6*2,3*2+2,73*2,935+2,275*0,805+2,43*3,15</t>
  </si>
  <si>
    <t>622311521RV1</t>
  </si>
  <si>
    <t>Zateplení soklu extrudovaným polystyrénem, tloušťky 80 mm, zakončené stěrkou s výztužnou tkaninou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</si>
  <si>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</si>
  <si>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Položka neobsahuje kontaktní nátěr a povrchovou úpravu omítkou.</t>
  </si>
  <si>
    <t>Součinitel tepelné vodivosti izolantu je 0,036 W/mK.</t>
  </si>
  <si>
    <t>0,7*(14-0,96*2-2,45)</t>
  </si>
  <si>
    <t>622311133RV1</t>
  </si>
  <si>
    <t xml:space="preserve">Zateplení fasády  , expandovaným polystyrénem, tloušťky 120 mm, zakončené stěrkou s výztužnou tkaninou,  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</si>
  <si>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</si>
  <si>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Součinitel tepelné vodivosti izolantu je 0,039 W/mK.</t>
  </si>
  <si>
    <t>5,85*13,6-3,85*5,7-2,9*5,7-2,45*5,7</t>
  </si>
  <si>
    <t>622471317R00</t>
  </si>
  <si>
    <t xml:space="preserve">Nátěry a nástřiky vnějších stěn a pilířů základním a krycím nátěrem (nebo přestřikem povrchu) hmota akrylátová, složitost 1 ÷ 2,  </t>
  </si>
  <si>
    <t>Penetrace + 2 x krycí nátěr.</t>
  </si>
  <si>
    <t>Odkaz na mn. položky pořadí 14 : 102,55000</t>
  </si>
  <si>
    <t>622471321R00</t>
  </si>
  <si>
    <t xml:space="preserve">Nátěry a nástřiky vnějších stěn a pilířů základním a krycím nátěrem (nebo přestřikem povrchu) hmota akrylátová, složitost 7 ,  </t>
  </si>
  <si>
    <t>Odkaz na mn. položky pořadí 13 : 223,70002</t>
  </si>
  <si>
    <t>622904117R00</t>
  </si>
  <si>
    <t>Očištění fasád tlakovou vodou, složitost fasády 6 - 7</t>
  </si>
  <si>
    <t>622904112R00</t>
  </si>
  <si>
    <t>Očištění fasád tlakovou vodou, složitost fasády 1 - 2</t>
  </si>
  <si>
    <t>622427322R00</t>
  </si>
  <si>
    <t>Oprava vnějších omítek vápenných a vápenocementových s překrytím celé plochy štukem stupeň členitosti 7, v množství opravované plochy přes 20 do 30 %, bez nátěru, bez nákladů na umělecké dekorace fasád</t>
  </si>
  <si>
    <t>bez otlučení vadných míst</t>
  </si>
  <si>
    <t>dekorace fasád</t>
  </si>
  <si>
    <t>Včetně barvení vždy celé plochy (100%), s výjimkou položek oprav omítek drásaných.</t>
  </si>
  <si>
    <t>fasáda - 3.NP - 4.NP : 13,98*4,63</t>
  </si>
  <si>
    <t>odpočet okna O6 : -1,0*2,3*5</t>
  </si>
  <si>
    <t>odpočet okna O8 : -0,56*2,3*2</t>
  </si>
  <si>
    <t>fasáda 4.NP - 5.NP : 13,98*4,005</t>
  </si>
  <si>
    <t>odpočet okna O7 : -0,3*2,3*2</t>
  </si>
  <si>
    <t>přípočet boční stěny arkýře : 1,48*2*4,005</t>
  </si>
  <si>
    <t>fasáda 5.NP - 6.NP : 13,98+4,005</t>
  </si>
  <si>
    <t>fasáda 6.NP - 7.NP : 13,98*3,991</t>
  </si>
  <si>
    <t>odpočet okna O6 : -1,0*2,3*4</t>
  </si>
  <si>
    <t>odpočet sestava oken s dveřmi O9 : -2,73*2,935</t>
  </si>
  <si>
    <t>fasáda nad 7.NP, římsy : 1,585*13,98</t>
  </si>
  <si>
    <t>fasáda nad 7.NP - osazené okno O10 : 4,2*1,65</t>
  </si>
  <si>
    <t>odpočet okna O10 : -2,275*(0,55+0,805)/2</t>
  </si>
  <si>
    <t xml:space="preserve">přípočet ostění : </t>
  </si>
  <si>
    <t>okno O6 : 0,21*(1,0+2,3*2)*19</t>
  </si>
  <si>
    <t>okno O7 : 0,21*(0,3+2,3*2)*4</t>
  </si>
  <si>
    <t>okno O8 : 0,21*(0,56+2,3*2)*2</t>
  </si>
  <si>
    <t>okno O9 : 0,21*(2,73+2,935*2)</t>
  </si>
  <si>
    <t>okno O10 : 0,21*(0,55+2,275+0,805)</t>
  </si>
  <si>
    <t>arkýř spodní ozdobná část : 3,8</t>
  </si>
  <si>
    <t>622422222R00</t>
  </si>
  <si>
    <t>Oprava vnějších omítek vápenných a vápenocementových s překrytím celé plochy štukem stupeň členitosti 1 a 2, v množství opravované plochy přes 10 do 20 %, bez nátěru, bez nákladů na umělecké dekorace fasád</t>
  </si>
  <si>
    <t>štítová stěna do pohledové výše sousedního domu : 1,17*15,0</t>
  </si>
  <si>
    <t>štítová stěna nad střechou souseda Orlí 3 : 85,0</t>
  </si>
  <si>
    <t>631416211RT1</t>
  </si>
  <si>
    <t>Mazanina betonová ze suché směsi tloušťky přes 50 do 80 mm pevnost v tlaku 25 MPa</t>
  </si>
  <si>
    <t>m3</t>
  </si>
  <si>
    <t>balkon : 0,05*2,96</t>
  </si>
  <si>
    <t>648951411RT3</t>
  </si>
  <si>
    <t>Osazení parapetních desek dřevěných včetně dodávky parapetní desky  šířky 250 mm</t>
  </si>
  <si>
    <t>na montážní pěnu, zapravení omítky pod parapetem, těsnění spáry mezi parapetem a rámem okna, dodávka silikonu.</t>
  </si>
  <si>
    <t>Parapetní desky nutné zaměřit na místě.</t>
  </si>
  <si>
    <t>Začátek provozního součtu</t>
  </si>
  <si>
    <t xml:space="preserve">  O5 : 2,43</t>
  </si>
  <si>
    <t xml:space="preserve">  O6 : 1,0*19</t>
  </si>
  <si>
    <t xml:space="preserve">  O7 : 0,3*4</t>
  </si>
  <si>
    <t xml:space="preserve">  O8 : 0,56*2</t>
  </si>
  <si>
    <t xml:space="preserve">  O9 : 2,73</t>
  </si>
  <si>
    <t xml:space="preserve">  O10 : 2,275</t>
  </si>
  <si>
    <t>Konec provozního součtu</t>
  </si>
  <si>
    <t>15% na větší délku vnitřních parapetů  (než je délka okna) : 28,755*1,15</t>
  </si>
  <si>
    <t>Lešení je včetně dopravy na stavbu.</t>
  </si>
  <si>
    <t>941941042R00</t>
  </si>
  <si>
    <t>Montáž lešení lehkého pracovního řadového s podlahami šířky od 1,00 do 1,20 m, výšky přes 10 do 30 m</t>
  </si>
  <si>
    <t>800-3</t>
  </si>
  <si>
    <t>včetně kotvení</t>
  </si>
  <si>
    <t>Včetně kotvení lešení.</t>
  </si>
  <si>
    <t>uliční fasáda : 14,0*25,0</t>
  </si>
  <si>
    <t>941941292R00</t>
  </si>
  <si>
    <t>Montáž lešení lehkého pracovního řadového s podlahami příplatek za každý další i započatý měsíc použití lešení  šířky od 1,00 do 1,20 m a výšky přes 10 do 30 m</t>
  </si>
  <si>
    <t>367,55*3</t>
  </si>
  <si>
    <t>941941842R00</t>
  </si>
  <si>
    <t>Demontáž lešení lehkého řadového s podlahami šířky přes 1 do 1,2 m, výšky přes 10 do 30 m</t>
  </si>
  <si>
    <t>Odkaz na mn. položky pořadí 17 : 367,55000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</si>
  <si>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</si>
  <si>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</si>
  <si>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</si>
  <si>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</si>
  <si>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Odkaz na mn. položky pořadí 18 : 1102,65000</t>
  </si>
  <si>
    <t>944944081R00</t>
  </si>
  <si>
    <t xml:space="preserve">Demontáž ochranné sítě z umělých vláken </t>
  </si>
  <si>
    <t>Odkaz na mn. položky pořadí 20 : 367,55000</t>
  </si>
  <si>
    <t>941 R14</t>
  </si>
  <si>
    <t>Lešení u štítové stěny - dle dodavatele, montáž a demontáž, doprava</t>
  </si>
  <si>
    <t>montáž, demontáž, doprava</t>
  </si>
  <si>
    <t>944945012R00</t>
  </si>
  <si>
    <t>Montáž záchytné stříšky šířky do 2 m</t>
  </si>
  <si>
    <t>944945192R00</t>
  </si>
  <si>
    <t>Montáž záchytné stříšky příplatek k ceně za každý další i započatý měsíc použití záchytné stříšky  šířky do 2 m</t>
  </si>
  <si>
    <t>3*3</t>
  </si>
  <si>
    <t>944945812R00</t>
  </si>
  <si>
    <t>Demontáž záchytné stříšky šířky do 2 m</t>
  </si>
  <si>
    <t>zřizované současně s lehkým nebo těžkým lešením,</t>
  </si>
  <si>
    <t>944 R10</t>
  </si>
  <si>
    <t>Textílie ochranná  - chodník, střecha souseda Orlí 3, včetně dodávky textílie Mokrutex</t>
  </si>
  <si>
    <t>Položka obsahuje dodávku textilie, její položení a následnou demontáž s likvidací.</t>
  </si>
  <si>
    <t>chodník : 17,0*1,5</t>
  </si>
  <si>
    <t>střecha souseda : 15,0*2,0</t>
  </si>
  <si>
    <t>998009101R00</t>
  </si>
  <si>
    <t>Přesun hmot samostatně budovaného lešení bez ohledu na výšku</t>
  </si>
  <si>
    <t>t</t>
  </si>
  <si>
    <t>952902110R00</t>
  </si>
  <si>
    <t>Čištění budov zametáním v místnostech, chodbách, na schodišti a na půdě</t>
  </si>
  <si>
    <t>POL1_1</t>
  </si>
  <si>
    <t>úklid prostor po výměně oken, dveří, vrat a výkladců - předpoklad 2 úkony : ((4,6+3,19+4,69)*4*1,5+(5,95+3,53+2,94)*1,5+28,0+19,0+16,0)*2</t>
  </si>
  <si>
    <t>952901110R00</t>
  </si>
  <si>
    <t>Čištění budov mytím vnějších ploch oken a dveří</t>
  </si>
  <si>
    <t>O2, O1 : 5,73*2,815+1,08*6,12</t>
  </si>
  <si>
    <t>O4, O3 : 5,73*1,845+1,08*6,27</t>
  </si>
  <si>
    <t>O5 : 2,43*1,995</t>
  </si>
  <si>
    <t>O6 : 2,3*1,0*19</t>
  </si>
  <si>
    <t>O7 : 0,3*2,3*4</t>
  </si>
  <si>
    <t>O8 : 0,56*2,3*2</t>
  </si>
  <si>
    <t>O9 : 2,73*2,935</t>
  </si>
  <si>
    <t>O10 : 2,275*0,805</t>
  </si>
  <si>
    <t>D1 : 3,15*2,43</t>
  </si>
  <si>
    <t>952R11</t>
  </si>
  <si>
    <t>Očištění střechy souseda Orlí 3 po provedení oprav štítové zdi</t>
  </si>
  <si>
    <t>953 R04</t>
  </si>
  <si>
    <t>Demontáž a zpětné osazení plechových tabulek - číslo popisné a číslo orientačmí</t>
  </si>
  <si>
    <t>kus</t>
  </si>
  <si>
    <t>965043321RT1</t>
  </si>
  <si>
    <t>Bourání podkladů pod dlažby nebo litých celistvých dlažeb a mazanin  betonových s potěrem nebo teracem, tloušťky do 100 mm, plochy do 1 m2</t>
  </si>
  <si>
    <t>801-3</t>
  </si>
  <si>
    <t>pro zapuštění rámečku a rohože čistící zóny : 1,0*1,0*0,05*2</t>
  </si>
  <si>
    <t>965048515R00</t>
  </si>
  <si>
    <t>Bourání podkladů pod dlažby nebo litých celistvých dlažeb a mazanin  Broušení betonového povrchu do tloušťky 5 mm</t>
  </si>
  <si>
    <t>965042131R00</t>
  </si>
  <si>
    <t>Bourání podkladů pod dlažby nebo litých celistvých dlažeb a mazanin  betonových nebo z litého asfaltu, tloušťky do 100 mm, plochy do 4 m2</t>
  </si>
  <si>
    <t>balkon : 0,1*2,96</t>
  </si>
  <si>
    <t>965048250R00</t>
  </si>
  <si>
    <t>Bourání podkladů pod dlažby nebo litých celistvých dlažeb a mazanin  Dočištění povrchu po vybourání dlažeb do cementové malty, plochy do 50%</t>
  </si>
  <si>
    <t>Odkaz na mn. položky pořadí 37 : 5,86000</t>
  </si>
  <si>
    <t>965081713RT1</t>
  </si>
  <si>
    <t>Bourání podlah z keramických dlaždic, tloušťky do 10 mm, plochy přes 1 m2</t>
  </si>
  <si>
    <t>bez podkladního lože, s jakoukoliv výplní spár</t>
  </si>
  <si>
    <t>balkon : 2,96</t>
  </si>
  <si>
    <t>vchod do prodejny-vlevo : 0,9*1,0</t>
  </si>
  <si>
    <t>pro zapuštění rámečku a rohože čistící zóny : 1,0*1,0*2</t>
  </si>
  <si>
    <t>967041112R00</t>
  </si>
  <si>
    <t>Přisekání rovných ostění v betonu bez odstupu, po hrubém vybourání otvorů</t>
  </si>
  <si>
    <t>bez odstupu, po hrubém vybourání otvorů,</t>
  </si>
  <si>
    <t>sokl pro zateplení : 0,7*(1,2+2,9+1,65+1,9+1,1)</t>
  </si>
  <si>
    <t>968062354R00</t>
  </si>
  <si>
    <t>Vybourání dřevěných rámů oken dvojitých nebo zdvojených, plochy do 1 m2</t>
  </si>
  <si>
    <t>včetně pomocného lešení o výšce podlahy do 1900 mm a pro zatížení do 1,5 kPa  (150 kg/m2),</t>
  </si>
  <si>
    <t>0,3*2,3*4</t>
  </si>
  <si>
    <t>968072559R00</t>
  </si>
  <si>
    <t>Vybourání a vyjmutí kovových rámů a rolet rámů, včetně pomocného lešení o výšce podlahy do 1900 mm a pro zatížení do 1,5 kPa  (150 kg/m2) vrat, plochy přes 5 m2</t>
  </si>
  <si>
    <t>2,45*2,35</t>
  </si>
  <si>
    <t>968072747R00</t>
  </si>
  <si>
    <t>Vybourání a vyjmutí kovových rámů a rolet rámů, včetně pomocného lešení o výšce podlahy do 1900 mm a pro zatížení do 1,5 kPa  (150 kg/m2) stěn výkladních pevných nebo otvíravých, plochy přes 4 m2</t>
  </si>
  <si>
    <t>10,6*5,65+0,3*(5,65*2+10,6*2)+1*(0,96*2+2,4*4)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</si>
  <si>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</si>
  <si>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</si>
  <si>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</si>
  <si>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3*19*2+2*4*2+2*2*2+3*2</t>
  </si>
  <si>
    <t>968062355R00</t>
  </si>
  <si>
    <t>Vybourání dřevěných rámů oken dvojitých nebo zdvojených, plochy do 2 m2</t>
  </si>
  <si>
    <t>0,56*2,3*2+2,3*0,8</t>
  </si>
  <si>
    <t>968062356R00</t>
  </si>
  <si>
    <t>Vybourání dřevěných rámů oken dvojitých nebo zdvojených, plochy do 4 m2</t>
  </si>
  <si>
    <t>1*2,3*19+2,25*2</t>
  </si>
  <si>
    <t>968062357R00</t>
  </si>
  <si>
    <t>Vybourání dřevěných rámů oken dvojitých nebo zdvojených, plochy přes 4 m2</t>
  </si>
  <si>
    <t>2,75*2,95</t>
  </si>
  <si>
    <t>968095002R00</t>
  </si>
  <si>
    <t xml:space="preserve">Vybourání vnitřních parapetů dřevěných, šířky do 50 cm,  </t>
  </si>
  <si>
    <t>Odkaz na mn. položky pořadí 16 : 33,06825</t>
  </si>
  <si>
    <t>978015241R00</t>
  </si>
  <si>
    <t>Otlučení omítek vápenných nebo vápenocementových vnějších s vyškrabáním spár, s očištěním zdiva  1. až 4. stupni složitosti, v rozsahu do 30 %</t>
  </si>
  <si>
    <t>978015341R00</t>
  </si>
  <si>
    <t>Otlučení omítek vápenných nebo vápenocementových vnějších s vyškrabáním spár, s očištěním zdiva  5. až 7. stupni složitosti, v rozsahu do 30 %</t>
  </si>
  <si>
    <t>979071121R00</t>
  </si>
  <si>
    <t xml:space="preserve">Očištění vybouraných dlažebních kostek drobných,  s původním vyplněním spár kamenivem těženým  </t>
  </si>
  <si>
    <t>od spojovacího materiálu, s uložením očištěných kostek na skládku, s odklizením odpadových hmot na hromady a s odklizením vybouraných kostek na vzdálenost do 3 m</t>
  </si>
  <si>
    <t>975 R1</t>
  </si>
  <si>
    <t>REZERVA - PODCHYCENÍ STROPU PO DEMONTÁŽI VÝKLADCŮ</t>
  </si>
  <si>
    <t>Agregovaná položka</t>
  </si>
  <si>
    <t>POL2_</t>
  </si>
  <si>
    <t>Rezerva bude čerpána dle skutečného stavu uložení stropní konstrukce  po demontáži výkladců.</t>
  </si>
  <si>
    <t>999281111R00</t>
  </si>
  <si>
    <t xml:space="preserve">Přesun hmot pro opravy a údržbu objektů pro opravy a údržbu dosavadních objektů včetně vnějších plášťů  výšky do 25 m,  </t>
  </si>
  <si>
    <t>oborů 801, 803, 811 a 812</t>
  </si>
  <si>
    <t>vnějších, plášťů  výšky do 25 m,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</si>
  <si>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</si>
  <si>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</si>
  <si>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800-711</t>
  </si>
  <si>
    <t>dodávky penetračního laku ALP</t>
  </si>
  <si>
    <t>sokl, pod zateplení : 1*(14-0,96*2-2,45)</t>
  </si>
  <si>
    <t>711142559RY2</t>
  </si>
  <si>
    <t>Provedení izolace proti zemní vlhkosti pásy přitavením svislá, 1 vrstva, s dodávkou izolačního pásu se skleněnou nebo polyesterovou vložkou, s minerálním posypem</t>
  </si>
  <si>
    <t>711212002R00</t>
  </si>
  <si>
    <t>Izolace proti vodě stěrka hydroizolační  proti zemní vlhkosti</t>
  </si>
  <si>
    <t>dvouvrstvá</t>
  </si>
  <si>
    <t>711212601R00</t>
  </si>
  <si>
    <t>Izolace proti vodě doplňky  těsnicí pás š.120 mm do spoje podlaha-stěna</t>
  </si>
  <si>
    <t>998711103R00</t>
  </si>
  <si>
    <t>Přesun hmot pro izolace proti vodě svisle do 60 m</t>
  </si>
  <si>
    <t>Přesun hmot</t>
  </si>
  <si>
    <t>POL7_</t>
  </si>
  <si>
    <t>50 m vodorovně měřeno od těžiště půdorysné plochy skládky do těžiště půdorysné plochy objektu</t>
  </si>
  <si>
    <t>713191100RT9</t>
  </si>
  <si>
    <t>Izolace tepelné běžných konstrukcí - doplňky položení separační fólie, včetně dodávky PE fólie</t>
  </si>
  <si>
    <t>800-713</t>
  </si>
  <si>
    <t>713141531R00</t>
  </si>
  <si>
    <t>Montáž tepelné izolace z desek z pěnového skla na plochých střechách betonových a železobetonových, lepených asfaltovým lepidlem, s penetrací podkladu, bez dodávky desek</t>
  </si>
  <si>
    <t>998713103R00</t>
  </si>
  <si>
    <t>Přesun hmot pro izolace tepelné v objektech výšky do 24 m</t>
  </si>
  <si>
    <t>50 m vodorovně</t>
  </si>
  <si>
    <t>725650805R00</t>
  </si>
  <si>
    <t>Demontáž plynových otopných těles ostatních podokenních</t>
  </si>
  <si>
    <t>soubor</t>
  </si>
  <si>
    <t>800-721</t>
  </si>
  <si>
    <t>725659102R00</t>
  </si>
  <si>
    <t>Montáž otopných těles plynových s odtahem spalin obvodovou stěnou souosým</t>
  </si>
  <si>
    <t>484 R01</t>
  </si>
  <si>
    <t>Plynové topidlo 4,2kW - zemní plyn0,513m3/h, nástěnné, tř.účinnosti1, viz.příloha PD</t>
  </si>
  <si>
    <t>Specifikace</t>
  </si>
  <si>
    <t>POL3_</t>
  </si>
  <si>
    <t>725 R02</t>
  </si>
  <si>
    <t>Výměna odvětrávacího komínku na odtah spalin</t>
  </si>
  <si>
    <t>54171082R</t>
  </si>
  <si>
    <t>stříška komínová Fe Zn; D kouřovodu 250 mm</t>
  </si>
  <si>
    <t>SPCM</t>
  </si>
  <si>
    <t>998725103R00</t>
  </si>
  <si>
    <t>Přesun hmot pro zařizovací předměty v objektech výšky do 24 m</t>
  </si>
  <si>
    <t>vodorovně do 50 m</t>
  </si>
  <si>
    <t>762522812R00</t>
  </si>
  <si>
    <t>Demontáž podlah s polštáři , z prken, tloušťky přes 32 do 50 mm</t>
  </si>
  <si>
    <t>800-762</t>
  </si>
  <si>
    <t>zkrácení, pro osazení nov. výkladce : 0,3*10,6</t>
  </si>
  <si>
    <t>762193913RT2</t>
  </si>
  <si>
    <t>Zabednění jednotlivých otvorů ve stěnách plocha otvoru přes 4 m2, jednostranně, včetně dodávky hranolů a desek dřevocementových tloušťky 35 mm</t>
  </si>
  <si>
    <t>s doplněním kostry</t>
  </si>
  <si>
    <t xml:space="preserve">Zabednění otvorů po vybourání výkladců, pro zajištění nebytových prostorů - obchodních jednotek proti vstupu cizích osob : </t>
  </si>
  <si>
    <t>1.NP - m.č.1.01 : 6,01*2,815</t>
  </si>
  <si>
    <t>1.NP - m.č.1.02 : 3,53*2,815</t>
  </si>
  <si>
    <t>1.NP - m.č.1.03 : 2,94*2,815</t>
  </si>
  <si>
    <t>2.NP - m.č.2.01 : 5,95*2,79</t>
  </si>
  <si>
    <t>2.NP - m.č.2.02 : 3,53*2,79</t>
  </si>
  <si>
    <t>2.NP - m.č.2.03 : 2,94*2,79</t>
  </si>
  <si>
    <t>762621120R00</t>
  </si>
  <si>
    <t>Montáž dveří tesařských jednokřídlových</t>
  </si>
  <si>
    <t>uvažuje se použít stávající dveře</t>
  </si>
  <si>
    <t>kompletní provedení, uzamykatelné</t>
  </si>
  <si>
    <t xml:space="preserve">osazení provizorních dveří do zabednění otvorů : </t>
  </si>
  <si>
    <t>dveře do m.č.1.01 : 0,9*2,35</t>
  </si>
  <si>
    <t>vrata do m.č.1.03 : 2,424*2,3</t>
  </si>
  <si>
    <t>762 R11</t>
  </si>
  <si>
    <t>Demontáž zabednění otvorů včetně dveří</t>
  </si>
  <si>
    <t>Odkaz na mn. položky pořadí 67 : 69,78300</t>
  </si>
  <si>
    <t>998762102R00</t>
  </si>
  <si>
    <t>Přesun hmot pro konstrukce tesařské v objektech výšky do 12 m</t>
  </si>
  <si>
    <t>764352800R00</t>
  </si>
  <si>
    <t>Demontáž žlabů podokapních půlkruhových rovných, rš 250 mm, sklonu do 30°</t>
  </si>
  <si>
    <t>800-764</t>
  </si>
  <si>
    <t>4,9*2</t>
  </si>
  <si>
    <t>764410850R00</t>
  </si>
  <si>
    <t>Demontáž oplechování parapetů rš od 100 do 330 mm</t>
  </si>
  <si>
    <t>2,9*8+1,3*2+0,6*4+3</t>
  </si>
  <si>
    <t>764421830R00</t>
  </si>
  <si>
    <t>Demontáž oplechování říms rš od 100 do 200 mm</t>
  </si>
  <si>
    <t>balkon : 1,2*4+1,76*2</t>
  </si>
  <si>
    <t>řínsa : 5,52*2+13,95</t>
  </si>
  <si>
    <t>764430840R00</t>
  </si>
  <si>
    <t>Demontáž oplechování zdí a nadezdívek rš od 330 do 500 mm</t>
  </si>
  <si>
    <t>3+0,6*4+4,2*2+0,7*2</t>
  </si>
  <si>
    <t>764521440R00</t>
  </si>
  <si>
    <t>Oplechování říms a ozdobných prvků z titanzinkového plechu výroba a montáž včetně rohů   rš 250 mm</t>
  </si>
  <si>
    <t>včetně spojovacích prostředků.</t>
  </si>
  <si>
    <t>včetně zednické výpomoci.</t>
  </si>
  <si>
    <t>K11, K12 : 5,52*2+13,95*2</t>
  </si>
  <si>
    <t>764530410R00</t>
  </si>
  <si>
    <t>Oplechování zdí a nadezdívek z titanzinkového plechu výroba a montáž včetně rohů   rš 250 mm</t>
  </si>
  <si>
    <t>K5, K6 : 1,2*4+1,76*2</t>
  </si>
  <si>
    <t>764530420R00</t>
  </si>
  <si>
    <t>Oplechování zdí a nadezdívek z titanzinkového plechu výroba a montáž včetně rohů   rš 330 mm</t>
  </si>
  <si>
    <t>K1 + K2 + K3 + K4 : 2,975+0,59*4+4,2*2+0,695*2</t>
  </si>
  <si>
    <t>764778112R1</t>
  </si>
  <si>
    <t>ALUPLAST žlab podokapní půlkruhový, RŠ 280 mm</t>
  </si>
  <si>
    <t>včetně háků a čela.</t>
  </si>
  <si>
    <t>K13, vč. K14 : 4,9*2</t>
  </si>
  <si>
    <t>764778303R00</t>
  </si>
  <si>
    <t>Oplechování parapetů včetně rohů, z lakovaného hliníkového plechu, rš 330 mm, dodávka a montáž</t>
  </si>
  <si>
    <t>včetně rohů</t>
  </si>
  <si>
    <t>včetně spojovacích prostředků a zednických výpomocí.</t>
  </si>
  <si>
    <t>K7 + K8 + K9 + K10 : 2,885*8+1,3*2+0,6*4+2,95</t>
  </si>
  <si>
    <t>998764103R00</t>
  </si>
  <si>
    <t>Přesun hmot pro konstrukce klempířské v objektech výšky do 24 m</t>
  </si>
  <si>
    <t>Veškerá kastlová okna budou kopiemi oken původních.</t>
  </si>
  <si>
    <t>Před výrobou nutno zaměřit dle skutečnosti.</t>
  </si>
  <si>
    <t>Položky obsahují staveništní přesun hmot.</t>
  </si>
  <si>
    <t>766-1a</t>
  </si>
  <si>
    <t>D+M REPLIKA Okno špaletové,otevíravé dřevěné,vč.kování dř. 1000/2300 mm, izolační dvojsklo - O6, barva (světle šedá) dle výběru investora, popis viz PD, kompletní provedení</t>
  </si>
  <si>
    <t>ks</t>
  </si>
  <si>
    <t>Okno s trojitým zasklením.</t>
  </si>
  <si>
    <t>O6 : 19</t>
  </si>
  <si>
    <t>766-1b</t>
  </si>
  <si>
    <t>D+M REPLIKA Okno špaletové,otevíravé dřevěné,vč.kování -rozměr 300/2300 mm, izolační dvojsklo - O7, barva (světle šedá) dle výběru investora, popis viz PD, kompletní provedení</t>
  </si>
  <si>
    <t>O7 : 4</t>
  </si>
  <si>
    <t>766-1c</t>
  </si>
  <si>
    <t>D+M REPLIKA Okno špaletové,otevíravé dřevěné,vč.kování -rozměr 560/2300 mm, izolační dvojsklo - O8, barva (světle šedá) dle výběru investora, popis viz PD, kompletní provedení</t>
  </si>
  <si>
    <t>O8 : 2</t>
  </si>
  <si>
    <t>766-1d</t>
  </si>
  <si>
    <t>D+M  REPLIKA - SESTAVA - okno špaletové dřevěné s dveřmi, 2730/2935 mm, vč. podl. TI profilu - O9, vč.kování, barva (světle šedá) dle výběru investora, popis a rozměry viz PD, kompletní provedení</t>
  </si>
  <si>
    <t>O9 : 1</t>
  </si>
  <si>
    <t xml:space="preserve">dveře dvoukřídlé 1544 x 2368mm : </t>
  </si>
  <si>
    <t xml:space="preserve">okna pevná - fix, vnější izolační dvojsklo, vnitřní-jednoduché : </t>
  </si>
  <si>
    <t xml:space="preserve">okno výklopné - nade dveřmi - špaletové vnější izolační dvojsklo, vnitřní jednoduché : </t>
  </si>
  <si>
    <t>766-1e</t>
  </si>
  <si>
    <t>D+M REPLIKA Okno špaletové otevíravé,dřevěné,vnější izolační dvojsklo, 2275/805 mm , vč.kování - O10, barva (světle šedá) dle výběru investora, popis viz PD, kompletní provedení</t>
  </si>
  <si>
    <t>O10 : 1</t>
  </si>
  <si>
    <t>766411811R00</t>
  </si>
  <si>
    <t>Demontáž obložení stěn panely velikosti do 1,5 m2</t>
  </si>
  <si>
    <t>800-766</t>
  </si>
  <si>
    <t>sokl zčásti obložen deskami : (5,85*1,0*3)*0,5</t>
  </si>
  <si>
    <t>767-1</t>
  </si>
  <si>
    <t>Repase původního balkonového zábradlí - K15 - pozink, světle šedá, popis viz. výpis klempířských výrobků</t>
  </si>
  <si>
    <t>repase původního pozinkovaného zábradlí, barva světle šedá - dle výběru investora</t>
  </si>
  <si>
    <t>zábradlí v 6.NP - celková délka zábradlí x výška zábradlí : (1,3+1,5+1,3)*1,1</t>
  </si>
  <si>
    <t>767-3</t>
  </si>
  <si>
    <t>D+M Vrata nerez dvoukřídlé otevíravé + nadsvětlík fix - jednoduché sklo, 2430/2300+850 mm - D1, vč. kování, kompletní provedení, popis viz PD</t>
  </si>
  <si>
    <t>materiál: nerezový plech matný s embosovou strukturou</t>
  </si>
  <si>
    <t>vrata jsou zateplená</t>
  </si>
  <si>
    <t>D2 : 1</t>
  </si>
  <si>
    <t>767-4</t>
  </si>
  <si>
    <t>D + M Výkladec, Al, izolační trojsklo, vrchní větrání, dveře 900x2413mm, - O2, O1,, vč.kování,  kompletní provedení,rozměry viz výpis výplní a detail výkladce, dle popisu v PD</t>
  </si>
  <si>
    <t>včetně dovozu na stavbu a staveništního přesunu hmot</t>
  </si>
  <si>
    <t>O2,O1 : 1</t>
  </si>
  <si>
    <t xml:space="preserve">  celková plocha výkladce včetně dveří : (3,33+2,79)*3,895-0,366*0,9</t>
  </si>
  <si>
    <t>767-4a</t>
  </si>
  <si>
    <t>D + M Výkladec, Al, izolační trojsklo, vrchní větrání, dveře 900x2380mm,  O4, O3,, vč.kování,  kompletní provedení,rozměry viz výpis výplní a detail výkladce, dle popisu v PD</t>
  </si>
  <si>
    <t>O3, O4 : 1</t>
  </si>
  <si>
    <t xml:space="preserve">  celková plocha výkladce včetně dveří : (3,48+2,925)*5,73-0,387*0,9</t>
  </si>
  <si>
    <t>767-4b</t>
  </si>
  <si>
    <t>D+M Okno pevné s elektrickou ovládací větrací klapkou, izolační trojsklo, hliník - O5, celkový rozměr  2430/1995 mm   viz. PD - výpis výplní otvorů</t>
  </si>
  <si>
    <t>Rámový systém 3-komorový s přerušovaným tepelným mostem</t>
  </si>
  <si>
    <t>Materiál: hliníkové přírodní</t>
  </si>
  <si>
    <t>Včetně D+M dřevěného parapetu</t>
  </si>
  <si>
    <t>Kování: systémové standartní celoobvodové, ovládání klikou</t>
  </si>
  <si>
    <t>O5 : 1</t>
  </si>
  <si>
    <t xml:space="preserve">  celková plocha okna : 1,995*2,43</t>
  </si>
  <si>
    <t>767999801R00</t>
  </si>
  <si>
    <t>Demontáž ostatních doplňků staveb doplňků staveb  o hmotnosti přes 20 do 50 kg</t>
  </si>
  <si>
    <t>kg</t>
  </si>
  <si>
    <t>800-767</t>
  </si>
  <si>
    <t>držáku vlajek : 8,0</t>
  </si>
  <si>
    <t>kovových obdélníkových konzol : 10,0*4</t>
  </si>
  <si>
    <t>konzola pro zrcátko-okno 1.NP : 3,0</t>
  </si>
  <si>
    <t>konzola v levé části parteru : 3,0</t>
  </si>
  <si>
    <t>771 R07</t>
  </si>
  <si>
    <t>Úprava povrchu před kladením vnitřní dlažby</t>
  </si>
  <si>
    <t xml:space="preserve">případné odsekání stávající dlažby : </t>
  </si>
  <si>
    <t xml:space="preserve">ubroušení betonové mazaniny u vstupů : </t>
  </si>
  <si>
    <t xml:space="preserve">úprava po odbouraných výkladcích : </t>
  </si>
  <si>
    <t xml:space="preserve">případné doplnění betonové mazaniny a vyrovnání : </t>
  </si>
  <si>
    <t>kompletní provedení povrchu pod dlažbu : 6,82</t>
  </si>
  <si>
    <t>771101101R00</t>
  </si>
  <si>
    <t xml:space="preserve">Příprava podkladu pod dlažby vysávání podkladů pod keramickou dlažbu průmyslovým vysavačem </t>
  </si>
  <si>
    <t>800-771</t>
  </si>
  <si>
    <t>Odkaz na mn. položky pořadí 96 : 2,96000</t>
  </si>
  <si>
    <t>Odkaz na mn. položky pořadí 98 : 10,82000</t>
  </si>
  <si>
    <t>771101210R00</t>
  </si>
  <si>
    <t>Příprava podkladu pod dlažby penetrace podkladu pod dlažby</t>
  </si>
  <si>
    <t>771575118R00</t>
  </si>
  <si>
    <t>Montáž podlah z dlaždic keramických 600 x 600 mm, režných nebo glazovaných, hladkých, kladených do flexibilního tmele</t>
  </si>
  <si>
    <t>59764207R</t>
  </si>
  <si>
    <t>Dlažba keramická bez glazury (UGL); tl. = 10,0 mm; a = 598 mm; b = 598 mm; povrch: hladký, matný; mrazuvzdorný; protiskluznost: R9; µ = 0,5; barva: šedá</t>
  </si>
  <si>
    <t>ztratné 10% : 2,96*1,10</t>
  </si>
  <si>
    <t>771570014RAI</t>
  </si>
  <si>
    <t>Dlažba z dlaždic keramických 30 x 30 cm, položených do tmele,  , bez dodávky dlažby</t>
  </si>
  <si>
    <t>AP-PSV</t>
  </si>
  <si>
    <t>Doplnění dlažby - vnitřní prostoru u vstupu a po výkladcích : (3,895+2,925)*1,0</t>
  </si>
  <si>
    <t>Doplnění dlažby - okolo nových čistících zón : 2,0*2</t>
  </si>
  <si>
    <t>59764203R</t>
  </si>
  <si>
    <t>Dlažba keramická bez glazury (UGL); tl. = 9,0 mm; a = 298 mm; b = 298 mm; povrch: hladký, matný; mrazuvzdorný; protiskluznost: R9; µ = 0,5; barva: šedá</t>
  </si>
  <si>
    <t>ztratné 10% : 6,82*1,10</t>
  </si>
  <si>
    <t>4,0*1,10</t>
  </si>
  <si>
    <t>771111122R00</t>
  </si>
  <si>
    <t>Doplňkové práce při kladení dlažeb montáž podlahových lišt přechodových</t>
  </si>
  <si>
    <t>Položka je určena pro vytvoření  přechodU mezi různými podlahovými materiály.</t>
  </si>
  <si>
    <t>Položka obsahuje :</t>
  </si>
  <si>
    <t>- přípravu lišty,</t>
  </si>
  <si>
    <t>- osazení samolepicí lišty, nebo lišty do tmelu.</t>
  </si>
  <si>
    <t>Položka neobsahuje žádný materiál.</t>
  </si>
  <si>
    <t>vstupy : 0,93*2</t>
  </si>
  <si>
    <t>5537007111R</t>
  </si>
  <si>
    <t>lišta přechodová; pro podlahy o stejné výšce; materiál eloxovaný hliník; š = 35,0 mm; h = 2,2 mm; l = 930 mm; samolepicí; stříbro</t>
  </si>
  <si>
    <t>vstupy : 0,93*2*1,03</t>
  </si>
  <si>
    <t>998771103R00</t>
  </si>
  <si>
    <t>Přesun hmot pro podlahy z dlaždic v objektech výšky do 24 m</t>
  </si>
  <si>
    <t>776971318R00</t>
  </si>
  <si>
    <t>Čisticí zóny a rohože textilní rohož, ze 100%polypropylenu, podklad PVC, tloušťky 18 mm</t>
  </si>
  <si>
    <t>800-775</t>
  </si>
  <si>
    <t xml:space="preserve">ČISTÍCÍ ZÓNA : </t>
  </si>
  <si>
    <t>vstup do prodejny - 2x : 1,0*1,0*2</t>
  </si>
  <si>
    <t>776976101R00</t>
  </si>
  <si>
    <t xml:space="preserve">Čisticí zóny a rohože rám z profilu L, z hliníku,  </t>
  </si>
  <si>
    <t xml:space="preserve">m     </t>
  </si>
  <si>
    <t>vstup do prodejny - 2x : (1,0+1,0)*2*2</t>
  </si>
  <si>
    <t>998776101R00</t>
  </si>
  <si>
    <t>Přesun hmot pro podlahy povlakové v objektech výšky do 6 m</t>
  </si>
  <si>
    <t>781280111R00</t>
  </si>
  <si>
    <t>Obkládání stěn mozaikou ze čtverců, velikosti do 50 x 50 mm</t>
  </si>
  <si>
    <t>parter : 13,98*(6,08+6,335)/2</t>
  </si>
  <si>
    <t>1,12*6,335*2+2,479*1,12</t>
  </si>
  <si>
    <t>0,55*1,12*2+0,4*1,12</t>
  </si>
  <si>
    <t>odpočet otvory : -5,73*3,895</t>
  </si>
  <si>
    <t>-5,73*2,925</t>
  </si>
  <si>
    <t>-2,479*1,98</t>
  </si>
  <si>
    <t>-2,1479*(2,3+0,85)</t>
  </si>
  <si>
    <t>59762302Z</t>
  </si>
  <si>
    <t>Mozaika keramická  50x50mm  šedá mat, na mřížce</t>
  </si>
  <si>
    <t>ztratné 3% : 54,67*1,03</t>
  </si>
  <si>
    <t>998781103R00</t>
  </si>
  <si>
    <t>Přesun hmot pro obklady keramické v objektech výšky do 24 m</t>
  </si>
  <si>
    <t>787700804R00</t>
  </si>
  <si>
    <t>Vysklení výkladců sklo ploché přes 6 m2</t>
  </si>
  <si>
    <t>800-787</t>
  </si>
  <si>
    <t>22,3+17,0+22,0</t>
  </si>
  <si>
    <t>787700803R00</t>
  </si>
  <si>
    <t>Vysklení výkladců sklo ploché přes 3 do 6 m2</t>
  </si>
  <si>
    <t>1,98*2,479</t>
  </si>
  <si>
    <t>222 R05</t>
  </si>
  <si>
    <t>Demontáž a zpětná montáž bezpečnostní kamery na štítové straně domu</t>
  </si>
  <si>
    <t>222 R06</t>
  </si>
  <si>
    <t>Demontáž stávajícího a montáž nového zvonkového tabla včetně dodání</t>
  </si>
  <si>
    <t>222 R02</t>
  </si>
  <si>
    <t>Posunutí bezpečnostního rámu v nebytovém prostor - obchodu č105</t>
  </si>
  <si>
    <t>Cena zahrnuje demontáž zařízení - bezpečnostího rámu včetně související elektroinstalace, jeho šetrné uložení po dobu oprav a po provedení stavebních prací jeho zpětná montáž a (včetně zapojení do elekt.sítě a uvedení do porvozu)  na určené  místo dle potřeby v dané obchodní jednotce.</t>
  </si>
  <si>
    <t>Položka zahrnuje zapravení.</t>
  </si>
  <si>
    <t>210 R7</t>
  </si>
  <si>
    <t>Demontáž a zpětná montáž svítidla stropního zařivkového  zavěšeného</t>
  </si>
  <si>
    <t>979011211R00</t>
  </si>
  <si>
    <t>Svislá doprava suti a vybouraných hmot nošením za prvé podlaží nad základním podlažím</t>
  </si>
  <si>
    <t>Přesun suti</t>
  </si>
  <si>
    <t>POL8_</t>
  </si>
  <si>
    <t>979011219R00</t>
  </si>
  <si>
    <t>Svislá doprava suti a vybouraných hmot nošením příplatek zakaždé další podlaží nad prvním základním podlažím</t>
  </si>
  <si>
    <t>20,08261*6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</si>
  <si>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</si>
  <si>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</si>
  <si>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</si>
  <si>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</si>
  <si>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</si>
  <si>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20,08261*19</t>
  </si>
  <si>
    <t>979082111R00</t>
  </si>
  <si>
    <t>Vnitrostaveništní doprava suti a vybouraných hmot do 10 m</t>
  </si>
  <si>
    <t>979990107R00</t>
  </si>
  <si>
    <t>Poplatek za skládku za uložení, směs betonu, cihel a dřeva,  , skupina 17 09 04 z Katalogu odpadů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</si>
</sst>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8" fillId="3" borderId="12" xfId="0" applyFont="1" applyFill="1" applyBorder="1" applyAlignment="1">
      <alignment horizontal="center" vertical="top" shrinkToFit="1"/>
    </xf>
    <xf numFmtId="165" fontId="8" fillId="3" borderId="12" xfId="0" applyNumberFormat="1" applyFont="1" applyFill="1" applyBorder="1" applyAlignment="1">
      <alignment vertical="top" shrinkToFit="1"/>
    </xf>
    <xf numFmtId="4" fontId="8" fillId="3" borderId="12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165" fontId="20" fillId="0" borderId="0" xfId="0" applyNumberFormat="1" applyFont="1" applyAlignment="1">
      <alignment horizontal="left" vertical="top" wrapText="1"/>
    </xf>
    <xf numFmtId="165" fontId="20" fillId="0" borderId="0" xfId="0" quotePrefix="1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202" t="s">
        <v>39</v>
      </c>
      <c r="B2" s="202"/>
      <c r="C2" s="202"/>
      <c r="D2" s="202"/>
      <c r="E2" s="202"/>
      <c r="F2" s="202"/>
      <c r="G2" s="202"/>
    </row>
  </sheetData>
  <sheetProtection password="8879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8"/>
  <sheetViews>
    <sheetView showGridLines="0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37" t="s">
        <v>41</v>
      </c>
      <c r="C1" s="238"/>
      <c r="D1" s="238"/>
      <c r="E1" s="238"/>
      <c r="F1" s="238"/>
      <c r="G1" s="238"/>
      <c r="H1" s="238"/>
      <c r="I1" s="238"/>
      <c r="J1" s="239"/>
    </row>
    <row r="2" spans="1:15" ht="36" customHeight="1" x14ac:dyDescent="0.25">
      <c r="A2" s="2"/>
      <c r="B2" s="76" t="s">
        <v>22</v>
      </c>
      <c r="C2" s="77"/>
      <c r="D2" s="78" t="s">
        <v>43</v>
      </c>
      <c r="E2" s="243" t="s">
        <v>44</v>
      </c>
      <c r="F2" s="244"/>
      <c r="G2" s="244"/>
      <c r="H2" s="244"/>
      <c r="I2" s="244"/>
      <c r="J2" s="245"/>
      <c r="O2" s="1"/>
    </row>
    <row r="3" spans="1:15" ht="27" hidden="1" customHeight="1" x14ac:dyDescent="0.25">
      <c r="A3" s="2"/>
      <c r="B3" s="79"/>
      <c r="C3" s="77"/>
      <c r="D3" s="80"/>
      <c r="E3" s="246"/>
      <c r="F3" s="247"/>
      <c r="G3" s="247"/>
      <c r="H3" s="247"/>
      <c r="I3" s="247"/>
      <c r="J3" s="248"/>
    </row>
    <row r="4" spans="1:15" ht="23.25" customHeight="1" x14ac:dyDescent="0.25">
      <c r="A4" s="2"/>
      <c r="B4" s="81"/>
      <c r="C4" s="82"/>
      <c r="D4" s="83"/>
      <c r="E4" s="227"/>
      <c r="F4" s="227"/>
      <c r="G4" s="227"/>
      <c r="H4" s="227"/>
      <c r="I4" s="227"/>
      <c r="J4" s="228"/>
    </row>
    <row r="5" spans="1:15" ht="24" customHeight="1" x14ac:dyDescent="0.25">
      <c r="A5" s="2"/>
      <c r="B5" s="31" t="s">
        <v>42</v>
      </c>
      <c r="D5" s="231" t="s">
        <v>45</v>
      </c>
      <c r="E5" s="232"/>
      <c r="F5" s="232"/>
      <c r="G5" s="232"/>
      <c r="H5" s="18" t="s">
        <v>40</v>
      </c>
      <c r="I5" s="85" t="s">
        <v>49</v>
      </c>
      <c r="J5" s="8"/>
    </row>
    <row r="6" spans="1:15" ht="15.75" customHeight="1" x14ac:dyDescent="0.25">
      <c r="A6" s="2"/>
      <c r="B6" s="28"/>
      <c r="C6" s="55"/>
      <c r="D6" s="233" t="s">
        <v>46</v>
      </c>
      <c r="E6" s="234"/>
      <c r="F6" s="234"/>
      <c r="G6" s="234"/>
      <c r="H6" s="18" t="s">
        <v>34</v>
      </c>
      <c r="I6" s="85" t="s">
        <v>50</v>
      </c>
      <c r="J6" s="8"/>
    </row>
    <row r="7" spans="1:15" ht="15.75" customHeight="1" x14ac:dyDescent="0.25">
      <c r="A7" s="2"/>
      <c r="B7" s="29"/>
      <c r="C7" s="56"/>
      <c r="D7" s="84" t="s">
        <v>48</v>
      </c>
      <c r="E7" s="235" t="s">
        <v>47</v>
      </c>
      <c r="F7" s="236"/>
      <c r="G7" s="236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50"/>
      <c r="E11" s="250"/>
      <c r="F11" s="250"/>
      <c r="G11" s="250"/>
      <c r="H11" s="18" t="s">
        <v>40</v>
      </c>
      <c r="I11" s="86"/>
      <c r="J11" s="8"/>
    </row>
    <row r="12" spans="1:15" ht="15.75" customHeight="1" x14ac:dyDescent="0.25">
      <c r="A12" s="2"/>
      <c r="B12" s="28"/>
      <c r="C12" s="55"/>
      <c r="D12" s="226"/>
      <c r="E12" s="226"/>
      <c r="F12" s="226"/>
      <c r="G12" s="226"/>
      <c r="H12" s="18" t="s">
        <v>34</v>
      </c>
      <c r="I12" s="86"/>
      <c r="J12" s="8"/>
    </row>
    <row r="13" spans="1:15" ht="15.75" customHeight="1" x14ac:dyDescent="0.25">
      <c r="A13" s="2"/>
      <c r="B13" s="29"/>
      <c r="C13" s="56"/>
      <c r="D13" s="87"/>
      <c r="E13" s="229"/>
      <c r="F13" s="230"/>
      <c r="G13" s="230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49"/>
      <c r="F15" s="249"/>
      <c r="G15" s="251"/>
      <c r="H15" s="251"/>
      <c r="I15" s="251" t="s">
        <v>29</v>
      </c>
      <c r="J15" s="252"/>
    </row>
    <row r="16" spans="1:15" ht="23.25" customHeight="1" x14ac:dyDescent="0.25">
      <c r="A16" s="140" t="s">
        <v>24</v>
      </c>
      <c r="B16" s="38" t="s">
        <v>24</v>
      </c>
      <c r="C16" s="62"/>
      <c r="D16" s="63"/>
      <c r="E16" s="215"/>
      <c r="F16" s="216"/>
      <c r="G16" s="215"/>
      <c r="H16" s="216"/>
      <c r="I16" s="215">
        <f>SUMIF(F57:F84,A16,I57:I84)+SUMIF(F57:F84,"PSU",I57:I84)</f>
        <v>0</v>
      </c>
      <c r="J16" s="217"/>
    </row>
    <row r="17" spans="1:10" ht="23.25" customHeight="1" x14ac:dyDescent="0.25">
      <c r="A17" s="140" t="s">
        <v>25</v>
      </c>
      <c r="B17" s="38" t="s">
        <v>25</v>
      </c>
      <c r="C17" s="62"/>
      <c r="D17" s="63"/>
      <c r="E17" s="215"/>
      <c r="F17" s="216"/>
      <c r="G17" s="215"/>
      <c r="H17" s="216"/>
      <c r="I17" s="215">
        <f>SUMIF(F57:F84,A17,I57:I84)</f>
        <v>0</v>
      </c>
      <c r="J17" s="217"/>
    </row>
    <row r="18" spans="1:10" ht="23.25" customHeight="1" x14ac:dyDescent="0.25">
      <c r="A18" s="140" t="s">
        <v>26</v>
      </c>
      <c r="B18" s="38" t="s">
        <v>26</v>
      </c>
      <c r="C18" s="62"/>
      <c r="D18" s="63"/>
      <c r="E18" s="215"/>
      <c r="F18" s="216"/>
      <c r="G18" s="215"/>
      <c r="H18" s="216"/>
      <c r="I18" s="215">
        <f>SUMIF(F57:F84,A18,I57:I84)</f>
        <v>0</v>
      </c>
      <c r="J18" s="217"/>
    </row>
    <row r="19" spans="1:10" ht="23.25" customHeight="1" x14ac:dyDescent="0.25">
      <c r="A19" s="140" t="s">
        <v>124</v>
      </c>
      <c r="B19" s="38" t="s">
        <v>27</v>
      </c>
      <c r="C19" s="62"/>
      <c r="D19" s="63"/>
      <c r="E19" s="215"/>
      <c r="F19" s="216"/>
      <c r="G19" s="215"/>
      <c r="H19" s="216"/>
      <c r="I19" s="215">
        <f>SUMIF(F57:F84,A19,I57:I84)</f>
        <v>0</v>
      </c>
      <c r="J19" s="217"/>
    </row>
    <row r="20" spans="1:10" ht="23.25" customHeight="1" x14ac:dyDescent="0.25">
      <c r="A20" s="140" t="s">
        <v>125</v>
      </c>
      <c r="B20" s="38" t="s">
        <v>28</v>
      </c>
      <c r="C20" s="62"/>
      <c r="D20" s="63"/>
      <c r="E20" s="215"/>
      <c r="F20" s="216"/>
      <c r="G20" s="215"/>
      <c r="H20" s="216"/>
      <c r="I20" s="215">
        <f>SUMIF(F57:F84,A20,I57:I84)</f>
        <v>0</v>
      </c>
      <c r="J20" s="217"/>
    </row>
    <row r="21" spans="1:10" ht="23.25" customHeight="1" x14ac:dyDescent="0.25">
      <c r="A21" s="2"/>
      <c r="B21" s="48" t="s">
        <v>29</v>
      </c>
      <c r="C21" s="64"/>
      <c r="D21" s="65"/>
      <c r="E21" s="218"/>
      <c r="F21" s="253"/>
      <c r="G21" s="218"/>
      <c r="H21" s="253"/>
      <c r="I21" s="218">
        <f>SUM(I16:J20)</f>
        <v>0</v>
      </c>
      <c r="J21" s="219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3">
        <f>ZakladDPHSniVypocet</f>
        <v>0</v>
      </c>
      <c r="H23" s="214"/>
      <c r="I23" s="214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11">
        <f>A23</f>
        <v>0</v>
      </c>
      <c r="H24" s="212"/>
      <c r="I24" s="212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3">
        <f>ZakladDPHZaklVypocet</f>
        <v>0</v>
      </c>
      <c r="H25" s="214"/>
      <c r="I25" s="214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40">
        <f>A25</f>
        <v>0</v>
      </c>
      <c r="H26" s="241"/>
      <c r="I26" s="24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42">
        <f>CenaCelkem-(ZakladDPHSni+DPHSni+ZakladDPHZakl+DPHZakl)</f>
        <v>0</v>
      </c>
      <c r="H27" s="242"/>
      <c r="I27" s="242"/>
      <c r="J27" s="41" t="str">
        <f t="shared" si="0"/>
        <v>CZK</v>
      </c>
    </row>
    <row r="28" spans="1:10" ht="27.75" hidden="1" customHeight="1" thickBot="1" x14ac:dyDescent="0.3">
      <c r="A28" s="2"/>
      <c r="B28" s="113" t="s">
        <v>23</v>
      </c>
      <c r="C28" s="114"/>
      <c r="D28" s="114"/>
      <c r="E28" s="115"/>
      <c r="F28" s="116"/>
      <c r="G28" s="221">
        <f>ZakladDPHSniVypocet+ZakladDPHZaklVypocet</f>
        <v>0</v>
      </c>
      <c r="H28" s="221"/>
      <c r="I28" s="221"/>
      <c r="J28" s="117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3" t="s">
        <v>35</v>
      </c>
      <c r="C29" s="118"/>
      <c r="D29" s="118"/>
      <c r="E29" s="118"/>
      <c r="F29" s="119"/>
      <c r="G29" s="220">
        <f>A27</f>
        <v>0</v>
      </c>
      <c r="H29" s="220"/>
      <c r="I29" s="220"/>
      <c r="J29" s="120" t="s">
        <v>60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22"/>
      <c r="E34" s="223"/>
      <c r="G34" s="224"/>
      <c r="H34" s="225"/>
      <c r="I34" s="225"/>
      <c r="J34" s="25"/>
    </row>
    <row r="35" spans="1:10" ht="12.75" customHeight="1" x14ac:dyDescent="0.25">
      <c r="A35" s="2"/>
      <c r="B35" s="2"/>
      <c r="D35" s="210" t="s">
        <v>2</v>
      </c>
      <c r="E35" s="210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5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5">
      <c r="A39" s="89">
        <v>1</v>
      </c>
      <c r="B39" s="99" t="s">
        <v>51</v>
      </c>
      <c r="C39" s="205"/>
      <c r="D39" s="205"/>
      <c r="E39" s="205"/>
      <c r="F39" s="100">
        <f>'00 00 Naklady'!AE59+'01 1 Pol'!AE425</f>
        <v>0</v>
      </c>
      <c r="G39" s="101">
        <f>'00 00 Naklady'!AF59+'01 1 Pol'!AF425</f>
        <v>0</v>
      </c>
      <c r="H39" s="102">
        <f t="shared" ref="H39:H44" si="1"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5">
      <c r="A40" s="89">
        <v>2</v>
      </c>
      <c r="B40" s="104"/>
      <c r="C40" s="209" t="s">
        <v>52</v>
      </c>
      <c r="D40" s="209"/>
      <c r="E40" s="209"/>
      <c r="F40" s="105">
        <f>'00 00 Naklady'!AE59</f>
        <v>0</v>
      </c>
      <c r="G40" s="106">
        <f>'00 00 Naklady'!AF59</f>
        <v>0</v>
      </c>
      <c r="H40" s="106">
        <f t="shared" si="1"/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customHeight="1" x14ac:dyDescent="0.25">
      <c r="A41" s="89">
        <v>3</v>
      </c>
      <c r="B41" s="108" t="s">
        <v>53</v>
      </c>
      <c r="C41" s="205" t="s">
        <v>54</v>
      </c>
      <c r="D41" s="205"/>
      <c r="E41" s="205"/>
      <c r="F41" s="109">
        <f>'00 00 Naklady'!AE59</f>
        <v>0</v>
      </c>
      <c r="G41" s="102">
        <f>'00 00 Naklady'!AF59</f>
        <v>0</v>
      </c>
      <c r="H41" s="102">
        <f t="shared" si="1"/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customHeight="1" x14ac:dyDescent="0.25">
      <c r="A42" s="89">
        <v>2</v>
      </c>
      <c r="B42" s="104"/>
      <c r="C42" s="209" t="s">
        <v>55</v>
      </c>
      <c r="D42" s="209"/>
      <c r="E42" s="209"/>
      <c r="F42" s="105"/>
      <c r="G42" s="106"/>
      <c r="H42" s="106">
        <f t="shared" si="1"/>
        <v>0</v>
      </c>
      <c r="I42" s="106"/>
      <c r="J42" s="107"/>
    </row>
    <row r="43" spans="1:10" ht="25.5" customHeight="1" x14ac:dyDescent="0.25">
      <c r="A43" s="89">
        <v>2</v>
      </c>
      <c r="B43" s="104" t="s">
        <v>56</v>
      </c>
      <c r="C43" s="209" t="s">
        <v>44</v>
      </c>
      <c r="D43" s="209"/>
      <c r="E43" s="209"/>
      <c r="F43" s="105">
        <f>'01 1 Pol'!AE425</f>
        <v>0</v>
      </c>
      <c r="G43" s="106">
        <f>'01 1 Pol'!AF425</f>
        <v>0</v>
      </c>
      <c r="H43" s="106">
        <f t="shared" si="1"/>
        <v>0</v>
      </c>
      <c r="I43" s="106">
        <f>F43+G43+H43</f>
        <v>0</v>
      </c>
      <c r="J43" s="107" t="str">
        <f>IF(CenaCelkemVypocet=0,"",I43/CenaCelkemVypocet*100)</f>
        <v/>
      </c>
    </row>
    <row r="44" spans="1:10" ht="25.5" customHeight="1" x14ac:dyDescent="0.25">
      <c r="A44" s="89">
        <v>3</v>
      </c>
      <c r="B44" s="108" t="s">
        <v>57</v>
      </c>
      <c r="C44" s="205" t="s">
        <v>58</v>
      </c>
      <c r="D44" s="205"/>
      <c r="E44" s="205"/>
      <c r="F44" s="109">
        <f>'01 1 Pol'!AE425</f>
        <v>0</v>
      </c>
      <c r="G44" s="102">
        <f>'01 1 Pol'!AF425</f>
        <v>0</v>
      </c>
      <c r="H44" s="102">
        <f t="shared" si="1"/>
        <v>0</v>
      </c>
      <c r="I44" s="102">
        <f>F44+G44+H44</f>
        <v>0</v>
      </c>
      <c r="J44" s="103" t="str">
        <f>IF(CenaCelkemVypocet=0,"",I44/CenaCelkemVypocet*100)</f>
        <v/>
      </c>
    </row>
    <row r="45" spans="1:10" ht="25.5" customHeight="1" x14ac:dyDescent="0.25">
      <c r="A45" s="89"/>
      <c r="B45" s="206" t="s">
        <v>59</v>
      </c>
      <c r="C45" s="207"/>
      <c r="D45" s="207"/>
      <c r="E45" s="208"/>
      <c r="F45" s="110">
        <f>SUMIF(A39:A44,"=1",F39:F44)</f>
        <v>0</v>
      </c>
      <c r="G45" s="111">
        <f>SUMIF(A39:A44,"=1",G39:G44)</f>
        <v>0</v>
      </c>
      <c r="H45" s="111">
        <f>SUMIF(A39:A44,"=1",H39:H44)</f>
        <v>0</v>
      </c>
      <c r="I45" s="111">
        <f>SUMIF(A39:A44,"=1",I39:I44)</f>
        <v>0</v>
      </c>
      <c r="J45" s="112">
        <f>SUMIF(A39:A44,"=1",J39:J44)</f>
        <v>0</v>
      </c>
    </row>
    <row r="47" spans="1:10" x14ac:dyDescent="0.25">
      <c r="A47" t="s">
        <v>61</v>
      </c>
      <c r="B47" t="s">
        <v>62</v>
      </c>
    </row>
    <row r="48" spans="1:10" x14ac:dyDescent="0.25">
      <c r="A48" t="s">
        <v>63</v>
      </c>
      <c r="B48" t="s">
        <v>64</v>
      </c>
    </row>
    <row r="49" spans="1:10" x14ac:dyDescent="0.25">
      <c r="A49" t="s">
        <v>65</v>
      </c>
      <c r="B49" t="s">
        <v>66</v>
      </c>
    </row>
    <row r="50" spans="1:10" x14ac:dyDescent="0.25">
      <c r="A50" t="s">
        <v>63</v>
      </c>
      <c r="B50" t="s">
        <v>67</v>
      </c>
    </row>
    <row r="51" spans="1:10" x14ac:dyDescent="0.25">
      <c r="A51" t="s">
        <v>65</v>
      </c>
      <c r="B51" t="s">
        <v>68</v>
      </c>
    </row>
    <row r="54" spans="1:10" ht="15.6" x14ac:dyDescent="0.3">
      <c r="B54" s="121" t="s">
        <v>69</v>
      </c>
    </row>
    <row r="56" spans="1:10" ht="25.5" customHeight="1" x14ac:dyDescent="0.25">
      <c r="A56" s="123"/>
      <c r="B56" s="126" t="s">
        <v>17</v>
      </c>
      <c r="C56" s="126" t="s">
        <v>5</v>
      </c>
      <c r="D56" s="127"/>
      <c r="E56" s="127"/>
      <c r="F56" s="128" t="s">
        <v>70</v>
      </c>
      <c r="G56" s="128"/>
      <c r="H56" s="128"/>
      <c r="I56" s="128" t="s">
        <v>29</v>
      </c>
      <c r="J56" s="128" t="s">
        <v>0</v>
      </c>
    </row>
    <row r="57" spans="1:10" ht="36.75" customHeight="1" x14ac:dyDescent="0.25">
      <c r="A57" s="124"/>
      <c r="B57" s="129" t="s">
        <v>71</v>
      </c>
      <c r="C57" s="203" t="s">
        <v>72</v>
      </c>
      <c r="D57" s="204"/>
      <c r="E57" s="204"/>
      <c r="F57" s="136" t="s">
        <v>24</v>
      </c>
      <c r="G57" s="137"/>
      <c r="H57" s="137"/>
      <c r="I57" s="137">
        <f>'01 1 Pol'!G8</f>
        <v>0</v>
      </c>
      <c r="J57" s="133" t="str">
        <f>IF(I85=0,"",I57/I85*100)</f>
        <v/>
      </c>
    </row>
    <row r="58" spans="1:10" ht="36.75" customHeight="1" x14ac:dyDescent="0.25">
      <c r="A58" s="124"/>
      <c r="B58" s="129" t="s">
        <v>73</v>
      </c>
      <c r="C58" s="203" t="s">
        <v>74</v>
      </c>
      <c r="D58" s="204"/>
      <c r="E58" s="204"/>
      <c r="F58" s="136" t="s">
        <v>24</v>
      </c>
      <c r="G58" s="137"/>
      <c r="H58" s="137"/>
      <c r="I58" s="137">
        <f>'01 1 Pol'!G12</f>
        <v>0</v>
      </c>
      <c r="J58" s="133" t="str">
        <f>IF(I85=0,"",I58/I85*100)</f>
        <v/>
      </c>
    </row>
    <row r="59" spans="1:10" ht="36.75" customHeight="1" x14ac:dyDescent="0.25">
      <c r="A59" s="124"/>
      <c r="B59" s="129" t="s">
        <v>75</v>
      </c>
      <c r="C59" s="203" t="s">
        <v>76</v>
      </c>
      <c r="D59" s="204"/>
      <c r="E59" s="204"/>
      <c r="F59" s="136" t="s">
        <v>24</v>
      </c>
      <c r="G59" s="137"/>
      <c r="H59" s="137"/>
      <c r="I59" s="137">
        <f>'01 1 Pol'!G18</f>
        <v>0</v>
      </c>
      <c r="J59" s="133" t="str">
        <f>IF(I85=0,"",I59/I85*100)</f>
        <v/>
      </c>
    </row>
    <row r="60" spans="1:10" ht="36.75" customHeight="1" x14ac:dyDescent="0.25">
      <c r="A60" s="124"/>
      <c r="B60" s="129" t="s">
        <v>77</v>
      </c>
      <c r="C60" s="203" t="s">
        <v>78</v>
      </c>
      <c r="D60" s="204"/>
      <c r="E60" s="204"/>
      <c r="F60" s="136" t="s">
        <v>24</v>
      </c>
      <c r="G60" s="137"/>
      <c r="H60" s="137"/>
      <c r="I60" s="137">
        <f>'01 1 Pol'!G23</f>
        <v>0</v>
      </c>
      <c r="J60" s="133" t="str">
        <f>IF(I85=0,"",I60/I85*100)</f>
        <v/>
      </c>
    </row>
    <row r="61" spans="1:10" ht="36.75" customHeight="1" x14ac:dyDescent="0.25">
      <c r="A61" s="124"/>
      <c r="B61" s="129" t="s">
        <v>79</v>
      </c>
      <c r="C61" s="203" t="s">
        <v>80</v>
      </c>
      <c r="D61" s="204"/>
      <c r="E61" s="204"/>
      <c r="F61" s="136" t="s">
        <v>24</v>
      </c>
      <c r="G61" s="137"/>
      <c r="H61" s="137"/>
      <c r="I61" s="137">
        <f>'01 1 Pol'!G36</f>
        <v>0</v>
      </c>
      <c r="J61" s="133" t="str">
        <f>IF(I85=0,"",I61/I85*100)</f>
        <v/>
      </c>
    </row>
    <row r="62" spans="1:10" ht="36.75" customHeight="1" x14ac:dyDescent="0.25">
      <c r="A62" s="124"/>
      <c r="B62" s="129" t="s">
        <v>81</v>
      </c>
      <c r="C62" s="203" t="s">
        <v>82</v>
      </c>
      <c r="D62" s="204"/>
      <c r="E62" s="204"/>
      <c r="F62" s="136" t="s">
        <v>24</v>
      </c>
      <c r="G62" s="137"/>
      <c r="H62" s="137"/>
      <c r="I62" s="137">
        <f>'01 1 Pol'!G98</f>
        <v>0</v>
      </c>
      <c r="J62" s="133" t="str">
        <f>IF(I85=0,"",I62/I85*100)</f>
        <v/>
      </c>
    </row>
    <row r="63" spans="1:10" ht="36.75" customHeight="1" x14ac:dyDescent="0.25">
      <c r="A63" s="124"/>
      <c r="B63" s="129" t="s">
        <v>83</v>
      </c>
      <c r="C63" s="203" t="s">
        <v>84</v>
      </c>
      <c r="D63" s="204"/>
      <c r="E63" s="204"/>
      <c r="F63" s="136" t="s">
        <v>24</v>
      </c>
      <c r="G63" s="137"/>
      <c r="H63" s="137"/>
      <c r="I63" s="137">
        <f>'01 1 Pol'!G101</f>
        <v>0</v>
      </c>
      <c r="J63" s="133" t="str">
        <f>IF(I85=0,"",I63/I85*100)</f>
        <v/>
      </c>
    </row>
    <row r="64" spans="1:10" ht="36.75" customHeight="1" x14ac:dyDescent="0.25">
      <c r="A64" s="124"/>
      <c r="B64" s="129" t="s">
        <v>85</v>
      </c>
      <c r="C64" s="203" t="s">
        <v>86</v>
      </c>
      <c r="D64" s="204"/>
      <c r="E64" s="204"/>
      <c r="F64" s="136" t="s">
        <v>24</v>
      </c>
      <c r="G64" s="137"/>
      <c r="H64" s="137"/>
      <c r="I64" s="137">
        <f>'01 1 Pol'!G114</f>
        <v>0</v>
      </c>
      <c r="J64" s="133" t="str">
        <f>IF(I85=0,"",I64/I85*100)</f>
        <v/>
      </c>
    </row>
    <row r="65" spans="1:10" ht="36.75" customHeight="1" x14ac:dyDescent="0.25">
      <c r="A65" s="124"/>
      <c r="B65" s="129" t="s">
        <v>87</v>
      </c>
      <c r="C65" s="203" t="s">
        <v>88</v>
      </c>
      <c r="D65" s="204"/>
      <c r="E65" s="204"/>
      <c r="F65" s="136" t="s">
        <v>24</v>
      </c>
      <c r="G65" s="137"/>
      <c r="H65" s="137"/>
      <c r="I65" s="137">
        <f>'01 1 Pol'!G145</f>
        <v>0</v>
      </c>
      <c r="J65" s="133" t="str">
        <f>IF(I85=0,"",I65/I85*100)</f>
        <v/>
      </c>
    </row>
    <row r="66" spans="1:10" ht="36.75" customHeight="1" x14ac:dyDescent="0.25">
      <c r="A66" s="124"/>
      <c r="B66" s="129" t="s">
        <v>89</v>
      </c>
      <c r="C66" s="203" t="s">
        <v>90</v>
      </c>
      <c r="D66" s="204"/>
      <c r="E66" s="204"/>
      <c r="F66" s="136" t="s">
        <v>24</v>
      </c>
      <c r="G66" s="137"/>
      <c r="H66" s="137"/>
      <c r="I66" s="137">
        <f>'01 1 Pol'!G160</f>
        <v>0</v>
      </c>
      <c r="J66" s="133" t="str">
        <f>IF(I85=0,"",I66/I85*100)</f>
        <v/>
      </c>
    </row>
    <row r="67" spans="1:10" ht="36.75" customHeight="1" x14ac:dyDescent="0.25">
      <c r="A67" s="124"/>
      <c r="B67" s="129" t="s">
        <v>91</v>
      </c>
      <c r="C67" s="203" t="s">
        <v>92</v>
      </c>
      <c r="D67" s="204"/>
      <c r="E67" s="204"/>
      <c r="F67" s="136" t="s">
        <v>24</v>
      </c>
      <c r="G67" s="137"/>
      <c r="H67" s="137"/>
      <c r="I67" s="137">
        <f>'01 1 Pol'!G205</f>
        <v>0</v>
      </c>
      <c r="J67" s="133" t="str">
        <f>IF(I85=0,"",I67/I85*100)</f>
        <v/>
      </c>
    </row>
    <row r="68" spans="1:10" ht="36.75" customHeight="1" x14ac:dyDescent="0.25">
      <c r="A68" s="124"/>
      <c r="B68" s="129" t="s">
        <v>93</v>
      </c>
      <c r="C68" s="203" t="s">
        <v>94</v>
      </c>
      <c r="D68" s="204"/>
      <c r="E68" s="204"/>
      <c r="F68" s="136" t="s">
        <v>24</v>
      </c>
      <c r="G68" s="137"/>
      <c r="H68" s="137"/>
      <c r="I68" s="137">
        <f>'01 1 Pol'!G209</f>
        <v>0</v>
      </c>
      <c r="J68" s="133" t="str">
        <f>IF(I85=0,"",I68/I85*100)</f>
        <v/>
      </c>
    </row>
    <row r="69" spans="1:10" ht="36.75" customHeight="1" x14ac:dyDescent="0.25">
      <c r="A69" s="124"/>
      <c r="B69" s="129" t="s">
        <v>95</v>
      </c>
      <c r="C69" s="203" t="s">
        <v>96</v>
      </c>
      <c r="D69" s="204"/>
      <c r="E69" s="204"/>
      <c r="F69" s="136" t="s">
        <v>25</v>
      </c>
      <c r="G69" s="137"/>
      <c r="H69" s="137"/>
      <c r="I69" s="137">
        <f>'01 1 Pol'!G213</f>
        <v>0</v>
      </c>
      <c r="J69" s="133" t="str">
        <f>IF(I85=0,"",I69/I85*100)</f>
        <v/>
      </c>
    </row>
    <row r="70" spans="1:10" ht="36.75" customHeight="1" x14ac:dyDescent="0.25">
      <c r="A70" s="124"/>
      <c r="B70" s="129" t="s">
        <v>97</v>
      </c>
      <c r="C70" s="203" t="s">
        <v>98</v>
      </c>
      <c r="D70" s="204"/>
      <c r="E70" s="204"/>
      <c r="F70" s="136" t="s">
        <v>25</v>
      </c>
      <c r="G70" s="137"/>
      <c r="H70" s="137"/>
      <c r="I70" s="137">
        <f>'01 1 Pol'!G226</f>
        <v>0</v>
      </c>
      <c r="J70" s="133" t="str">
        <f>IF(I85=0,"",I70/I85*100)</f>
        <v/>
      </c>
    </row>
    <row r="71" spans="1:10" ht="36.75" customHeight="1" x14ac:dyDescent="0.25">
      <c r="A71" s="124"/>
      <c r="B71" s="129" t="s">
        <v>99</v>
      </c>
      <c r="C71" s="203" t="s">
        <v>100</v>
      </c>
      <c r="D71" s="204"/>
      <c r="E71" s="204"/>
      <c r="F71" s="136" t="s">
        <v>25</v>
      </c>
      <c r="G71" s="137"/>
      <c r="H71" s="137"/>
      <c r="I71" s="137">
        <f>'01 1 Pol'!G233</f>
        <v>0</v>
      </c>
      <c r="J71" s="133" t="str">
        <f>IF(I85=0,"",I71/I85*100)</f>
        <v/>
      </c>
    </row>
    <row r="72" spans="1:10" ht="36.75" customHeight="1" x14ac:dyDescent="0.25">
      <c r="A72" s="124"/>
      <c r="B72" s="129" t="s">
        <v>101</v>
      </c>
      <c r="C72" s="203" t="s">
        <v>102</v>
      </c>
      <c r="D72" s="204"/>
      <c r="E72" s="204"/>
      <c r="F72" s="136" t="s">
        <v>25</v>
      </c>
      <c r="G72" s="137"/>
      <c r="H72" s="137"/>
      <c r="I72" s="137">
        <f>'01 1 Pol'!G241</f>
        <v>0</v>
      </c>
      <c r="J72" s="133" t="str">
        <f>IF(I85=0,"",I72/I85*100)</f>
        <v/>
      </c>
    </row>
    <row r="73" spans="1:10" ht="36.75" customHeight="1" x14ac:dyDescent="0.25">
      <c r="A73" s="124"/>
      <c r="B73" s="129" t="s">
        <v>103</v>
      </c>
      <c r="C73" s="203" t="s">
        <v>104</v>
      </c>
      <c r="D73" s="204"/>
      <c r="E73" s="204"/>
      <c r="F73" s="136" t="s">
        <v>25</v>
      </c>
      <c r="G73" s="137"/>
      <c r="H73" s="137"/>
      <c r="I73" s="137">
        <f>'01 1 Pol'!G263</f>
        <v>0</v>
      </c>
      <c r="J73" s="133" t="str">
        <f>IF(I85=0,"",I73/I85*100)</f>
        <v/>
      </c>
    </row>
    <row r="74" spans="1:10" ht="36.75" customHeight="1" x14ac:dyDescent="0.25">
      <c r="A74" s="124"/>
      <c r="B74" s="129" t="s">
        <v>105</v>
      </c>
      <c r="C74" s="203" t="s">
        <v>106</v>
      </c>
      <c r="D74" s="204"/>
      <c r="E74" s="204"/>
      <c r="F74" s="136" t="s">
        <v>25</v>
      </c>
      <c r="G74" s="137"/>
      <c r="H74" s="137"/>
      <c r="I74" s="137">
        <f>'01 1 Pol'!G294</f>
        <v>0</v>
      </c>
      <c r="J74" s="133" t="str">
        <f>IF(I85=0,"",I74/I85*100)</f>
        <v/>
      </c>
    </row>
    <row r="75" spans="1:10" ht="36.75" customHeight="1" x14ac:dyDescent="0.25">
      <c r="A75" s="124"/>
      <c r="B75" s="129" t="s">
        <v>107</v>
      </c>
      <c r="C75" s="203" t="s">
        <v>108</v>
      </c>
      <c r="D75" s="204"/>
      <c r="E75" s="204"/>
      <c r="F75" s="136" t="s">
        <v>25</v>
      </c>
      <c r="G75" s="137"/>
      <c r="H75" s="137"/>
      <c r="I75" s="137">
        <f>'01 1 Pol'!G314</f>
        <v>0</v>
      </c>
      <c r="J75" s="133" t="str">
        <f>IF(I85=0,"",I75/I85*100)</f>
        <v/>
      </c>
    </row>
    <row r="76" spans="1:10" ht="36.75" customHeight="1" x14ac:dyDescent="0.25">
      <c r="A76" s="124"/>
      <c r="B76" s="129" t="s">
        <v>109</v>
      </c>
      <c r="C76" s="203" t="s">
        <v>110</v>
      </c>
      <c r="D76" s="204"/>
      <c r="E76" s="204"/>
      <c r="F76" s="136" t="s">
        <v>25</v>
      </c>
      <c r="G76" s="137"/>
      <c r="H76" s="137"/>
      <c r="I76" s="137">
        <f>'01 1 Pol'!G347</f>
        <v>0</v>
      </c>
      <c r="J76" s="133" t="str">
        <f>IF(I85=0,"",I76/I85*100)</f>
        <v/>
      </c>
    </row>
    <row r="77" spans="1:10" ht="36.75" customHeight="1" x14ac:dyDescent="0.25">
      <c r="A77" s="124"/>
      <c r="B77" s="129" t="s">
        <v>111</v>
      </c>
      <c r="C77" s="203" t="s">
        <v>112</v>
      </c>
      <c r="D77" s="204"/>
      <c r="E77" s="204"/>
      <c r="F77" s="136" t="s">
        <v>25</v>
      </c>
      <c r="G77" s="137"/>
      <c r="H77" s="137"/>
      <c r="I77" s="137">
        <f>'01 1 Pol'!G381</f>
        <v>0</v>
      </c>
      <c r="J77" s="133" t="str">
        <f>IF(I85=0,"",I77/I85*100)</f>
        <v/>
      </c>
    </row>
    <row r="78" spans="1:10" ht="36.75" customHeight="1" x14ac:dyDescent="0.25">
      <c r="A78" s="124"/>
      <c r="B78" s="129" t="s">
        <v>113</v>
      </c>
      <c r="C78" s="203" t="s">
        <v>114</v>
      </c>
      <c r="D78" s="204"/>
      <c r="E78" s="204"/>
      <c r="F78" s="136" t="s">
        <v>25</v>
      </c>
      <c r="G78" s="137"/>
      <c r="H78" s="137"/>
      <c r="I78" s="137">
        <f>'01 1 Pol'!G389</f>
        <v>0</v>
      </c>
      <c r="J78" s="133" t="str">
        <f>IF(I85=0,"",I78/I85*100)</f>
        <v/>
      </c>
    </row>
    <row r="79" spans="1:10" ht="36.75" customHeight="1" x14ac:dyDescent="0.25">
      <c r="A79" s="124"/>
      <c r="B79" s="129" t="s">
        <v>115</v>
      </c>
      <c r="C79" s="203" t="s">
        <v>116</v>
      </c>
      <c r="D79" s="204"/>
      <c r="E79" s="204"/>
      <c r="F79" s="136" t="s">
        <v>25</v>
      </c>
      <c r="G79" s="137"/>
      <c r="H79" s="137"/>
      <c r="I79" s="137">
        <f>'01 1 Pol'!G401</f>
        <v>0</v>
      </c>
      <c r="J79" s="133" t="str">
        <f>IF(I85=0,"",I79/I85*100)</f>
        <v/>
      </c>
    </row>
    <row r="80" spans="1:10" ht="36.75" customHeight="1" x14ac:dyDescent="0.25">
      <c r="A80" s="124"/>
      <c r="B80" s="129" t="s">
        <v>117</v>
      </c>
      <c r="C80" s="203" t="s">
        <v>118</v>
      </c>
      <c r="D80" s="204"/>
      <c r="E80" s="204"/>
      <c r="F80" s="136" t="s">
        <v>26</v>
      </c>
      <c r="G80" s="137"/>
      <c r="H80" s="137"/>
      <c r="I80" s="137">
        <f>'01 1 Pol'!G406</f>
        <v>0</v>
      </c>
      <c r="J80" s="133" t="str">
        <f>IF(I85=0,"",I80/I85*100)</f>
        <v/>
      </c>
    </row>
    <row r="81" spans="1:10" ht="36.75" customHeight="1" x14ac:dyDescent="0.25">
      <c r="A81" s="124"/>
      <c r="B81" s="129" t="s">
        <v>119</v>
      </c>
      <c r="C81" s="203" t="s">
        <v>120</v>
      </c>
      <c r="D81" s="204"/>
      <c r="E81" s="204"/>
      <c r="F81" s="136" t="s">
        <v>26</v>
      </c>
      <c r="G81" s="137"/>
      <c r="H81" s="137"/>
      <c r="I81" s="137">
        <f>'01 1 Pol'!G412</f>
        <v>0</v>
      </c>
      <c r="J81" s="133" t="str">
        <f>IF(I85=0,"",I81/I85*100)</f>
        <v/>
      </c>
    </row>
    <row r="82" spans="1:10" ht="36.75" customHeight="1" x14ac:dyDescent="0.25">
      <c r="A82" s="124"/>
      <c r="B82" s="129" t="s">
        <v>121</v>
      </c>
      <c r="C82" s="203" t="s">
        <v>122</v>
      </c>
      <c r="D82" s="204"/>
      <c r="E82" s="204"/>
      <c r="F82" s="136" t="s">
        <v>123</v>
      </c>
      <c r="G82" s="137"/>
      <c r="H82" s="137"/>
      <c r="I82" s="137">
        <f>'01 1 Pol'!G414</f>
        <v>0</v>
      </c>
      <c r="J82" s="133" t="str">
        <f>IF(I85=0,"",I82/I85*100)</f>
        <v/>
      </c>
    </row>
    <row r="83" spans="1:10" ht="36.75" customHeight="1" x14ac:dyDescent="0.25">
      <c r="A83" s="124"/>
      <c r="B83" s="129" t="s">
        <v>124</v>
      </c>
      <c r="C83" s="203" t="s">
        <v>27</v>
      </c>
      <c r="D83" s="204"/>
      <c r="E83" s="204"/>
      <c r="F83" s="136" t="s">
        <v>124</v>
      </c>
      <c r="G83" s="137"/>
      <c r="H83" s="137"/>
      <c r="I83" s="137">
        <f>'00 00 Naklady'!G8</f>
        <v>0</v>
      </c>
      <c r="J83" s="133" t="str">
        <f>IF(I85=0,"",I83/I85*100)</f>
        <v/>
      </c>
    </row>
    <row r="84" spans="1:10" ht="36.75" customHeight="1" x14ac:dyDescent="0.25">
      <c r="A84" s="124"/>
      <c r="B84" s="129" t="s">
        <v>125</v>
      </c>
      <c r="C84" s="203" t="s">
        <v>28</v>
      </c>
      <c r="D84" s="204"/>
      <c r="E84" s="204"/>
      <c r="F84" s="136" t="s">
        <v>125</v>
      </c>
      <c r="G84" s="137"/>
      <c r="H84" s="137"/>
      <c r="I84" s="137">
        <f>'00 00 Naklady'!G14</f>
        <v>0</v>
      </c>
      <c r="J84" s="133" t="str">
        <f>IF(I85=0,"",I84/I85*100)</f>
        <v/>
      </c>
    </row>
    <row r="85" spans="1:10" ht="25.5" customHeight="1" x14ac:dyDescent="0.25">
      <c r="A85" s="125"/>
      <c r="B85" s="130" t="s">
        <v>1</v>
      </c>
      <c r="C85" s="131"/>
      <c r="D85" s="132"/>
      <c r="E85" s="132"/>
      <c r="F85" s="138"/>
      <c r="G85" s="139"/>
      <c r="H85" s="139"/>
      <c r="I85" s="139">
        <f>SUM(I57:I84)</f>
        <v>0</v>
      </c>
      <c r="J85" s="134">
        <f>SUM(J57:J84)</f>
        <v>0</v>
      </c>
    </row>
    <row r="86" spans="1:10" x14ac:dyDescent="0.25">
      <c r="F86" s="88"/>
      <c r="G86" s="88"/>
      <c r="H86" s="88"/>
      <c r="I86" s="88"/>
      <c r="J86" s="135"/>
    </row>
    <row r="87" spans="1:10" x14ac:dyDescent="0.25">
      <c r="F87" s="88"/>
      <c r="G87" s="88"/>
      <c r="H87" s="88"/>
      <c r="I87" s="88"/>
      <c r="J87" s="135"/>
    </row>
    <row r="88" spans="1:10" x14ac:dyDescent="0.25">
      <c r="F88" s="88"/>
      <c r="G88" s="88"/>
      <c r="H88" s="88"/>
      <c r="I88" s="88"/>
      <c r="J88" s="135"/>
    </row>
  </sheetData>
  <sheetProtection password="8879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5:E45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54" t="s">
        <v>6</v>
      </c>
      <c r="B1" s="254"/>
      <c r="C1" s="255"/>
      <c r="D1" s="254"/>
      <c r="E1" s="254"/>
      <c r="F1" s="254"/>
      <c r="G1" s="254"/>
    </row>
    <row r="2" spans="1:7" ht="24.9" customHeight="1" x14ac:dyDescent="0.25">
      <c r="A2" s="50" t="s">
        <v>7</v>
      </c>
      <c r="B2" s="49"/>
      <c r="C2" s="256"/>
      <c r="D2" s="256"/>
      <c r="E2" s="256"/>
      <c r="F2" s="256"/>
      <c r="G2" s="257"/>
    </row>
    <row r="3" spans="1:7" ht="24.9" customHeight="1" x14ac:dyDescent="0.25">
      <c r="A3" s="50" t="s">
        <v>8</v>
      </c>
      <c r="B3" s="49"/>
      <c r="C3" s="256"/>
      <c r="D3" s="256"/>
      <c r="E3" s="256"/>
      <c r="F3" s="256"/>
      <c r="G3" s="257"/>
    </row>
    <row r="4" spans="1:7" ht="24.9" customHeight="1" x14ac:dyDescent="0.25">
      <c r="A4" s="50" t="s">
        <v>9</v>
      </c>
      <c r="B4" s="49"/>
      <c r="C4" s="256"/>
      <c r="D4" s="256"/>
      <c r="E4" s="256"/>
      <c r="F4" s="256"/>
      <c r="G4" s="257"/>
    </row>
    <row r="5" spans="1:7" x14ac:dyDescent="0.25">
      <c r="B5" s="4"/>
      <c r="C5" s="5"/>
      <c r="D5" s="6"/>
    </row>
  </sheetData>
  <sheetProtection password="8879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5546875" style="122" customWidth="1"/>
    <col min="3" max="3" width="63.33203125" style="12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62" t="s">
        <v>126</v>
      </c>
      <c r="B1" s="262"/>
      <c r="C1" s="262"/>
      <c r="D1" s="262"/>
      <c r="E1" s="262"/>
      <c r="F1" s="262"/>
      <c r="G1" s="262"/>
      <c r="AG1" t="s">
        <v>127</v>
      </c>
    </row>
    <row r="2" spans="1:60" ht="24.9" customHeight="1" x14ac:dyDescent="0.25">
      <c r="A2" s="50" t="s">
        <v>7</v>
      </c>
      <c r="B2" s="49" t="s">
        <v>43</v>
      </c>
      <c r="C2" s="263" t="s">
        <v>44</v>
      </c>
      <c r="D2" s="264"/>
      <c r="E2" s="264"/>
      <c r="F2" s="264"/>
      <c r="G2" s="265"/>
      <c r="AG2" t="s">
        <v>128</v>
      </c>
    </row>
    <row r="3" spans="1:60" ht="24.9" customHeight="1" x14ac:dyDescent="0.25">
      <c r="A3" s="50" t="s">
        <v>8</v>
      </c>
      <c r="B3" s="49" t="s">
        <v>53</v>
      </c>
      <c r="C3" s="263" t="s">
        <v>54</v>
      </c>
      <c r="D3" s="264"/>
      <c r="E3" s="264"/>
      <c r="F3" s="264"/>
      <c r="G3" s="265"/>
      <c r="AC3" s="122" t="s">
        <v>129</v>
      </c>
      <c r="AG3" t="s">
        <v>130</v>
      </c>
    </row>
    <row r="4" spans="1:60" ht="24.9" customHeight="1" x14ac:dyDescent="0.25">
      <c r="A4" s="141" t="s">
        <v>9</v>
      </c>
      <c r="B4" s="142" t="s">
        <v>53</v>
      </c>
      <c r="C4" s="266" t="s">
        <v>54</v>
      </c>
      <c r="D4" s="267"/>
      <c r="E4" s="267"/>
      <c r="F4" s="267"/>
      <c r="G4" s="268"/>
      <c r="AG4" t="s">
        <v>131</v>
      </c>
    </row>
    <row r="5" spans="1:60" x14ac:dyDescent="0.25">
      <c r="D5" s="10"/>
    </row>
    <row r="6" spans="1:60" ht="39.6" x14ac:dyDescent="0.25">
      <c r="A6" s="144" t="s">
        <v>132</v>
      </c>
      <c r="B6" s="146" t="s">
        <v>133</v>
      </c>
      <c r="C6" s="146" t="s">
        <v>134</v>
      </c>
      <c r="D6" s="145" t="s">
        <v>135</v>
      </c>
      <c r="E6" s="144" t="s">
        <v>136</v>
      </c>
      <c r="F6" s="143" t="s">
        <v>137</v>
      </c>
      <c r="G6" s="144" t="s">
        <v>29</v>
      </c>
      <c r="H6" s="147" t="s">
        <v>30</v>
      </c>
      <c r="I6" s="147" t="s">
        <v>138</v>
      </c>
      <c r="J6" s="147" t="s">
        <v>31</v>
      </c>
      <c r="K6" s="147" t="s">
        <v>139</v>
      </c>
      <c r="L6" s="147" t="s">
        <v>140</v>
      </c>
      <c r="M6" s="147" t="s">
        <v>141</v>
      </c>
      <c r="N6" s="147" t="s">
        <v>142</v>
      </c>
      <c r="O6" s="147" t="s">
        <v>143</v>
      </c>
      <c r="P6" s="147" t="s">
        <v>144</v>
      </c>
      <c r="Q6" s="147" t="s">
        <v>145</v>
      </c>
      <c r="R6" s="147" t="s">
        <v>146</v>
      </c>
      <c r="S6" s="147" t="s">
        <v>147</v>
      </c>
      <c r="T6" s="147" t="s">
        <v>148</v>
      </c>
      <c r="U6" s="147" t="s">
        <v>149</v>
      </c>
      <c r="V6" s="147" t="s">
        <v>150</v>
      </c>
      <c r="W6" s="147" t="s">
        <v>151</v>
      </c>
      <c r="X6" s="147" t="s">
        <v>152</v>
      </c>
      <c r="Y6" s="147" t="s">
        <v>153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5">
      <c r="A8" s="165" t="s">
        <v>154</v>
      </c>
      <c r="B8" s="166" t="s">
        <v>124</v>
      </c>
      <c r="C8" s="190" t="s">
        <v>27</v>
      </c>
      <c r="D8" s="167"/>
      <c r="E8" s="168"/>
      <c r="F8" s="169"/>
      <c r="G8" s="169">
        <f>SUMIF(AG9:AG13,"&lt;&gt;NOR",G9:G13)</f>
        <v>0</v>
      </c>
      <c r="H8" s="169"/>
      <c r="I8" s="169">
        <f>SUM(I9:I13)</f>
        <v>0</v>
      </c>
      <c r="J8" s="169"/>
      <c r="K8" s="169">
        <f>SUM(K9:K13)</f>
        <v>0</v>
      </c>
      <c r="L8" s="169"/>
      <c r="M8" s="169">
        <f>SUM(M9:M13)</f>
        <v>0</v>
      </c>
      <c r="N8" s="168"/>
      <c r="O8" s="168">
        <f>SUM(O9:O13)</f>
        <v>0</v>
      </c>
      <c r="P8" s="168"/>
      <c r="Q8" s="168">
        <f>SUM(Q9:Q13)</f>
        <v>0</v>
      </c>
      <c r="R8" s="169"/>
      <c r="S8" s="169"/>
      <c r="T8" s="170"/>
      <c r="U8" s="164"/>
      <c r="V8" s="164">
        <f>SUM(V9:V13)</f>
        <v>0</v>
      </c>
      <c r="W8" s="164"/>
      <c r="X8" s="164"/>
      <c r="Y8" s="164"/>
      <c r="AG8" t="s">
        <v>155</v>
      </c>
    </row>
    <row r="9" spans="1:60" outlineLevel="1" x14ac:dyDescent="0.25">
      <c r="A9" s="175">
        <v>1</v>
      </c>
      <c r="B9" s="176" t="s">
        <v>156</v>
      </c>
      <c r="C9" s="191" t="s">
        <v>157</v>
      </c>
      <c r="D9" s="177" t="s">
        <v>158</v>
      </c>
      <c r="E9" s="178">
        <v>1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15</v>
      </c>
      <c r="M9" s="180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80"/>
      <c r="S9" s="180" t="s">
        <v>159</v>
      </c>
      <c r="T9" s="181" t="s">
        <v>160</v>
      </c>
      <c r="U9" s="158">
        <v>0</v>
      </c>
      <c r="V9" s="158">
        <f>ROUND(E9*U9,2)</f>
        <v>0</v>
      </c>
      <c r="W9" s="158"/>
      <c r="X9" s="158" t="s">
        <v>161</v>
      </c>
      <c r="Y9" s="158" t="s">
        <v>162</v>
      </c>
      <c r="Z9" s="148"/>
      <c r="AA9" s="148"/>
      <c r="AB9" s="148"/>
      <c r="AC9" s="148"/>
      <c r="AD9" s="148"/>
      <c r="AE9" s="148"/>
      <c r="AF9" s="148"/>
      <c r="AG9" s="148" t="s">
        <v>163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5">
      <c r="A10" s="155"/>
      <c r="B10" s="156"/>
      <c r="C10" s="258" t="s">
        <v>164</v>
      </c>
      <c r="D10" s="259"/>
      <c r="E10" s="259"/>
      <c r="F10" s="259"/>
      <c r="G10" s="259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165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5">
      <c r="A11" s="155"/>
      <c r="B11" s="156"/>
      <c r="C11" s="260" t="s">
        <v>166</v>
      </c>
      <c r="D11" s="261"/>
      <c r="E11" s="261"/>
      <c r="F11" s="261"/>
      <c r="G11" s="261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165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41.4" outlineLevel="3" x14ac:dyDescent="0.25">
      <c r="A12" s="155"/>
      <c r="B12" s="156"/>
      <c r="C12" s="260" t="s">
        <v>167</v>
      </c>
      <c r="D12" s="261"/>
      <c r="E12" s="261"/>
      <c r="F12" s="261"/>
      <c r="G12" s="261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165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82" t="str">
        <f>C12</f>
        <v>Položka obsahuje i náklady na materiál -  letáčky -INFORMACE PRO NÁJEMNÍKY, na kterých bude nájemníky informovat o plánovaných opravách domu včetně předpokládaného harmonogramu oprav. Oznámení, které bude obsahovat kontakt na odpovědnou osobu, bude každému nájemníkovi vhozeno do jeho poštovní schránky v domě a ještě bude vyvěšeno(vylepeno) na nástěnku v domě, na vstupní dveře domu nebo na jiném vhodném místě o čemž bude pořízena fotodokumnentace, kterou je zhotovitel  povinen do 2dnů od vylepení odesílat na e-mail podatelna.stred@brno.cz.</v>
      </c>
      <c r="BB12" s="148"/>
      <c r="BC12" s="148"/>
      <c r="BD12" s="148"/>
      <c r="BE12" s="148"/>
      <c r="BF12" s="148"/>
      <c r="BG12" s="148"/>
      <c r="BH12" s="148"/>
    </row>
    <row r="13" spans="1:60" outlineLevel="3" x14ac:dyDescent="0.25">
      <c r="A13" s="155"/>
      <c r="B13" s="156"/>
      <c r="C13" s="260" t="s">
        <v>168</v>
      </c>
      <c r="D13" s="261"/>
      <c r="E13" s="261"/>
      <c r="F13" s="261"/>
      <c r="G13" s="261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165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5">
      <c r="A14" s="165" t="s">
        <v>154</v>
      </c>
      <c r="B14" s="166" t="s">
        <v>125</v>
      </c>
      <c r="C14" s="190" t="s">
        <v>28</v>
      </c>
      <c r="D14" s="167"/>
      <c r="E14" s="168"/>
      <c r="F14" s="169"/>
      <c r="G14" s="169">
        <f>SUMIF(AG15:AG57,"&lt;&gt;NOR",G15:G57)</f>
        <v>0</v>
      </c>
      <c r="H14" s="169"/>
      <c r="I14" s="169">
        <f>SUM(I15:I57)</f>
        <v>0</v>
      </c>
      <c r="J14" s="169"/>
      <c r="K14" s="169">
        <f>SUM(K15:K57)</f>
        <v>0</v>
      </c>
      <c r="L14" s="169"/>
      <c r="M14" s="169">
        <f>SUM(M15:M57)</f>
        <v>0</v>
      </c>
      <c r="N14" s="168"/>
      <c r="O14" s="168">
        <f>SUM(O15:O57)</f>
        <v>0</v>
      </c>
      <c r="P14" s="168"/>
      <c r="Q14" s="168">
        <f>SUM(Q15:Q57)</f>
        <v>0</v>
      </c>
      <c r="R14" s="169"/>
      <c r="S14" s="169"/>
      <c r="T14" s="170"/>
      <c r="U14" s="164"/>
      <c r="V14" s="164">
        <f>SUM(V15:V57)</f>
        <v>0</v>
      </c>
      <c r="W14" s="164"/>
      <c r="X14" s="164"/>
      <c r="Y14" s="164"/>
      <c r="AG14" t="s">
        <v>155</v>
      </c>
    </row>
    <row r="15" spans="1:60" outlineLevel="1" x14ac:dyDescent="0.25">
      <c r="A15" s="175">
        <v>2</v>
      </c>
      <c r="B15" s="176" t="s">
        <v>169</v>
      </c>
      <c r="C15" s="191" t="s">
        <v>170</v>
      </c>
      <c r="D15" s="177" t="s">
        <v>158</v>
      </c>
      <c r="E15" s="178">
        <v>1</v>
      </c>
      <c r="F15" s="179"/>
      <c r="G15" s="180">
        <f>ROUND(E15*F15,2)</f>
        <v>0</v>
      </c>
      <c r="H15" s="179"/>
      <c r="I15" s="180">
        <f>ROUND(E15*H15,2)</f>
        <v>0</v>
      </c>
      <c r="J15" s="179"/>
      <c r="K15" s="180">
        <f>ROUND(E15*J15,2)</f>
        <v>0</v>
      </c>
      <c r="L15" s="180">
        <v>15</v>
      </c>
      <c r="M15" s="180">
        <f>G15*(1+L15/100)</f>
        <v>0</v>
      </c>
      <c r="N15" s="178">
        <v>0</v>
      </c>
      <c r="O15" s="178">
        <f>ROUND(E15*N15,2)</f>
        <v>0</v>
      </c>
      <c r="P15" s="178">
        <v>0</v>
      </c>
      <c r="Q15" s="178">
        <f>ROUND(E15*P15,2)</f>
        <v>0</v>
      </c>
      <c r="R15" s="180"/>
      <c r="S15" s="180" t="s">
        <v>159</v>
      </c>
      <c r="T15" s="181" t="s">
        <v>160</v>
      </c>
      <c r="U15" s="158">
        <v>0</v>
      </c>
      <c r="V15" s="158">
        <f>ROUND(E15*U15,2)</f>
        <v>0</v>
      </c>
      <c r="W15" s="158"/>
      <c r="X15" s="158" t="s">
        <v>161</v>
      </c>
      <c r="Y15" s="158" t="s">
        <v>162</v>
      </c>
      <c r="Z15" s="148"/>
      <c r="AA15" s="148"/>
      <c r="AB15" s="148"/>
      <c r="AC15" s="148"/>
      <c r="AD15" s="148"/>
      <c r="AE15" s="148"/>
      <c r="AF15" s="148"/>
      <c r="AG15" s="148" t="s">
        <v>171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1" outlineLevel="2" x14ac:dyDescent="0.25">
      <c r="A16" s="155"/>
      <c r="B16" s="156"/>
      <c r="C16" s="258" t="s">
        <v>172</v>
      </c>
      <c r="D16" s="259"/>
      <c r="E16" s="259"/>
      <c r="F16" s="259"/>
      <c r="G16" s="259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165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82" t="str">
        <f>C16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6" s="148"/>
      <c r="BC16" s="148"/>
      <c r="BD16" s="148"/>
      <c r="BE16" s="148"/>
      <c r="BF16" s="148"/>
      <c r="BG16" s="148"/>
      <c r="BH16" s="148"/>
    </row>
    <row r="17" spans="1:60" outlineLevel="1" x14ac:dyDescent="0.25">
      <c r="A17" s="175">
        <v>3</v>
      </c>
      <c r="B17" s="176" t="s">
        <v>173</v>
      </c>
      <c r="C17" s="191" t="s">
        <v>174</v>
      </c>
      <c r="D17" s="177" t="s">
        <v>158</v>
      </c>
      <c r="E17" s="178">
        <v>1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15</v>
      </c>
      <c r="M17" s="180">
        <f>G17*(1+L17/100)</f>
        <v>0</v>
      </c>
      <c r="N17" s="178">
        <v>0</v>
      </c>
      <c r="O17" s="178">
        <f>ROUND(E17*N17,2)</f>
        <v>0</v>
      </c>
      <c r="P17" s="178">
        <v>0</v>
      </c>
      <c r="Q17" s="178">
        <f>ROUND(E17*P17,2)</f>
        <v>0</v>
      </c>
      <c r="R17" s="180"/>
      <c r="S17" s="180" t="s">
        <v>159</v>
      </c>
      <c r="T17" s="181" t="s">
        <v>160</v>
      </c>
      <c r="U17" s="158">
        <v>0</v>
      </c>
      <c r="V17" s="158">
        <f>ROUND(E17*U17,2)</f>
        <v>0</v>
      </c>
      <c r="W17" s="158"/>
      <c r="X17" s="158" t="s">
        <v>161</v>
      </c>
      <c r="Y17" s="158" t="s">
        <v>162</v>
      </c>
      <c r="Z17" s="148"/>
      <c r="AA17" s="148"/>
      <c r="AB17" s="148"/>
      <c r="AC17" s="148"/>
      <c r="AD17" s="148"/>
      <c r="AE17" s="148"/>
      <c r="AF17" s="148"/>
      <c r="AG17" s="148" t="s">
        <v>171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31.2" outlineLevel="2" x14ac:dyDescent="0.25">
      <c r="A18" s="155"/>
      <c r="B18" s="156"/>
      <c r="C18" s="258" t="s">
        <v>175</v>
      </c>
      <c r="D18" s="259"/>
      <c r="E18" s="259"/>
      <c r="F18" s="259"/>
      <c r="G18" s="259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165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82" t="str">
        <f>C18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8" s="148"/>
      <c r="BC18" s="148"/>
      <c r="BD18" s="148"/>
      <c r="BE18" s="148"/>
      <c r="BF18" s="148"/>
      <c r="BG18" s="148"/>
      <c r="BH18" s="148"/>
    </row>
    <row r="19" spans="1:60" outlineLevel="2" x14ac:dyDescent="0.25">
      <c r="A19" s="155"/>
      <c r="B19" s="156"/>
      <c r="C19" s="192" t="s">
        <v>176</v>
      </c>
      <c r="D19" s="162"/>
      <c r="E19" s="163">
        <v>1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177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30.6" outlineLevel="3" x14ac:dyDescent="0.25">
      <c r="A20" s="155"/>
      <c r="B20" s="156"/>
      <c r="C20" s="192" t="s">
        <v>178</v>
      </c>
      <c r="D20" s="162"/>
      <c r="E20" s="163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177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0.399999999999999" outlineLevel="3" x14ac:dyDescent="0.25">
      <c r="A21" s="155"/>
      <c r="B21" s="156"/>
      <c r="C21" s="192" t="s">
        <v>179</v>
      </c>
      <c r="D21" s="162"/>
      <c r="E21" s="163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177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5">
      <c r="A22" s="175">
        <v>4</v>
      </c>
      <c r="B22" s="176" t="s">
        <v>180</v>
      </c>
      <c r="C22" s="191" t="s">
        <v>181</v>
      </c>
      <c r="D22" s="177" t="s">
        <v>158</v>
      </c>
      <c r="E22" s="178">
        <v>1</v>
      </c>
      <c r="F22" s="179"/>
      <c r="G22" s="180">
        <f>ROUND(E22*F22,2)</f>
        <v>0</v>
      </c>
      <c r="H22" s="179"/>
      <c r="I22" s="180">
        <f>ROUND(E22*H22,2)</f>
        <v>0</v>
      </c>
      <c r="J22" s="179"/>
      <c r="K22" s="180">
        <f>ROUND(E22*J22,2)</f>
        <v>0</v>
      </c>
      <c r="L22" s="180">
        <v>15</v>
      </c>
      <c r="M22" s="180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80"/>
      <c r="S22" s="180" t="s">
        <v>159</v>
      </c>
      <c r="T22" s="181" t="s">
        <v>160</v>
      </c>
      <c r="U22" s="158">
        <v>0</v>
      </c>
      <c r="V22" s="158">
        <f>ROUND(E22*U22,2)</f>
        <v>0</v>
      </c>
      <c r="W22" s="158"/>
      <c r="X22" s="158" t="s">
        <v>161</v>
      </c>
      <c r="Y22" s="158" t="s">
        <v>162</v>
      </c>
      <c r="Z22" s="148"/>
      <c r="AA22" s="148"/>
      <c r="AB22" s="148"/>
      <c r="AC22" s="148"/>
      <c r="AD22" s="148"/>
      <c r="AE22" s="148"/>
      <c r="AF22" s="148"/>
      <c r="AG22" s="148" t="s">
        <v>171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5">
      <c r="A23" s="155"/>
      <c r="B23" s="156"/>
      <c r="C23" s="258" t="s">
        <v>182</v>
      </c>
      <c r="D23" s="259"/>
      <c r="E23" s="259"/>
      <c r="F23" s="259"/>
      <c r="G23" s="259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165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82" t="str">
        <f>C23</f>
        <v>Náklady na vyhotovení dokumentace skutečného provedení stavby a její předání objednateli v požadované formě a požadovaném počtu.</v>
      </c>
      <c r="BB23" s="148"/>
      <c r="BC23" s="148"/>
      <c r="BD23" s="148"/>
      <c r="BE23" s="148"/>
      <c r="BF23" s="148"/>
      <c r="BG23" s="148"/>
      <c r="BH23" s="148"/>
    </row>
    <row r="24" spans="1:60" ht="31.2" outlineLevel="3" x14ac:dyDescent="0.25">
      <c r="A24" s="155"/>
      <c r="B24" s="156"/>
      <c r="C24" s="260" t="s">
        <v>183</v>
      </c>
      <c r="D24" s="261"/>
      <c r="E24" s="261"/>
      <c r="F24" s="261"/>
      <c r="G24" s="261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165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82" t="str">
        <f>C24</f>
        <v>Položka obsahuje předání PD skutečného provedení (zejména u skrytých instalací), písemné prohlášení o shodě, atesty, revize, zkoušky, návody na užívání a údržbu, doklady o uložení odpadů, přehled změn oproti projektu, fotodokumentace na datovém nosiči, zápis o spotřebovaných energiích, originál stavebního deníku apod. Nedodání některého z dokladů je považováno za nedodělek.</v>
      </c>
      <c r="BB24" s="148"/>
      <c r="BC24" s="148"/>
      <c r="BD24" s="148"/>
      <c r="BE24" s="148"/>
      <c r="BF24" s="148"/>
      <c r="BG24" s="148"/>
      <c r="BH24" s="148"/>
    </row>
    <row r="25" spans="1:60" ht="20.399999999999999" outlineLevel="2" x14ac:dyDescent="0.25">
      <c r="A25" s="155"/>
      <c r="B25" s="156"/>
      <c r="C25" s="192" t="s">
        <v>184</v>
      </c>
      <c r="D25" s="162"/>
      <c r="E25" s="163">
        <v>1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177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5">
      <c r="A26" s="175">
        <v>5</v>
      </c>
      <c r="B26" s="176" t="s">
        <v>185</v>
      </c>
      <c r="C26" s="191" t="s">
        <v>186</v>
      </c>
      <c r="D26" s="177" t="s">
        <v>158</v>
      </c>
      <c r="E26" s="178">
        <v>1</v>
      </c>
      <c r="F26" s="179"/>
      <c r="G26" s="180">
        <f>ROUND(E26*F26,2)</f>
        <v>0</v>
      </c>
      <c r="H26" s="179"/>
      <c r="I26" s="180">
        <f>ROUND(E26*H26,2)</f>
        <v>0</v>
      </c>
      <c r="J26" s="179"/>
      <c r="K26" s="180">
        <f>ROUND(E26*J26,2)</f>
        <v>0</v>
      </c>
      <c r="L26" s="180">
        <v>15</v>
      </c>
      <c r="M26" s="180">
        <f>G26*(1+L26/100)</f>
        <v>0</v>
      </c>
      <c r="N26" s="178">
        <v>0</v>
      </c>
      <c r="O26" s="178">
        <f>ROUND(E26*N26,2)</f>
        <v>0</v>
      </c>
      <c r="P26" s="178">
        <v>0</v>
      </c>
      <c r="Q26" s="178">
        <f>ROUND(E26*P26,2)</f>
        <v>0</v>
      </c>
      <c r="R26" s="180"/>
      <c r="S26" s="180" t="s">
        <v>159</v>
      </c>
      <c r="T26" s="181" t="s">
        <v>160</v>
      </c>
      <c r="U26" s="158">
        <v>0</v>
      </c>
      <c r="V26" s="158">
        <f>ROUND(E26*U26,2)</f>
        <v>0</v>
      </c>
      <c r="W26" s="158"/>
      <c r="X26" s="158" t="s">
        <v>161</v>
      </c>
      <c r="Y26" s="158" t="s">
        <v>162</v>
      </c>
      <c r="Z26" s="148"/>
      <c r="AA26" s="148"/>
      <c r="AB26" s="148"/>
      <c r="AC26" s="148"/>
      <c r="AD26" s="148"/>
      <c r="AE26" s="148"/>
      <c r="AF26" s="148"/>
      <c r="AG26" s="148" t="s">
        <v>171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5">
      <c r="A27" s="155"/>
      <c r="B27" s="156"/>
      <c r="C27" s="258" t="s">
        <v>187</v>
      </c>
      <c r="D27" s="259"/>
      <c r="E27" s="259"/>
      <c r="F27" s="259"/>
      <c r="G27" s="259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165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82" t="str">
        <f>C27</f>
        <v>Náklady zhotovitele, které vzniknou v souvislosti s povinnostmi zhotovitele při předání a převzetí díla.</v>
      </c>
      <c r="BB27" s="148"/>
      <c r="BC27" s="148"/>
      <c r="BD27" s="148"/>
      <c r="BE27" s="148"/>
      <c r="BF27" s="148"/>
      <c r="BG27" s="148"/>
      <c r="BH27" s="148"/>
    </row>
    <row r="28" spans="1:60" ht="21" outlineLevel="3" x14ac:dyDescent="0.25">
      <c r="A28" s="155"/>
      <c r="B28" s="156"/>
      <c r="C28" s="260" t="s">
        <v>188</v>
      </c>
      <c r="D28" s="261"/>
      <c r="E28" s="261"/>
      <c r="F28" s="261"/>
      <c r="G28" s="261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165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82" t="str">
        <f>C28</f>
        <v>O průběhu předávacího a přejímacího řízení pořídí objednatel (TDS) zápis (protokol). Součástí předání díla bude zejména předání kompletní dokladové části díla požadované touto smlouvou ve dvou vyhotoveních v listinné i digitální podobě:</v>
      </c>
      <c r="BB28" s="148"/>
      <c r="BC28" s="148"/>
      <c r="BD28" s="148"/>
      <c r="BE28" s="148"/>
      <c r="BF28" s="148"/>
      <c r="BG28" s="148"/>
      <c r="BH28" s="148"/>
    </row>
    <row r="29" spans="1:60" outlineLevel="3" x14ac:dyDescent="0.25">
      <c r="A29" s="155"/>
      <c r="B29" s="156"/>
      <c r="C29" s="260" t="s">
        <v>189</v>
      </c>
      <c r="D29" s="261"/>
      <c r="E29" s="261"/>
      <c r="F29" s="261"/>
      <c r="G29" s="261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165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3" x14ac:dyDescent="0.25">
      <c r="A30" s="155"/>
      <c r="B30" s="156"/>
      <c r="C30" s="260" t="s">
        <v>190</v>
      </c>
      <c r="D30" s="261"/>
      <c r="E30" s="261"/>
      <c r="F30" s="261"/>
      <c r="G30" s="261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165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 x14ac:dyDescent="0.25">
      <c r="A31" s="155"/>
      <c r="B31" s="156"/>
      <c r="C31" s="260" t="s">
        <v>191</v>
      </c>
      <c r="D31" s="261"/>
      <c r="E31" s="261"/>
      <c r="F31" s="261"/>
      <c r="G31" s="261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165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5">
      <c r="A32" s="155"/>
      <c r="B32" s="156"/>
      <c r="C32" s="260" t="s">
        <v>192</v>
      </c>
      <c r="D32" s="261"/>
      <c r="E32" s="261"/>
      <c r="F32" s="261"/>
      <c r="G32" s="261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165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 x14ac:dyDescent="0.25">
      <c r="A33" s="155"/>
      <c r="B33" s="156"/>
      <c r="C33" s="260" t="s">
        <v>193</v>
      </c>
      <c r="D33" s="261"/>
      <c r="E33" s="261"/>
      <c r="F33" s="261"/>
      <c r="G33" s="261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165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82" t="str">
        <f>C33</f>
        <v>• zápis o tlakové zkoušce těsnosti – kanalizace, vodovod, ústřední vytápění, pokud bylo dotčeno stavbou</v>
      </c>
      <c r="BB33" s="148"/>
      <c r="BC33" s="148"/>
      <c r="BD33" s="148"/>
      <c r="BE33" s="148"/>
      <c r="BF33" s="148"/>
      <c r="BG33" s="148"/>
      <c r="BH33" s="148"/>
    </row>
    <row r="34" spans="1:60" outlineLevel="3" x14ac:dyDescent="0.25">
      <c r="A34" s="155"/>
      <c r="B34" s="156"/>
      <c r="C34" s="260" t="s">
        <v>194</v>
      </c>
      <c r="D34" s="261"/>
      <c r="E34" s="261"/>
      <c r="F34" s="261"/>
      <c r="G34" s="261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165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3" x14ac:dyDescent="0.25">
      <c r="A35" s="155"/>
      <c r="B35" s="156"/>
      <c r="C35" s="260" t="s">
        <v>195</v>
      </c>
      <c r="D35" s="261"/>
      <c r="E35" s="261"/>
      <c r="F35" s="261"/>
      <c r="G35" s="261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165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5">
      <c r="A36" s="155"/>
      <c r="B36" s="156"/>
      <c r="C36" s="260" t="s">
        <v>196</v>
      </c>
      <c r="D36" s="261"/>
      <c r="E36" s="261"/>
      <c r="F36" s="261"/>
      <c r="G36" s="261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165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5">
      <c r="A37" s="155"/>
      <c r="B37" s="156"/>
      <c r="C37" s="260" t="s">
        <v>197</v>
      </c>
      <c r="D37" s="261"/>
      <c r="E37" s="261"/>
      <c r="F37" s="261"/>
      <c r="G37" s="261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165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5">
      <c r="A38" s="155"/>
      <c r="B38" s="156"/>
      <c r="C38" s="260" t="s">
        <v>198</v>
      </c>
      <c r="D38" s="261"/>
      <c r="E38" s="261"/>
      <c r="F38" s="261"/>
      <c r="G38" s="261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165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5">
      <c r="A39" s="155"/>
      <c r="B39" s="156"/>
      <c r="C39" s="260" t="s">
        <v>199</v>
      </c>
      <c r="D39" s="261"/>
      <c r="E39" s="261"/>
      <c r="F39" s="261"/>
      <c r="G39" s="261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165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3" x14ac:dyDescent="0.25">
      <c r="A40" s="155"/>
      <c r="B40" s="156"/>
      <c r="C40" s="260" t="s">
        <v>200</v>
      </c>
      <c r="D40" s="261"/>
      <c r="E40" s="261"/>
      <c r="F40" s="261"/>
      <c r="G40" s="261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165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 x14ac:dyDescent="0.25">
      <c r="A41" s="155"/>
      <c r="B41" s="156"/>
      <c r="C41" s="260" t="s">
        <v>201</v>
      </c>
      <c r="D41" s="261"/>
      <c r="E41" s="261"/>
      <c r="F41" s="261"/>
      <c r="G41" s="261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165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5">
      <c r="A42" s="155"/>
      <c r="B42" s="156"/>
      <c r="C42" s="260" t="s">
        <v>202</v>
      </c>
      <c r="D42" s="261"/>
      <c r="E42" s="261"/>
      <c r="F42" s="261"/>
      <c r="G42" s="261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165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82" t="str">
        <f>C42</f>
        <v>Položka obsahuje i doložení PROTOKOLU O KVALITĚ PROVEDENÝCH PRACÍ ZHOTOVITELEM v souladu s normami - viz SoD 2.1.6</v>
      </c>
      <c r="BB42" s="148"/>
      <c r="BC42" s="148"/>
      <c r="BD42" s="148"/>
      <c r="BE42" s="148"/>
      <c r="BF42" s="148"/>
      <c r="BG42" s="148"/>
      <c r="BH42" s="148"/>
    </row>
    <row r="43" spans="1:60" outlineLevel="3" x14ac:dyDescent="0.25">
      <c r="A43" s="155"/>
      <c r="B43" s="156"/>
      <c r="C43" s="193" t="s">
        <v>203</v>
      </c>
      <c r="D43" s="159"/>
      <c r="E43" s="160"/>
      <c r="F43" s="161"/>
      <c r="G43" s="161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165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5">
      <c r="A44" s="155"/>
      <c r="B44" s="156"/>
      <c r="C44" s="193" t="s">
        <v>203</v>
      </c>
      <c r="D44" s="159"/>
      <c r="E44" s="160"/>
      <c r="F44" s="161"/>
      <c r="G44" s="161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165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3" x14ac:dyDescent="0.25">
      <c r="A45" s="155"/>
      <c r="B45" s="156"/>
      <c r="C45" s="260" t="s">
        <v>204</v>
      </c>
      <c r="D45" s="261"/>
      <c r="E45" s="261"/>
      <c r="F45" s="261"/>
      <c r="G45" s="261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165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5">
      <c r="A46" s="175">
        <v>6</v>
      </c>
      <c r="B46" s="176" t="s">
        <v>205</v>
      </c>
      <c r="C46" s="191" t="s">
        <v>206</v>
      </c>
      <c r="D46" s="177" t="s">
        <v>158</v>
      </c>
      <c r="E46" s="178">
        <v>1</v>
      </c>
      <c r="F46" s="179"/>
      <c r="G46" s="180">
        <f>ROUND(E46*F46,2)</f>
        <v>0</v>
      </c>
      <c r="H46" s="179"/>
      <c r="I46" s="180">
        <f>ROUND(E46*H46,2)</f>
        <v>0</v>
      </c>
      <c r="J46" s="179"/>
      <c r="K46" s="180">
        <f>ROUND(E46*J46,2)</f>
        <v>0</v>
      </c>
      <c r="L46" s="180">
        <v>15</v>
      </c>
      <c r="M46" s="180">
        <f>G46*(1+L46/100)</f>
        <v>0</v>
      </c>
      <c r="N46" s="178">
        <v>0</v>
      </c>
      <c r="O46" s="178">
        <f>ROUND(E46*N46,2)</f>
        <v>0</v>
      </c>
      <c r="P46" s="178">
        <v>0</v>
      </c>
      <c r="Q46" s="178">
        <f>ROUND(E46*P46,2)</f>
        <v>0</v>
      </c>
      <c r="R46" s="180"/>
      <c r="S46" s="180" t="s">
        <v>159</v>
      </c>
      <c r="T46" s="181" t="s">
        <v>160</v>
      </c>
      <c r="U46" s="158">
        <v>0</v>
      </c>
      <c r="V46" s="158">
        <f>ROUND(E46*U46,2)</f>
        <v>0</v>
      </c>
      <c r="W46" s="158"/>
      <c r="X46" s="158" t="s">
        <v>161</v>
      </c>
      <c r="Y46" s="158" t="s">
        <v>162</v>
      </c>
      <c r="Z46" s="148"/>
      <c r="AA46" s="148"/>
      <c r="AB46" s="148"/>
      <c r="AC46" s="148"/>
      <c r="AD46" s="148"/>
      <c r="AE46" s="148"/>
      <c r="AF46" s="148"/>
      <c r="AG46" s="148" t="s">
        <v>171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1" outlineLevel="2" x14ac:dyDescent="0.25">
      <c r="A47" s="155"/>
      <c r="B47" s="156"/>
      <c r="C47" s="258" t="s">
        <v>207</v>
      </c>
      <c r="D47" s="259"/>
      <c r="E47" s="259"/>
      <c r="F47" s="259"/>
      <c r="G47" s="259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165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82" t="str">
        <f>C47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47" s="148"/>
      <c r="BC47" s="148"/>
      <c r="BD47" s="148"/>
      <c r="BE47" s="148"/>
      <c r="BF47" s="148"/>
      <c r="BG47" s="148"/>
      <c r="BH47" s="148"/>
    </row>
    <row r="48" spans="1:60" outlineLevel="1" x14ac:dyDescent="0.25">
      <c r="A48" s="175">
        <v>7</v>
      </c>
      <c r="B48" s="176" t="s">
        <v>208</v>
      </c>
      <c r="C48" s="191" t="s">
        <v>209</v>
      </c>
      <c r="D48" s="177" t="s">
        <v>158</v>
      </c>
      <c r="E48" s="178">
        <v>1</v>
      </c>
      <c r="F48" s="179"/>
      <c r="G48" s="180">
        <f>ROUND(E48*F48,2)</f>
        <v>0</v>
      </c>
      <c r="H48" s="179"/>
      <c r="I48" s="180">
        <f>ROUND(E48*H48,2)</f>
        <v>0</v>
      </c>
      <c r="J48" s="179"/>
      <c r="K48" s="180">
        <f>ROUND(E48*J48,2)</f>
        <v>0</v>
      </c>
      <c r="L48" s="180">
        <v>15</v>
      </c>
      <c r="M48" s="180">
        <f>G48*(1+L48/100)</f>
        <v>0</v>
      </c>
      <c r="N48" s="178">
        <v>0</v>
      </c>
      <c r="O48" s="178">
        <f>ROUND(E48*N48,2)</f>
        <v>0</v>
      </c>
      <c r="P48" s="178">
        <v>0</v>
      </c>
      <c r="Q48" s="178">
        <f>ROUND(E48*P48,2)</f>
        <v>0</v>
      </c>
      <c r="R48" s="180"/>
      <c r="S48" s="180" t="s">
        <v>159</v>
      </c>
      <c r="T48" s="181" t="s">
        <v>160</v>
      </c>
      <c r="U48" s="158">
        <v>0</v>
      </c>
      <c r="V48" s="158">
        <f>ROUND(E48*U48,2)</f>
        <v>0</v>
      </c>
      <c r="W48" s="158"/>
      <c r="X48" s="158" t="s">
        <v>161</v>
      </c>
      <c r="Y48" s="158" t="s">
        <v>162</v>
      </c>
      <c r="Z48" s="148"/>
      <c r="AA48" s="148"/>
      <c r="AB48" s="148"/>
      <c r="AC48" s="148"/>
      <c r="AD48" s="148"/>
      <c r="AE48" s="148"/>
      <c r="AF48" s="148"/>
      <c r="AG48" s="148" t="s">
        <v>171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1" outlineLevel="2" x14ac:dyDescent="0.25">
      <c r="A49" s="155"/>
      <c r="B49" s="156"/>
      <c r="C49" s="258" t="s">
        <v>210</v>
      </c>
      <c r="D49" s="259"/>
      <c r="E49" s="259"/>
      <c r="F49" s="259"/>
      <c r="G49" s="259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165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82" t="str">
        <f>C49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49" s="148"/>
      <c r="BC49" s="148"/>
      <c r="BD49" s="148"/>
      <c r="BE49" s="148"/>
      <c r="BF49" s="148"/>
      <c r="BG49" s="148"/>
      <c r="BH49" s="148"/>
    </row>
    <row r="50" spans="1:60" outlineLevel="1" x14ac:dyDescent="0.25">
      <c r="A50" s="183">
        <v>8</v>
      </c>
      <c r="B50" s="184" t="s">
        <v>211</v>
      </c>
      <c r="C50" s="194" t="s">
        <v>212</v>
      </c>
      <c r="D50" s="185" t="s">
        <v>158</v>
      </c>
      <c r="E50" s="186">
        <v>1</v>
      </c>
      <c r="F50" s="187"/>
      <c r="G50" s="188">
        <f>ROUND(E50*F50,2)</f>
        <v>0</v>
      </c>
      <c r="H50" s="187"/>
      <c r="I50" s="188">
        <f>ROUND(E50*H50,2)</f>
        <v>0</v>
      </c>
      <c r="J50" s="187"/>
      <c r="K50" s="188">
        <f>ROUND(E50*J50,2)</f>
        <v>0</v>
      </c>
      <c r="L50" s="188">
        <v>15</v>
      </c>
      <c r="M50" s="188">
        <f>G50*(1+L50/100)</f>
        <v>0</v>
      </c>
      <c r="N50" s="186">
        <v>0</v>
      </c>
      <c r="O50" s="186">
        <f>ROUND(E50*N50,2)</f>
        <v>0</v>
      </c>
      <c r="P50" s="186">
        <v>0</v>
      </c>
      <c r="Q50" s="186">
        <f>ROUND(E50*P50,2)</f>
        <v>0</v>
      </c>
      <c r="R50" s="188"/>
      <c r="S50" s="188" t="s">
        <v>159</v>
      </c>
      <c r="T50" s="189" t="s">
        <v>160</v>
      </c>
      <c r="U50" s="158">
        <v>0</v>
      </c>
      <c r="V50" s="158">
        <f>ROUND(E50*U50,2)</f>
        <v>0</v>
      </c>
      <c r="W50" s="158"/>
      <c r="X50" s="158" t="s">
        <v>161</v>
      </c>
      <c r="Y50" s="158" t="s">
        <v>162</v>
      </c>
      <c r="Z50" s="148"/>
      <c r="AA50" s="148"/>
      <c r="AB50" s="148"/>
      <c r="AC50" s="148"/>
      <c r="AD50" s="148"/>
      <c r="AE50" s="148"/>
      <c r="AF50" s="148"/>
      <c r="AG50" s="148" t="s">
        <v>171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5">
      <c r="A51" s="175">
        <v>9</v>
      </c>
      <c r="B51" s="176" t="s">
        <v>213</v>
      </c>
      <c r="C51" s="191" t="s">
        <v>214</v>
      </c>
      <c r="D51" s="177" t="s">
        <v>215</v>
      </c>
      <c r="E51" s="178">
        <v>1</v>
      </c>
      <c r="F51" s="179"/>
      <c r="G51" s="180">
        <f>ROUND(E51*F51,2)</f>
        <v>0</v>
      </c>
      <c r="H51" s="179"/>
      <c r="I51" s="180">
        <f>ROUND(E51*H51,2)</f>
        <v>0</v>
      </c>
      <c r="J51" s="179"/>
      <c r="K51" s="180">
        <f>ROUND(E51*J51,2)</f>
        <v>0</v>
      </c>
      <c r="L51" s="180">
        <v>15</v>
      </c>
      <c r="M51" s="180">
        <f>G51*(1+L51/100)</f>
        <v>0</v>
      </c>
      <c r="N51" s="178">
        <v>0</v>
      </c>
      <c r="O51" s="178">
        <f>ROUND(E51*N51,2)</f>
        <v>0</v>
      </c>
      <c r="P51" s="178">
        <v>0</v>
      </c>
      <c r="Q51" s="178">
        <f>ROUND(E51*P51,2)</f>
        <v>0</v>
      </c>
      <c r="R51" s="180"/>
      <c r="S51" s="180" t="s">
        <v>159</v>
      </c>
      <c r="T51" s="181" t="s">
        <v>160</v>
      </c>
      <c r="U51" s="158">
        <v>0</v>
      </c>
      <c r="V51" s="158">
        <f>ROUND(E51*U51,2)</f>
        <v>0</v>
      </c>
      <c r="W51" s="158"/>
      <c r="X51" s="158" t="s">
        <v>161</v>
      </c>
      <c r="Y51" s="158" t="s">
        <v>162</v>
      </c>
      <c r="Z51" s="148"/>
      <c r="AA51" s="148"/>
      <c r="AB51" s="148"/>
      <c r="AC51" s="148"/>
      <c r="AD51" s="148"/>
      <c r="AE51" s="148"/>
      <c r="AF51" s="148"/>
      <c r="AG51" s="148" t="s">
        <v>171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31.2" outlineLevel="2" x14ac:dyDescent="0.25">
      <c r="A52" s="155"/>
      <c r="B52" s="156"/>
      <c r="C52" s="258" t="s">
        <v>216</v>
      </c>
      <c r="D52" s="259"/>
      <c r="E52" s="259"/>
      <c r="F52" s="259"/>
      <c r="G52" s="259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165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82" t="str">
        <f>C52</f>
        <v>Prostor staveniště bude trvale monitorován 3 kamerami, které budou po ukončení stavby demontovány a předány MČ Brno-střed. Kamery se záznamovým zařízením (např. paměťová karta) budou umožňovat živý náhled z mobilu, tabletu nebo počítače, záznam obrazu na síťové zařízení, a budou funkční i v noci.</v>
      </c>
      <c r="BB52" s="148"/>
      <c r="BC52" s="148"/>
      <c r="BD52" s="148"/>
      <c r="BE52" s="148"/>
      <c r="BF52" s="148"/>
      <c r="BG52" s="148"/>
      <c r="BH52" s="148"/>
    </row>
    <row r="53" spans="1:60" outlineLevel="3" x14ac:dyDescent="0.25">
      <c r="A53" s="155"/>
      <c r="B53" s="156"/>
      <c r="C53" s="260" t="s">
        <v>217</v>
      </c>
      <c r="D53" s="261"/>
      <c r="E53" s="261"/>
      <c r="F53" s="261"/>
      <c r="G53" s="261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165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5">
      <c r="A54" s="155"/>
      <c r="B54" s="156"/>
      <c r="C54" s="192" t="s">
        <v>218</v>
      </c>
      <c r="D54" s="162"/>
      <c r="E54" s="163">
        <v>1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177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5">
      <c r="A55" s="175">
        <v>10</v>
      </c>
      <c r="B55" s="176" t="s">
        <v>219</v>
      </c>
      <c r="C55" s="191" t="s">
        <v>220</v>
      </c>
      <c r="D55" s="177" t="s">
        <v>221</v>
      </c>
      <c r="E55" s="178">
        <v>372</v>
      </c>
      <c r="F55" s="179"/>
      <c r="G55" s="180">
        <f>ROUND(E55*F55,2)</f>
        <v>0</v>
      </c>
      <c r="H55" s="179"/>
      <c r="I55" s="180">
        <f>ROUND(E55*H55,2)</f>
        <v>0</v>
      </c>
      <c r="J55" s="179"/>
      <c r="K55" s="180">
        <f>ROUND(E55*J55,2)</f>
        <v>0</v>
      </c>
      <c r="L55" s="180">
        <v>15</v>
      </c>
      <c r="M55" s="180">
        <f>G55*(1+L55/100)</f>
        <v>0</v>
      </c>
      <c r="N55" s="178">
        <v>0</v>
      </c>
      <c r="O55" s="178">
        <f>ROUND(E55*N55,2)</f>
        <v>0</v>
      </c>
      <c r="P55" s="178">
        <v>0</v>
      </c>
      <c r="Q55" s="178">
        <f>ROUND(E55*P55,2)</f>
        <v>0</v>
      </c>
      <c r="R55" s="180"/>
      <c r="S55" s="180" t="s">
        <v>159</v>
      </c>
      <c r="T55" s="181" t="s">
        <v>160</v>
      </c>
      <c r="U55" s="158">
        <v>0</v>
      </c>
      <c r="V55" s="158">
        <f>ROUND(E55*U55,2)</f>
        <v>0</v>
      </c>
      <c r="W55" s="158"/>
      <c r="X55" s="158" t="s">
        <v>161</v>
      </c>
      <c r="Y55" s="158" t="s">
        <v>162</v>
      </c>
      <c r="Z55" s="148"/>
      <c r="AA55" s="148"/>
      <c r="AB55" s="148"/>
      <c r="AC55" s="148"/>
      <c r="AD55" s="148"/>
      <c r="AE55" s="148"/>
      <c r="AF55" s="148"/>
      <c r="AG55" s="148" t="s">
        <v>171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5">
      <c r="A56" s="155"/>
      <c r="B56" s="156"/>
      <c r="C56" s="258" t="s">
        <v>222</v>
      </c>
      <c r="D56" s="259"/>
      <c r="E56" s="259"/>
      <c r="F56" s="259"/>
      <c r="G56" s="259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165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82" t="str">
        <f>C56</f>
        <v>Fyzická ostraha by měla být jen  po dobu, kdy budou demontovány výkladce a bude tam jen provizorní zakrytí.</v>
      </c>
      <c r="BB56" s="148"/>
      <c r="BC56" s="148"/>
      <c r="BD56" s="148"/>
      <c r="BE56" s="148"/>
      <c r="BF56" s="148"/>
      <c r="BG56" s="148"/>
      <c r="BH56" s="148"/>
    </row>
    <row r="57" spans="1:60" outlineLevel="2" x14ac:dyDescent="0.25">
      <c r="A57" s="155"/>
      <c r="B57" s="156"/>
      <c r="C57" s="192" t="s">
        <v>223</v>
      </c>
      <c r="D57" s="162"/>
      <c r="E57" s="163">
        <v>372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177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x14ac:dyDescent="0.25">
      <c r="A58" s="3"/>
      <c r="B58" s="4"/>
      <c r="C58" s="195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E58">
        <v>15</v>
      </c>
      <c r="AF58">
        <v>21</v>
      </c>
      <c r="AG58" t="s">
        <v>140</v>
      </c>
    </row>
    <row r="59" spans="1:60" x14ac:dyDescent="0.25">
      <c r="A59" s="151"/>
      <c r="B59" s="152" t="s">
        <v>29</v>
      </c>
      <c r="C59" s="196"/>
      <c r="D59" s="153"/>
      <c r="E59" s="154"/>
      <c r="F59" s="154"/>
      <c r="G59" s="174">
        <f>G8+G14</f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E59">
        <f>SUMIF(L7:L57,AE58,G7:G57)</f>
        <v>0</v>
      </c>
      <c r="AF59">
        <f>SUMIF(L7:L57,AF58,G7:G57)</f>
        <v>0</v>
      </c>
      <c r="AG59" t="s">
        <v>224</v>
      </c>
    </row>
    <row r="60" spans="1:60" x14ac:dyDescent="0.25">
      <c r="C60" s="197"/>
      <c r="D60" s="10"/>
      <c r="AG60" t="s">
        <v>225</v>
      </c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8879" sheet="1" formatRows="0"/>
  <mergeCells count="34">
    <mergeCell ref="C24:G24"/>
    <mergeCell ref="A1:G1"/>
    <mergeCell ref="C2:G2"/>
    <mergeCell ref="C3:G3"/>
    <mergeCell ref="C4:G4"/>
    <mergeCell ref="C10:G10"/>
    <mergeCell ref="C11:G11"/>
    <mergeCell ref="C12:G12"/>
    <mergeCell ref="C13:G13"/>
    <mergeCell ref="C16:G16"/>
    <mergeCell ref="C18:G18"/>
    <mergeCell ref="C23:G23"/>
    <mergeCell ref="C38:G38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49:G49"/>
    <mergeCell ref="C52:G52"/>
    <mergeCell ref="C53:G53"/>
    <mergeCell ref="C56:G56"/>
    <mergeCell ref="C39:G39"/>
    <mergeCell ref="C40:G40"/>
    <mergeCell ref="C41:G41"/>
    <mergeCell ref="C42:G42"/>
    <mergeCell ref="C45:G45"/>
    <mergeCell ref="C47:G47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5546875" style="122" customWidth="1"/>
    <col min="3" max="3" width="63.33203125" style="12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62" t="s">
        <v>226</v>
      </c>
      <c r="B1" s="262"/>
      <c r="C1" s="262"/>
      <c r="D1" s="262"/>
      <c r="E1" s="262"/>
      <c r="F1" s="262"/>
      <c r="G1" s="262"/>
      <c r="AG1" t="s">
        <v>127</v>
      </c>
    </row>
    <row r="2" spans="1:60" ht="24.9" customHeight="1" x14ac:dyDescent="0.25">
      <c r="A2" s="50" t="s">
        <v>7</v>
      </c>
      <c r="B2" s="49" t="s">
        <v>43</v>
      </c>
      <c r="C2" s="263" t="s">
        <v>44</v>
      </c>
      <c r="D2" s="264"/>
      <c r="E2" s="264"/>
      <c r="F2" s="264"/>
      <c r="G2" s="265"/>
      <c r="AG2" t="s">
        <v>128</v>
      </c>
    </row>
    <row r="3" spans="1:60" ht="24.9" customHeight="1" x14ac:dyDescent="0.25">
      <c r="A3" s="50" t="s">
        <v>8</v>
      </c>
      <c r="B3" s="49" t="s">
        <v>56</v>
      </c>
      <c r="C3" s="263" t="s">
        <v>44</v>
      </c>
      <c r="D3" s="264"/>
      <c r="E3" s="264"/>
      <c r="F3" s="264"/>
      <c r="G3" s="265"/>
      <c r="AC3" s="122" t="s">
        <v>128</v>
      </c>
      <c r="AG3" t="s">
        <v>130</v>
      </c>
    </row>
    <row r="4" spans="1:60" ht="24.9" customHeight="1" x14ac:dyDescent="0.25">
      <c r="A4" s="141" t="s">
        <v>9</v>
      </c>
      <c r="B4" s="142" t="s">
        <v>57</v>
      </c>
      <c r="C4" s="266" t="s">
        <v>58</v>
      </c>
      <c r="D4" s="267"/>
      <c r="E4" s="267"/>
      <c r="F4" s="267"/>
      <c r="G4" s="268"/>
      <c r="AG4" t="s">
        <v>131</v>
      </c>
    </row>
    <row r="5" spans="1:60" x14ac:dyDescent="0.25">
      <c r="D5" s="10"/>
    </row>
    <row r="6" spans="1:60" ht="39.6" x14ac:dyDescent="0.25">
      <c r="A6" s="144" t="s">
        <v>132</v>
      </c>
      <c r="B6" s="146" t="s">
        <v>133</v>
      </c>
      <c r="C6" s="146" t="s">
        <v>134</v>
      </c>
      <c r="D6" s="145" t="s">
        <v>135</v>
      </c>
      <c r="E6" s="144" t="s">
        <v>136</v>
      </c>
      <c r="F6" s="143" t="s">
        <v>137</v>
      </c>
      <c r="G6" s="144" t="s">
        <v>29</v>
      </c>
      <c r="H6" s="147" t="s">
        <v>30</v>
      </c>
      <c r="I6" s="147" t="s">
        <v>138</v>
      </c>
      <c r="J6" s="147" t="s">
        <v>31</v>
      </c>
      <c r="K6" s="147" t="s">
        <v>139</v>
      </c>
      <c r="L6" s="147" t="s">
        <v>140</v>
      </c>
      <c r="M6" s="147" t="s">
        <v>141</v>
      </c>
      <c r="N6" s="147" t="s">
        <v>142</v>
      </c>
      <c r="O6" s="147" t="s">
        <v>143</v>
      </c>
      <c r="P6" s="147" t="s">
        <v>144</v>
      </c>
      <c r="Q6" s="147" t="s">
        <v>145</v>
      </c>
      <c r="R6" s="147" t="s">
        <v>146</v>
      </c>
      <c r="S6" s="147" t="s">
        <v>147</v>
      </c>
      <c r="T6" s="147" t="s">
        <v>148</v>
      </c>
      <c r="U6" s="147" t="s">
        <v>149</v>
      </c>
      <c r="V6" s="147" t="s">
        <v>150</v>
      </c>
      <c r="W6" s="147" t="s">
        <v>151</v>
      </c>
      <c r="X6" s="147" t="s">
        <v>152</v>
      </c>
      <c r="Y6" s="147" t="s">
        <v>153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5">
      <c r="A8" s="165" t="s">
        <v>154</v>
      </c>
      <c r="B8" s="166" t="s">
        <v>71</v>
      </c>
      <c r="C8" s="190" t="s">
        <v>72</v>
      </c>
      <c r="D8" s="167"/>
      <c r="E8" s="168"/>
      <c r="F8" s="169"/>
      <c r="G8" s="169">
        <f>SUMIF(AG9:AG11,"&lt;&gt;NOR",G9:G11)</f>
        <v>0</v>
      </c>
      <c r="H8" s="169"/>
      <c r="I8" s="169">
        <f>SUM(I9:I11)</f>
        <v>0</v>
      </c>
      <c r="J8" s="169"/>
      <c r="K8" s="169">
        <f>SUM(K9:K11)</f>
        <v>0</v>
      </c>
      <c r="L8" s="169"/>
      <c r="M8" s="169">
        <f>SUM(M9:M11)</f>
        <v>0</v>
      </c>
      <c r="N8" s="168"/>
      <c r="O8" s="168">
        <f>SUM(O9:O11)</f>
        <v>0</v>
      </c>
      <c r="P8" s="168"/>
      <c r="Q8" s="168">
        <f>SUM(Q9:Q11)</f>
        <v>1.22</v>
      </c>
      <c r="R8" s="169"/>
      <c r="S8" s="169"/>
      <c r="T8" s="170"/>
      <c r="U8" s="164"/>
      <c r="V8" s="164">
        <f>SUM(V9:V11)</f>
        <v>0.61</v>
      </c>
      <c r="W8" s="164"/>
      <c r="X8" s="164"/>
      <c r="Y8" s="164"/>
      <c r="AG8" t="s">
        <v>155</v>
      </c>
    </row>
    <row r="9" spans="1:60" ht="20.399999999999999" outlineLevel="1" x14ac:dyDescent="0.25">
      <c r="A9" s="175">
        <v>1</v>
      </c>
      <c r="B9" s="176" t="s">
        <v>227</v>
      </c>
      <c r="C9" s="191" t="s">
        <v>228</v>
      </c>
      <c r="D9" s="177" t="s">
        <v>229</v>
      </c>
      <c r="E9" s="178">
        <v>6.0919999999999996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15</v>
      </c>
      <c r="M9" s="180">
        <f>G9*(1+L9/100)</f>
        <v>0</v>
      </c>
      <c r="N9" s="178">
        <v>0</v>
      </c>
      <c r="O9" s="178">
        <f>ROUND(E9*N9,2)</f>
        <v>0</v>
      </c>
      <c r="P9" s="178">
        <v>0.2</v>
      </c>
      <c r="Q9" s="178">
        <f>ROUND(E9*P9,2)</f>
        <v>1.22</v>
      </c>
      <c r="R9" s="180" t="s">
        <v>230</v>
      </c>
      <c r="S9" s="180" t="s">
        <v>231</v>
      </c>
      <c r="T9" s="181" t="s">
        <v>231</v>
      </c>
      <c r="U9" s="158">
        <v>0.1</v>
      </c>
      <c r="V9" s="158">
        <f>ROUND(E9*U9,2)</f>
        <v>0.61</v>
      </c>
      <c r="W9" s="158"/>
      <c r="X9" s="158" t="s">
        <v>232</v>
      </c>
      <c r="Y9" s="158" t="s">
        <v>162</v>
      </c>
      <c r="Z9" s="148"/>
      <c r="AA9" s="148"/>
      <c r="AB9" s="148"/>
      <c r="AC9" s="148"/>
      <c r="AD9" s="148"/>
      <c r="AE9" s="148"/>
      <c r="AF9" s="148"/>
      <c r="AG9" s="148" t="s">
        <v>233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5">
      <c r="A10" s="155"/>
      <c r="B10" s="156"/>
      <c r="C10" s="269" t="s">
        <v>234</v>
      </c>
      <c r="D10" s="270"/>
      <c r="E10" s="270"/>
      <c r="F10" s="270"/>
      <c r="G10" s="27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235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5">
      <c r="A11" s="155"/>
      <c r="B11" s="156"/>
      <c r="C11" s="192" t="s">
        <v>236</v>
      </c>
      <c r="D11" s="162"/>
      <c r="E11" s="163">
        <v>6.09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177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x14ac:dyDescent="0.25">
      <c r="A12" s="165" t="s">
        <v>154</v>
      </c>
      <c r="B12" s="166" t="s">
        <v>73</v>
      </c>
      <c r="C12" s="190" t="s">
        <v>74</v>
      </c>
      <c r="D12" s="167"/>
      <c r="E12" s="168"/>
      <c r="F12" s="169"/>
      <c r="G12" s="169">
        <f>SUMIF(AG13:AG17,"&lt;&gt;NOR",G13:G17)</f>
        <v>0</v>
      </c>
      <c r="H12" s="169"/>
      <c r="I12" s="169">
        <f>SUM(I13:I17)</f>
        <v>0</v>
      </c>
      <c r="J12" s="169"/>
      <c r="K12" s="169">
        <f>SUM(K13:K17)</f>
        <v>0</v>
      </c>
      <c r="L12" s="169"/>
      <c r="M12" s="169">
        <f>SUM(M13:M17)</f>
        <v>0</v>
      </c>
      <c r="N12" s="168"/>
      <c r="O12" s="168">
        <f>SUM(O13:O17)</f>
        <v>0.34</v>
      </c>
      <c r="P12" s="168"/>
      <c r="Q12" s="168">
        <f>SUM(Q13:Q17)</f>
        <v>0</v>
      </c>
      <c r="R12" s="169"/>
      <c r="S12" s="169"/>
      <c r="T12" s="170"/>
      <c r="U12" s="164"/>
      <c r="V12" s="164">
        <f>SUM(V13:V17)</f>
        <v>7.12</v>
      </c>
      <c r="W12" s="164"/>
      <c r="X12" s="164"/>
      <c r="Y12" s="164"/>
      <c r="AG12" t="s">
        <v>155</v>
      </c>
    </row>
    <row r="13" spans="1:60" outlineLevel="1" x14ac:dyDescent="0.25">
      <c r="A13" s="175">
        <v>2</v>
      </c>
      <c r="B13" s="176" t="s">
        <v>237</v>
      </c>
      <c r="C13" s="191" t="s">
        <v>238</v>
      </c>
      <c r="D13" s="177" t="s">
        <v>229</v>
      </c>
      <c r="E13" s="178">
        <v>7.42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15</v>
      </c>
      <c r="M13" s="180">
        <f>G13*(1+L13/100)</f>
        <v>0</v>
      </c>
      <c r="N13" s="178">
        <v>3.7670000000000002E-2</v>
      </c>
      <c r="O13" s="178">
        <f>ROUND(E13*N13,2)</f>
        <v>0.28000000000000003</v>
      </c>
      <c r="P13" s="178">
        <v>0</v>
      </c>
      <c r="Q13" s="178">
        <f>ROUND(E13*P13,2)</f>
        <v>0</v>
      </c>
      <c r="R13" s="180" t="s">
        <v>239</v>
      </c>
      <c r="S13" s="180" t="s">
        <v>231</v>
      </c>
      <c r="T13" s="181" t="s">
        <v>231</v>
      </c>
      <c r="U13" s="158">
        <v>0.41</v>
      </c>
      <c r="V13" s="158">
        <f>ROUND(E13*U13,2)</f>
        <v>3.04</v>
      </c>
      <c r="W13" s="158"/>
      <c r="X13" s="158" t="s">
        <v>232</v>
      </c>
      <c r="Y13" s="158" t="s">
        <v>162</v>
      </c>
      <c r="Z13" s="148"/>
      <c r="AA13" s="148"/>
      <c r="AB13" s="148"/>
      <c r="AC13" s="148"/>
      <c r="AD13" s="148"/>
      <c r="AE13" s="148"/>
      <c r="AF13" s="148"/>
      <c r="AG13" s="148" t="s">
        <v>233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5">
      <c r="A14" s="155"/>
      <c r="B14" s="156"/>
      <c r="C14" s="269" t="s">
        <v>240</v>
      </c>
      <c r="D14" s="270"/>
      <c r="E14" s="270"/>
      <c r="F14" s="270"/>
      <c r="G14" s="27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235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5">
      <c r="A15" s="155"/>
      <c r="B15" s="156"/>
      <c r="C15" s="192" t="s">
        <v>241</v>
      </c>
      <c r="D15" s="162"/>
      <c r="E15" s="163">
        <v>7.42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177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30.6" outlineLevel="1" x14ac:dyDescent="0.25">
      <c r="A16" s="175">
        <v>3</v>
      </c>
      <c r="B16" s="176" t="s">
        <v>242</v>
      </c>
      <c r="C16" s="191" t="s">
        <v>243</v>
      </c>
      <c r="D16" s="177" t="s">
        <v>229</v>
      </c>
      <c r="E16" s="178">
        <v>5.3</v>
      </c>
      <c r="F16" s="179"/>
      <c r="G16" s="180">
        <f>ROUND(E16*F16,2)</f>
        <v>0</v>
      </c>
      <c r="H16" s="179"/>
      <c r="I16" s="180">
        <f>ROUND(E16*H16,2)</f>
        <v>0</v>
      </c>
      <c r="J16" s="179"/>
      <c r="K16" s="180">
        <f>ROUND(E16*J16,2)</f>
        <v>0</v>
      </c>
      <c r="L16" s="180">
        <v>15</v>
      </c>
      <c r="M16" s="180">
        <f>G16*(1+L16/100)</f>
        <v>0</v>
      </c>
      <c r="N16" s="178">
        <v>1.1990000000000001E-2</v>
      </c>
      <c r="O16" s="178">
        <f>ROUND(E16*N16,2)</f>
        <v>0.06</v>
      </c>
      <c r="P16" s="178">
        <v>0</v>
      </c>
      <c r="Q16" s="178">
        <f>ROUND(E16*P16,2)</f>
        <v>0</v>
      </c>
      <c r="R16" s="180" t="s">
        <v>244</v>
      </c>
      <c r="S16" s="180" t="s">
        <v>231</v>
      </c>
      <c r="T16" s="181" t="s">
        <v>231</v>
      </c>
      <c r="U16" s="158">
        <v>0.76900000000000002</v>
      </c>
      <c r="V16" s="158">
        <f>ROUND(E16*U16,2)</f>
        <v>4.08</v>
      </c>
      <c r="W16" s="158"/>
      <c r="X16" s="158" t="s">
        <v>232</v>
      </c>
      <c r="Y16" s="158" t="s">
        <v>162</v>
      </c>
      <c r="Z16" s="148"/>
      <c r="AA16" s="148"/>
      <c r="AB16" s="148"/>
      <c r="AC16" s="148"/>
      <c r="AD16" s="148"/>
      <c r="AE16" s="148"/>
      <c r="AF16" s="148"/>
      <c r="AG16" s="148" t="s">
        <v>233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5">
      <c r="A17" s="155"/>
      <c r="B17" s="156"/>
      <c r="C17" s="192" t="s">
        <v>245</v>
      </c>
      <c r="D17" s="162"/>
      <c r="E17" s="163">
        <v>5.3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177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5">
      <c r="A18" s="165" t="s">
        <v>154</v>
      </c>
      <c r="B18" s="166" t="s">
        <v>75</v>
      </c>
      <c r="C18" s="190" t="s">
        <v>76</v>
      </c>
      <c r="D18" s="167"/>
      <c r="E18" s="168"/>
      <c r="F18" s="169"/>
      <c r="G18" s="169">
        <f>SUMIF(AG19:AG22,"&lt;&gt;NOR",G19:G22)</f>
        <v>0</v>
      </c>
      <c r="H18" s="169"/>
      <c r="I18" s="169">
        <f>SUM(I19:I22)</f>
        <v>0</v>
      </c>
      <c r="J18" s="169"/>
      <c r="K18" s="169">
        <f>SUM(K19:K22)</f>
        <v>0</v>
      </c>
      <c r="L18" s="169"/>
      <c r="M18" s="169">
        <f>SUM(M19:M22)</f>
        <v>0</v>
      </c>
      <c r="N18" s="168"/>
      <c r="O18" s="168">
        <f>SUM(O19:O22)</f>
        <v>1.02</v>
      </c>
      <c r="P18" s="168"/>
      <c r="Q18" s="168">
        <f>SUM(Q19:Q22)</f>
        <v>0</v>
      </c>
      <c r="R18" s="169"/>
      <c r="S18" s="169"/>
      <c r="T18" s="170"/>
      <c r="U18" s="164"/>
      <c r="V18" s="164">
        <f>SUM(V19:V22)</f>
        <v>4.5999999999999996</v>
      </c>
      <c r="W18" s="164"/>
      <c r="X18" s="164"/>
      <c r="Y18" s="164"/>
      <c r="AG18" t="s">
        <v>155</v>
      </c>
    </row>
    <row r="19" spans="1:60" outlineLevel="1" x14ac:dyDescent="0.25">
      <c r="A19" s="175">
        <v>4</v>
      </c>
      <c r="B19" s="176" t="s">
        <v>246</v>
      </c>
      <c r="C19" s="191" t="s">
        <v>247</v>
      </c>
      <c r="D19" s="177" t="s">
        <v>229</v>
      </c>
      <c r="E19" s="178">
        <v>6.0919999999999996</v>
      </c>
      <c r="F19" s="179"/>
      <c r="G19" s="180">
        <f>ROUND(E19*F19,2)</f>
        <v>0</v>
      </c>
      <c r="H19" s="179"/>
      <c r="I19" s="180">
        <f>ROUND(E19*H19,2)</f>
        <v>0</v>
      </c>
      <c r="J19" s="179"/>
      <c r="K19" s="180">
        <f>ROUND(E19*J19,2)</f>
        <v>0</v>
      </c>
      <c r="L19" s="180">
        <v>15</v>
      </c>
      <c r="M19" s="180">
        <f>G19*(1+L19/100)</f>
        <v>0</v>
      </c>
      <c r="N19" s="178">
        <v>0.16700000000000001</v>
      </c>
      <c r="O19" s="178">
        <f>ROUND(E19*N19,2)</f>
        <v>1.02</v>
      </c>
      <c r="P19" s="178">
        <v>0</v>
      </c>
      <c r="Q19" s="178">
        <f>ROUND(E19*P19,2)</f>
        <v>0</v>
      </c>
      <c r="R19" s="180" t="s">
        <v>230</v>
      </c>
      <c r="S19" s="180" t="s">
        <v>231</v>
      </c>
      <c r="T19" s="181" t="s">
        <v>231</v>
      </c>
      <c r="U19" s="158">
        <v>0.755</v>
      </c>
      <c r="V19" s="158">
        <f>ROUND(E19*U19,2)</f>
        <v>4.5999999999999996</v>
      </c>
      <c r="W19" s="158"/>
      <c r="X19" s="158" t="s">
        <v>232</v>
      </c>
      <c r="Y19" s="158" t="s">
        <v>162</v>
      </c>
      <c r="Z19" s="148"/>
      <c r="AA19" s="148"/>
      <c r="AB19" s="148"/>
      <c r="AC19" s="148"/>
      <c r="AD19" s="148"/>
      <c r="AE19" s="148"/>
      <c r="AF19" s="148"/>
      <c r="AG19" s="148" t="s">
        <v>233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5">
      <c r="A20" s="155"/>
      <c r="B20" s="156"/>
      <c r="C20" s="269" t="s">
        <v>248</v>
      </c>
      <c r="D20" s="270"/>
      <c r="E20" s="270"/>
      <c r="F20" s="270"/>
      <c r="G20" s="270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235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82" t="str">
        <f>C20</f>
        <v>s provedením lože tl. do 40 mm, s vyplněním spár, s dvojím beraněním a se smetením přebytečného materiálu na vzdálenost do 3 m</v>
      </c>
      <c r="BB20" s="148"/>
      <c r="BC20" s="148"/>
      <c r="BD20" s="148"/>
      <c r="BE20" s="148"/>
      <c r="BF20" s="148"/>
      <c r="BG20" s="148"/>
      <c r="BH20" s="148"/>
    </row>
    <row r="21" spans="1:60" outlineLevel="2" x14ac:dyDescent="0.25">
      <c r="A21" s="155"/>
      <c r="B21" s="156"/>
      <c r="C21" s="192" t="s">
        <v>249</v>
      </c>
      <c r="D21" s="162"/>
      <c r="E21" s="163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177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3" x14ac:dyDescent="0.25">
      <c r="A22" s="155"/>
      <c r="B22" s="156"/>
      <c r="C22" s="192" t="s">
        <v>250</v>
      </c>
      <c r="D22" s="162"/>
      <c r="E22" s="163">
        <v>6.09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177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5">
      <c r="A23" s="165" t="s">
        <v>154</v>
      </c>
      <c r="B23" s="166" t="s">
        <v>77</v>
      </c>
      <c r="C23" s="190" t="s">
        <v>78</v>
      </c>
      <c r="D23" s="167"/>
      <c r="E23" s="168"/>
      <c r="F23" s="169"/>
      <c r="G23" s="169">
        <f>SUMIF(AG24:AG35,"&lt;&gt;NOR",G24:G35)</f>
        <v>0</v>
      </c>
      <c r="H23" s="169"/>
      <c r="I23" s="169">
        <f>SUM(I24:I35)</f>
        <v>0</v>
      </c>
      <c r="J23" s="169"/>
      <c r="K23" s="169">
        <f>SUM(K24:K35)</f>
        <v>0</v>
      </c>
      <c r="L23" s="169"/>
      <c r="M23" s="169">
        <f>SUM(M24:M35)</f>
        <v>0</v>
      </c>
      <c r="N23" s="168"/>
      <c r="O23" s="168">
        <f>SUM(O24:O35)</f>
        <v>0.46</v>
      </c>
      <c r="P23" s="168"/>
      <c r="Q23" s="168">
        <f>SUM(Q24:Q35)</f>
        <v>0</v>
      </c>
      <c r="R23" s="169"/>
      <c r="S23" s="169"/>
      <c r="T23" s="170"/>
      <c r="U23" s="164"/>
      <c r="V23" s="164">
        <f>SUM(V24:V35)</f>
        <v>35.44</v>
      </c>
      <c r="W23" s="164"/>
      <c r="X23" s="164"/>
      <c r="Y23" s="164"/>
      <c r="AG23" t="s">
        <v>155</v>
      </c>
    </row>
    <row r="24" spans="1:60" outlineLevel="1" x14ac:dyDescent="0.25">
      <c r="A24" s="175">
        <v>5</v>
      </c>
      <c r="B24" s="176" t="s">
        <v>251</v>
      </c>
      <c r="C24" s="191" t="s">
        <v>252</v>
      </c>
      <c r="D24" s="177" t="s">
        <v>253</v>
      </c>
      <c r="E24" s="178">
        <v>194.37</v>
      </c>
      <c r="F24" s="179"/>
      <c r="G24" s="180">
        <f>ROUND(E24*F24,2)</f>
        <v>0</v>
      </c>
      <c r="H24" s="179"/>
      <c r="I24" s="180">
        <f>ROUND(E24*H24,2)</f>
        <v>0</v>
      </c>
      <c r="J24" s="179"/>
      <c r="K24" s="180">
        <f>ROUND(E24*J24,2)</f>
        <v>0</v>
      </c>
      <c r="L24" s="180">
        <v>15</v>
      </c>
      <c r="M24" s="180">
        <f>G24*(1+L24/100)</f>
        <v>0</v>
      </c>
      <c r="N24" s="178">
        <v>2.3800000000000002E-3</v>
      </c>
      <c r="O24" s="178">
        <f>ROUND(E24*N24,2)</f>
        <v>0.46</v>
      </c>
      <c r="P24" s="178">
        <v>0</v>
      </c>
      <c r="Q24" s="178">
        <f>ROUND(E24*P24,2)</f>
        <v>0</v>
      </c>
      <c r="R24" s="180" t="s">
        <v>239</v>
      </c>
      <c r="S24" s="180" t="s">
        <v>231</v>
      </c>
      <c r="T24" s="181" t="s">
        <v>231</v>
      </c>
      <c r="U24" s="158">
        <v>0.18232999999999999</v>
      </c>
      <c r="V24" s="158">
        <f>ROUND(E24*U24,2)</f>
        <v>35.44</v>
      </c>
      <c r="W24" s="158"/>
      <c r="X24" s="158" t="s">
        <v>232</v>
      </c>
      <c r="Y24" s="158" t="s">
        <v>162</v>
      </c>
      <c r="Z24" s="148"/>
      <c r="AA24" s="148"/>
      <c r="AB24" s="148"/>
      <c r="AC24" s="148"/>
      <c r="AD24" s="148"/>
      <c r="AE24" s="148"/>
      <c r="AF24" s="148"/>
      <c r="AG24" s="148" t="s">
        <v>233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5">
      <c r="A25" s="155"/>
      <c r="B25" s="156"/>
      <c r="C25" s="192" t="s">
        <v>254</v>
      </c>
      <c r="D25" s="162"/>
      <c r="E25" s="163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177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3" x14ac:dyDescent="0.25">
      <c r="A26" s="155"/>
      <c r="B26" s="156"/>
      <c r="C26" s="192" t="s">
        <v>255</v>
      </c>
      <c r="D26" s="162"/>
      <c r="E26" s="163">
        <v>106.4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177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3" x14ac:dyDescent="0.25">
      <c r="A27" s="155"/>
      <c r="B27" s="156"/>
      <c r="C27" s="192" t="s">
        <v>256</v>
      </c>
      <c r="D27" s="162"/>
      <c r="E27" s="163">
        <v>19.600000000000001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177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3" x14ac:dyDescent="0.25">
      <c r="A28" s="155"/>
      <c r="B28" s="156"/>
      <c r="C28" s="192" t="s">
        <v>257</v>
      </c>
      <c r="D28" s="162"/>
      <c r="E28" s="163">
        <v>10.32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177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3" x14ac:dyDescent="0.25">
      <c r="A29" s="155"/>
      <c r="B29" s="156"/>
      <c r="C29" s="192" t="s">
        <v>258</v>
      </c>
      <c r="D29" s="162"/>
      <c r="E29" s="163">
        <v>8.6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177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3" x14ac:dyDescent="0.25">
      <c r="A30" s="155"/>
      <c r="B30" s="156"/>
      <c r="C30" s="192" t="s">
        <v>259</v>
      </c>
      <c r="D30" s="162"/>
      <c r="E30" s="163">
        <v>3.63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177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 x14ac:dyDescent="0.25">
      <c r="A31" s="155"/>
      <c r="B31" s="156"/>
      <c r="C31" s="192" t="s">
        <v>260</v>
      </c>
      <c r="D31" s="162"/>
      <c r="E31" s="163">
        <v>15.74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177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5">
      <c r="A32" s="155"/>
      <c r="B32" s="156"/>
      <c r="C32" s="192" t="s">
        <v>261</v>
      </c>
      <c r="D32" s="162"/>
      <c r="E32" s="163">
        <v>14.93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177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 x14ac:dyDescent="0.25">
      <c r="A33" s="155"/>
      <c r="B33" s="156"/>
      <c r="C33" s="192" t="s">
        <v>262</v>
      </c>
      <c r="D33" s="162"/>
      <c r="E33" s="163">
        <v>6.42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177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3" x14ac:dyDescent="0.25">
      <c r="A34" s="155"/>
      <c r="B34" s="156"/>
      <c r="C34" s="192" t="s">
        <v>263</v>
      </c>
      <c r="D34" s="162"/>
      <c r="E34" s="163">
        <v>4.5999999999999996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177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3" x14ac:dyDescent="0.25">
      <c r="A35" s="155"/>
      <c r="B35" s="156"/>
      <c r="C35" s="192" t="s">
        <v>264</v>
      </c>
      <c r="D35" s="162"/>
      <c r="E35" s="163">
        <v>4.13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177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x14ac:dyDescent="0.25">
      <c r="A36" s="165" t="s">
        <v>154</v>
      </c>
      <c r="B36" s="166" t="s">
        <v>79</v>
      </c>
      <c r="C36" s="190" t="s">
        <v>80</v>
      </c>
      <c r="D36" s="167"/>
      <c r="E36" s="168"/>
      <c r="F36" s="169"/>
      <c r="G36" s="169">
        <f>SUMIF(AG37:AG97,"&lt;&gt;NOR",G37:G97)</f>
        <v>0</v>
      </c>
      <c r="H36" s="169"/>
      <c r="I36" s="169">
        <f>SUM(I37:I97)</f>
        <v>0</v>
      </c>
      <c r="J36" s="169"/>
      <c r="K36" s="169">
        <f>SUM(K37:K97)</f>
        <v>0</v>
      </c>
      <c r="L36" s="169"/>
      <c r="M36" s="169">
        <f>SUM(M37:M97)</f>
        <v>0</v>
      </c>
      <c r="N36" s="168"/>
      <c r="O36" s="168">
        <f>SUM(O37:O97)</f>
        <v>9.51</v>
      </c>
      <c r="P36" s="168"/>
      <c r="Q36" s="168">
        <f>SUM(Q37:Q97)</f>
        <v>0</v>
      </c>
      <c r="R36" s="169"/>
      <c r="S36" s="169"/>
      <c r="T36" s="170"/>
      <c r="U36" s="164"/>
      <c r="V36" s="164">
        <f>SUM(V37:V97)</f>
        <v>599.81999999999994</v>
      </c>
      <c r="W36" s="164"/>
      <c r="X36" s="164"/>
      <c r="Y36" s="164"/>
      <c r="AG36" t="s">
        <v>155</v>
      </c>
    </row>
    <row r="37" spans="1:60" outlineLevel="1" x14ac:dyDescent="0.25">
      <c r="A37" s="175">
        <v>6</v>
      </c>
      <c r="B37" s="176" t="s">
        <v>265</v>
      </c>
      <c r="C37" s="191" t="s">
        <v>266</v>
      </c>
      <c r="D37" s="177" t="s">
        <v>229</v>
      </c>
      <c r="E37" s="178">
        <v>66.718429999999998</v>
      </c>
      <c r="F37" s="179"/>
      <c r="G37" s="180">
        <f>ROUND(E37*F37,2)</f>
        <v>0</v>
      </c>
      <c r="H37" s="179"/>
      <c r="I37" s="180">
        <f>ROUND(E37*H37,2)</f>
        <v>0</v>
      </c>
      <c r="J37" s="179"/>
      <c r="K37" s="180">
        <f>ROUND(E37*J37,2)</f>
        <v>0</v>
      </c>
      <c r="L37" s="180">
        <v>15</v>
      </c>
      <c r="M37" s="180">
        <f>G37*(1+L37/100)</f>
        <v>0</v>
      </c>
      <c r="N37" s="178">
        <v>4.0000000000000003E-5</v>
      </c>
      <c r="O37" s="178">
        <f>ROUND(E37*N37,2)</f>
        <v>0</v>
      </c>
      <c r="P37" s="178">
        <v>0</v>
      </c>
      <c r="Q37" s="178">
        <f>ROUND(E37*P37,2)</f>
        <v>0</v>
      </c>
      <c r="R37" s="180" t="s">
        <v>244</v>
      </c>
      <c r="S37" s="180" t="s">
        <v>231</v>
      </c>
      <c r="T37" s="181" t="s">
        <v>231</v>
      </c>
      <c r="U37" s="158">
        <v>7.8E-2</v>
      </c>
      <c r="V37" s="158">
        <f>ROUND(E37*U37,2)</f>
        <v>5.2</v>
      </c>
      <c r="W37" s="158"/>
      <c r="X37" s="158" t="s">
        <v>232</v>
      </c>
      <c r="Y37" s="158" t="s">
        <v>162</v>
      </c>
      <c r="Z37" s="148"/>
      <c r="AA37" s="148"/>
      <c r="AB37" s="148"/>
      <c r="AC37" s="148"/>
      <c r="AD37" s="148"/>
      <c r="AE37" s="148"/>
      <c r="AF37" s="148"/>
      <c r="AG37" s="148" t="s">
        <v>233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21" outlineLevel="2" x14ac:dyDescent="0.25">
      <c r="A38" s="155"/>
      <c r="B38" s="156"/>
      <c r="C38" s="269" t="s">
        <v>267</v>
      </c>
      <c r="D38" s="270"/>
      <c r="E38" s="270"/>
      <c r="F38" s="270"/>
      <c r="G38" s="270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235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82" t="str">
        <f>C38</f>
        <v>s rámy a zárubněmi, zábradlí, předmětů oplechování apod., které se zřizují ještě před úpravami povrchu, před jejich znečištěním při úpravách povrchu nástřikem plastických (lepivých) maltovin</v>
      </c>
      <c r="BB38" s="148"/>
      <c r="BC38" s="148"/>
      <c r="BD38" s="148"/>
      <c r="BE38" s="148"/>
      <c r="BF38" s="148"/>
      <c r="BG38" s="148"/>
      <c r="BH38" s="148"/>
    </row>
    <row r="39" spans="1:60" outlineLevel="2" x14ac:dyDescent="0.25">
      <c r="A39" s="155"/>
      <c r="B39" s="156"/>
      <c r="C39" s="192" t="s">
        <v>268</v>
      </c>
      <c r="D39" s="162"/>
      <c r="E39" s="163">
        <v>66.72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177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0.399999999999999" outlineLevel="1" x14ac:dyDescent="0.25">
      <c r="A40" s="175">
        <v>7</v>
      </c>
      <c r="B40" s="176" t="s">
        <v>269</v>
      </c>
      <c r="C40" s="191" t="s">
        <v>270</v>
      </c>
      <c r="D40" s="177" t="s">
        <v>229</v>
      </c>
      <c r="E40" s="178">
        <v>6.7409999999999997</v>
      </c>
      <c r="F40" s="179"/>
      <c r="G40" s="180">
        <f>ROUND(E40*F40,2)</f>
        <v>0</v>
      </c>
      <c r="H40" s="179"/>
      <c r="I40" s="180">
        <f>ROUND(E40*H40,2)</f>
        <v>0</v>
      </c>
      <c r="J40" s="179"/>
      <c r="K40" s="180">
        <f>ROUND(E40*J40,2)</f>
        <v>0</v>
      </c>
      <c r="L40" s="180">
        <v>15</v>
      </c>
      <c r="M40" s="180">
        <f>G40*(1+L40/100)</f>
        <v>0</v>
      </c>
      <c r="N40" s="178">
        <v>1.039E-2</v>
      </c>
      <c r="O40" s="178">
        <f>ROUND(E40*N40,2)</f>
        <v>7.0000000000000007E-2</v>
      </c>
      <c r="P40" s="178">
        <v>0</v>
      </c>
      <c r="Q40" s="178">
        <f>ROUND(E40*P40,2)</f>
        <v>0</v>
      </c>
      <c r="R40" s="180" t="s">
        <v>244</v>
      </c>
      <c r="S40" s="180" t="s">
        <v>231</v>
      </c>
      <c r="T40" s="181" t="s">
        <v>231</v>
      </c>
      <c r="U40" s="158">
        <v>0.85699999999999998</v>
      </c>
      <c r="V40" s="158">
        <f>ROUND(E40*U40,2)</f>
        <v>5.78</v>
      </c>
      <c r="W40" s="158"/>
      <c r="X40" s="158" t="s">
        <v>232</v>
      </c>
      <c r="Y40" s="158" t="s">
        <v>162</v>
      </c>
      <c r="Z40" s="148"/>
      <c r="AA40" s="148"/>
      <c r="AB40" s="148"/>
      <c r="AC40" s="148"/>
      <c r="AD40" s="148"/>
      <c r="AE40" s="148"/>
      <c r="AF40" s="148"/>
      <c r="AG40" s="148" t="s">
        <v>233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1" outlineLevel="2" x14ac:dyDescent="0.25">
      <c r="A41" s="155"/>
      <c r="B41" s="156"/>
      <c r="C41" s="269" t="s">
        <v>271</v>
      </c>
      <c r="D41" s="270"/>
      <c r="E41" s="270"/>
      <c r="F41" s="270"/>
      <c r="G41" s="270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235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82" t="str">
        <f>C41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41" s="148"/>
      <c r="BC41" s="148"/>
      <c r="BD41" s="148"/>
      <c r="BE41" s="148"/>
      <c r="BF41" s="148"/>
      <c r="BG41" s="148"/>
      <c r="BH41" s="148"/>
    </row>
    <row r="42" spans="1:60" outlineLevel="2" x14ac:dyDescent="0.25">
      <c r="A42" s="155"/>
      <c r="B42" s="156"/>
      <c r="C42" s="260" t="s">
        <v>272</v>
      </c>
      <c r="D42" s="261"/>
      <c r="E42" s="261"/>
      <c r="F42" s="261"/>
      <c r="G42" s="261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165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5">
      <c r="A43" s="155"/>
      <c r="B43" s="156"/>
      <c r="C43" s="260" t="s">
        <v>273</v>
      </c>
      <c r="D43" s="261"/>
      <c r="E43" s="261"/>
      <c r="F43" s="261"/>
      <c r="G43" s="261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165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5">
      <c r="A44" s="155"/>
      <c r="B44" s="156"/>
      <c r="C44" s="192" t="s">
        <v>274</v>
      </c>
      <c r="D44" s="162"/>
      <c r="E44" s="163">
        <v>6.74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177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0.399999999999999" outlineLevel="1" x14ac:dyDescent="0.25">
      <c r="A45" s="175">
        <v>8</v>
      </c>
      <c r="B45" s="176" t="s">
        <v>275</v>
      </c>
      <c r="C45" s="191" t="s">
        <v>276</v>
      </c>
      <c r="D45" s="177" t="s">
        <v>229</v>
      </c>
      <c r="E45" s="178">
        <v>27.12</v>
      </c>
      <c r="F45" s="179"/>
      <c r="G45" s="180">
        <f>ROUND(E45*F45,2)</f>
        <v>0</v>
      </c>
      <c r="H45" s="179"/>
      <c r="I45" s="180">
        <f>ROUND(E45*H45,2)</f>
        <v>0</v>
      </c>
      <c r="J45" s="179"/>
      <c r="K45" s="180">
        <f>ROUND(E45*J45,2)</f>
        <v>0</v>
      </c>
      <c r="L45" s="180">
        <v>15</v>
      </c>
      <c r="M45" s="180">
        <f>G45*(1+L45/100)</f>
        <v>0</v>
      </c>
      <c r="N45" s="178">
        <v>9.7999999999999997E-3</v>
      </c>
      <c r="O45" s="178">
        <f>ROUND(E45*N45,2)</f>
        <v>0.27</v>
      </c>
      <c r="P45" s="178">
        <v>0</v>
      </c>
      <c r="Q45" s="178">
        <f>ROUND(E45*P45,2)</f>
        <v>0</v>
      </c>
      <c r="R45" s="180" t="s">
        <v>244</v>
      </c>
      <c r="S45" s="180" t="s">
        <v>231</v>
      </c>
      <c r="T45" s="181" t="s">
        <v>231</v>
      </c>
      <c r="U45" s="158">
        <v>0.85699999999999998</v>
      </c>
      <c r="V45" s="158">
        <f>ROUND(E45*U45,2)</f>
        <v>23.24</v>
      </c>
      <c r="W45" s="158"/>
      <c r="X45" s="158" t="s">
        <v>232</v>
      </c>
      <c r="Y45" s="158" t="s">
        <v>162</v>
      </c>
      <c r="Z45" s="148"/>
      <c r="AA45" s="148"/>
      <c r="AB45" s="148"/>
      <c r="AC45" s="148"/>
      <c r="AD45" s="148"/>
      <c r="AE45" s="148"/>
      <c r="AF45" s="148"/>
      <c r="AG45" s="148" t="s">
        <v>233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31.2" outlineLevel="2" x14ac:dyDescent="0.25">
      <c r="A46" s="155"/>
      <c r="B46" s="156"/>
      <c r="C46" s="269" t="s">
        <v>277</v>
      </c>
      <c r="D46" s="270"/>
      <c r="E46" s="270"/>
      <c r="F46" s="270"/>
      <c r="G46" s="270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235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82" t="str">
        <f>C46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46" s="148"/>
      <c r="BC46" s="148"/>
      <c r="BD46" s="148"/>
      <c r="BE46" s="148"/>
      <c r="BF46" s="148"/>
      <c r="BG46" s="148"/>
      <c r="BH46" s="148"/>
    </row>
    <row r="47" spans="1:60" outlineLevel="2" x14ac:dyDescent="0.25">
      <c r="A47" s="155"/>
      <c r="B47" s="156"/>
      <c r="C47" s="260" t="s">
        <v>272</v>
      </c>
      <c r="D47" s="261"/>
      <c r="E47" s="261"/>
      <c r="F47" s="261"/>
      <c r="G47" s="261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165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3" x14ac:dyDescent="0.25">
      <c r="A48" s="155"/>
      <c r="B48" s="156"/>
      <c r="C48" s="260" t="s">
        <v>278</v>
      </c>
      <c r="D48" s="261"/>
      <c r="E48" s="261"/>
      <c r="F48" s="261"/>
      <c r="G48" s="261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165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5">
      <c r="A49" s="155"/>
      <c r="B49" s="156"/>
      <c r="C49" s="192" t="s">
        <v>279</v>
      </c>
      <c r="D49" s="162"/>
      <c r="E49" s="163">
        <v>27.12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177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20.399999999999999" outlineLevel="1" x14ac:dyDescent="0.25">
      <c r="A50" s="175">
        <v>9</v>
      </c>
      <c r="B50" s="176" t="s">
        <v>280</v>
      </c>
      <c r="C50" s="191" t="s">
        <v>281</v>
      </c>
      <c r="D50" s="177" t="s">
        <v>229</v>
      </c>
      <c r="E50" s="178">
        <v>102.55</v>
      </c>
      <c r="F50" s="179"/>
      <c r="G50" s="180">
        <f>ROUND(E50*F50,2)</f>
        <v>0</v>
      </c>
      <c r="H50" s="179"/>
      <c r="I50" s="180">
        <f>ROUND(E50*H50,2)</f>
        <v>0</v>
      </c>
      <c r="J50" s="179"/>
      <c r="K50" s="180">
        <f>ROUND(E50*J50,2)</f>
        <v>0</v>
      </c>
      <c r="L50" s="180">
        <v>15</v>
      </c>
      <c r="M50" s="180">
        <f>G50*(1+L50/100)</f>
        <v>0</v>
      </c>
      <c r="N50" s="178">
        <v>7.6000000000000004E-4</v>
      </c>
      <c r="O50" s="178">
        <f>ROUND(E50*N50,2)</f>
        <v>0.08</v>
      </c>
      <c r="P50" s="178">
        <v>0</v>
      </c>
      <c r="Q50" s="178">
        <f>ROUND(E50*P50,2)</f>
        <v>0</v>
      </c>
      <c r="R50" s="180" t="s">
        <v>244</v>
      </c>
      <c r="S50" s="180" t="s">
        <v>231</v>
      </c>
      <c r="T50" s="181" t="s">
        <v>231</v>
      </c>
      <c r="U50" s="158">
        <v>0.23</v>
      </c>
      <c r="V50" s="158">
        <f>ROUND(E50*U50,2)</f>
        <v>23.59</v>
      </c>
      <c r="W50" s="158"/>
      <c r="X50" s="158" t="s">
        <v>232</v>
      </c>
      <c r="Y50" s="158" t="s">
        <v>162</v>
      </c>
      <c r="Z50" s="148"/>
      <c r="AA50" s="148"/>
      <c r="AB50" s="148"/>
      <c r="AC50" s="148"/>
      <c r="AD50" s="148"/>
      <c r="AE50" s="148"/>
      <c r="AF50" s="148"/>
      <c r="AG50" s="148" t="s">
        <v>233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5">
      <c r="A51" s="155"/>
      <c r="B51" s="156"/>
      <c r="C51" s="269" t="s">
        <v>282</v>
      </c>
      <c r="D51" s="270"/>
      <c r="E51" s="270"/>
      <c r="F51" s="270"/>
      <c r="G51" s="270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235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5">
      <c r="A52" s="155"/>
      <c r="B52" s="156"/>
      <c r="C52" s="260" t="s">
        <v>282</v>
      </c>
      <c r="D52" s="261"/>
      <c r="E52" s="261"/>
      <c r="F52" s="261"/>
      <c r="G52" s="261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165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5">
      <c r="A53" s="155"/>
      <c r="B53" s="156"/>
      <c r="C53" s="192" t="s">
        <v>283</v>
      </c>
      <c r="D53" s="162"/>
      <c r="E53" s="163">
        <v>102.55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177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0.399999999999999" outlineLevel="1" x14ac:dyDescent="0.25">
      <c r="A54" s="175">
        <v>10</v>
      </c>
      <c r="B54" s="176" t="s">
        <v>284</v>
      </c>
      <c r="C54" s="191" t="s">
        <v>285</v>
      </c>
      <c r="D54" s="177" t="s">
        <v>229</v>
      </c>
      <c r="E54" s="178">
        <v>223.70001999999999</v>
      </c>
      <c r="F54" s="179"/>
      <c r="G54" s="180">
        <f>ROUND(E54*F54,2)</f>
        <v>0</v>
      </c>
      <c r="H54" s="179"/>
      <c r="I54" s="180">
        <f>ROUND(E54*H54,2)</f>
        <v>0</v>
      </c>
      <c r="J54" s="179"/>
      <c r="K54" s="180">
        <f>ROUND(E54*J54,2)</f>
        <v>0</v>
      </c>
      <c r="L54" s="180">
        <v>15</v>
      </c>
      <c r="M54" s="180">
        <f>G54*(1+L54/100)</f>
        <v>0</v>
      </c>
      <c r="N54" s="178">
        <v>1.15E-3</v>
      </c>
      <c r="O54" s="178">
        <f>ROUND(E54*N54,2)</f>
        <v>0.26</v>
      </c>
      <c r="P54" s="178">
        <v>0</v>
      </c>
      <c r="Q54" s="178">
        <f>ROUND(E54*P54,2)</f>
        <v>0</v>
      </c>
      <c r="R54" s="180" t="s">
        <v>244</v>
      </c>
      <c r="S54" s="180" t="s">
        <v>231</v>
      </c>
      <c r="T54" s="181" t="s">
        <v>231</v>
      </c>
      <c r="U54" s="158">
        <v>0.43370999999999998</v>
      </c>
      <c r="V54" s="158">
        <f>ROUND(E54*U54,2)</f>
        <v>97.02</v>
      </c>
      <c r="W54" s="158"/>
      <c r="X54" s="158" t="s">
        <v>232</v>
      </c>
      <c r="Y54" s="158" t="s">
        <v>162</v>
      </c>
      <c r="Z54" s="148"/>
      <c r="AA54" s="148"/>
      <c r="AB54" s="148"/>
      <c r="AC54" s="148"/>
      <c r="AD54" s="148"/>
      <c r="AE54" s="148"/>
      <c r="AF54" s="148"/>
      <c r="AG54" s="148" t="s">
        <v>233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5">
      <c r="A55" s="155"/>
      <c r="B55" s="156"/>
      <c r="C55" s="269" t="s">
        <v>282</v>
      </c>
      <c r="D55" s="270"/>
      <c r="E55" s="270"/>
      <c r="F55" s="270"/>
      <c r="G55" s="270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235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5">
      <c r="A56" s="155"/>
      <c r="B56" s="156"/>
      <c r="C56" s="260" t="s">
        <v>282</v>
      </c>
      <c r="D56" s="261"/>
      <c r="E56" s="261"/>
      <c r="F56" s="261"/>
      <c r="G56" s="261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165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5">
      <c r="A57" s="155"/>
      <c r="B57" s="156"/>
      <c r="C57" s="192" t="s">
        <v>286</v>
      </c>
      <c r="D57" s="162"/>
      <c r="E57" s="163">
        <v>223.7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177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5">
      <c r="A58" s="175">
        <v>11</v>
      </c>
      <c r="B58" s="176" t="s">
        <v>287</v>
      </c>
      <c r="C58" s="191" t="s">
        <v>288</v>
      </c>
      <c r="D58" s="177" t="s">
        <v>229</v>
      </c>
      <c r="E58" s="178">
        <v>223.70001999999999</v>
      </c>
      <c r="F58" s="179"/>
      <c r="G58" s="180">
        <f>ROUND(E58*F58,2)</f>
        <v>0</v>
      </c>
      <c r="H58" s="179"/>
      <c r="I58" s="180">
        <f>ROUND(E58*H58,2)</f>
        <v>0</v>
      </c>
      <c r="J58" s="179"/>
      <c r="K58" s="180">
        <f>ROUND(E58*J58,2)</f>
        <v>0</v>
      </c>
      <c r="L58" s="180">
        <v>15</v>
      </c>
      <c r="M58" s="180">
        <f>G58*(1+L58/100)</f>
        <v>0</v>
      </c>
      <c r="N58" s="178">
        <v>2.0000000000000002E-5</v>
      </c>
      <c r="O58" s="178">
        <f>ROUND(E58*N58,2)</f>
        <v>0</v>
      </c>
      <c r="P58" s="178">
        <v>0</v>
      </c>
      <c r="Q58" s="178">
        <f>ROUND(E58*P58,2)</f>
        <v>0</v>
      </c>
      <c r="R58" s="180" t="s">
        <v>244</v>
      </c>
      <c r="S58" s="180" t="s">
        <v>231</v>
      </c>
      <c r="T58" s="181" t="s">
        <v>231</v>
      </c>
      <c r="U58" s="158">
        <v>0.2</v>
      </c>
      <c r="V58" s="158">
        <f>ROUND(E58*U58,2)</f>
        <v>44.74</v>
      </c>
      <c r="W58" s="158"/>
      <c r="X58" s="158" t="s">
        <v>232</v>
      </c>
      <c r="Y58" s="158" t="s">
        <v>162</v>
      </c>
      <c r="Z58" s="148"/>
      <c r="AA58" s="148"/>
      <c r="AB58" s="148"/>
      <c r="AC58" s="148"/>
      <c r="AD58" s="148"/>
      <c r="AE58" s="148"/>
      <c r="AF58" s="148"/>
      <c r="AG58" s="148" t="s">
        <v>233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5">
      <c r="A59" s="155"/>
      <c r="B59" s="156"/>
      <c r="C59" s="192" t="s">
        <v>286</v>
      </c>
      <c r="D59" s="162"/>
      <c r="E59" s="163">
        <v>223.7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177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5">
      <c r="A60" s="175">
        <v>12</v>
      </c>
      <c r="B60" s="176" t="s">
        <v>289</v>
      </c>
      <c r="C60" s="191" t="s">
        <v>290</v>
      </c>
      <c r="D60" s="177" t="s">
        <v>229</v>
      </c>
      <c r="E60" s="178">
        <v>102.55</v>
      </c>
      <c r="F60" s="179"/>
      <c r="G60" s="180">
        <f>ROUND(E60*F60,2)</f>
        <v>0</v>
      </c>
      <c r="H60" s="179"/>
      <c r="I60" s="180">
        <f>ROUND(E60*H60,2)</f>
        <v>0</v>
      </c>
      <c r="J60" s="179"/>
      <c r="K60" s="180">
        <f>ROUND(E60*J60,2)</f>
        <v>0</v>
      </c>
      <c r="L60" s="180">
        <v>15</v>
      </c>
      <c r="M60" s="180">
        <f>G60*(1+L60/100)</f>
        <v>0</v>
      </c>
      <c r="N60" s="178">
        <v>2.0000000000000002E-5</v>
      </c>
      <c r="O60" s="178">
        <f>ROUND(E60*N60,2)</f>
        <v>0</v>
      </c>
      <c r="P60" s="178">
        <v>0</v>
      </c>
      <c r="Q60" s="178">
        <f>ROUND(E60*P60,2)</f>
        <v>0</v>
      </c>
      <c r="R60" s="180" t="s">
        <v>244</v>
      </c>
      <c r="S60" s="180" t="s">
        <v>231</v>
      </c>
      <c r="T60" s="181" t="s">
        <v>231</v>
      </c>
      <c r="U60" s="158">
        <v>0.11</v>
      </c>
      <c r="V60" s="158">
        <f>ROUND(E60*U60,2)</f>
        <v>11.28</v>
      </c>
      <c r="W60" s="158"/>
      <c r="X60" s="158" t="s">
        <v>232</v>
      </c>
      <c r="Y60" s="158" t="s">
        <v>162</v>
      </c>
      <c r="Z60" s="148"/>
      <c r="AA60" s="148"/>
      <c r="AB60" s="148"/>
      <c r="AC60" s="148"/>
      <c r="AD60" s="148"/>
      <c r="AE60" s="148"/>
      <c r="AF60" s="148"/>
      <c r="AG60" s="148" t="s">
        <v>233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5">
      <c r="A61" s="155"/>
      <c r="B61" s="156"/>
      <c r="C61" s="192" t="s">
        <v>283</v>
      </c>
      <c r="D61" s="162"/>
      <c r="E61" s="163">
        <v>102.55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177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30.6" outlineLevel="1" x14ac:dyDescent="0.25">
      <c r="A62" s="175">
        <v>13</v>
      </c>
      <c r="B62" s="176" t="s">
        <v>291</v>
      </c>
      <c r="C62" s="191" t="s">
        <v>292</v>
      </c>
      <c r="D62" s="177" t="s">
        <v>229</v>
      </c>
      <c r="E62" s="178">
        <v>223.70001999999999</v>
      </c>
      <c r="F62" s="179"/>
      <c r="G62" s="180">
        <f>ROUND(E62*F62,2)</f>
        <v>0</v>
      </c>
      <c r="H62" s="179"/>
      <c r="I62" s="180">
        <f>ROUND(E62*H62,2)</f>
        <v>0</v>
      </c>
      <c r="J62" s="179"/>
      <c r="K62" s="180">
        <f>ROUND(E62*J62,2)</f>
        <v>0</v>
      </c>
      <c r="L62" s="180">
        <v>15</v>
      </c>
      <c r="M62" s="180">
        <f>G62*(1+L62/100)</f>
        <v>0</v>
      </c>
      <c r="N62" s="178">
        <v>3.1780000000000003E-2</v>
      </c>
      <c r="O62" s="178">
        <f>ROUND(E62*N62,2)</f>
        <v>7.11</v>
      </c>
      <c r="P62" s="178">
        <v>0</v>
      </c>
      <c r="Q62" s="178">
        <f>ROUND(E62*P62,2)</f>
        <v>0</v>
      </c>
      <c r="R62" s="180" t="s">
        <v>239</v>
      </c>
      <c r="S62" s="180" t="s">
        <v>231</v>
      </c>
      <c r="T62" s="181" t="s">
        <v>231</v>
      </c>
      <c r="U62" s="158">
        <v>1.5134399999999999</v>
      </c>
      <c r="V62" s="158">
        <f>ROUND(E62*U62,2)</f>
        <v>338.56</v>
      </c>
      <c r="W62" s="158"/>
      <c r="X62" s="158" t="s">
        <v>232</v>
      </c>
      <c r="Y62" s="158" t="s">
        <v>162</v>
      </c>
      <c r="Z62" s="148"/>
      <c r="AA62" s="148"/>
      <c r="AB62" s="148"/>
      <c r="AC62" s="148"/>
      <c r="AD62" s="148"/>
      <c r="AE62" s="148"/>
      <c r="AF62" s="148"/>
      <c r="AG62" s="148" t="s">
        <v>233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5">
      <c r="A63" s="155"/>
      <c r="B63" s="156"/>
      <c r="C63" s="269" t="s">
        <v>293</v>
      </c>
      <c r="D63" s="270"/>
      <c r="E63" s="270"/>
      <c r="F63" s="270"/>
      <c r="G63" s="270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235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5">
      <c r="A64" s="155"/>
      <c r="B64" s="156"/>
      <c r="C64" s="260" t="s">
        <v>294</v>
      </c>
      <c r="D64" s="261"/>
      <c r="E64" s="261"/>
      <c r="F64" s="261"/>
      <c r="G64" s="261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165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5">
      <c r="A65" s="155"/>
      <c r="B65" s="156"/>
      <c r="C65" s="260" t="s">
        <v>294</v>
      </c>
      <c r="D65" s="261"/>
      <c r="E65" s="261"/>
      <c r="F65" s="261"/>
      <c r="G65" s="261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165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3" x14ac:dyDescent="0.25">
      <c r="A66" s="155"/>
      <c r="B66" s="156"/>
      <c r="C66" s="260" t="s">
        <v>295</v>
      </c>
      <c r="D66" s="261"/>
      <c r="E66" s="261"/>
      <c r="F66" s="261"/>
      <c r="G66" s="261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165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5">
      <c r="A67" s="155"/>
      <c r="B67" s="156"/>
      <c r="C67" s="192" t="s">
        <v>296</v>
      </c>
      <c r="D67" s="162"/>
      <c r="E67" s="163">
        <v>64.73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177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5">
      <c r="A68" s="155"/>
      <c r="B68" s="156"/>
      <c r="C68" s="192" t="s">
        <v>297</v>
      </c>
      <c r="D68" s="162"/>
      <c r="E68" s="163">
        <v>-11.5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177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5">
      <c r="A69" s="155"/>
      <c r="B69" s="156"/>
      <c r="C69" s="192" t="s">
        <v>298</v>
      </c>
      <c r="D69" s="162"/>
      <c r="E69" s="163">
        <v>-2.58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177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3" x14ac:dyDescent="0.25">
      <c r="A70" s="155"/>
      <c r="B70" s="156"/>
      <c r="C70" s="192" t="s">
        <v>299</v>
      </c>
      <c r="D70" s="162"/>
      <c r="E70" s="163">
        <v>55.99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177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3" x14ac:dyDescent="0.25">
      <c r="A71" s="155"/>
      <c r="B71" s="156"/>
      <c r="C71" s="192" t="s">
        <v>297</v>
      </c>
      <c r="D71" s="162"/>
      <c r="E71" s="163">
        <v>-11.5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177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3" x14ac:dyDescent="0.25">
      <c r="A72" s="155"/>
      <c r="B72" s="156"/>
      <c r="C72" s="192" t="s">
        <v>300</v>
      </c>
      <c r="D72" s="162"/>
      <c r="E72" s="163">
        <v>-1.38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177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3" x14ac:dyDescent="0.25">
      <c r="A73" s="155"/>
      <c r="B73" s="156"/>
      <c r="C73" s="192" t="s">
        <v>301</v>
      </c>
      <c r="D73" s="162"/>
      <c r="E73" s="163">
        <v>11.85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177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5">
      <c r="A74" s="155"/>
      <c r="B74" s="156"/>
      <c r="C74" s="192" t="s">
        <v>302</v>
      </c>
      <c r="D74" s="162"/>
      <c r="E74" s="163">
        <v>17.98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177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3" x14ac:dyDescent="0.25">
      <c r="A75" s="155"/>
      <c r="B75" s="156"/>
      <c r="C75" s="192" t="s">
        <v>297</v>
      </c>
      <c r="D75" s="162"/>
      <c r="E75" s="163">
        <v>-11.5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177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3" x14ac:dyDescent="0.25">
      <c r="A76" s="155"/>
      <c r="B76" s="156"/>
      <c r="C76" s="192" t="s">
        <v>300</v>
      </c>
      <c r="D76" s="162"/>
      <c r="E76" s="163">
        <v>-1.38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177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3" x14ac:dyDescent="0.25">
      <c r="A77" s="155"/>
      <c r="B77" s="156"/>
      <c r="C77" s="192" t="s">
        <v>301</v>
      </c>
      <c r="D77" s="162"/>
      <c r="E77" s="163">
        <v>11.85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177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3" x14ac:dyDescent="0.25">
      <c r="A78" s="155"/>
      <c r="B78" s="156"/>
      <c r="C78" s="192" t="s">
        <v>303</v>
      </c>
      <c r="D78" s="162"/>
      <c r="E78" s="163">
        <v>55.79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177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3" x14ac:dyDescent="0.25">
      <c r="A79" s="155"/>
      <c r="B79" s="156"/>
      <c r="C79" s="192" t="s">
        <v>304</v>
      </c>
      <c r="D79" s="162"/>
      <c r="E79" s="163">
        <v>-9.1999999999999993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177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3" x14ac:dyDescent="0.25">
      <c r="A80" s="155"/>
      <c r="B80" s="156"/>
      <c r="C80" s="192" t="s">
        <v>305</v>
      </c>
      <c r="D80" s="162"/>
      <c r="E80" s="163">
        <v>-8.01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177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3" x14ac:dyDescent="0.25">
      <c r="A81" s="155"/>
      <c r="B81" s="156"/>
      <c r="C81" s="192" t="s">
        <v>306</v>
      </c>
      <c r="D81" s="162"/>
      <c r="E81" s="163">
        <v>22.16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177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3" x14ac:dyDescent="0.25">
      <c r="A82" s="155"/>
      <c r="B82" s="156"/>
      <c r="C82" s="192" t="s">
        <v>307</v>
      </c>
      <c r="D82" s="162"/>
      <c r="E82" s="163">
        <v>6.93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177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3" x14ac:dyDescent="0.25">
      <c r="A83" s="155"/>
      <c r="B83" s="156"/>
      <c r="C83" s="192" t="s">
        <v>308</v>
      </c>
      <c r="D83" s="162"/>
      <c r="E83" s="163">
        <v>-1.54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177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3" x14ac:dyDescent="0.25">
      <c r="A84" s="155"/>
      <c r="B84" s="156"/>
      <c r="C84" s="192" t="s">
        <v>309</v>
      </c>
      <c r="D84" s="162"/>
      <c r="E84" s="163"/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177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3" x14ac:dyDescent="0.25">
      <c r="A85" s="155"/>
      <c r="B85" s="156"/>
      <c r="C85" s="192" t="s">
        <v>310</v>
      </c>
      <c r="D85" s="162"/>
      <c r="E85" s="163">
        <v>22.34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177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 x14ac:dyDescent="0.25">
      <c r="A86" s="155"/>
      <c r="B86" s="156"/>
      <c r="C86" s="192" t="s">
        <v>311</v>
      </c>
      <c r="D86" s="162"/>
      <c r="E86" s="163">
        <v>4.12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177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5">
      <c r="A87" s="155"/>
      <c r="B87" s="156"/>
      <c r="C87" s="192" t="s">
        <v>312</v>
      </c>
      <c r="D87" s="162"/>
      <c r="E87" s="163">
        <v>2.17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177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3" x14ac:dyDescent="0.25">
      <c r="A88" s="155"/>
      <c r="B88" s="156"/>
      <c r="C88" s="192" t="s">
        <v>313</v>
      </c>
      <c r="D88" s="162"/>
      <c r="E88" s="163">
        <v>1.81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177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3" x14ac:dyDescent="0.25">
      <c r="A89" s="155"/>
      <c r="B89" s="156"/>
      <c r="C89" s="192" t="s">
        <v>314</v>
      </c>
      <c r="D89" s="162"/>
      <c r="E89" s="163">
        <v>0.76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177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3" x14ac:dyDescent="0.25">
      <c r="A90" s="155"/>
      <c r="B90" s="156"/>
      <c r="C90" s="192" t="s">
        <v>315</v>
      </c>
      <c r="D90" s="162"/>
      <c r="E90" s="163">
        <v>3.8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177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ht="30.6" outlineLevel="1" x14ac:dyDescent="0.25">
      <c r="A91" s="175">
        <v>14</v>
      </c>
      <c r="B91" s="176" t="s">
        <v>316</v>
      </c>
      <c r="C91" s="191" t="s">
        <v>317</v>
      </c>
      <c r="D91" s="177" t="s">
        <v>229</v>
      </c>
      <c r="E91" s="178">
        <v>102.55</v>
      </c>
      <c r="F91" s="179"/>
      <c r="G91" s="180">
        <f>ROUND(E91*F91,2)</f>
        <v>0</v>
      </c>
      <c r="H91" s="179"/>
      <c r="I91" s="180">
        <f>ROUND(E91*H91,2)</f>
        <v>0</v>
      </c>
      <c r="J91" s="179"/>
      <c r="K91" s="180">
        <f>ROUND(E91*J91,2)</f>
        <v>0</v>
      </c>
      <c r="L91" s="180">
        <v>15</v>
      </c>
      <c r="M91" s="180">
        <f>G91*(1+L91/100)</f>
        <v>0</v>
      </c>
      <c r="N91" s="178">
        <v>1.6820000000000002E-2</v>
      </c>
      <c r="O91" s="178">
        <f>ROUND(E91*N91,2)</f>
        <v>1.72</v>
      </c>
      <c r="P91" s="178">
        <v>0</v>
      </c>
      <c r="Q91" s="178">
        <f>ROUND(E91*P91,2)</f>
        <v>0</v>
      </c>
      <c r="R91" s="180" t="s">
        <v>239</v>
      </c>
      <c r="S91" s="180" t="s">
        <v>231</v>
      </c>
      <c r="T91" s="181" t="s">
        <v>231</v>
      </c>
      <c r="U91" s="158">
        <v>0.49159999999999998</v>
      </c>
      <c r="V91" s="158">
        <f>ROUND(E91*U91,2)</f>
        <v>50.41</v>
      </c>
      <c r="W91" s="158"/>
      <c r="X91" s="158" t="s">
        <v>232</v>
      </c>
      <c r="Y91" s="158" t="s">
        <v>162</v>
      </c>
      <c r="Z91" s="148"/>
      <c r="AA91" s="148"/>
      <c r="AB91" s="148"/>
      <c r="AC91" s="148"/>
      <c r="AD91" s="148"/>
      <c r="AE91" s="148"/>
      <c r="AF91" s="148"/>
      <c r="AG91" s="148" t="s">
        <v>233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5">
      <c r="A92" s="155"/>
      <c r="B92" s="156"/>
      <c r="C92" s="269" t="s">
        <v>293</v>
      </c>
      <c r="D92" s="270"/>
      <c r="E92" s="270"/>
      <c r="F92" s="270"/>
      <c r="G92" s="270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235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5">
      <c r="A93" s="155"/>
      <c r="B93" s="156"/>
      <c r="C93" s="260" t="s">
        <v>294</v>
      </c>
      <c r="D93" s="261"/>
      <c r="E93" s="261"/>
      <c r="F93" s="261"/>
      <c r="G93" s="261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165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3" x14ac:dyDescent="0.25">
      <c r="A94" s="155"/>
      <c r="B94" s="156"/>
      <c r="C94" s="260" t="s">
        <v>294</v>
      </c>
      <c r="D94" s="261"/>
      <c r="E94" s="261"/>
      <c r="F94" s="261"/>
      <c r="G94" s="261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165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3" x14ac:dyDescent="0.25">
      <c r="A95" s="155"/>
      <c r="B95" s="156"/>
      <c r="C95" s="260" t="s">
        <v>295</v>
      </c>
      <c r="D95" s="261"/>
      <c r="E95" s="261"/>
      <c r="F95" s="261"/>
      <c r="G95" s="261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165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5">
      <c r="A96" s="155"/>
      <c r="B96" s="156"/>
      <c r="C96" s="192" t="s">
        <v>318</v>
      </c>
      <c r="D96" s="162"/>
      <c r="E96" s="163">
        <v>17.55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177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3" x14ac:dyDescent="0.25">
      <c r="A97" s="155"/>
      <c r="B97" s="156"/>
      <c r="C97" s="192" t="s">
        <v>319</v>
      </c>
      <c r="D97" s="162"/>
      <c r="E97" s="163">
        <v>85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177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x14ac:dyDescent="0.25">
      <c r="A98" s="165" t="s">
        <v>154</v>
      </c>
      <c r="B98" s="166" t="s">
        <v>81</v>
      </c>
      <c r="C98" s="190" t="s">
        <v>82</v>
      </c>
      <c r="D98" s="167"/>
      <c r="E98" s="168"/>
      <c r="F98" s="169"/>
      <c r="G98" s="169">
        <f>SUMIF(AG99:AG100,"&lt;&gt;NOR",G99:G100)</f>
        <v>0</v>
      </c>
      <c r="H98" s="169"/>
      <c r="I98" s="169">
        <f>SUM(I99:I100)</f>
        <v>0</v>
      </c>
      <c r="J98" s="169"/>
      <c r="K98" s="169">
        <f>SUM(K99:K100)</f>
        <v>0</v>
      </c>
      <c r="L98" s="169"/>
      <c r="M98" s="169">
        <f>SUM(M99:M100)</f>
        <v>0</v>
      </c>
      <c r="N98" s="168"/>
      <c r="O98" s="168">
        <f>SUM(O99:O100)</f>
        <v>0.28000000000000003</v>
      </c>
      <c r="P98" s="168"/>
      <c r="Q98" s="168">
        <f>SUM(Q99:Q100)</f>
        <v>0</v>
      </c>
      <c r="R98" s="169"/>
      <c r="S98" s="169"/>
      <c r="T98" s="170"/>
      <c r="U98" s="164"/>
      <c r="V98" s="164">
        <f>SUM(V99:V100)</f>
        <v>0.48</v>
      </c>
      <c r="W98" s="164"/>
      <c r="X98" s="164"/>
      <c r="Y98" s="164"/>
      <c r="AG98" t="s">
        <v>155</v>
      </c>
    </row>
    <row r="99" spans="1:60" outlineLevel="1" x14ac:dyDescent="0.25">
      <c r="A99" s="175">
        <v>15</v>
      </c>
      <c r="B99" s="176" t="s">
        <v>320</v>
      </c>
      <c r="C99" s="191" t="s">
        <v>321</v>
      </c>
      <c r="D99" s="177" t="s">
        <v>322</v>
      </c>
      <c r="E99" s="178">
        <v>0.14799999999999999</v>
      </c>
      <c r="F99" s="179"/>
      <c r="G99" s="180">
        <f>ROUND(E99*F99,2)</f>
        <v>0</v>
      </c>
      <c r="H99" s="179"/>
      <c r="I99" s="180">
        <f>ROUND(E99*H99,2)</f>
        <v>0</v>
      </c>
      <c r="J99" s="179"/>
      <c r="K99" s="180">
        <f>ROUND(E99*J99,2)</f>
        <v>0</v>
      </c>
      <c r="L99" s="180">
        <v>15</v>
      </c>
      <c r="M99" s="180">
        <f>G99*(1+L99/100)</f>
        <v>0</v>
      </c>
      <c r="N99" s="178">
        <v>1.919</v>
      </c>
      <c r="O99" s="178">
        <f>ROUND(E99*N99,2)</f>
        <v>0.28000000000000003</v>
      </c>
      <c r="P99" s="178">
        <v>0</v>
      </c>
      <c r="Q99" s="178">
        <f>ROUND(E99*P99,2)</f>
        <v>0</v>
      </c>
      <c r="R99" s="180" t="s">
        <v>244</v>
      </c>
      <c r="S99" s="180" t="s">
        <v>231</v>
      </c>
      <c r="T99" s="181" t="s">
        <v>231</v>
      </c>
      <c r="U99" s="158">
        <v>3.2130000000000001</v>
      </c>
      <c r="V99" s="158">
        <f>ROUND(E99*U99,2)</f>
        <v>0.48</v>
      </c>
      <c r="W99" s="158"/>
      <c r="X99" s="158" t="s">
        <v>232</v>
      </c>
      <c r="Y99" s="158" t="s">
        <v>162</v>
      </c>
      <c r="Z99" s="148"/>
      <c r="AA99" s="148"/>
      <c r="AB99" s="148"/>
      <c r="AC99" s="148"/>
      <c r="AD99" s="148"/>
      <c r="AE99" s="148"/>
      <c r="AF99" s="148"/>
      <c r="AG99" s="148" t="s">
        <v>233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5">
      <c r="A100" s="155"/>
      <c r="B100" s="156"/>
      <c r="C100" s="192" t="s">
        <v>323</v>
      </c>
      <c r="D100" s="162"/>
      <c r="E100" s="163">
        <v>0.15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177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x14ac:dyDescent="0.25">
      <c r="A101" s="165" t="s">
        <v>154</v>
      </c>
      <c r="B101" s="166" t="s">
        <v>83</v>
      </c>
      <c r="C101" s="190" t="s">
        <v>84</v>
      </c>
      <c r="D101" s="167"/>
      <c r="E101" s="168"/>
      <c r="F101" s="169"/>
      <c r="G101" s="169">
        <f>SUMIF(AG102:AG113,"&lt;&gt;NOR",G102:G113)</f>
        <v>0</v>
      </c>
      <c r="H101" s="169"/>
      <c r="I101" s="169">
        <f>SUM(I102:I113)</f>
        <v>0</v>
      </c>
      <c r="J101" s="169"/>
      <c r="K101" s="169">
        <f>SUM(K102:K113)</f>
        <v>0</v>
      </c>
      <c r="L101" s="169"/>
      <c r="M101" s="169">
        <f>SUM(M102:M113)</f>
        <v>0</v>
      </c>
      <c r="N101" s="168"/>
      <c r="O101" s="168">
        <f>SUM(O102:O113)</f>
        <v>0.36</v>
      </c>
      <c r="P101" s="168"/>
      <c r="Q101" s="168">
        <f>SUM(Q102:Q113)</f>
        <v>0</v>
      </c>
      <c r="R101" s="169"/>
      <c r="S101" s="169"/>
      <c r="T101" s="170"/>
      <c r="U101" s="164"/>
      <c r="V101" s="164">
        <f>SUM(V102:V113)</f>
        <v>11.74</v>
      </c>
      <c r="W101" s="164"/>
      <c r="X101" s="164"/>
      <c r="Y101" s="164"/>
      <c r="AG101" t="s">
        <v>155</v>
      </c>
    </row>
    <row r="102" spans="1:60" outlineLevel="1" x14ac:dyDescent="0.25">
      <c r="A102" s="175">
        <v>16</v>
      </c>
      <c r="B102" s="176" t="s">
        <v>324</v>
      </c>
      <c r="C102" s="191" t="s">
        <v>325</v>
      </c>
      <c r="D102" s="177" t="s">
        <v>253</v>
      </c>
      <c r="E102" s="178">
        <v>33.068249999999999</v>
      </c>
      <c r="F102" s="179"/>
      <c r="G102" s="180">
        <f>ROUND(E102*F102,2)</f>
        <v>0</v>
      </c>
      <c r="H102" s="179"/>
      <c r="I102" s="180">
        <f>ROUND(E102*H102,2)</f>
        <v>0</v>
      </c>
      <c r="J102" s="179"/>
      <c r="K102" s="180">
        <f>ROUND(E102*J102,2)</f>
        <v>0</v>
      </c>
      <c r="L102" s="180">
        <v>15</v>
      </c>
      <c r="M102" s="180">
        <f>G102*(1+L102/100)</f>
        <v>0</v>
      </c>
      <c r="N102" s="178">
        <v>1.099E-2</v>
      </c>
      <c r="O102" s="178">
        <f>ROUND(E102*N102,2)</f>
        <v>0.36</v>
      </c>
      <c r="P102" s="178">
        <v>0</v>
      </c>
      <c r="Q102" s="178">
        <f>ROUND(E102*P102,2)</f>
        <v>0</v>
      </c>
      <c r="R102" s="180" t="s">
        <v>244</v>
      </c>
      <c r="S102" s="180" t="s">
        <v>231</v>
      </c>
      <c r="T102" s="181" t="s">
        <v>231</v>
      </c>
      <c r="U102" s="158">
        <v>0.35499999999999998</v>
      </c>
      <c r="V102" s="158">
        <f>ROUND(E102*U102,2)</f>
        <v>11.74</v>
      </c>
      <c r="W102" s="158"/>
      <c r="X102" s="158" t="s">
        <v>232</v>
      </c>
      <c r="Y102" s="158" t="s">
        <v>162</v>
      </c>
      <c r="Z102" s="148"/>
      <c r="AA102" s="148"/>
      <c r="AB102" s="148"/>
      <c r="AC102" s="148"/>
      <c r="AD102" s="148"/>
      <c r="AE102" s="148"/>
      <c r="AF102" s="148"/>
      <c r="AG102" s="148" t="s">
        <v>233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5">
      <c r="A103" s="155"/>
      <c r="B103" s="156"/>
      <c r="C103" s="269" t="s">
        <v>326</v>
      </c>
      <c r="D103" s="270"/>
      <c r="E103" s="270"/>
      <c r="F103" s="270"/>
      <c r="G103" s="270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235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82" t="str">
        <f>C103</f>
        <v>na montážní pěnu, zapravení omítky pod parapetem, těsnění spáry mezi parapetem a rámem okna, dodávka silikonu.</v>
      </c>
      <c r="BB103" s="148"/>
      <c r="BC103" s="148"/>
      <c r="BD103" s="148"/>
      <c r="BE103" s="148"/>
      <c r="BF103" s="148"/>
      <c r="BG103" s="148"/>
      <c r="BH103" s="148"/>
    </row>
    <row r="104" spans="1:60" outlineLevel="2" x14ac:dyDescent="0.25">
      <c r="A104" s="155"/>
      <c r="B104" s="156"/>
      <c r="C104" s="260" t="s">
        <v>327</v>
      </c>
      <c r="D104" s="261"/>
      <c r="E104" s="261"/>
      <c r="F104" s="261"/>
      <c r="G104" s="261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165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5">
      <c r="A105" s="155"/>
      <c r="B105" s="156"/>
      <c r="C105" s="200" t="s">
        <v>328</v>
      </c>
      <c r="D105" s="198"/>
      <c r="E105" s="199"/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177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3" x14ac:dyDescent="0.25">
      <c r="A106" s="155"/>
      <c r="B106" s="156"/>
      <c r="C106" s="201" t="s">
        <v>329</v>
      </c>
      <c r="D106" s="198"/>
      <c r="E106" s="199">
        <v>2.4300000000000002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177</v>
      </c>
      <c r="AH106" s="148">
        <v>2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3" x14ac:dyDescent="0.25">
      <c r="A107" s="155"/>
      <c r="B107" s="156"/>
      <c r="C107" s="201" t="s">
        <v>330</v>
      </c>
      <c r="D107" s="198"/>
      <c r="E107" s="199">
        <v>19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177</v>
      </c>
      <c r="AH107" s="148">
        <v>2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3" x14ac:dyDescent="0.25">
      <c r="A108" s="155"/>
      <c r="B108" s="156"/>
      <c r="C108" s="201" t="s">
        <v>331</v>
      </c>
      <c r="D108" s="198"/>
      <c r="E108" s="199">
        <v>1.2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177</v>
      </c>
      <c r="AH108" s="148">
        <v>2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3" x14ac:dyDescent="0.25">
      <c r="A109" s="155"/>
      <c r="B109" s="156"/>
      <c r="C109" s="201" t="s">
        <v>332</v>
      </c>
      <c r="D109" s="198"/>
      <c r="E109" s="199">
        <v>1.1200000000000001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177</v>
      </c>
      <c r="AH109" s="148">
        <v>2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3" x14ac:dyDescent="0.25">
      <c r="A110" s="155"/>
      <c r="B110" s="156"/>
      <c r="C110" s="201" t="s">
        <v>333</v>
      </c>
      <c r="D110" s="198"/>
      <c r="E110" s="199">
        <v>2.73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177</v>
      </c>
      <c r="AH110" s="148">
        <v>2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3" x14ac:dyDescent="0.25">
      <c r="A111" s="155"/>
      <c r="B111" s="156"/>
      <c r="C111" s="201" t="s">
        <v>334</v>
      </c>
      <c r="D111" s="198"/>
      <c r="E111" s="199">
        <v>2.27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8"/>
      <c r="AA111" s="148"/>
      <c r="AB111" s="148"/>
      <c r="AC111" s="148"/>
      <c r="AD111" s="148"/>
      <c r="AE111" s="148"/>
      <c r="AF111" s="148"/>
      <c r="AG111" s="148" t="s">
        <v>177</v>
      </c>
      <c r="AH111" s="148">
        <v>2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3" x14ac:dyDescent="0.25">
      <c r="A112" s="155"/>
      <c r="B112" s="156"/>
      <c r="C112" s="200" t="s">
        <v>335</v>
      </c>
      <c r="D112" s="198"/>
      <c r="E112" s="199"/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177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3" x14ac:dyDescent="0.25">
      <c r="A113" s="155"/>
      <c r="B113" s="156"/>
      <c r="C113" s="192" t="s">
        <v>336</v>
      </c>
      <c r="D113" s="162"/>
      <c r="E113" s="163">
        <v>33.07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177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x14ac:dyDescent="0.25">
      <c r="A114" s="151" t="s">
        <v>154</v>
      </c>
      <c r="B114" s="152" t="s">
        <v>85</v>
      </c>
      <c r="C114" s="196" t="s">
        <v>86</v>
      </c>
      <c r="D114" s="171"/>
      <c r="E114" s="172"/>
      <c r="F114" s="173"/>
      <c r="G114" s="173">
        <f>SUMIF(AG115:AG144,"&lt;&gt;NOR",G115:G144)</f>
        <v>0</v>
      </c>
      <c r="H114" s="173"/>
      <c r="I114" s="173">
        <f>SUM(I115:I144)</f>
        <v>0</v>
      </c>
      <c r="J114" s="173"/>
      <c r="K114" s="173">
        <f>SUM(K115:K144)</f>
        <v>0</v>
      </c>
      <c r="L114" s="173"/>
      <c r="M114" s="173">
        <f>SUM(M115:M144)</f>
        <v>0</v>
      </c>
      <c r="N114" s="172"/>
      <c r="O114" s="172">
        <f>SUM(O115:O144)</f>
        <v>8.5299999999999994</v>
      </c>
      <c r="P114" s="172"/>
      <c r="Q114" s="172">
        <f>SUM(Q115:Q144)</f>
        <v>0</v>
      </c>
      <c r="R114" s="173"/>
      <c r="S114" s="173"/>
      <c r="T114" s="174"/>
      <c r="U114" s="164"/>
      <c r="V114" s="164">
        <f>SUM(V115:V144)</f>
        <v>207.53</v>
      </c>
      <c r="W114" s="164"/>
      <c r="X114" s="164"/>
      <c r="Y114" s="164"/>
      <c r="AG114" t="s">
        <v>155</v>
      </c>
    </row>
    <row r="115" spans="1:60" outlineLevel="1" x14ac:dyDescent="0.25">
      <c r="A115" s="155"/>
      <c r="B115" s="156"/>
      <c r="C115" s="258" t="s">
        <v>337</v>
      </c>
      <c r="D115" s="259"/>
      <c r="E115" s="259"/>
      <c r="F115" s="259"/>
      <c r="G115" s="259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165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20.399999999999999" outlineLevel="1" x14ac:dyDescent="0.25">
      <c r="A116" s="175">
        <v>17</v>
      </c>
      <c r="B116" s="176" t="s">
        <v>338</v>
      </c>
      <c r="C116" s="191" t="s">
        <v>339</v>
      </c>
      <c r="D116" s="177" t="s">
        <v>229</v>
      </c>
      <c r="E116" s="178">
        <v>367.55</v>
      </c>
      <c r="F116" s="179"/>
      <c r="G116" s="180">
        <f>ROUND(E116*F116,2)</f>
        <v>0</v>
      </c>
      <c r="H116" s="179"/>
      <c r="I116" s="180">
        <f>ROUND(E116*H116,2)</f>
        <v>0</v>
      </c>
      <c r="J116" s="179"/>
      <c r="K116" s="180">
        <f>ROUND(E116*J116,2)</f>
        <v>0</v>
      </c>
      <c r="L116" s="180">
        <v>15</v>
      </c>
      <c r="M116" s="180">
        <f>G116*(1+L116/100)</f>
        <v>0</v>
      </c>
      <c r="N116" s="178">
        <v>1.8380000000000001E-2</v>
      </c>
      <c r="O116" s="178">
        <f>ROUND(E116*N116,2)</f>
        <v>6.76</v>
      </c>
      <c r="P116" s="178">
        <v>0</v>
      </c>
      <c r="Q116" s="178">
        <f>ROUND(E116*P116,2)</f>
        <v>0</v>
      </c>
      <c r="R116" s="180" t="s">
        <v>340</v>
      </c>
      <c r="S116" s="180" t="s">
        <v>231</v>
      </c>
      <c r="T116" s="181" t="s">
        <v>231</v>
      </c>
      <c r="U116" s="158">
        <v>0.13900000000000001</v>
      </c>
      <c r="V116" s="158">
        <f>ROUND(E116*U116,2)</f>
        <v>51.09</v>
      </c>
      <c r="W116" s="158"/>
      <c r="X116" s="158" t="s">
        <v>232</v>
      </c>
      <c r="Y116" s="158" t="s">
        <v>162</v>
      </c>
      <c r="Z116" s="148"/>
      <c r="AA116" s="148"/>
      <c r="AB116" s="148"/>
      <c r="AC116" s="148"/>
      <c r="AD116" s="148"/>
      <c r="AE116" s="148"/>
      <c r="AF116" s="148"/>
      <c r="AG116" s="148" t="s">
        <v>233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2" x14ac:dyDescent="0.25">
      <c r="A117" s="155"/>
      <c r="B117" s="156"/>
      <c r="C117" s="269" t="s">
        <v>341</v>
      </c>
      <c r="D117" s="270"/>
      <c r="E117" s="270"/>
      <c r="F117" s="270"/>
      <c r="G117" s="270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8"/>
      <c r="AA117" s="148"/>
      <c r="AB117" s="148"/>
      <c r="AC117" s="148"/>
      <c r="AD117" s="148"/>
      <c r="AE117" s="148"/>
      <c r="AF117" s="148"/>
      <c r="AG117" s="148" t="s">
        <v>235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5">
      <c r="A118" s="155"/>
      <c r="B118" s="156"/>
      <c r="C118" s="260" t="s">
        <v>342</v>
      </c>
      <c r="D118" s="261"/>
      <c r="E118" s="261"/>
      <c r="F118" s="261"/>
      <c r="G118" s="261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165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2" x14ac:dyDescent="0.25">
      <c r="A119" s="155"/>
      <c r="B119" s="156"/>
      <c r="C119" s="192" t="s">
        <v>343</v>
      </c>
      <c r="D119" s="162"/>
      <c r="E119" s="163">
        <v>350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8"/>
      <c r="AA119" s="148"/>
      <c r="AB119" s="148"/>
      <c r="AC119" s="148"/>
      <c r="AD119" s="148"/>
      <c r="AE119" s="148"/>
      <c r="AF119" s="148"/>
      <c r="AG119" s="148" t="s">
        <v>177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3" x14ac:dyDescent="0.25">
      <c r="A120" s="155"/>
      <c r="B120" s="156"/>
      <c r="C120" s="192" t="s">
        <v>318</v>
      </c>
      <c r="D120" s="162"/>
      <c r="E120" s="163">
        <v>17.55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177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0.399999999999999" outlineLevel="1" x14ac:dyDescent="0.25">
      <c r="A121" s="175">
        <v>18</v>
      </c>
      <c r="B121" s="176" t="s">
        <v>344</v>
      </c>
      <c r="C121" s="191" t="s">
        <v>345</v>
      </c>
      <c r="D121" s="177" t="s">
        <v>229</v>
      </c>
      <c r="E121" s="178">
        <v>1102.6500000000001</v>
      </c>
      <c r="F121" s="179"/>
      <c r="G121" s="180">
        <f>ROUND(E121*F121,2)</f>
        <v>0</v>
      </c>
      <c r="H121" s="179"/>
      <c r="I121" s="180">
        <f>ROUND(E121*H121,2)</f>
        <v>0</v>
      </c>
      <c r="J121" s="179"/>
      <c r="K121" s="180">
        <f>ROUND(E121*J121,2)</f>
        <v>0</v>
      </c>
      <c r="L121" s="180">
        <v>15</v>
      </c>
      <c r="M121" s="180">
        <f>G121*(1+L121/100)</f>
        <v>0</v>
      </c>
      <c r="N121" s="178">
        <v>9.5E-4</v>
      </c>
      <c r="O121" s="178">
        <f>ROUND(E121*N121,2)</f>
        <v>1.05</v>
      </c>
      <c r="P121" s="178">
        <v>0</v>
      </c>
      <c r="Q121" s="178">
        <f>ROUND(E121*P121,2)</f>
        <v>0</v>
      </c>
      <c r="R121" s="180" t="s">
        <v>340</v>
      </c>
      <c r="S121" s="180" t="s">
        <v>231</v>
      </c>
      <c r="T121" s="181" t="s">
        <v>231</v>
      </c>
      <c r="U121" s="158">
        <v>7.0000000000000001E-3</v>
      </c>
      <c r="V121" s="158">
        <f>ROUND(E121*U121,2)</f>
        <v>7.72</v>
      </c>
      <c r="W121" s="158"/>
      <c r="X121" s="158" t="s">
        <v>232</v>
      </c>
      <c r="Y121" s="158" t="s">
        <v>162</v>
      </c>
      <c r="Z121" s="148"/>
      <c r="AA121" s="148"/>
      <c r="AB121" s="148"/>
      <c r="AC121" s="148"/>
      <c r="AD121" s="148"/>
      <c r="AE121" s="148"/>
      <c r="AF121" s="148"/>
      <c r="AG121" s="148" t="s">
        <v>233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5">
      <c r="A122" s="155"/>
      <c r="B122" s="156"/>
      <c r="C122" s="269" t="s">
        <v>341</v>
      </c>
      <c r="D122" s="270"/>
      <c r="E122" s="270"/>
      <c r="F122" s="270"/>
      <c r="G122" s="270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235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2" x14ac:dyDescent="0.25">
      <c r="A123" s="155"/>
      <c r="B123" s="156"/>
      <c r="C123" s="192" t="s">
        <v>346</v>
      </c>
      <c r="D123" s="162"/>
      <c r="E123" s="163">
        <v>1102.6500000000001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8"/>
      <c r="AA123" s="148"/>
      <c r="AB123" s="148"/>
      <c r="AC123" s="148"/>
      <c r="AD123" s="148"/>
      <c r="AE123" s="148"/>
      <c r="AF123" s="148"/>
      <c r="AG123" s="148" t="s">
        <v>177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5">
      <c r="A124" s="175">
        <v>19</v>
      </c>
      <c r="B124" s="176" t="s">
        <v>347</v>
      </c>
      <c r="C124" s="191" t="s">
        <v>348</v>
      </c>
      <c r="D124" s="177" t="s">
        <v>229</v>
      </c>
      <c r="E124" s="178">
        <v>367.55</v>
      </c>
      <c r="F124" s="179"/>
      <c r="G124" s="180">
        <f>ROUND(E124*F124,2)</f>
        <v>0</v>
      </c>
      <c r="H124" s="179"/>
      <c r="I124" s="180">
        <f>ROUND(E124*H124,2)</f>
        <v>0</v>
      </c>
      <c r="J124" s="179"/>
      <c r="K124" s="180">
        <f>ROUND(E124*J124,2)</f>
        <v>0</v>
      </c>
      <c r="L124" s="180">
        <v>15</v>
      </c>
      <c r="M124" s="180">
        <f>G124*(1+L124/100)</f>
        <v>0</v>
      </c>
      <c r="N124" s="178">
        <v>0</v>
      </c>
      <c r="O124" s="178">
        <f>ROUND(E124*N124,2)</f>
        <v>0</v>
      </c>
      <c r="P124" s="178">
        <v>0</v>
      </c>
      <c r="Q124" s="178">
        <f>ROUND(E124*P124,2)</f>
        <v>0</v>
      </c>
      <c r="R124" s="180" t="s">
        <v>340</v>
      </c>
      <c r="S124" s="180" t="s">
        <v>231</v>
      </c>
      <c r="T124" s="181" t="s">
        <v>231</v>
      </c>
      <c r="U124" s="158">
        <v>0.11700000000000001</v>
      </c>
      <c r="V124" s="158">
        <f>ROUND(E124*U124,2)</f>
        <v>43</v>
      </c>
      <c r="W124" s="158"/>
      <c r="X124" s="158" t="s">
        <v>232</v>
      </c>
      <c r="Y124" s="158" t="s">
        <v>162</v>
      </c>
      <c r="Z124" s="148"/>
      <c r="AA124" s="148"/>
      <c r="AB124" s="148"/>
      <c r="AC124" s="148"/>
      <c r="AD124" s="148"/>
      <c r="AE124" s="148"/>
      <c r="AF124" s="148"/>
      <c r="AG124" s="148" t="s">
        <v>233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2" x14ac:dyDescent="0.25">
      <c r="A125" s="155"/>
      <c r="B125" s="156"/>
      <c r="C125" s="192" t="s">
        <v>349</v>
      </c>
      <c r="D125" s="162"/>
      <c r="E125" s="163">
        <v>367.55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8"/>
      <c r="AA125" s="148"/>
      <c r="AB125" s="148"/>
      <c r="AC125" s="148"/>
      <c r="AD125" s="148"/>
      <c r="AE125" s="148"/>
      <c r="AF125" s="148"/>
      <c r="AG125" s="148" t="s">
        <v>177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5">
      <c r="A126" s="175">
        <v>20</v>
      </c>
      <c r="B126" s="176" t="s">
        <v>350</v>
      </c>
      <c r="C126" s="191" t="s">
        <v>351</v>
      </c>
      <c r="D126" s="177" t="s">
        <v>229</v>
      </c>
      <c r="E126" s="178">
        <v>367.55</v>
      </c>
      <c r="F126" s="179"/>
      <c r="G126" s="180">
        <f>ROUND(E126*F126,2)</f>
        <v>0</v>
      </c>
      <c r="H126" s="179"/>
      <c r="I126" s="180">
        <f>ROUND(E126*H126,2)</f>
        <v>0</v>
      </c>
      <c r="J126" s="179"/>
      <c r="K126" s="180">
        <f>ROUND(E126*J126,2)</f>
        <v>0</v>
      </c>
      <c r="L126" s="180">
        <v>15</v>
      </c>
      <c r="M126" s="180">
        <f>G126*(1+L126/100)</f>
        <v>0</v>
      </c>
      <c r="N126" s="178">
        <v>0</v>
      </c>
      <c r="O126" s="178">
        <f>ROUND(E126*N126,2)</f>
        <v>0</v>
      </c>
      <c r="P126" s="178">
        <v>0</v>
      </c>
      <c r="Q126" s="178">
        <f>ROUND(E126*P126,2)</f>
        <v>0</v>
      </c>
      <c r="R126" s="180" t="s">
        <v>340</v>
      </c>
      <c r="S126" s="180" t="s">
        <v>231</v>
      </c>
      <c r="T126" s="181" t="s">
        <v>231</v>
      </c>
      <c r="U126" s="158">
        <v>3.0300000000000001E-2</v>
      </c>
      <c r="V126" s="158">
        <f>ROUND(E126*U126,2)</f>
        <v>11.14</v>
      </c>
      <c r="W126" s="158"/>
      <c r="X126" s="158" t="s">
        <v>232</v>
      </c>
      <c r="Y126" s="158" t="s">
        <v>162</v>
      </c>
      <c r="Z126" s="148"/>
      <c r="AA126" s="148"/>
      <c r="AB126" s="148"/>
      <c r="AC126" s="148"/>
      <c r="AD126" s="148"/>
      <c r="AE126" s="148"/>
      <c r="AF126" s="148"/>
      <c r="AG126" s="148" t="s">
        <v>233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5">
      <c r="A127" s="155"/>
      <c r="B127" s="156"/>
      <c r="C127" s="192" t="s">
        <v>349</v>
      </c>
      <c r="D127" s="162"/>
      <c r="E127" s="163">
        <v>367.55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177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ht="20.399999999999999" outlineLevel="1" x14ac:dyDescent="0.25">
      <c r="A128" s="175">
        <v>21</v>
      </c>
      <c r="B128" s="176" t="s">
        <v>352</v>
      </c>
      <c r="C128" s="191" t="s">
        <v>353</v>
      </c>
      <c r="D128" s="177" t="s">
        <v>229</v>
      </c>
      <c r="E128" s="178">
        <v>1102.6500000000001</v>
      </c>
      <c r="F128" s="179"/>
      <c r="G128" s="180">
        <f>ROUND(E128*F128,2)</f>
        <v>0</v>
      </c>
      <c r="H128" s="179"/>
      <c r="I128" s="180">
        <f>ROUND(E128*H128,2)</f>
        <v>0</v>
      </c>
      <c r="J128" s="179"/>
      <c r="K128" s="180">
        <f>ROUND(E128*J128,2)</f>
        <v>0</v>
      </c>
      <c r="L128" s="180">
        <v>15</v>
      </c>
      <c r="M128" s="180">
        <f>G128*(1+L128/100)</f>
        <v>0</v>
      </c>
      <c r="N128" s="178">
        <v>5.0000000000000002E-5</v>
      </c>
      <c r="O128" s="178">
        <f>ROUND(E128*N128,2)</f>
        <v>0.06</v>
      </c>
      <c r="P128" s="178">
        <v>0</v>
      </c>
      <c r="Q128" s="178">
        <f>ROUND(E128*P128,2)</f>
        <v>0</v>
      </c>
      <c r="R128" s="180" t="s">
        <v>340</v>
      </c>
      <c r="S128" s="180" t="s">
        <v>231</v>
      </c>
      <c r="T128" s="181" t="s">
        <v>231</v>
      </c>
      <c r="U128" s="158">
        <v>0</v>
      </c>
      <c r="V128" s="158">
        <f>ROUND(E128*U128,2)</f>
        <v>0</v>
      </c>
      <c r="W128" s="158"/>
      <c r="X128" s="158" t="s">
        <v>232</v>
      </c>
      <c r="Y128" s="158" t="s">
        <v>162</v>
      </c>
      <c r="Z128" s="148"/>
      <c r="AA128" s="148"/>
      <c r="AB128" s="148"/>
      <c r="AC128" s="148"/>
      <c r="AD128" s="148"/>
      <c r="AE128" s="148"/>
      <c r="AF128" s="148"/>
      <c r="AG128" s="148" t="s">
        <v>233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2" x14ac:dyDescent="0.25">
      <c r="A129" s="155"/>
      <c r="B129" s="156"/>
      <c r="C129" s="192" t="s">
        <v>354</v>
      </c>
      <c r="D129" s="162"/>
      <c r="E129" s="163">
        <v>1102.6500000000001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177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5">
      <c r="A130" s="175">
        <v>22</v>
      </c>
      <c r="B130" s="176" t="s">
        <v>355</v>
      </c>
      <c r="C130" s="191" t="s">
        <v>356</v>
      </c>
      <c r="D130" s="177" t="s">
        <v>229</v>
      </c>
      <c r="E130" s="178">
        <v>367.55</v>
      </c>
      <c r="F130" s="179"/>
      <c r="G130" s="180">
        <f>ROUND(E130*F130,2)</f>
        <v>0</v>
      </c>
      <c r="H130" s="179"/>
      <c r="I130" s="180">
        <f>ROUND(E130*H130,2)</f>
        <v>0</v>
      </c>
      <c r="J130" s="179"/>
      <c r="K130" s="180">
        <f>ROUND(E130*J130,2)</f>
        <v>0</v>
      </c>
      <c r="L130" s="180">
        <v>15</v>
      </c>
      <c r="M130" s="180">
        <f>G130*(1+L130/100)</f>
        <v>0</v>
      </c>
      <c r="N130" s="178">
        <v>0</v>
      </c>
      <c r="O130" s="178">
        <f>ROUND(E130*N130,2)</f>
        <v>0</v>
      </c>
      <c r="P130" s="178">
        <v>0</v>
      </c>
      <c r="Q130" s="178">
        <f>ROUND(E130*P130,2)</f>
        <v>0</v>
      </c>
      <c r="R130" s="180" t="s">
        <v>340</v>
      </c>
      <c r="S130" s="180" t="s">
        <v>231</v>
      </c>
      <c r="T130" s="181" t="s">
        <v>231</v>
      </c>
      <c r="U130" s="158">
        <v>1.7999999999999999E-2</v>
      </c>
      <c r="V130" s="158">
        <f>ROUND(E130*U130,2)</f>
        <v>6.62</v>
      </c>
      <c r="W130" s="158"/>
      <c r="X130" s="158" t="s">
        <v>232</v>
      </c>
      <c r="Y130" s="158" t="s">
        <v>162</v>
      </c>
      <c r="Z130" s="148"/>
      <c r="AA130" s="148"/>
      <c r="AB130" s="148"/>
      <c r="AC130" s="148"/>
      <c r="AD130" s="148"/>
      <c r="AE130" s="148"/>
      <c r="AF130" s="148"/>
      <c r="AG130" s="148" t="s">
        <v>233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5">
      <c r="A131" s="155"/>
      <c r="B131" s="156"/>
      <c r="C131" s="192" t="s">
        <v>357</v>
      </c>
      <c r="D131" s="162"/>
      <c r="E131" s="163">
        <v>367.55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177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5">
      <c r="A132" s="175">
        <v>23</v>
      </c>
      <c r="B132" s="176" t="s">
        <v>358</v>
      </c>
      <c r="C132" s="191" t="s">
        <v>359</v>
      </c>
      <c r="D132" s="177" t="s">
        <v>229</v>
      </c>
      <c r="E132" s="178">
        <v>85</v>
      </c>
      <c r="F132" s="179"/>
      <c r="G132" s="180">
        <f>ROUND(E132*F132,2)</f>
        <v>0</v>
      </c>
      <c r="H132" s="179"/>
      <c r="I132" s="180">
        <f>ROUND(E132*H132,2)</f>
        <v>0</v>
      </c>
      <c r="J132" s="179"/>
      <c r="K132" s="180">
        <f>ROUND(E132*J132,2)</f>
        <v>0</v>
      </c>
      <c r="L132" s="180">
        <v>15</v>
      </c>
      <c r="M132" s="180">
        <f>G132*(1+L132/100)</f>
        <v>0</v>
      </c>
      <c r="N132" s="178">
        <v>6.3499999999999997E-3</v>
      </c>
      <c r="O132" s="178">
        <f>ROUND(E132*N132,2)</f>
        <v>0.54</v>
      </c>
      <c r="P132" s="178">
        <v>0</v>
      </c>
      <c r="Q132" s="178">
        <f>ROUND(E132*P132,2)</f>
        <v>0</v>
      </c>
      <c r="R132" s="180"/>
      <c r="S132" s="180" t="s">
        <v>159</v>
      </c>
      <c r="T132" s="181" t="s">
        <v>160</v>
      </c>
      <c r="U132" s="158">
        <v>0.26</v>
      </c>
      <c r="V132" s="158">
        <f>ROUND(E132*U132,2)</f>
        <v>22.1</v>
      </c>
      <c r="W132" s="158"/>
      <c r="X132" s="158" t="s">
        <v>232</v>
      </c>
      <c r="Y132" s="158" t="s">
        <v>162</v>
      </c>
      <c r="Z132" s="148"/>
      <c r="AA132" s="148"/>
      <c r="AB132" s="148"/>
      <c r="AC132" s="148"/>
      <c r="AD132" s="148"/>
      <c r="AE132" s="148"/>
      <c r="AF132" s="148"/>
      <c r="AG132" s="148" t="s">
        <v>233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2" x14ac:dyDescent="0.25">
      <c r="A133" s="155"/>
      <c r="B133" s="156"/>
      <c r="C133" s="258" t="s">
        <v>360</v>
      </c>
      <c r="D133" s="259"/>
      <c r="E133" s="259"/>
      <c r="F133" s="259"/>
      <c r="G133" s="259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165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2" x14ac:dyDescent="0.25">
      <c r="A134" s="155"/>
      <c r="B134" s="156"/>
      <c r="C134" s="192" t="s">
        <v>319</v>
      </c>
      <c r="D134" s="162"/>
      <c r="E134" s="163">
        <v>85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8"/>
      <c r="AA134" s="148"/>
      <c r="AB134" s="148"/>
      <c r="AC134" s="148"/>
      <c r="AD134" s="148"/>
      <c r="AE134" s="148"/>
      <c r="AF134" s="148"/>
      <c r="AG134" s="148" t="s">
        <v>177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5">
      <c r="A135" s="183">
        <v>24</v>
      </c>
      <c r="B135" s="184" t="s">
        <v>361</v>
      </c>
      <c r="C135" s="194" t="s">
        <v>362</v>
      </c>
      <c r="D135" s="185" t="s">
        <v>253</v>
      </c>
      <c r="E135" s="186">
        <v>3</v>
      </c>
      <c r="F135" s="187"/>
      <c r="G135" s="188">
        <f>ROUND(E135*F135,2)</f>
        <v>0</v>
      </c>
      <c r="H135" s="187"/>
      <c r="I135" s="188">
        <f>ROUND(E135*H135,2)</f>
        <v>0</v>
      </c>
      <c r="J135" s="187"/>
      <c r="K135" s="188">
        <f>ROUND(E135*J135,2)</f>
        <v>0</v>
      </c>
      <c r="L135" s="188">
        <v>15</v>
      </c>
      <c r="M135" s="188">
        <f>G135*(1+L135/100)</f>
        <v>0</v>
      </c>
      <c r="N135" s="186">
        <v>2.1909999999999999E-2</v>
      </c>
      <c r="O135" s="186">
        <f>ROUND(E135*N135,2)</f>
        <v>7.0000000000000007E-2</v>
      </c>
      <c r="P135" s="186">
        <v>0</v>
      </c>
      <c r="Q135" s="186">
        <f>ROUND(E135*P135,2)</f>
        <v>0</v>
      </c>
      <c r="R135" s="188" t="s">
        <v>340</v>
      </c>
      <c r="S135" s="188" t="s">
        <v>231</v>
      </c>
      <c r="T135" s="189" t="s">
        <v>231</v>
      </c>
      <c r="U135" s="158">
        <v>0.20300000000000001</v>
      </c>
      <c r="V135" s="158">
        <f>ROUND(E135*U135,2)</f>
        <v>0.61</v>
      </c>
      <c r="W135" s="158"/>
      <c r="X135" s="158" t="s">
        <v>232</v>
      </c>
      <c r="Y135" s="158" t="s">
        <v>162</v>
      </c>
      <c r="Z135" s="148"/>
      <c r="AA135" s="148"/>
      <c r="AB135" s="148"/>
      <c r="AC135" s="148"/>
      <c r="AD135" s="148"/>
      <c r="AE135" s="148"/>
      <c r="AF135" s="148"/>
      <c r="AG135" s="148" t="s">
        <v>233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ht="20.399999999999999" outlineLevel="1" x14ac:dyDescent="0.25">
      <c r="A136" s="175">
        <v>25</v>
      </c>
      <c r="B136" s="176" t="s">
        <v>363</v>
      </c>
      <c r="C136" s="191" t="s">
        <v>364</v>
      </c>
      <c r="D136" s="177" t="s">
        <v>253</v>
      </c>
      <c r="E136" s="178">
        <v>9</v>
      </c>
      <c r="F136" s="179"/>
      <c r="G136" s="180">
        <f>ROUND(E136*F136,2)</f>
        <v>0</v>
      </c>
      <c r="H136" s="179"/>
      <c r="I136" s="180">
        <f>ROUND(E136*H136,2)</f>
        <v>0</v>
      </c>
      <c r="J136" s="179"/>
      <c r="K136" s="180">
        <f>ROUND(E136*J136,2)</f>
        <v>0</v>
      </c>
      <c r="L136" s="180">
        <v>15</v>
      </c>
      <c r="M136" s="180">
        <f>G136*(1+L136/100)</f>
        <v>0</v>
      </c>
      <c r="N136" s="178">
        <v>1.7600000000000001E-3</v>
      </c>
      <c r="O136" s="178">
        <f>ROUND(E136*N136,2)</f>
        <v>0.02</v>
      </c>
      <c r="P136" s="178">
        <v>0</v>
      </c>
      <c r="Q136" s="178">
        <f>ROUND(E136*P136,2)</f>
        <v>0</v>
      </c>
      <c r="R136" s="180" t="s">
        <v>340</v>
      </c>
      <c r="S136" s="180" t="s">
        <v>231</v>
      </c>
      <c r="T136" s="181" t="s">
        <v>231</v>
      </c>
      <c r="U136" s="158">
        <v>8.0000000000000002E-3</v>
      </c>
      <c r="V136" s="158">
        <f>ROUND(E136*U136,2)</f>
        <v>7.0000000000000007E-2</v>
      </c>
      <c r="W136" s="158"/>
      <c r="X136" s="158" t="s">
        <v>232</v>
      </c>
      <c r="Y136" s="158" t="s">
        <v>162</v>
      </c>
      <c r="Z136" s="148"/>
      <c r="AA136" s="148"/>
      <c r="AB136" s="148"/>
      <c r="AC136" s="148"/>
      <c r="AD136" s="148"/>
      <c r="AE136" s="148"/>
      <c r="AF136" s="148"/>
      <c r="AG136" s="148" t="s">
        <v>233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2" x14ac:dyDescent="0.25">
      <c r="A137" s="155"/>
      <c r="B137" s="156"/>
      <c r="C137" s="192" t="s">
        <v>365</v>
      </c>
      <c r="D137" s="162"/>
      <c r="E137" s="163">
        <v>9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8"/>
      <c r="AA137" s="148"/>
      <c r="AB137" s="148"/>
      <c r="AC137" s="148"/>
      <c r="AD137" s="148"/>
      <c r="AE137" s="148"/>
      <c r="AF137" s="148"/>
      <c r="AG137" s="148" t="s">
        <v>177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5">
      <c r="A138" s="175">
        <v>26</v>
      </c>
      <c r="B138" s="176" t="s">
        <v>366</v>
      </c>
      <c r="C138" s="191" t="s">
        <v>367</v>
      </c>
      <c r="D138" s="177" t="s">
        <v>253</v>
      </c>
      <c r="E138" s="178">
        <v>3</v>
      </c>
      <c r="F138" s="179"/>
      <c r="G138" s="180">
        <f>ROUND(E138*F138,2)</f>
        <v>0</v>
      </c>
      <c r="H138" s="179"/>
      <c r="I138" s="180">
        <f>ROUND(E138*H138,2)</f>
        <v>0</v>
      </c>
      <c r="J138" s="179"/>
      <c r="K138" s="180">
        <f>ROUND(E138*J138,2)</f>
        <v>0</v>
      </c>
      <c r="L138" s="180">
        <v>15</v>
      </c>
      <c r="M138" s="180">
        <f>G138*(1+L138/100)</f>
        <v>0</v>
      </c>
      <c r="N138" s="178">
        <v>0</v>
      </c>
      <c r="O138" s="178">
        <f>ROUND(E138*N138,2)</f>
        <v>0</v>
      </c>
      <c r="P138" s="178">
        <v>0</v>
      </c>
      <c r="Q138" s="178">
        <f>ROUND(E138*P138,2)</f>
        <v>0</v>
      </c>
      <c r="R138" s="180" t="s">
        <v>340</v>
      </c>
      <c r="S138" s="180" t="s">
        <v>231</v>
      </c>
      <c r="T138" s="181" t="s">
        <v>231</v>
      </c>
      <c r="U138" s="158">
        <v>0.13100000000000001</v>
      </c>
      <c r="V138" s="158">
        <f>ROUND(E138*U138,2)</f>
        <v>0.39</v>
      </c>
      <c r="W138" s="158"/>
      <c r="X138" s="158" t="s">
        <v>232</v>
      </c>
      <c r="Y138" s="158" t="s">
        <v>162</v>
      </c>
      <c r="Z138" s="148"/>
      <c r="AA138" s="148"/>
      <c r="AB138" s="148"/>
      <c r="AC138" s="148"/>
      <c r="AD138" s="148"/>
      <c r="AE138" s="148"/>
      <c r="AF138" s="148"/>
      <c r="AG138" s="148" t="s">
        <v>233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5">
      <c r="A139" s="155"/>
      <c r="B139" s="156"/>
      <c r="C139" s="269" t="s">
        <v>368</v>
      </c>
      <c r="D139" s="270"/>
      <c r="E139" s="270"/>
      <c r="F139" s="270"/>
      <c r="G139" s="270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235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5">
      <c r="A140" s="175">
        <v>27</v>
      </c>
      <c r="B140" s="176" t="s">
        <v>369</v>
      </c>
      <c r="C140" s="191" t="s">
        <v>370</v>
      </c>
      <c r="D140" s="177" t="s">
        <v>229</v>
      </c>
      <c r="E140" s="178">
        <v>55.5</v>
      </c>
      <c r="F140" s="179"/>
      <c r="G140" s="180">
        <f>ROUND(E140*F140,2)</f>
        <v>0</v>
      </c>
      <c r="H140" s="179"/>
      <c r="I140" s="180">
        <f>ROUND(E140*H140,2)</f>
        <v>0</v>
      </c>
      <c r="J140" s="179"/>
      <c r="K140" s="180">
        <f>ROUND(E140*J140,2)</f>
        <v>0</v>
      </c>
      <c r="L140" s="180">
        <v>15</v>
      </c>
      <c r="M140" s="180">
        <f>G140*(1+L140/100)</f>
        <v>0</v>
      </c>
      <c r="N140" s="178">
        <v>5.9999999999999995E-4</v>
      </c>
      <c r="O140" s="178">
        <f>ROUND(E140*N140,2)</f>
        <v>0.03</v>
      </c>
      <c r="P140" s="178">
        <v>0</v>
      </c>
      <c r="Q140" s="178">
        <f>ROUND(E140*P140,2)</f>
        <v>0</v>
      </c>
      <c r="R140" s="180"/>
      <c r="S140" s="180" t="s">
        <v>159</v>
      </c>
      <c r="T140" s="181" t="s">
        <v>160</v>
      </c>
      <c r="U140" s="158">
        <v>0.04</v>
      </c>
      <c r="V140" s="158">
        <f>ROUND(E140*U140,2)</f>
        <v>2.2200000000000002</v>
      </c>
      <c r="W140" s="158"/>
      <c r="X140" s="158" t="s">
        <v>232</v>
      </c>
      <c r="Y140" s="158" t="s">
        <v>162</v>
      </c>
      <c r="Z140" s="148"/>
      <c r="AA140" s="148"/>
      <c r="AB140" s="148"/>
      <c r="AC140" s="148"/>
      <c r="AD140" s="148"/>
      <c r="AE140" s="148"/>
      <c r="AF140" s="148"/>
      <c r="AG140" s="148" t="s">
        <v>233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5">
      <c r="A141" s="155"/>
      <c r="B141" s="156"/>
      <c r="C141" s="258" t="s">
        <v>371</v>
      </c>
      <c r="D141" s="259"/>
      <c r="E141" s="259"/>
      <c r="F141" s="259"/>
      <c r="G141" s="259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165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2" x14ac:dyDescent="0.25">
      <c r="A142" s="155"/>
      <c r="B142" s="156"/>
      <c r="C142" s="192" t="s">
        <v>372</v>
      </c>
      <c r="D142" s="162"/>
      <c r="E142" s="163">
        <v>25.5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8"/>
      <c r="AA142" s="148"/>
      <c r="AB142" s="148"/>
      <c r="AC142" s="148"/>
      <c r="AD142" s="148"/>
      <c r="AE142" s="148"/>
      <c r="AF142" s="148"/>
      <c r="AG142" s="148" t="s">
        <v>177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3" x14ac:dyDescent="0.25">
      <c r="A143" s="155"/>
      <c r="B143" s="156"/>
      <c r="C143" s="192" t="s">
        <v>373</v>
      </c>
      <c r="D143" s="162"/>
      <c r="E143" s="163">
        <v>30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8"/>
      <c r="AA143" s="148"/>
      <c r="AB143" s="148"/>
      <c r="AC143" s="148"/>
      <c r="AD143" s="148"/>
      <c r="AE143" s="148"/>
      <c r="AF143" s="148"/>
      <c r="AG143" s="148" t="s">
        <v>177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5">
      <c r="A144" s="183">
        <v>28</v>
      </c>
      <c r="B144" s="184" t="s">
        <v>374</v>
      </c>
      <c r="C144" s="194" t="s">
        <v>375</v>
      </c>
      <c r="D144" s="185" t="s">
        <v>376</v>
      </c>
      <c r="E144" s="186">
        <v>8.5128400000000006</v>
      </c>
      <c r="F144" s="187"/>
      <c r="G144" s="188">
        <f>ROUND(E144*F144,2)</f>
        <v>0</v>
      </c>
      <c r="H144" s="187"/>
      <c r="I144" s="188">
        <f>ROUND(E144*H144,2)</f>
        <v>0</v>
      </c>
      <c r="J144" s="187"/>
      <c r="K144" s="188">
        <f>ROUND(E144*J144,2)</f>
        <v>0</v>
      </c>
      <c r="L144" s="188">
        <v>15</v>
      </c>
      <c r="M144" s="188">
        <f>G144*(1+L144/100)</f>
        <v>0</v>
      </c>
      <c r="N144" s="186">
        <v>0</v>
      </c>
      <c r="O144" s="186">
        <f>ROUND(E144*N144,2)</f>
        <v>0</v>
      </c>
      <c r="P144" s="186">
        <v>0</v>
      </c>
      <c r="Q144" s="186">
        <f>ROUND(E144*P144,2)</f>
        <v>0</v>
      </c>
      <c r="R144" s="188" t="s">
        <v>340</v>
      </c>
      <c r="S144" s="188" t="s">
        <v>231</v>
      </c>
      <c r="T144" s="189" t="s">
        <v>231</v>
      </c>
      <c r="U144" s="158">
        <v>7.35</v>
      </c>
      <c r="V144" s="158">
        <f>ROUND(E144*U144,2)</f>
        <v>62.57</v>
      </c>
      <c r="W144" s="158"/>
      <c r="X144" s="158" t="s">
        <v>232</v>
      </c>
      <c r="Y144" s="158" t="s">
        <v>162</v>
      </c>
      <c r="Z144" s="148"/>
      <c r="AA144" s="148"/>
      <c r="AB144" s="148"/>
      <c r="AC144" s="148"/>
      <c r="AD144" s="148"/>
      <c r="AE144" s="148"/>
      <c r="AF144" s="148"/>
      <c r="AG144" s="148" t="s">
        <v>233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x14ac:dyDescent="0.25">
      <c r="A145" s="165" t="s">
        <v>154</v>
      </c>
      <c r="B145" s="166" t="s">
        <v>87</v>
      </c>
      <c r="C145" s="190" t="s">
        <v>88</v>
      </c>
      <c r="D145" s="167"/>
      <c r="E145" s="168"/>
      <c r="F145" s="169"/>
      <c r="G145" s="169">
        <f>SUMIF(AG146:AG159,"&lt;&gt;NOR",G146:G159)</f>
        <v>0</v>
      </c>
      <c r="H145" s="169"/>
      <c r="I145" s="169">
        <f>SUM(I146:I159)</f>
        <v>0</v>
      </c>
      <c r="J145" s="169"/>
      <c r="K145" s="169">
        <f>SUM(K146:K159)</f>
        <v>0</v>
      </c>
      <c r="L145" s="169"/>
      <c r="M145" s="169">
        <f>SUM(M146:M159)</f>
        <v>0</v>
      </c>
      <c r="N145" s="168"/>
      <c r="O145" s="168">
        <f>SUM(O146:O159)</f>
        <v>0</v>
      </c>
      <c r="P145" s="168"/>
      <c r="Q145" s="168">
        <f>SUM(Q146:Q159)</f>
        <v>0.03</v>
      </c>
      <c r="R145" s="169"/>
      <c r="S145" s="169"/>
      <c r="T145" s="170"/>
      <c r="U145" s="164"/>
      <c r="V145" s="164">
        <f>SUM(V146:V159)</f>
        <v>22.490000000000002</v>
      </c>
      <c r="W145" s="164"/>
      <c r="X145" s="164"/>
      <c r="Y145" s="164"/>
      <c r="AG145" t="s">
        <v>155</v>
      </c>
    </row>
    <row r="146" spans="1:60" outlineLevel="1" x14ac:dyDescent="0.25">
      <c r="A146" s="175">
        <v>29</v>
      </c>
      <c r="B146" s="176" t="s">
        <v>377</v>
      </c>
      <c r="C146" s="191" t="s">
        <v>378</v>
      </c>
      <c r="D146" s="177" t="s">
        <v>229</v>
      </c>
      <c r="E146" s="178">
        <v>313.02</v>
      </c>
      <c r="F146" s="179"/>
      <c r="G146" s="180">
        <f>ROUND(E146*F146,2)</f>
        <v>0</v>
      </c>
      <c r="H146" s="179"/>
      <c r="I146" s="180">
        <f>ROUND(E146*H146,2)</f>
        <v>0</v>
      </c>
      <c r="J146" s="179"/>
      <c r="K146" s="180">
        <f>ROUND(E146*J146,2)</f>
        <v>0</v>
      </c>
      <c r="L146" s="180">
        <v>15</v>
      </c>
      <c r="M146" s="180">
        <f>G146*(1+L146/100)</f>
        <v>0</v>
      </c>
      <c r="N146" s="178">
        <v>0</v>
      </c>
      <c r="O146" s="178">
        <f>ROUND(E146*N146,2)</f>
        <v>0</v>
      </c>
      <c r="P146" s="178">
        <v>0</v>
      </c>
      <c r="Q146" s="178">
        <f>ROUND(E146*P146,2)</f>
        <v>0</v>
      </c>
      <c r="R146" s="180" t="s">
        <v>239</v>
      </c>
      <c r="S146" s="180" t="s">
        <v>231</v>
      </c>
      <c r="T146" s="181" t="s">
        <v>231</v>
      </c>
      <c r="U146" s="158">
        <v>1.4999999999999999E-2</v>
      </c>
      <c r="V146" s="158">
        <f>ROUND(E146*U146,2)</f>
        <v>4.7</v>
      </c>
      <c r="W146" s="158"/>
      <c r="X146" s="158" t="s">
        <v>232</v>
      </c>
      <c r="Y146" s="158" t="s">
        <v>162</v>
      </c>
      <c r="Z146" s="148"/>
      <c r="AA146" s="148"/>
      <c r="AB146" s="148"/>
      <c r="AC146" s="148"/>
      <c r="AD146" s="148"/>
      <c r="AE146" s="148"/>
      <c r="AF146" s="148"/>
      <c r="AG146" s="148" t="s">
        <v>379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ht="20.399999999999999" outlineLevel="2" x14ac:dyDescent="0.25">
      <c r="A147" s="155"/>
      <c r="B147" s="156"/>
      <c r="C147" s="192" t="s">
        <v>380</v>
      </c>
      <c r="D147" s="162"/>
      <c r="E147" s="163">
        <v>313.02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8"/>
      <c r="AA147" s="148"/>
      <c r="AB147" s="148"/>
      <c r="AC147" s="148"/>
      <c r="AD147" s="148"/>
      <c r="AE147" s="148"/>
      <c r="AF147" s="148"/>
      <c r="AG147" s="148" t="s">
        <v>177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5">
      <c r="A148" s="175">
        <v>30</v>
      </c>
      <c r="B148" s="176" t="s">
        <v>381</v>
      </c>
      <c r="C148" s="191" t="s">
        <v>382</v>
      </c>
      <c r="D148" s="177" t="s">
        <v>229</v>
      </c>
      <c r="E148" s="178">
        <v>111.46528000000001</v>
      </c>
      <c r="F148" s="179"/>
      <c r="G148" s="180">
        <f>ROUND(E148*F148,2)</f>
        <v>0</v>
      </c>
      <c r="H148" s="179"/>
      <c r="I148" s="180">
        <f>ROUND(E148*H148,2)</f>
        <v>0</v>
      </c>
      <c r="J148" s="179"/>
      <c r="K148" s="180">
        <f>ROUND(E148*J148,2)</f>
        <v>0</v>
      </c>
      <c r="L148" s="180">
        <v>15</v>
      </c>
      <c r="M148" s="180">
        <f>G148*(1+L148/100)</f>
        <v>0</v>
      </c>
      <c r="N148" s="178">
        <v>1.0000000000000001E-5</v>
      </c>
      <c r="O148" s="178">
        <f>ROUND(E148*N148,2)</f>
        <v>0</v>
      </c>
      <c r="P148" s="178">
        <v>0</v>
      </c>
      <c r="Q148" s="178">
        <f>ROUND(E148*P148,2)</f>
        <v>0</v>
      </c>
      <c r="R148" s="180" t="s">
        <v>239</v>
      </c>
      <c r="S148" s="180" t="s">
        <v>231</v>
      </c>
      <c r="T148" s="181" t="s">
        <v>231</v>
      </c>
      <c r="U148" s="158">
        <v>0.13</v>
      </c>
      <c r="V148" s="158">
        <f>ROUND(E148*U148,2)</f>
        <v>14.49</v>
      </c>
      <c r="W148" s="158"/>
      <c r="X148" s="158" t="s">
        <v>232</v>
      </c>
      <c r="Y148" s="158" t="s">
        <v>162</v>
      </c>
      <c r="Z148" s="148"/>
      <c r="AA148" s="148"/>
      <c r="AB148" s="148"/>
      <c r="AC148" s="148"/>
      <c r="AD148" s="148"/>
      <c r="AE148" s="148"/>
      <c r="AF148" s="148"/>
      <c r="AG148" s="148" t="s">
        <v>233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2" x14ac:dyDescent="0.25">
      <c r="A149" s="155"/>
      <c r="B149" s="156"/>
      <c r="C149" s="192" t="s">
        <v>383</v>
      </c>
      <c r="D149" s="162"/>
      <c r="E149" s="163">
        <v>22.74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8"/>
      <c r="AA149" s="148"/>
      <c r="AB149" s="148"/>
      <c r="AC149" s="148"/>
      <c r="AD149" s="148"/>
      <c r="AE149" s="148"/>
      <c r="AF149" s="148"/>
      <c r="AG149" s="148" t="s">
        <v>177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3" x14ac:dyDescent="0.25">
      <c r="A150" s="155"/>
      <c r="B150" s="156"/>
      <c r="C150" s="192" t="s">
        <v>384</v>
      </c>
      <c r="D150" s="162"/>
      <c r="E150" s="163">
        <v>17.34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8"/>
      <c r="AA150" s="148"/>
      <c r="AB150" s="148"/>
      <c r="AC150" s="148"/>
      <c r="AD150" s="148"/>
      <c r="AE150" s="148"/>
      <c r="AF150" s="148"/>
      <c r="AG150" s="148" t="s">
        <v>177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3" x14ac:dyDescent="0.25">
      <c r="A151" s="155"/>
      <c r="B151" s="156"/>
      <c r="C151" s="192" t="s">
        <v>385</v>
      </c>
      <c r="D151" s="162"/>
      <c r="E151" s="163">
        <v>4.8499999999999996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8"/>
      <c r="AA151" s="148"/>
      <c r="AB151" s="148"/>
      <c r="AC151" s="148"/>
      <c r="AD151" s="148"/>
      <c r="AE151" s="148"/>
      <c r="AF151" s="148"/>
      <c r="AG151" s="148" t="s">
        <v>177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3" x14ac:dyDescent="0.25">
      <c r="A152" s="155"/>
      <c r="B152" s="156"/>
      <c r="C152" s="192" t="s">
        <v>386</v>
      </c>
      <c r="D152" s="162"/>
      <c r="E152" s="163">
        <v>43.7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8"/>
      <c r="AA152" s="148"/>
      <c r="AB152" s="148"/>
      <c r="AC152" s="148"/>
      <c r="AD152" s="148"/>
      <c r="AE152" s="148"/>
      <c r="AF152" s="148"/>
      <c r="AG152" s="148" t="s">
        <v>177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3" x14ac:dyDescent="0.25">
      <c r="A153" s="155"/>
      <c r="B153" s="156"/>
      <c r="C153" s="192" t="s">
        <v>387</v>
      </c>
      <c r="D153" s="162"/>
      <c r="E153" s="163">
        <v>2.76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177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3" x14ac:dyDescent="0.25">
      <c r="A154" s="155"/>
      <c r="B154" s="156"/>
      <c r="C154" s="192" t="s">
        <v>388</v>
      </c>
      <c r="D154" s="162"/>
      <c r="E154" s="163">
        <v>2.58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8"/>
      <c r="AA154" s="148"/>
      <c r="AB154" s="148"/>
      <c r="AC154" s="148"/>
      <c r="AD154" s="148"/>
      <c r="AE154" s="148"/>
      <c r="AF154" s="148"/>
      <c r="AG154" s="148" t="s">
        <v>177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3" x14ac:dyDescent="0.25">
      <c r="A155" s="155"/>
      <c r="B155" s="156"/>
      <c r="C155" s="192" t="s">
        <v>389</v>
      </c>
      <c r="D155" s="162"/>
      <c r="E155" s="163">
        <v>8.01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8"/>
      <c r="AA155" s="148"/>
      <c r="AB155" s="148"/>
      <c r="AC155" s="148"/>
      <c r="AD155" s="148"/>
      <c r="AE155" s="148"/>
      <c r="AF155" s="148"/>
      <c r="AG155" s="148" t="s">
        <v>177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3" x14ac:dyDescent="0.25">
      <c r="A156" s="155"/>
      <c r="B156" s="156"/>
      <c r="C156" s="192" t="s">
        <v>390</v>
      </c>
      <c r="D156" s="162"/>
      <c r="E156" s="163">
        <v>1.83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177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3" x14ac:dyDescent="0.25">
      <c r="A157" s="155"/>
      <c r="B157" s="156"/>
      <c r="C157" s="192" t="s">
        <v>391</v>
      </c>
      <c r="D157" s="162"/>
      <c r="E157" s="163">
        <v>7.65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8"/>
      <c r="AA157" s="148"/>
      <c r="AB157" s="148"/>
      <c r="AC157" s="148"/>
      <c r="AD157" s="148"/>
      <c r="AE157" s="148"/>
      <c r="AF157" s="148"/>
      <c r="AG157" s="148" t="s">
        <v>177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5">
      <c r="A158" s="183">
        <v>31</v>
      </c>
      <c r="B158" s="184" t="s">
        <v>392</v>
      </c>
      <c r="C158" s="194" t="s">
        <v>393</v>
      </c>
      <c r="D158" s="185" t="s">
        <v>229</v>
      </c>
      <c r="E158" s="186">
        <v>30</v>
      </c>
      <c r="F158" s="187"/>
      <c r="G158" s="188">
        <f>ROUND(E158*F158,2)</f>
        <v>0</v>
      </c>
      <c r="H158" s="187"/>
      <c r="I158" s="188">
        <f>ROUND(E158*H158,2)</f>
        <v>0</v>
      </c>
      <c r="J158" s="187"/>
      <c r="K158" s="188">
        <f>ROUND(E158*J158,2)</f>
        <v>0</v>
      </c>
      <c r="L158" s="188">
        <v>15</v>
      </c>
      <c r="M158" s="188">
        <f>G158*(1+L158/100)</f>
        <v>0</v>
      </c>
      <c r="N158" s="186">
        <v>0</v>
      </c>
      <c r="O158" s="186">
        <f>ROUND(E158*N158,2)</f>
        <v>0</v>
      </c>
      <c r="P158" s="186">
        <v>1E-3</v>
      </c>
      <c r="Q158" s="186">
        <f>ROUND(E158*P158,2)</f>
        <v>0.03</v>
      </c>
      <c r="R158" s="188"/>
      <c r="S158" s="188" t="s">
        <v>159</v>
      </c>
      <c r="T158" s="189" t="s">
        <v>160</v>
      </c>
      <c r="U158" s="158">
        <v>0.11</v>
      </c>
      <c r="V158" s="158">
        <f>ROUND(E158*U158,2)</f>
        <v>3.3</v>
      </c>
      <c r="W158" s="158"/>
      <c r="X158" s="158" t="s">
        <v>232</v>
      </c>
      <c r="Y158" s="158" t="s">
        <v>162</v>
      </c>
      <c r="Z158" s="148"/>
      <c r="AA158" s="148"/>
      <c r="AB158" s="148"/>
      <c r="AC158" s="148"/>
      <c r="AD158" s="148"/>
      <c r="AE158" s="148"/>
      <c r="AF158" s="148"/>
      <c r="AG158" s="148" t="s">
        <v>233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5">
      <c r="A159" s="183">
        <v>32</v>
      </c>
      <c r="B159" s="184" t="s">
        <v>394</v>
      </c>
      <c r="C159" s="194" t="s">
        <v>395</v>
      </c>
      <c r="D159" s="185" t="s">
        <v>396</v>
      </c>
      <c r="E159" s="186">
        <v>2</v>
      </c>
      <c r="F159" s="187"/>
      <c r="G159" s="188">
        <f>ROUND(E159*F159,2)</f>
        <v>0</v>
      </c>
      <c r="H159" s="187"/>
      <c r="I159" s="188">
        <f>ROUND(E159*H159,2)</f>
        <v>0</v>
      </c>
      <c r="J159" s="187"/>
      <c r="K159" s="188">
        <f>ROUND(E159*J159,2)</f>
        <v>0</v>
      </c>
      <c r="L159" s="188">
        <v>15</v>
      </c>
      <c r="M159" s="188">
        <f>G159*(1+L159/100)</f>
        <v>0</v>
      </c>
      <c r="N159" s="186">
        <v>0</v>
      </c>
      <c r="O159" s="186">
        <f>ROUND(E159*N159,2)</f>
        <v>0</v>
      </c>
      <c r="P159" s="186">
        <v>0</v>
      </c>
      <c r="Q159" s="186">
        <f>ROUND(E159*P159,2)</f>
        <v>0</v>
      </c>
      <c r="R159" s="188"/>
      <c r="S159" s="188" t="s">
        <v>159</v>
      </c>
      <c r="T159" s="189" t="s">
        <v>160</v>
      </c>
      <c r="U159" s="158">
        <v>0</v>
      </c>
      <c r="V159" s="158">
        <f>ROUND(E159*U159,2)</f>
        <v>0</v>
      </c>
      <c r="W159" s="158"/>
      <c r="X159" s="158" t="s">
        <v>232</v>
      </c>
      <c r="Y159" s="158" t="s">
        <v>162</v>
      </c>
      <c r="Z159" s="148"/>
      <c r="AA159" s="148"/>
      <c r="AB159" s="148"/>
      <c r="AC159" s="148"/>
      <c r="AD159" s="148"/>
      <c r="AE159" s="148"/>
      <c r="AF159" s="148"/>
      <c r="AG159" s="148" t="s">
        <v>233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x14ac:dyDescent="0.25">
      <c r="A160" s="165" t="s">
        <v>154</v>
      </c>
      <c r="B160" s="166" t="s">
        <v>89</v>
      </c>
      <c r="C160" s="190" t="s">
        <v>90</v>
      </c>
      <c r="D160" s="167"/>
      <c r="E160" s="168"/>
      <c r="F160" s="169"/>
      <c r="G160" s="169">
        <f>SUMIF(AG161:AG204,"&lt;&gt;NOR",G161:G204)</f>
        <v>0</v>
      </c>
      <c r="H160" s="169"/>
      <c r="I160" s="169">
        <f>SUM(I161:I204)</f>
        <v>0</v>
      </c>
      <c r="J160" s="169"/>
      <c r="K160" s="169">
        <f>SUM(K161:K204)</f>
        <v>0</v>
      </c>
      <c r="L160" s="169"/>
      <c r="M160" s="169">
        <f>SUM(M161:M204)</f>
        <v>0</v>
      </c>
      <c r="N160" s="168"/>
      <c r="O160" s="168">
        <f>SUM(O161:O204)</f>
        <v>9.9999999999999992E-2</v>
      </c>
      <c r="P160" s="168"/>
      <c r="Q160" s="168">
        <f>SUM(Q161:Q204)</f>
        <v>14.88</v>
      </c>
      <c r="R160" s="169"/>
      <c r="S160" s="169"/>
      <c r="T160" s="170"/>
      <c r="U160" s="164"/>
      <c r="V160" s="164">
        <f>SUM(V161:V204)</f>
        <v>114.27</v>
      </c>
      <c r="W160" s="164"/>
      <c r="X160" s="164"/>
      <c r="Y160" s="164"/>
      <c r="AG160" t="s">
        <v>155</v>
      </c>
    </row>
    <row r="161" spans="1:60" ht="20.399999999999999" outlineLevel="1" x14ac:dyDescent="0.25">
      <c r="A161" s="175">
        <v>33</v>
      </c>
      <c r="B161" s="176" t="s">
        <v>397</v>
      </c>
      <c r="C161" s="191" t="s">
        <v>398</v>
      </c>
      <c r="D161" s="177" t="s">
        <v>322</v>
      </c>
      <c r="E161" s="178">
        <v>0.1</v>
      </c>
      <c r="F161" s="179"/>
      <c r="G161" s="180">
        <f>ROUND(E161*F161,2)</f>
        <v>0</v>
      </c>
      <c r="H161" s="179"/>
      <c r="I161" s="180">
        <f>ROUND(E161*H161,2)</f>
        <v>0</v>
      </c>
      <c r="J161" s="179"/>
      <c r="K161" s="180">
        <f>ROUND(E161*J161,2)</f>
        <v>0</v>
      </c>
      <c r="L161" s="180">
        <v>15</v>
      </c>
      <c r="M161" s="180">
        <f>G161*(1+L161/100)</f>
        <v>0</v>
      </c>
      <c r="N161" s="178">
        <v>0</v>
      </c>
      <c r="O161" s="178">
        <f>ROUND(E161*N161,2)</f>
        <v>0</v>
      </c>
      <c r="P161" s="178">
        <v>2.2000000000000002</v>
      </c>
      <c r="Q161" s="178">
        <f>ROUND(E161*P161,2)</f>
        <v>0.22</v>
      </c>
      <c r="R161" s="180" t="s">
        <v>399</v>
      </c>
      <c r="S161" s="180" t="s">
        <v>231</v>
      </c>
      <c r="T161" s="181" t="s">
        <v>231</v>
      </c>
      <c r="U161" s="158">
        <v>14.85</v>
      </c>
      <c r="V161" s="158">
        <f>ROUND(E161*U161,2)</f>
        <v>1.49</v>
      </c>
      <c r="W161" s="158"/>
      <c r="X161" s="158" t="s">
        <v>232</v>
      </c>
      <c r="Y161" s="158" t="s">
        <v>162</v>
      </c>
      <c r="Z161" s="148"/>
      <c r="AA161" s="148"/>
      <c r="AB161" s="148"/>
      <c r="AC161" s="148"/>
      <c r="AD161" s="148"/>
      <c r="AE161" s="148"/>
      <c r="AF161" s="148"/>
      <c r="AG161" s="148" t="s">
        <v>233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2" x14ac:dyDescent="0.25">
      <c r="A162" s="155"/>
      <c r="B162" s="156"/>
      <c r="C162" s="192" t="s">
        <v>400</v>
      </c>
      <c r="D162" s="162"/>
      <c r="E162" s="163">
        <v>0.1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8"/>
      <c r="AA162" s="148"/>
      <c r="AB162" s="148"/>
      <c r="AC162" s="148"/>
      <c r="AD162" s="148"/>
      <c r="AE162" s="148"/>
      <c r="AF162" s="148"/>
      <c r="AG162" s="148" t="s">
        <v>177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ht="20.399999999999999" outlineLevel="1" x14ac:dyDescent="0.25">
      <c r="A163" s="175">
        <v>34</v>
      </c>
      <c r="B163" s="176" t="s">
        <v>401</v>
      </c>
      <c r="C163" s="191" t="s">
        <v>402</v>
      </c>
      <c r="D163" s="177" t="s">
        <v>229</v>
      </c>
      <c r="E163" s="178">
        <v>0.1</v>
      </c>
      <c r="F163" s="179"/>
      <c r="G163" s="180">
        <f>ROUND(E163*F163,2)</f>
        <v>0</v>
      </c>
      <c r="H163" s="179"/>
      <c r="I163" s="180">
        <f>ROUND(E163*H163,2)</f>
        <v>0</v>
      </c>
      <c r="J163" s="179"/>
      <c r="K163" s="180">
        <f>ROUND(E163*J163,2)</f>
        <v>0</v>
      </c>
      <c r="L163" s="180">
        <v>15</v>
      </c>
      <c r="M163" s="180">
        <f>G163*(1+L163/100)</f>
        <v>0</v>
      </c>
      <c r="N163" s="178">
        <v>0</v>
      </c>
      <c r="O163" s="178">
        <f>ROUND(E163*N163,2)</f>
        <v>0</v>
      </c>
      <c r="P163" s="178">
        <v>1.26E-2</v>
      </c>
      <c r="Q163" s="178">
        <f>ROUND(E163*P163,2)</f>
        <v>0</v>
      </c>
      <c r="R163" s="180" t="s">
        <v>399</v>
      </c>
      <c r="S163" s="180" t="s">
        <v>231</v>
      </c>
      <c r="T163" s="181" t="s">
        <v>231</v>
      </c>
      <c r="U163" s="158">
        <v>0.33</v>
      </c>
      <c r="V163" s="158">
        <f>ROUND(E163*U163,2)</f>
        <v>0.03</v>
      </c>
      <c r="W163" s="158"/>
      <c r="X163" s="158" t="s">
        <v>232</v>
      </c>
      <c r="Y163" s="158" t="s">
        <v>162</v>
      </c>
      <c r="Z163" s="148"/>
      <c r="AA163" s="148"/>
      <c r="AB163" s="148"/>
      <c r="AC163" s="148"/>
      <c r="AD163" s="148"/>
      <c r="AE163" s="148"/>
      <c r="AF163" s="148"/>
      <c r="AG163" s="148" t="s">
        <v>233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2" x14ac:dyDescent="0.25">
      <c r="A164" s="155"/>
      <c r="B164" s="156"/>
      <c r="C164" s="192" t="s">
        <v>400</v>
      </c>
      <c r="D164" s="162"/>
      <c r="E164" s="163">
        <v>0.1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8"/>
      <c r="AA164" s="148"/>
      <c r="AB164" s="148"/>
      <c r="AC164" s="148"/>
      <c r="AD164" s="148"/>
      <c r="AE164" s="148"/>
      <c r="AF164" s="148"/>
      <c r="AG164" s="148" t="s">
        <v>177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ht="20.399999999999999" outlineLevel="1" x14ac:dyDescent="0.25">
      <c r="A165" s="175">
        <v>35</v>
      </c>
      <c r="B165" s="176" t="s">
        <v>403</v>
      </c>
      <c r="C165" s="191" t="s">
        <v>404</v>
      </c>
      <c r="D165" s="177" t="s">
        <v>322</v>
      </c>
      <c r="E165" s="178">
        <v>0.29599999999999999</v>
      </c>
      <c r="F165" s="179"/>
      <c r="G165" s="180">
        <f>ROUND(E165*F165,2)</f>
        <v>0</v>
      </c>
      <c r="H165" s="179"/>
      <c r="I165" s="180">
        <f>ROUND(E165*H165,2)</f>
        <v>0</v>
      </c>
      <c r="J165" s="179"/>
      <c r="K165" s="180">
        <f>ROUND(E165*J165,2)</f>
        <v>0</v>
      </c>
      <c r="L165" s="180">
        <v>15</v>
      </c>
      <c r="M165" s="180">
        <f>G165*(1+L165/100)</f>
        <v>0</v>
      </c>
      <c r="N165" s="178">
        <v>0</v>
      </c>
      <c r="O165" s="178">
        <f>ROUND(E165*N165,2)</f>
        <v>0</v>
      </c>
      <c r="P165" s="178">
        <v>2.2000000000000002</v>
      </c>
      <c r="Q165" s="178">
        <f>ROUND(E165*P165,2)</f>
        <v>0.65</v>
      </c>
      <c r="R165" s="180" t="s">
        <v>399</v>
      </c>
      <c r="S165" s="180" t="s">
        <v>231</v>
      </c>
      <c r="T165" s="181" t="s">
        <v>231</v>
      </c>
      <c r="U165" s="158">
        <v>10.88</v>
      </c>
      <c r="V165" s="158">
        <f>ROUND(E165*U165,2)</f>
        <v>3.22</v>
      </c>
      <c r="W165" s="158"/>
      <c r="X165" s="158" t="s">
        <v>232</v>
      </c>
      <c r="Y165" s="158" t="s">
        <v>162</v>
      </c>
      <c r="Z165" s="148"/>
      <c r="AA165" s="148"/>
      <c r="AB165" s="148"/>
      <c r="AC165" s="148"/>
      <c r="AD165" s="148"/>
      <c r="AE165" s="148"/>
      <c r="AF165" s="148"/>
      <c r="AG165" s="148" t="s">
        <v>233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2" x14ac:dyDescent="0.25">
      <c r="A166" s="155"/>
      <c r="B166" s="156"/>
      <c r="C166" s="192" t="s">
        <v>405</v>
      </c>
      <c r="D166" s="162"/>
      <c r="E166" s="163">
        <v>0.3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8"/>
      <c r="AA166" s="148"/>
      <c r="AB166" s="148"/>
      <c r="AC166" s="148"/>
      <c r="AD166" s="148"/>
      <c r="AE166" s="148"/>
      <c r="AF166" s="148"/>
      <c r="AG166" s="148" t="s">
        <v>177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ht="20.399999999999999" outlineLevel="1" x14ac:dyDescent="0.25">
      <c r="A167" s="175">
        <v>36</v>
      </c>
      <c r="B167" s="176" t="s">
        <v>406</v>
      </c>
      <c r="C167" s="191" t="s">
        <v>407</v>
      </c>
      <c r="D167" s="177" t="s">
        <v>229</v>
      </c>
      <c r="E167" s="178">
        <v>5.86</v>
      </c>
      <c r="F167" s="179"/>
      <c r="G167" s="180">
        <f>ROUND(E167*F167,2)</f>
        <v>0</v>
      </c>
      <c r="H167" s="179"/>
      <c r="I167" s="180">
        <f>ROUND(E167*H167,2)</f>
        <v>0</v>
      </c>
      <c r="J167" s="179"/>
      <c r="K167" s="180">
        <f>ROUND(E167*J167,2)</f>
        <v>0</v>
      </c>
      <c r="L167" s="180">
        <v>15</v>
      </c>
      <c r="M167" s="180">
        <f>G167*(1+L167/100)</f>
        <v>0</v>
      </c>
      <c r="N167" s="178">
        <v>0</v>
      </c>
      <c r="O167" s="178">
        <f>ROUND(E167*N167,2)</f>
        <v>0</v>
      </c>
      <c r="P167" s="178">
        <v>2.5510000000000001E-2</v>
      </c>
      <c r="Q167" s="178">
        <f>ROUND(E167*P167,2)</f>
        <v>0.15</v>
      </c>
      <c r="R167" s="180" t="s">
        <v>399</v>
      </c>
      <c r="S167" s="180" t="s">
        <v>231</v>
      </c>
      <c r="T167" s="181" t="s">
        <v>231</v>
      </c>
      <c r="U167" s="158">
        <v>0.11550000000000001</v>
      </c>
      <c r="V167" s="158">
        <f>ROUND(E167*U167,2)</f>
        <v>0.68</v>
      </c>
      <c r="W167" s="158"/>
      <c r="X167" s="158" t="s">
        <v>232</v>
      </c>
      <c r="Y167" s="158" t="s">
        <v>162</v>
      </c>
      <c r="Z167" s="148"/>
      <c r="AA167" s="148"/>
      <c r="AB167" s="148"/>
      <c r="AC167" s="148"/>
      <c r="AD167" s="148"/>
      <c r="AE167" s="148"/>
      <c r="AF167" s="148"/>
      <c r="AG167" s="148" t="s">
        <v>233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 x14ac:dyDescent="0.25">
      <c r="A168" s="155"/>
      <c r="B168" s="156"/>
      <c r="C168" s="192" t="s">
        <v>408</v>
      </c>
      <c r="D168" s="162"/>
      <c r="E168" s="163">
        <v>5.86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177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5">
      <c r="A169" s="175">
        <v>37</v>
      </c>
      <c r="B169" s="176" t="s">
        <v>409</v>
      </c>
      <c r="C169" s="191" t="s">
        <v>410</v>
      </c>
      <c r="D169" s="177" t="s">
        <v>229</v>
      </c>
      <c r="E169" s="178">
        <v>5.86</v>
      </c>
      <c r="F169" s="179"/>
      <c r="G169" s="180">
        <f>ROUND(E169*F169,2)</f>
        <v>0</v>
      </c>
      <c r="H169" s="179"/>
      <c r="I169" s="180">
        <f>ROUND(E169*H169,2)</f>
        <v>0</v>
      </c>
      <c r="J169" s="179"/>
      <c r="K169" s="180">
        <f>ROUND(E169*J169,2)</f>
        <v>0</v>
      </c>
      <c r="L169" s="180">
        <v>15</v>
      </c>
      <c r="M169" s="180">
        <f>G169*(1+L169/100)</f>
        <v>0</v>
      </c>
      <c r="N169" s="178">
        <v>0</v>
      </c>
      <c r="O169" s="178">
        <f>ROUND(E169*N169,2)</f>
        <v>0</v>
      </c>
      <c r="P169" s="178">
        <v>0.02</v>
      </c>
      <c r="Q169" s="178">
        <f>ROUND(E169*P169,2)</f>
        <v>0.12</v>
      </c>
      <c r="R169" s="180" t="s">
        <v>399</v>
      </c>
      <c r="S169" s="180" t="s">
        <v>231</v>
      </c>
      <c r="T169" s="181" t="s">
        <v>231</v>
      </c>
      <c r="U169" s="158">
        <v>0.23</v>
      </c>
      <c r="V169" s="158">
        <f>ROUND(E169*U169,2)</f>
        <v>1.35</v>
      </c>
      <c r="W169" s="158"/>
      <c r="X169" s="158" t="s">
        <v>232</v>
      </c>
      <c r="Y169" s="158" t="s">
        <v>162</v>
      </c>
      <c r="Z169" s="148"/>
      <c r="AA169" s="148"/>
      <c r="AB169" s="148"/>
      <c r="AC169" s="148"/>
      <c r="AD169" s="148"/>
      <c r="AE169" s="148"/>
      <c r="AF169" s="148"/>
      <c r="AG169" s="148" t="s">
        <v>233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2" x14ac:dyDescent="0.25">
      <c r="A170" s="155"/>
      <c r="B170" s="156"/>
      <c r="C170" s="269" t="s">
        <v>411</v>
      </c>
      <c r="D170" s="270"/>
      <c r="E170" s="270"/>
      <c r="F170" s="270"/>
      <c r="G170" s="270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8"/>
      <c r="AA170" s="148"/>
      <c r="AB170" s="148"/>
      <c r="AC170" s="148"/>
      <c r="AD170" s="148"/>
      <c r="AE170" s="148"/>
      <c r="AF170" s="148"/>
      <c r="AG170" s="148" t="s">
        <v>235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2" x14ac:dyDescent="0.25">
      <c r="A171" s="155"/>
      <c r="B171" s="156"/>
      <c r="C171" s="192" t="s">
        <v>412</v>
      </c>
      <c r="D171" s="162"/>
      <c r="E171" s="163">
        <v>2.96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177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3" x14ac:dyDescent="0.25">
      <c r="A172" s="155"/>
      <c r="B172" s="156"/>
      <c r="C172" s="192" t="s">
        <v>413</v>
      </c>
      <c r="D172" s="162"/>
      <c r="E172" s="163">
        <v>0.9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8"/>
      <c r="AA172" s="148"/>
      <c r="AB172" s="148"/>
      <c r="AC172" s="148"/>
      <c r="AD172" s="148"/>
      <c r="AE172" s="148"/>
      <c r="AF172" s="148"/>
      <c r="AG172" s="148" t="s">
        <v>177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3" x14ac:dyDescent="0.25">
      <c r="A173" s="155"/>
      <c r="B173" s="156"/>
      <c r="C173" s="192" t="s">
        <v>414</v>
      </c>
      <c r="D173" s="162"/>
      <c r="E173" s="163">
        <v>2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8"/>
      <c r="AA173" s="148"/>
      <c r="AB173" s="148"/>
      <c r="AC173" s="148"/>
      <c r="AD173" s="148"/>
      <c r="AE173" s="148"/>
      <c r="AF173" s="148"/>
      <c r="AG173" s="148" t="s">
        <v>177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5">
      <c r="A174" s="175">
        <v>38</v>
      </c>
      <c r="B174" s="176" t="s">
        <v>415</v>
      </c>
      <c r="C174" s="191" t="s">
        <v>416</v>
      </c>
      <c r="D174" s="177" t="s">
        <v>229</v>
      </c>
      <c r="E174" s="178">
        <v>6.125</v>
      </c>
      <c r="F174" s="179"/>
      <c r="G174" s="180">
        <f>ROUND(E174*F174,2)</f>
        <v>0</v>
      </c>
      <c r="H174" s="179"/>
      <c r="I174" s="180">
        <f>ROUND(E174*H174,2)</f>
        <v>0</v>
      </c>
      <c r="J174" s="179"/>
      <c r="K174" s="180">
        <f>ROUND(E174*J174,2)</f>
        <v>0</v>
      </c>
      <c r="L174" s="180">
        <v>15</v>
      </c>
      <c r="M174" s="180">
        <f>G174*(1+L174/100)</f>
        <v>0</v>
      </c>
      <c r="N174" s="178">
        <v>0</v>
      </c>
      <c r="O174" s="178">
        <f>ROUND(E174*N174,2)</f>
        <v>0</v>
      </c>
      <c r="P174" s="178">
        <v>6.6000000000000003E-2</v>
      </c>
      <c r="Q174" s="178">
        <f>ROUND(E174*P174,2)</f>
        <v>0.4</v>
      </c>
      <c r="R174" s="180" t="s">
        <v>399</v>
      </c>
      <c r="S174" s="180" t="s">
        <v>231</v>
      </c>
      <c r="T174" s="181" t="s">
        <v>231</v>
      </c>
      <c r="U174" s="158">
        <v>2.3519999999999999</v>
      </c>
      <c r="V174" s="158">
        <f>ROUND(E174*U174,2)</f>
        <v>14.41</v>
      </c>
      <c r="W174" s="158"/>
      <c r="X174" s="158" t="s">
        <v>232</v>
      </c>
      <c r="Y174" s="158" t="s">
        <v>162</v>
      </c>
      <c r="Z174" s="148"/>
      <c r="AA174" s="148"/>
      <c r="AB174" s="148"/>
      <c r="AC174" s="148"/>
      <c r="AD174" s="148"/>
      <c r="AE174" s="148"/>
      <c r="AF174" s="148"/>
      <c r="AG174" s="148" t="s">
        <v>233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2" x14ac:dyDescent="0.25">
      <c r="A175" s="155"/>
      <c r="B175" s="156"/>
      <c r="C175" s="269" t="s">
        <v>417</v>
      </c>
      <c r="D175" s="270"/>
      <c r="E175" s="270"/>
      <c r="F175" s="270"/>
      <c r="G175" s="270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8"/>
      <c r="AA175" s="148"/>
      <c r="AB175" s="148"/>
      <c r="AC175" s="148"/>
      <c r="AD175" s="148"/>
      <c r="AE175" s="148"/>
      <c r="AF175" s="148"/>
      <c r="AG175" s="148" t="s">
        <v>235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2" x14ac:dyDescent="0.25">
      <c r="A176" s="155"/>
      <c r="B176" s="156"/>
      <c r="C176" s="192" t="s">
        <v>418</v>
      </c>
      <c r="D176" s="162"/>
      <c r="E176" s="163">
        <v>6.13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8"/>
      <c r="AA176" s="148"/>
      <c r="AB176" s="148"/>
      <c r="AC176" s="148"/>
      <c r="AD176" s="148"/>
      <c r="AE176" s="148"/>
      <c r="AF176" s="148"/>
      <c r="AG176" s="148" t="s">
        <v>177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5">
      <c r="A177" s="175">
        <v>39</v>
      </c>
      <c r="B177" s="176" t="s">
        <v>419</v>
      </c>
      <c r="C177" s="191" t="s">
        <v>420</v>
      </c>
      <c r="D177" s="177" t="s">
        <v>229</v>
      </c>
      <c r="E177" s="178">
        <v>2.76</v>
      </c>
      <c r="F177" s="179"/>
      <c r="G177" s="180">
        <f>ROUND(E177*F177,2)</f>
        <v>0</v>
      </c>
      <c r="H177" s="179"/>
      <c r="I177" s="180">
        <f>ROUND(E177*H177,2)</f>
        <v>0</v>
      </c>
      <c r="J177" s="179"/>
      <c r="K177" s="180">
        <f>ROUND(E177*J177,2)</f>
        <v>0</v>
      </c>
      <c r="L177" s="180">
        <v>15</v>
      </c>
      <c r="M177" s="180">
        <f>G177*(1+L177/100)</f>
        <v>0</v>
      </c>
      <c r="N177" s="178">
        <v>2.1900000000000001E-3</v>
      </c>
      <c r="O177" s="178">
        <f>ROUND(E177*N177,2)</f>
        <v>0.01</v>
      </c>
      <c r="P177" s="178">
        <v>7.4999999999999997E-2</v>
      </c>
      <c r="Q177" s="178">
        <f>ROUND(E177*P177,2)</f>
        <v>0.21</v>
      </c>
      <c r="R177" s="180" t="s">
        <v>399</v>
      </c>
      <c r="S177" s="180" t="s">
        <v>231</v>
      </c>
      <c r="T177" s="181" t="s">
        <v>231</v>
      </c>
      <c r="U177" s="158">
        <v>0.95499999999999996</v>
      </c>
      <c r="V177" s="158">
        <f>ROUND(E177*U177,2)</f>
        <v>2.64</v>
      </c>
      <c r="W177" s="158"/>
      <c r="X177" s="158" t="s">
        <v>232</v>
      </c>
      <c r="Y177" s="158" t="s">
        <v>162</v>
      </c>
      <c r="Z177" s="148"/>
      <c r="AA177" s="148"/>
      <c r="AB177" s="148"/>
      <c r="AC177" s="148"/>
      <c r="AD177" s="148"/>
      <c r="AE177" s="148"/>
      <c r="AF177" s="148"/>
      <c r="AG177" s="148" t="s">
        <v>233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2" x14ac:dyDescent="0.25">
      <c r="A178" s="155"/>
      <c r="B178" s="156"/>
      <c r="C178" s="269" t="s">
        <v>421</v>
      </c>
      <c r="D178" s="270"/>
      <c r="E178" s="270"/>
      <c r="F178" s="270"/>
      <c r="G178" s="270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235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2" x14ac:dyDescent="0.25">
      <c r="A179" s="155"/>
      <c r="B179" s="156"/>
      <c r="C179" s="192" t="s">
        <v>422</v>
      </c>
      <c r="D179" s="162"/>
      <c r="E179" s="163">
        <v>2.76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8"/>
      <c r="AA179" s="148"/>
      <c r="AB179" s="148"/>
      <c r="AC179" s="148"/>
      <c r="AD179" s="148"/>
      <c r="AE179" s="148"/>
      <c r="AF179" s="148"/>
      <c r="AG179" s="148" t="s">
        <v>177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ht="20.399999999999999" outlineLevel="1" x14ac:dyDescent="0.25">
      <c r="A180" s="175">
        <v>40</v>
      </c>
      <c r="B180" s="176" t="s">
        <v>423</v>
      </c>
      <c r="C180" s="191" t="s">
        <v>424</v>
      </c>
      <c r="D180" s="177" t="s">
        <v>229</v>
      </c>
      <c r="E180" s="178">
        <v>5.7575000000000003</v>
      </c>
      <c r="F180" s="179"/>
      <c r="G180" s="180">
        <f>ROUND(E180*F180,2)</f>
        <v>0</v>
      </c>
      <c r="H180" s="179"/>
      <c r="I180" s="180">
        <f>ROUND(E180*H180,2)</f>
        <v>0</v>
      </c>
      <c r="J180" s="179"/>
      <c r="K180" s="180">
        <f>ROUND(E180*J180,2)</f>
        <v>0</v>
      </c>
      <c r="L180" s="180">
        <v>15</v>
      </c>
      <c r="M180" s="180">
        <f>G180*(1+L180/100)</f>
        <v>0</v>
      </c>
      <c r="N180" s="178">
        <v>5.5999999999999995E-4</v>
      </c>
      <c r="O180" s="178">
        <f>ROUND(E180*N180,2)</f>
        <v>0</v>
      </c>
      <c r="P180" s="178">
        <v>6.6000000000000003E-2</v>
      </c>
      <c r="Q180" s="178">
        <f>ROUND(E180*P180,2)</f>
        <v>0.38</v>
      </c>
      <c r="R180" s="180" t="s">
        <v>399</v>
      </c>
      <c r="S180" s="180" t="s">
        <v>231</v>
      </c>
      <c r="T180" s="181" t="s">
        <v>231</v>
      </c>
      <c r="U180" s="158">
        <v>0.34699999999999998</v>
      </c>
      <c r="V180" s="158">
        <f>ROUND(E180*U180,2)</f>
        <v>2</v>
      </c>
      <c r="W180" s="158"/>
      <c r="X180" s="158" t="s">
        <v>232</v>
      </c>
      <c r="Y180" s="158" t="s">
        <v>162</v>
      </c>
      <c r="Z180" s="148"/>
      <c r="AA180" s="148"/>
      <c r="AB180" s="148"/>
      <c r="AC180" s="148"/>
      <c r="AD180" s="148"/>
      <c r="AE180" s="148"/>
      <c r="AF180" s="148"/>
      <c r="AG180" s="148" t="s">
        <v>233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2" x14ac:dyDescent="0.25">
      <c r="A181" s="155"/>
      <c r="B181" s="156"/>
      <c r="C181" s="192" t="s">
        <v>425</v>
      </c>
      <c r="D181" s="162"/>
      <c r="E181" s="163">
        <v>5.76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8"/>
      <c r="AA181" s="148"/>
      <c r="AB181" s="148"/>
      <c r="AC181" s="148"/>
      <c r="AD181" s="148"/>
      <c r="AE181" s="148"/>
      <c r="AF181" s="148"/>
      <c r="AG181" s="148" t="s">
        <v>177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ht="30.6" outlineLevel="1" x14ac:dyDescent="0.25">
      <c r="A182" s="175">
        <v>41</v>
      </c>
      <c r="B182" s="176" t="s">
        <v>426</v>
      </c>
      <c r="C182" s="191" t="s">
        <v>427</v>
      </c>
      <c r="D182" s="177" t="s">
        <v>229</v>
      </c>
      <c r="E182" s="178">
        <v>81.16</v>
      </c>
      <c r="F182" s="179"/>
      <c r="G182" s="180">
        <f>ROUND(E182*F182,2)</f>
        <v>0</v>
      </c>
      <c r="H182" s="179"/>
      <c r="I182" s="180">
        <f>ROUND(E182*H182,2)</f>
        <v>0</v>
      </c>
      <c r="J182" s="179"/>
      <c r="K182" s="180">
        <f>ROUND(E182*J182,2)</f>
        <v>0</v>
      </c>
      <c r="L182" s="180">
        <v>15</v>
      </c>
      <c r="M182" s="180">
        <f>G182*(1+L182/100)</f>
        <v>0</v>
      </c>
      <c r="N182" s="178">
        <v>4.8999999999999998E-4</v>
      </c>
      <c r="O182" s="178">
        <f>ROUND(E182*N182,2)</f>
        <v>0.04</v>
      </c>
      <c r="P182" s="178">
        <v>1.9E-2</v>
      </c>
      <c r="Q182" s="178">
        <f>ROUND(E182*P182,2)</f>
        <v>1.54</v>
      </c>
      <c r="R182" s="180" t="s">
        <v>399</v>
      </c>
      <c r="S182" s="180" t="s">
        <v>231</v>
      </c>
      <c r="T182" s="181" t="s">
        <v>231</v>
      </c>
      <c r="U182" s="158">
        <v>0.33900000000000002</v>
      </c>
      <c r="V182" s="158">
        <f>ROUND(E182*U182,2)</f>
        <v>27.51</v>
      </c>
      <c r="W182" s="158"/>
      <c r="X182" s="158" t="s">
        <v>232</v>
      </c>
      <c r="Y182" s="158" t="s">
        <v>162</v>
      </c>
      <c r="Z182" s="148"/>
      <c r="AA182" s="148"/>
      <c r="AB182" s="148"/>
      <c r="AC182" s="148"/>
      <c r="AD182" s="148"/>
      <c r="AE182" s="148"/>
      <c r="AF182" s="148"/>
      <c r="AG182" s="148" t="s">
        <v>233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2" x14ac:dyDescent="0.25">
      <c r="A183" s="155"/>
      <c r="B183" s="156"/>
      <c r="C183" s="192" t="s">
        <v>428</v>
      </c>
      <c r="D183" s="162"/>
      <c r="E183" s="163">
        <v>81.16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177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5">
      <c r="A184" s="175">
        <v>42</v>
      </c>
      <c r="B184" s="176" t="s">
        <v>429</v>
      </c>
      <c r="C184" s="191" t="s">
        <v>430</v>
      </c>
      <c r="D184" s="177" t="s">
        <v>396</v>
      </c>
      <c r="E184" s="178">
        <v>144</v>
      </c>
      <c r="F184" s="179"/>
      <c r="G184" s="180">
        <f>ROUND(E184*F184,2)</f>
        <v>0</v>
      </c>
      <c r="H184" s="179"/>
      <c r="I184" s="180">
        <f>ROUND(E184*H184,2)</f>
        <v>0</v>
      </c>
      <c r="J184" s="179"/>
      <c r="K184" s="180">
        <f>ROUND(E184*J184,2)</f>
        <v>0</v>
      </c>
      <c r="L184" s="180">
        <v>15</v>
      </c>
      <c r="M184" s="180">
        <f>G184*(1+L184/100)</f>
        <v>0</v>
      </c>
      <c r="N184" s="178">
        <v>0</v>
      </c>
      <c r="O184" s="178">
        <f>ROUND(E184*N184,2)</f>
        <v>0</v>
      </c>
      <c r="P184" s="178">
        <v>0</v>
      </c>
      <c r="Q184" s="178">
        <f>ROUND(E184*P184,2)</f>
        <v>0</v>
      </c>
      <c r="R184" s="180" t="s">
        <v>399</v>
      </c>
      <c r="S184" s="180" t="s">
        <v>231</v>
      </c>
      <c r="T184" s="181" t="s">
        <v>231</v>
      </c>
      <c r="U184" s="158">
        <v>0.03</v>
      </c>
      <c r="V184" s="158">
        <f>ROUND(E184*U184,2)</f>
        <v>4.32</v>
      </c>
      <c r="W184" s="158"/>
      <c r="X184" s="158" t="s">
        <v>232</v>
      </c>
      <c r="Y184" s="158" t="s">
        <v>162</v>
      </c>
      <c r="Z184" s="148"/>
      <c r="AA184" s="148"/>
      <c r="AB184" s="148"/>
      <c r="AC184" s="148"/>
      <c r="AD184" s="148"/>
      <c r="AE184" s="148"/>
      <c r="AF184" s="148"/>
      <c r="AG184" s="148" t="s">
        <v>233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2" x14ac:dyDescent="0.25">
      <c r="A185" s="155"/>
      <c r="B185" s="156"/>
      <c r="C185" s="269" t="s">
        <v>431</v>
      </c>
      <c r="D185" s="270"/>
      <c r="E185" s="270"/>
      <c r="F185" s="270"/>
      <c r="G185" s="270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8"/>
      <c r="AA185" s="148"/>
      <c r="AB185" s="148"/>
      <c r="AC185" s="148"/>
      <c r="AD185" s="148"/>
      <c r="AE185" s="148"/>
      <c r="AF185" s="148"/>
      <c r="AG185" s="148" t="s">
        <v>235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2" x14ac:dyDescent="0.25">
      <c r="A186" s="155"/>
      <c r="B186" s="156"/>
      <c r="C186" s="192" t="s">
        <v>432</v>
      </c>
      <c r="D186" s="162"/>
      <c r="E186" s="163">
        <v>144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8"/>
      <c r="AA186" s="148"/>
      <c r="AB186" s="148"/>
      <c r="AC186" s="148"/>
      <c r="AD186" s="148"/>
      <c r="AE186" s="148"/>
      <c r="AF186" s="148"/>
      <c r="AG186" s="148" t="s">
        <v>177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5">
      <c r="A187" s="175">
        <v>43</v>
      </c>
      <c r="B187" s="176" t="s">
        <v>433</v>
      </c>
      <c r="C187" s="191" t="s">
        <v>434</v>
      </c>
      <c r="D187" s="177" t="s">
        <v>229</v>
      </c>
      <c r="E187" s="178">
        <v>4.4160000000000004</v>
      </c>
      <c r="F187" s="179"/>
      <c r="G187" s="180">
        <f>ROUND(E187*F187,2)</f>
        <v>0</v>
      </c>
      <c r="H187" s="179"/>
      <c r="I187" s="180">
        <f>ROUND(E187*H187,2)</f>
        <v>0</v>
      </c>
      <c r="J187" s="179"/>
      <c r="K187" s="180">
        <f>ROUND(E187*J187,2)</f>
        <v>0</v>
      </c>
      <c r="L187" s="180">
        <v>15</v>
      </c>
      <c r="M187" s="180">
        <f>G187*(1+L187/100)</f>
        <v>0</v>
      </c>
      <c r="N187" s="178">
        <v>1E-3</v>
      </c>
      <c r="O187" s="178">
        <f>ROUND(E187*N187,2)</f>
        <v>0</v>
      </c>
      <c r="P187" s="178">
        <v>6.2E-2</v>
      </c>
      <c r="Q187" s="178">
        <f>ROUND(E187*P187,2)</f>
        <v>0.27</v>
      </c>
      <c r="R187" s="180" t="s">
        <v>399</v>
      </c>
      <c r="S187" s="180" t="s">
        <v>231</v>
      </c>
      <c r="T187" s="181" t="s">
        <v>231</v>
      </c>
      <c r="U187" s="158">
        <v>0.61199999999999999</v>
      </c>
      <c r="V187" s="158">
        <f>ROUND(E187*U187,2)</f>
        <v>2.7</v>
      </c>
      <c r="W187" s="158"/>
      <c r="X187" s="158" t="s">
        <v>232</v>
      </c>
      <c r="Y187" s="158" t="s">
        <v>162</v>
      </c>
      <c r="Z187" s="148"/>
      <c r="AA187" s="148"/>
      <c r="AB187" s="148"/>
      <c r="AC187" s="148"/>
      <c r="AD187" s="148"/>
      <c r="AE187" s="148"/>
      <c r="AF187" s="148"/>
      <c r="AG187" s="148" t="s">
        <v>233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2" x14ac:dyDescent="0.25">
      <c r="A188" s="155"/>
      <c r="B188" s="156"/>
      <c r="C188" s="269" t="s">
        <v>421</v>
      </c>
      <c r="D188" s="270"/>
      <c r="E188" s="270"/>
      <c r="F188" s="270"/>
      <c r="G188" s="270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8"/>
      <c r="AA188" s="148"/>
      <c r="AB188" s="148"/>
      <c r="AC188" s="148"/>
      <c r="AD188" s="148"/>
      <c r="AE188" s="148"/>
      <c r="AF188" s="148"/>
      <c r="AG188" s="148" t="s">
        <v>235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2" x14ac:dyDescent="0.25">
      <c r="A189" s="155"/>
      <c r="B189" s="156"/>
      <c r="C189" s="192" t="s">
        <v>435</v>
      </c>
      <c r="D189" s="162"/>
      <c r="E189" s="163">
        <v>4.42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8"/>
      <c r="AA189" s="148"/>
      <c r="AB189" s="148"/>
      <c r="AC189" s="148"/>
      <c r="AD189" s="148"/>
      <c r="AE189" s="148"/>
      <c r="AF189" s="148"/>
      <c r="AG189" s="148" t="s">
        <v>177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5">
      <c r="A190" s="175">
        <v>44</v>
      </c>
      <c r="B190" s="176" t="s">
        <v>436</v>
      </c>
      <c r="C190" s="191" t="s">
        <v>437</v>
      </c>
      <c r="D190" s="177" t="s">
        <v>229</v>
      </c>
      <c r="E190" s="178">
        <v>48.2</v>
      </c>
      <c r="F190" s="179"/>
      <c r="G190" s="180">
        <f>ROUND(E190*F190,2)</f>
        <v>0</v>
      </c>
      <c r="H190" s="179"/>
      <c r="I190" s="180">
        <f>ROUND(E190*H190,2)</f>
        <v>0</v>
      </c>
      <c r="J190" s="179"/>
      <c r="K190" s="180">
        <f>ROUND(E190*J190,2)</f>
        <v>0</v>
      </c>
      <c r="L190" s="180">
        <v>15</v>
      </c>
      <c r="M190" s="180">
        <f>G190*(1+L190/100)</f>
        <v>0</v>
      </c>
      <c r="N190" s="178">
        <v>9.2000000000000003E-4</v>
      </c>
      <c r="O190" s="178">
        <f>ROUND(E190*N190,2)</f>
        <v>0.04</v>
      </c>
      <c r="P190" s="178">
        <v>5.3999999999999999E-2</v>
      </c>
      <c r="Q190" s="178">
        <f>ROUND(E190*P190,2)</f>
        <v>2.6</v>
      </c>
      <c r="R190" s="180" t="s">
        <v>399</v>
      </c>
      <c r="S190" s="180" t="s">
        <v>231</v>
      </c>
      <c r="T190" s="181" t="s">
        <v>231</v>
      </c>
      <c r="U190" s="158">
        <v>0.46500000000000002</v>
      </c>
      <c r="V190" s="158">
        <f>ROUND(E190*U190,2)</f>
        <v>22.41</v>
      </c>
      <c r="W190" s="158"/>
      <c r="X190" s="158" t="s">
        <v>232</v>
      </c>
      <c r="Y190" s="158" t="s">
        <v>162</v>
      </c>
      <c r="Z190" s="148"/>
      <c r="AA190" s="148"/>
      <c r="AB190" s="148"/>
      <c r="AC190" s="148"/>
      <c r="AD190" s="148"/>
      <c r="AE190" s="148"/>
      <c r="AF190" s="148"/>
      <c r="AG190" s="148" t="s">
        <v>233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2" x14ac:dyDescent="0.25">
      <c r="A191" s="155"/>
      <c r="B191" s="156"/>
      <c r="C191" s="269" t="s">
        <v>421</v>
      </c>
      <c r="D191" s="270"/>
      <c r="E191" s="270"/>
      <c r="F191" s="270"/>
      <c r="G191" s="270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8"/>
      <c r="AA191" s="148"/>
      <c r="AB191" s="148"/>
      <c r="AC191" s="148"/>
      <c r="AD191" s="148"/>
      <c r="AE191" s="148"/>
      <c r="AF191" s="148"/>
      <c r="AG191" s="148" t="s">
        <v>235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5">
      <c r="A192" s="155"/>
      <c r="B192" s="156"/>
      <c r="C192" s="192" t="s">
        <v>438</v>
      </c>
      <c r="D192" s="162"/>
      <c r="E192" s="163">
        <v>48.2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8"/>
      <c r="AA192" s="148"/>
      <c r="AB192" s="148"/>
      <c r="AC192" s="148"/>
      <c r="AD192" s="148"/>
      <c r="AE192" s="148"/>
      <c r="AF192" s="148"/>
      <c r="AG192" s="148" t="s">
        <v>177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5">
      <c r="A193" s="175">
        <v>45</v>
      </c>
      <c r="B193" s="176" t="s">
        <v>439</v>
      </c>
      <c r="C193" s="191" t="s">
        <v>440</v>
      </c>
      <c r="D193" s="177" t="s">
        <v>229</v>
      </c>
      <c r="E193" s="178">
        <v>8.1125000000000007</v>
      </c>
      <c r="F193" s="179"/>
      <c r="G193" s="180">
        <f>ROUND(E193*F193,2)</f>
        <v>0</v>
      </c>
      <c r="H193" s="179"/>
      <c r="I193" s="180">
        <f>ROUND(E193*H193,2)</f>
        <v>0</v>
      </c>
      <c r="J193" s="179"/>
      <c r="K193" s="180">
        <f>ROUND(E193*J193,2)</f>
        <v>0</v>
      </c>
      <c r="L193" s="180">
        <v>15</v>
      </c>
      <c r="M193" s="180">
        <f>G193*(1+L193/100)</f>
        <v>0</v>
      </c>
      <c r="N193" s="178">
        <v>8.1999999999999998E-4</v>
      </c>
      <c r="O193" s="178">
        <f>ROUND(E193*N193,2)</f>
        <v>0.01</v>
      </c>
      <c r="P193" s="178">
        <v>4.7E-2</v>
      </c>
      <c r="Q193" s="178">
        <f>ROUND(E193*P193,2)</f>
        <v>0.38</v>
      </c>
      <c r="R193" s="180" t="s">
        <v>399</v>
      </c>
      <c r="S193" s="180" t="s">
        <v>231</v>
      </c>
      <c r="T193" s="181" t="s">
        <v>231</v>
      </c>
      <c r="U193" s="158">
        <v>0.39600000000000002</v>
      </c>
      <c r="V193" s="158">
        <f>ROUND(E193*U193,2)</f>
        <v>3.21</v>
      </c>
      <c r="W193" s="158"/>
      <c r="X193" s="158" t="s">
        <v>232</v>
      </c>
      <c r="Y193" s="158" t="s">
        <v>162</v>
      </c>
      <c r="Z193" s="148"/>
      <c r="AA193" s="148"/>
      <c r="AB193" s="148"/>
      <c r="AC193" s="148"/>
      <c r="AD193" s="148"/>
      <c r="AE193" s="148"/>
      <c r="AF193" s="148"/>
      <c r="AG193" s="148" t="s">
        <v>233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2" x14ac:dyDescent="0.25">
      <c r="A194" s="155"/>
      <c r="B194" s="156"/>
      <c r="C194" s="269" t="s">
        <v>421</v>
      </c>
      <c r="D194" s="270"/>
      <c r="E194" s="270"/>
      <c r="F194" s="270"/>
      <c r="G194" s="270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8"/>
      <c r="AA194" s="148"/>
      <c r="AB194" s="148"/>
      <c r="AC194" s="148"/>
      <c r="AD194" s="148"/>
      <c r="AE194" s="148"/>
      <c r="AF194" s="148"/>
      <c r="AG194" s="148" t="s">
        <v>235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2" x14ac:dyDescent="0.25">
      <c r="A195" s="155"/>
      <c r="B195" s="156"/>
      <c r="C195" s="192" t="s">
        <v>441</v>
      </c>
      <c r="D195" s="162"/>
      <c r="E195" s="163">
        <v>8.11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8"/>
      <c r="AA195" s="148"/>
      <c r="AB195" s="148"/>
      <c r="AC195" s="148"/>
      <c r="AD195" s="148"/>
      <c r="AE195" s="148"/>
      <c r="AF195" s="148"/>
      <c r="AG195" s="148" t="s">
        <v>177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5">
      <c r="A196" s="175">
        <v>46</v>
      </c>
      <c r="B196" s="176" t="s">
        <v>442</v>
      </c>
      <c r="C196" s="191" t="s">
        <v>443</v>
      </c>
      <c r="D196" s="177" t="s">
        <v>253</v>
      </c>
      <c r="E196" s="178">
        <v>33.068249999999999</v>
      </c>
      <c r="F196" s="179"/>
      <c r="G196" s="180">
        <f>ROUND(E196*F196,2)</f>
        <v>0</v>
      </c>
      <c r="H196" s="179"/>
      <c r="I196" s="180">
        <f>ROUND(E196*H196,2)</f>
        <v>0</v>
      </c>
      <c r="J196" s="179"/>
      <c r="K196" s="180">
        <f>ROUND(E196*J196,2)</f>
        <v>0</v>
      </c>
      <c r="L196" s="180">
        <v>15</v>
      </c>
      <c r="M196" s="180">
        <f>G196*(1+L196/100)</f>
        <v>0</v>
      </c>
      <c r="N196" s="178">
        <v>0</v>
      </c>
      <c r="O196" s="178">
        <f>ROUND(E196*N196,2)</f>
        <v>0</v>
      </c>
      <c r="P196" s="178">
        <v>1.507E-2</v>
      </c>
      <c r="Q196" s="178">
        <f>ROUND(E196*P196,2)</f>
        <v>0.5</v>
      </c>
      <c r="R196" s="180" t="s">
        <v>399</v>
      </c>
      <c r="S196" s="180" t="s">
        <v>231</v>
      </c>
      <c r="T196" s="181" t="s">
        <v>231</v>
      </c>
      <c r="U196" s="158">
        <v>0.11</v>
      </c>
      <c r="V196" s="158">
        <f>ROUND(E196*U196,2)</f>
        <v>3.64</v>
      </c>
      <c r="W196" s="158"/>
      <c r="X196" s="158" t="s">
        <v>232</v>
      </c>
      <c r="Y196" s="158" t="s">
        <v>162</v>
      </c>
      <c r="Z196" s="148"/>
      <c r="AA196" s="148"/>
      <c r="AB196" s="148"/>
      <c r="AC196" s="148"/>
      <c r="AD196" s="148"/>
      <c r="AE196" s="148"/>
      <c r="AF196" s="148"/>
      <c r="AG196" s="148" t="s">
        <v>233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2" x14ac:dyDescent="0.25">
      <c r="A197" s="155"/>
      <c r="B197" s="156"/>
      <c r="C197" s="192" t="s">
        <v>444</v>
      </c>
      <c r="D197" s="162"/>
      <c r="E197" s="163">
        <v>33.07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8"/>
      <c r="AA197" s="148"/>
      <c r="AB197" s="148"/>
      <c r="AC197" s="148"/>
      <c r="AD197" s="148"/>
      <c r="AE197" s="148"/>
      <c r="AF197" s="148"/>
      <c r="AG197" s="148" t="s">
        <v>177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ht="20.399999999999999" outlineLevel="1" x14ac:dyDescent="0.25">
      <c r="A198" s="175">
        <v>47</v>
      </c>
      <c r="B198" s="176" t="s">
        <v>445</v>
      </c>
      <c r="C198" s="191" t="s">
        <v>446</v>
      </c>
      <c r="D198" s="177" t="s">
        <v>229</v>
      </c>
      <c r="E198" s="178">
        <v>102.55</v>
      </c>
      <c r="F198" s="179"/>
      <c r="G198" s="180">
        <f>ROUND(E198*F198,2)</f>
        <v>0</v>
      </c>
      <c r="H198" s="179"/>
      <c r="I198" s="180">
        <f>ROUND(E198*H198,2)</f>
        <v>0</v>
      </c>
      <c r="J198" s="179"/>
      <c r="K198" s="180">
        <f>ROUND(E198*J198,2)</f>
        <v>0</v>
      </c>
      <c r="L198" s="180">
        <v>15</v>
      </c>
      <c r="M198" s="180">
        <f>G198*(1+L198/100)</f>
        <v>0</v>
      </c>
      <c r="N198" s="178">
        <v>0</v>
      </c>
      <c r="O198" s="178">
        <f>ROUND(E198*N198,2)</f>
        <v>0</v>
      </c>
      <c r="P198" s="178">
        <v>1.6E-2</v>
      </c>
      <c r="Q198" s="178">
        <f>ROUND(E198*P198,2)</f>
        <v>1.64</v>
      </c>
      <c r="R198" s="180" t="s">
        <v>399</v>
      </c>
      <c r="S198" s="180" t="s">
        <v>231</v>
      </c>
      <c r="T198" s="181" t="s">
        <v>231</v>
      </c>
      <c r="U198" s="158">
        <v>0.06</v>
      </c>
      <c r="V198" s="158">
        <f>ROUND(E198*U198,2)</f>
        <v>6.15</v>
      </c>
      <c r="W198" s="158"/>
      <c r="X198" s="158" t="s">
        <v>232</v>
      </c>
      <c r="Y198" s="158" t="s">
        <v>162</v>
      </c>
      <c r="Z198" s="148"/>
      <c r="AA198" s="148"/>
      <c r="AB198" s="148"/>
      <c r="AC198" s="148"/>
      <c r="AD198" s="148"/>
      <c r="AE198" s="148"/>
      <c r="AF198" s="148"/>
      <c r="AG198" s="148" t="s">
        <v>233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5">
      <c r="A199" s="155"/>
      <c r="B199" s="156"/>
      <c r="C199" s="192" t="s">
        <v>283</v>
      </c>
      <c r="D199" s="162"/>
      <c r="E199" s="163">
        <v>102.55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177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ht="20.399999999999999" outlineLevel="1" x14ac:dyDescent="0.25">
      <c r="A200" s="175">
        <v>48</v>
      </c>
      <c r="B200" s="176" t="s">
        <v>447</v>
      </c>
      <c r="C200" s="191" t="s">
        <v>448</v>
      </c>
      <c r="D200" s="177" t="s">
        <v>229</v>
      </c>
      <c r="E200" s="178">
        <v>223.70001999999999</v>
      </c>
      <c r="F200" s="179"/>
      <c r="G200" s="180">
        <f>ROUND(E200*F200,2)</f>
        <v>0</v>
      </c>
      <c r="H200" s="179"/>
      <c r="I200" s="180">
        <f>ROUND(E200*H200,2)</f>
        <v>0</v>
      </c>
      <c r="J200" s="179"/>
      <c r="K200" s="180">
        <f>ROUND(E200*J200,2)</f>
        <v>0</v>
      </c>
      <c r="L200" s="180">
        <v>15</v>
      </c>
      <c r="M200" s="180">
        <f>G200*(1+L200/100)</f>
        <v>0</v>
      </c>
      <c r="N200" s="178">
        <v>0</v>
      </c>
      <c r="O200" s="178">
        <f>ROUND(E200*N200,2)</f>
        <v>0</v>
      </c>
      <c r="P200" s="178">
        <v>2.5999999999999999E-2</v>
      </c>
      <c r="Q200" s="178">
        <f>ROUND(E200*P200,2)</f>
        <v>5.82</v>
      </c>
      <c r="R200" s="180" t="s">
        <v>399</v>
      </c>
      <c r="S200" s="180" t="s">
        <v>231</v>
      </c>
      <c r="T200" s="181" t="s">
        <v>231</v>
      </c>
      <c r="U200" s="158">
        <v>0.08</v>
      </c>
      <c r="V200" s="158">
        <f>ROUND(E200*U200,2)</f>
        <v>17.899999999999999</v>
      </c>
      <c r="W200" s="158"/>
      <c r="X200" s="158" t="s">
        <v>232</v>
      </c>
      <c r="Y200" s="158" t="s">
        <v>162</v>
      </c>
      <c r="Z200" s="148"/>
      <c r="AA200" s="148"/>
      <c r="AB200" s="148"/>
      <c r="AC200" s="148"/>
      <c r="AD200" s="148"/>
      <c r="AE200" s="148"/>
      <c r="AF200" s="148"/>
      <c r="AG200" s="148" t="s">
        <v>233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2" x14ac:dyDescent="0.25">
      <c r="A201" s="155"/>
      <c r="B201" s="156"/>
      <c r="C201" s="192" t="s">
        <v>286</v>
      </c>
      <c r="D201" s="162"/>
      <c r="E201" s="163">
        <v>223.7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8"/>
      <c r="AA201" s="148"/>
      <c r="AB201" s="148"/>
      <c r="AC201" s="148"/>
      <c r="AD201" s="148"/>
      <c r="AE201" s="148"/>
      <c r="AF201" s="148"/>
      <c r="AG201" s="148" t="s">
        <v>177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ht="20.399999999999999" outlineLevel="1" x14ac:dyDescent="0.25">
      <c r="A202" s="175">
        <v>49</v>
      </c>
      <c r="B202" s="176" t="s">
        <v>449</v>
      </c>
      <c r="C202" s="191" t="s">
        <v>450</v>
      </c>
      <c r="D202" s="177" t="s">
        <v>229</v>
      </c>
      <c r="E202" s="178">
        <v>6.0919999999999996</v>
      </c>
      <c r="F202" s="179"/>
      <c r="G202" s="180">
        <f>ROUND(E202*F202,2)</f>
        <v>0</v>
      </c>
      <c r="H202" s="179"/>
      <c r="I202" s="180">
        <f>ROUND(E202*H202,2)</f>
        <v>0</v>
      </c>
      <c r="J202" s="179"/>
      <c r="K202" s="180">
        <f>ROUND(E202*J202,2)</f>
        <v>0</v>
      </c>
      <c r="L202" s="180">
        <v>15</v>
      </c>
      <c r="M202" s="180">
        <f>G202*(1+L202/100)</f>
        <v>0</v>
      </c>
      <c r="N202" s="178">
        <v>0</v>
      </c>
      <c r="O202" s="178">
        <f>ROUND(E202*N202,2)</f>
        <v>0</v>
      </c>
      <c r="P202" s="178">
        <v>0</v>
      </c>
      <c r="Q202" s="178">
        <f>ROUND(E202*P202,2)</f>
        <v>0</v>
      </c>
      <c r="R202" s="180" t="s">
        <v>230</v>
      </c>
      <c r="S202" s="180" t="s">
        <v>231</v>
      </c>
      <c r="T202" s="181" t="s">
        <v>231</v>
      </c>
      <c r="U202" s="158">
        <v>0.1</v>
      </c>
      <c r="V202" s="158">
        <f>ROUND(E202*U202,2)</f>
        <v>0.61</v>
      </c>
      <c r="W202" s="158"/>
      <c r="X202" s="158" t="s">
        <v>232</v>
      </c>
      <c r="Y202" s="158" t="s">
        <v>162</v>
      </c>
      <c r="Z202" s="148"/>
      <c r="AA202" s="148"/>
      <c r="AB202" s="148"/>
      <c r="AC202" s="148"/>
      <c r="AD202" s="148"/>
      <c r="AE202" s="148"/>
      <c r="AF202" s="148"/>
      <c r="AG202" s="148" t="s">
        <v>233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ht="21" outlineLevel="2" x14ac:dyDescent="0.25">
      <c r="A203" s="155"/>
      <c r="B203" s="156"/>
      <c r="C203" s="269" t="s">
        <v>451</v>
      </c>
      <c r="D203" s="270"/>
      <c r="E203" s="270"/>
      <c r="F203" s="270"/>
      <c r="G203" s="270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8"/>
      <c r="AA203" s="148"/>
      <c r="AB203" s="148"/>
      <c r="AC203" s="148"/>
      <c r="AD203" s="148"/>
      <c r="AE203" s="148"/>
      <c r="AF203" s="148"/>
      <c r="AG203" s="148" t="s">
        <v>235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82" t="str">
        <f>C203</f>
        <v>od spojovacího materiálu, s uložením očištěných kostek na skládku, s odklizením odpadových hmot na hromady a s odklizením vybouraných kostek na vzdálenost do 3 m</v>
      </c>
      <c r="BB203" s="148"/>
      <c r="BC203" s="148"/>
      <c r="BD203" s="148"/>
      <c r="BE203" s="148"/>
      <c r="BF203" s="148"/>
      <c r="BG203" s="148"/>
      <c r="BH203" s="148"/>
    </row>
    <row r="204" spans="1:60" outlineLevel="2" x14ac:dyDescent="0.25">
      <c r="A204" s="155"/>
      <c r="B204" s="156"/>
      <c r="C204" s="192" t="s">
        <v>250</v>
      </c>
      <c r="D204" s="162"/>
      <c r="E204" s="163">
        <v>6.09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8"/>
      <c r="AA204" s="148"/>
      <c r="AB204" s="148"/>
      <c r="AC204" s="148"/>
      <c r="AD204" s="148"/>
      <c r="AE204" s="148"/>
      <c r="AF204" s="148"/>
      <c r="AG204" s="148" t="s">
        <v>177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x14ac:dyDescent="0.25">
      <c r="A205" s="165" t="s">
        <v>154</v>
      </c>
      <c r="B205" s="166" t="s">
        <v>91</v>
      </c>
      <c r="C205" s="190" t="s">
        <v>92</v>
      </c>
      <c r="D205" s="167"/>
      <c r="E205" s="168"/>
      <c r="F205" s="169"/>
      <c r="G205" s="169">
        <f>SUMIF(AG206:AG208,"&lt;&gt;NOR",G206:G208)</f>
        <v>0</v>
      </c>
      <c r="H205" s="169"/>
      <c r="I205" s="169">
        <f>SUM(I206:I208)</f>
        <v>0</v>
      </c>
      <c r="J205" s="169"/>
      <c r="K205" s="169">
        <f>SUM(K206:K208)</f>
        <v>0</v>
      </c>
      <c r="L205" s="169"/>
      <c r="M205" s="169">
        <f>SUM(M206:M208)</f>
        <v>0</v>
      </c>
      <c r="N205" s="168"/>
      <c r="O205" s="168">
        <f>SUM(O206:O208)</f>
        <v>0</v>
      </c>
      <c r="P205" s="168"/>
      <c r="Q205" s="168">
        <f>SUM(Q206:Q208)</f>
        <v>0</v>
      </c>
      <c r="R205" s="169"/>
      <c r="S205" s="169"/>
      <c r="T205" s="170"/>
      <c r="U205" s="164"/>
      <c r="V205" s="164">
        <f>SUM(V206:V208)</f>
        <v>0</v>
      </c>
      <c r="W205" s="164"/>
      <c r="X205" s="164"/>
      <c r="Y205" s="164"/>
      <c r="AG205" t="s">
        <v>155</v>
      </c>
    </row>
    <row r="206" spans="1:60" outlineLevel="1" x14ac:dyDescent="0.25">
      <c r="A206" s="175">
        <v>50</v>
      </c>
      <c r="B206" s="176" t="s">
        <v>452</v>
      </c>
      <c r="C206" s="191" t="s">
        <v>453</v>
      </c>
      <c r="D206" s="177" t="s">
        <v>215</v>
      </c>
      <c r="E206" s="178">
        <v>1</v>
      </c>
      <c r="F206" s="179"/>
      <c r="G206" s="180">
        <f>ROUND(E206*F206,2)</f>
        <v>0</v>
      </c>
      <c r="H206" s="179"/>
      <c r="I206" s="180">
        <f>ROUND(E206*H206,2)</f>
        <v>0</v>
      </c>
      <c r="J206" s="179"/>
      <c r="K206" s="180">
        <f>ROUND(E206*J206,2)</f>
        <v>0</v>
      </c>
      <c r="L206" s="180">
        <v>15</v>
      </c>
      <c r="M206" s="180">
        <f>G206*(1+L206/100)</f>
        <v>0</v>
      </c>
      <c r="N206" s="178">
        <v>0</v>
      </c>
      <c r="O206" s="178">
        <f>ROUND(E206*N206,2)</f>
        <v>0</v>
      </c>
      <c r="P206" s="178">
        <v>0</v>
      </c>
      <c r="Q206" s="178">
        <f>ROUND(E206*P206,2)</f>
        <v>0</v>
      </c>
      <c r="R206" s="180"/>
      <c r="S206" s="180" t="s">
        <v>159</v>
      </c>
      <c r="T206" s="181" t="s">
        <v>160</v>
      </c>
      <c r="U206" s="158">
        <v>0</v>
      </c>
      <c r="V206" s="158">
        <f>ROUND(E206*U206,2)</f>
        <v>0</v>
      </c>
      <c r="W206" s="158"/>
      <c r="X206" s="158" t="s">
        <v>454</v>
      </c>
      <c r="Y206" s="158" t="s">
        <v>162</v>
      </c>
      <c r="Z206" s="148"/>
      <c r="AA206" s="148"/>
      <c r="AB206" s="148"/>
      <c r="AC206" s="148"/>
      <c r="AD206" s="148"/>
      <c r="AE206" s="148"/>
      <c r="AF206" s="148"/>
      <c r="AG206" s="148" t="s">
        <v>455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2" x14ac:dyDescent="0.25">
      <c r="A207" s="155"/>
      <c r="B207" s="156"/>
      <c r="C207" s="258" t="s">
        <v>456</v>
      </c>
      <c r="D207" s="259"/>
      <c r="E207" s="259"/>
      <c r="F207" s="259"/>
      <c r="G207" s="259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8"/>
      <c r="AA207" s="148"/>
      <c r="AB207" s="148"/>
      <c r="AC207" s="148"/>
      <c r="AD207" s="148"/>
      <c r="AE207" s="148"/>
      <c r="AF207" s="148"/>
      <c r="AG207" s="148" t="s">
        <v>165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2" x14ac:dyDescent="0.25">
      <c r="A208" s="155"/>
      <c r="B208" s="156"/>
      <c r="C208" s="192" t="s">
        <v>57</v>
      </c>
      <c r="D208" s="162"/>
      <c r="E208" s="163">
        <v>1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8"/>
      <c r="AA208" s="148"/>
      <c r="AB208" s="148"/>
      <c r="AC208" s="148"/>
      <c r="AD208" s="148"/>
      <c r="AE208" s="148"/>
      <c r="AF208" s="148"/>
      <c r="AG208" s="148" t="s">
        <v>177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x14ac:dyDescent="0.25">
      <c r="A209" s="165" t="s">
        <v>154</v>
      </c>
      <c r="B209" s="166" t="s">
        <v>93</v>
      </c>
      <c r="C209" s="190" t="s">
        <v>94</v>
      </c>
      <c r="D209" s="167"/>
      <c r="E209" s="168"/>
      <c r="F209" s="169"/>
      <c r="G209" s="169">
        <f>SUMIF(AG210:AG212,"&lt;&gt;NOR",G210:G212)</f>
        <v>0</v>
      </c>
      <c r="H209" s="169"/>
      <c r="I209" s="169">
        <f>SUM(I210:I212)</f>
        <v>0</v>
      </c>
      <c r="J209" s="169"/>
      <c r="K209" s="169">
        <f>SUM(K210:K212)</f>
        <v>0</v>
      </c>
      <c r="L209" s="169"/>
      <c r="M209" s="169">
        <f>SUM(M210:M212)</f>
        <v>0</v>
      </c>
      <c r="N209" s="168"/>
      <c r="O209" s="168">
        <f>SUM(O210:O212)</f>
        <v>0</v>
      </c>
      <c r="P209" s="168"/>
      <c r="Q209" s="168">
        <f>SUM(Q210:Q212)</f>
        <v>0</v>
      </c>
      <c r="R209" s="169"/>
      <c r="S209" s="169"/>
      <c r="T209" s="170"/>
      <c r="U209" s="164"/>
      <c r="V209" s="164">
        <f>SUM(V210:V212)</f>
        <v>31.19</v>
      </c>
      <c r="W209" s="164"/>
      <c r="X209" s="164"/>
      <c r="Y209" s="164"/>
      <c r="AG209" t="s">
        <v>155</v>
      </c>
    </row>
    <row r="210" spans="1:60" ht="20.399999999999999" outlineLevel="1" x14ac:dyDescent="0.25">
      <c r="A210" s="175">
        <v>51</v>
      </c>
      <c r="B210" s="176" t="s">
        <v>457</v>
      </c>
      <c r="C210" s="191" t="s">
        <v>458</v>
      </c>
      <c r="D210" s="177" t="s">
        <v>376</v>
      </c>
      <c r="E210" s="178">
        <v>12.09029</v>
      </c>
      <c r="F210" s="179"/>
      <c r="G210" s="180">
        <f>ROUND(E210*F210,2)</f>
        <v>0</v>
      </c>
      <c r="H210" s="179"/>
      <c r="I210" s="180">
        <f>ROUND(E210*H210,2)</f>
        <v>0</v>
      </c>
      <c r="J210" s="179"/>
      <c r="K210" s="180">
        <f>ROUND(E210*J210,2)</f>
        <v>0</v>
      </c>
      <c r="L210" s="180">
        <v>15</v>
      </c>
      <c r="M210" s="180">
        <f>G210*(1+L210/100)</f>
        <v>0</v>
      </c>
      <c r="N210" s="178">
        <v>0</v>
      </c>
      <c r="O210" s="178">
        <f>ROUND(E210*N210,2)</f>
        <v>0</v>
      </c>
      <c r="P210" s="178">
        <v>0</v>
      </c>
      <c r="Q210" s="178">
        <f>ROUND(E210*P210,2)</f>
        <v>0</v>
      </c>
      <c r="R210" s="180" t="s">
        <v>239</v>
      </c>
      <c r="S210" s="180" t="s">
        <v>231</v>
      </c>
      <c r="T210" s="181" t="s">
        <v>231</v>
      </c>
      <c r="U210" s="158">
        <v>2.58</v>
      </c>
      <c r="V210" s="158">
        <f>ROUND(E210*U210,2)</f>
        <v>31.19</v>
      </c>
      <c r="W210" s="158"/>
      <c r="X210" s="158" t="s">
        <v>232</v>
      </c>
      <c r="Y210" s="158" t="s">
        <v>162</v>
      </c>
      <c r="Z210" s="148"/>
      <c r="AA210" s="148"/>
      <c r="AB210" s="148"/>
      <c r="AC210" s="148"/>
      <c r="AD210" s="148"/>
      <c r="AE210" s="148"/>
      <c r="AF210" s="148"/>
      <c r="AG210" s="148" t="s">
        <v>233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2" x14ac:dyDescent="0.25">
      <c r="A211" s="155"/>
      <c r="B211" s="156"/>
      <c r="C211" s="269" t="s">
        <v>459</v>
      </c>
      <c r="D211" s="270"/>
      <c r="E211" s="270"/>
      <c r="F211" s="270"/>
      <c r="G211" s="270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8"/>
      <c r="AA211" s="148"/>
      <c r="AB211" s="148"/>
      <c r="AC211" s="148"/>
      <c r="AD211" s="148"/>
      <c r="AE211" s="148"/>
      <c r="AF211" s="148"/>
      <c r="AG211" s="148" t="s">
        <v>235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2" x14ac:dyDescent="0.25">
      <c r="A212" s="155"/>
      <c r="B212" s="156"/>
      <c r="C212" s="260" t="s">
        <v>460</v>
      </c>
      <c r="D212" s="261"/>
      <c r="E212" s="261"/>
      <c r="F212" s="261"/>
      <c r="G212" s="261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8"/>
      <c r="AA212" s="148"/>
      <c r="AB212" s="148"/>
      <c r="AC212" s="148"/>
      <c r="AD212" s="148"/>
      <c r="AE212" s="148"/>
      <c r="AF212" s="148"/>
      <c r="AG212" s="148" t="s">
        <v>165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x14ac:dyDescent="0.25">
      <c r="A213" s="165" t="s">
        <v>154</v>
      </c>
      <c r="B213" s="166" t="s">
        <v>95</v>
      </c>
      <c r="C213" s="190" t="s">
        <v>96</v>
      </c>
      <c r="D213" s="167"/>
      <c r="E213" s="168"/>
      <c r="F213" s="169"/>
      <c r="G213" s="169">
        <f>SUMIF(AG214:AG225,"&lt;&gt;NOR",G214:G225)</f>
        <v>0</v>
      </c>
      <c r="H213" s="169"/>
      <c r="I213" s="169">
        <f>SUM(I214:I225)</f>
        <v>0</v>
      </c>
      <c r="J213" s="169"/>
      <c r="K213" s="169">
        <f>SUM(K214:K225)</f>
        <v>0</v>
      </c>
      <c r="L213" s="169"/>
      <c r="M213" s="169">
        <f>SUM(M214:M225)</f>
        <v>0</v>
      </c>
      <c r="N213" s="168"/>
      <c r="O213" s="168">
        <f>SUM(O214:O225)</f>
        <v>7.9999999999999988E-2</v>
      </c>
      <c r="P213" s="168"/>
      <c r="Q213" s="168">
        <f>SUM(Q214:Q225)</f>
        <v>0</v>
      </c>
      <c r="R213" s="169"/>
      <c r="S213" s="169"/>
      <c r="T213" s="170"/>
      <c r="U213" s="164"/>
      <c r="V213" s="164">
        <f>SUM(V214:V225)</f>
        <v>4.62</v>
      </c>
      <c r="W213" s="164"/>
      <c r="X213" s="164"/>
      <c r="Y213" s="164"/>
      <c r="AG213" t="s">
        <v>155</v>
      </c>
    </row>
    <row r="214" spans="1:60" ht="30.6" outlineLevel="1" x14ac:dyDescent="0.25">
      <c r="A214" s="175">
        <v>52</v>
      </c>
      <c r="B214" s="176" t="s">
        <v>461</v>
      </c>
      <c r="C214" s="191" t="s">
        <v>462</v>
      </c>
      <c r="D214" s="177" t="s">
        <v>229</v>
      </c>
      <c r="E214" s="178">
        <v>9.6300000000000008</v>
      </c>
      <c r="F214" s="179"/>
      <c r="G214" s="180">
        <f>ROUND(E214*F214,2)</f>
        <v>0</v>
      </c>
      <c r="H214" s="179"/>
      <c r="I214" s="180">
        <f>ROUND(E214*H214,2)</f>
        <v>0</v>
      </c>
      <c r="J214" s="179"/>
      <c r="K214" s="180">
        <f>ROUND(E214*J214,2)</f>
        <v>0</v>
      </c>
      <c r="L214" s="180">
        <v>15</v>
      </c>
      <c r="M214" s="180">
        <f>G214*(1+L214/100)</f>
        <v>0</v>
      </c>
      <c r="N214" s="178">
        <v>5.1999999999999995E-4</v>
      </c>
      <c r="O214" s="178">
        <f>ROUND(E214*N214,2)</f>
        <v>0.01</v>
      </c>
      <c r="P214" s="178">
        <v>0</v>
      </c>
      <c r="Q214" s="178">
        <f>ROUND(E214*P214,2)</f>
        <v>0</v>
      </c>
      <c r="R214" s="180" t="s">
        <v>463</v>
      </c>
      <c r="S214" s="180" t="s">
        <v>231</v>
      </c>
      <c r="T214" s="181" t="s">
        <v>231</v>
      </c>
      <c r="U214" s="158">
        <v>4.9000000000000002E-2</v>
      </c>
      <c r="V214" s="158">
        <f>ROUND(E214*U214,2)</f>
        <v>0.47</v>
      </c>
      <c r="W214" s="158"/>
      <c r="X214" s="158" t="s">
        <v>232</v>
      </c>
      <c r="Y214" s="158" t="s">
        <v>162</v>
      </c>
      <c r="Z214" s="148"/>
      <c r="AA214" s="148"/>
      <c r="AB214" s="148"/>
      <c r="AC214" s="148"/>
      <c r="AD214" s="148"/>
      <c r="AE214" s="148"/>
      <c r="AF214" s="148"/>
      <c r="AG214" s="148" t="s">
        <v>233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2" x14ac:dyDescent="0.25">
      <c r="A215" s="155"/>
      <c r="B215" s="156"/>
      <c r="C215" s="258" t="s">
        <v>464</v>
      </c>
      <c r="D215" s="259"/>
      <c r="E215" s="259"/>
      <c r="F215" s="259"/>
      <c r="G215" s="259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8"/>
      <c r="AA215" s="148"/>
      <c r="AB215" s="148"/>
      <c r="AC215" s="148"/>
      <c r="AD215" s="148"/>
      <c r="AE215" s="148"/>
      <c r="AF215" s="148"/>
      <c r="AG215" s="148" t="s">
        <v>165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3" x14ac:dyDescent="0.25">
      <c r="A216" s="155"/>
      <c r="B216" s="156"/>
      <c r="C216" s="260" t="s">
        <v>464</v>
      </c>
      <c r="D216" s="261"/>
      <c r="E216" s="261"/>
      <c r="F216" s="261"/>
      <c r="G216" s="261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8"/>
      <c r="AA216" s="148"/>
      <c r="AB216" s="148"/>
      <c r="AC216" s="148"/>
      <c r="AD216" s="148"/>
      <c r="AE216" s="148"/>
      <c r="AF216" s="148"/>
      <c r="AG216" s="148" t="s">
        <v>165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2" x14ac:dyDescent="0.25">
      <c r="A217" s="155"/>
      <c r="B217" s="156"/>
      <c r="C217" s="192" t="s">
        <v>465</v>
      </c>
      <c r="D217" s="162"/>
      <c r="E217" s="163">
        <v>9.6300000000000008</v>
      </c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8"/>
      <c r="AA217" s="148"/>
      <c r="AB217" s="148"/>
      <c r="AC217" s="148"/>
      <c r="AD217" s="148"/>
      <c r="AE217" s="148"/>
      <c r="AF217" s="148"/>
      <c r="AG217" s="148" t="s">
        <v>177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ht="20.399999999999999" outlineLevel="1" x14ac:dyDescent="0.25">
      <c r="A218" s="175">
        <v>53</v>
      </c>
      <c r="B218" s="176" t="s">
        <v>466</v>
      </c>
      <c r="C218" s="191" t="s">
        <v>467</v>
      </c>
      <c r="D218" s="177" t="s">
        <v>229</v>
      </c>
      <c r="E218" s="178">
        <v>9.6300000000000008</v>
      </c>
      <c r="F218" s="179"/>
      <c r="G218" s="180">
        <f>ROUND(E218*F218,2)</f>
        <v>0</v>
      </c>
      <c r="H218" s="179"/>
      <c r="I218" s="180">
        <f>ROUND(E218*H218,2)</f>
        <v>0</v>
      </c>
      <c r="J218" s="179"/>
      <c r="K218" s="180">
        <f>ROUND(E218*J218,2)</f>
        <v>0</v>
      </c>
      <c r="L218" s="180">
        <v>15</v>
      </c>
      <c r="M218" s="180">
        <f>G218*(1+L218/100)</f>
        <v>0</v>
      </c>
      <c r="N218" s="178">
        <v>5.9800000000000001E-3</v>
      </c>
      <c r="O218" s="178">
        <f>ROUND(E218*N218,2)</f>
        <v>0.06</v>
      </c>
      <c r="P218" s="178">
        <v>0</v>
      </c>
      <c r="Q218" s="178">
        <f>ROUND(E218*P218,2)</f>
        <v>0</v>
      </c>
      <c r="R218" s="180" t="s">
        <v>463</v>
      </c>
      <c r="S218" s="180" t="s">
        <v>231</v>
      </c>
      <c r="T218" s="181" t="s">
        <v>231</v>
      </c>
      <c r="U218" s="158">
        <v>0.26600000000000001</v>
      </c>
      <c r="V218" s="158">
        <f>ROUND(E218*U218,2)</f>
        <v>2.56</v>
      </c>
      <c r="W218" s="158"/>
      <c r="X218" s="158" t="s">
        <v>232</v>
      </c>
      <c r="Y218" s="158" t="s">
        <v>162</v>
      </c>
      <c r="Z218" s="148"/>
      <c r="AA218" s="148"/>
      <c r="AB218" s="148"/>
      <c r="AC218" s="148"/>
      <c r="AD218" s="148"/>
      <c r="AE218" s="148"/>
      <c r="AF218" s="148"/>
      <c r="AG218" s="148" t="s">
        <v>233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2" x14ac:dyDescent="0.25">
      <c r="A219" s="155"/>
      <c r="B219" s="156"/>
      <c r="C219" s="192" t="s">
        <v>465</v>
      </c>
      <c r="D219" s="162"/>
      <c r="E219" s="163">
        <v>9.6300000000000008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8"/>
      <c r="AA219" s="148"/>
      <c r="AB219" s="148"/>
      <c r="AC219" s="148"/>
      <c r="AD219" s="148"/>
      <c r="AE219" s="148"/>
      <c r="AF219" s="148"/>
      <c r="AG219" s="148" t="s">
        <v>177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5">
      <c r="A220" s="175">
        <v>54</v>
      </c>
      <c r="B220" s="176" t="s">
        <v>468</v>
      </c>
      <c r="C220" s="191" t="s">
        <v>469</v>
      </c>
      <c r="D220" s="177" t="s">
        <v>229</v>
      </c>
      <c r="E220" s="178">
        <v>2.96</v>
      </c>
      <c r="F220" s="179"/>
      <c r="G220" s="180">
        <f>ROUND(E220*F220,2)</f>
        <v>0</v>
      </c>
      <c r="H220" s="179"/>
      <c r="I220" s="180">
        <f>ROUND(E220*H220,2)</f>
        <v>0</v>
      </c>
      <c r="J220" s="179"/>
      <c r="K220" s="180">
        <f>ROUND(E220*J220,2)</f>
        <v>0</v>
      </c>
      <c r="L220" s="180">
        <v>15</v>
      </c>
      <c r="M220" s="180">
        <f>G220*(1+L220/100)</f>
        <v>0</v>
      </c>
      <c r="N220" s="178">
        <v>3.6800000000000001E-3</v>
      </c>
      <c r="O220" s="178">
        <f>ROUND(E220*N220,2)</f>
        <v>0.01</v>
      </c>
      <c r="P220" s="178">
        <v>0</v>
      </c>
      <c r="Q220" s="178">
        <f>ROUND(E220*P220,2)</f>
        <v>0</v>
      </c>
      <c r="R220" s="180" t="s">
        <v>463</v>
      </c>
      <c r="S220" s="180" t="s">
        <v>231</v>
      </c>
      <c r="T220" s="181" t="s">
        <v>231</v>
      </c>
      <c r="U220" s="158">
        <v>0.38500000000000001</v>
      </c>
      <c r="V220" s="158">
        <f>ROUND(E220*U220,2)</f>
        <v>1.1399999999999999</v>
      </c>
      <c r="W220" s="158"/>
      <c r="X220" s="158" t="s">
        <v>232</v>
      </c>
      <c r="Y220" s="158" t="s">
        <v>162</v>
      </c>
      <c r="Z220" s="148"/>
      <c r="AA220" s="148"/>
      <c r="AB220" s="148"/>
      <c r="AC220" s="148"/>
      <c r="AD220" s="148"/>
      <c r="AE220" s="148"/>
      <c r="AF220" s="148"/>
      <c r="AG220" s="148" t="s">
        <v>233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2" x14ac:dyDescent="0.25">
      <c r="A221" s="155"/>
      <c r="B221" s="156"/>
      <c r="C221" s="258" t="s">
        <v>470</v>
      </c>
      <c r="D221" s="259"/>
      <c r="E221" s="259"/>
      <c r="F221" s="259"/>
      <c r="G221" s="259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8"/>
      <c r="AA221" s="148"/>
      <c r="AB221" s="148"/>
      <c r="AC221" s="148"/>
      <c r="AD221" s="148"/>
      <c r="AE221" s="148"/>
      <c r="AF221" s="148"/>
      <c r="AG221" s="148" t="s">
        <v>165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2" x14ac:dyDescent="0.25">
      <c r="A222" s="155"/>
      <c r="B222" s="156"/>
      <c r="C222" s="192" t="s">
        <v>412</v>
      </c>
      <c r="D222" s="162"/>
      <c r="E222" s="163">
        <v>2.96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8"/>
      <c r="AA222" s="148"/>
      <c r="AB222" s="148"/>
      <c r="AC222" s="148"/>
      <c r="AD222" s="148"/>
      <c r="AE222" s="148"/>
      <c r="AF222" s="148"/>
      <c r="AG222" s="148" t="s">
        <v>177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5">
      <c r="A223" s="183">
        <v>55</v>
      </c>
      <c r="B223" s="184" t="s">
        <v>471</v>
      </c>
      <c r="C223" s="194" t="s">
        <v>472</v>
      </c>
      <c r="D223" s="185" t="s">
        <v>253</v>
      </c>
      <c r="E223" s="186">
        <v>3</v>
      </c>
      <c r="F223" s="187"/>
      <c r="G223" s="188">
        <f>ROUND(E223*F223,2)</f>
        <v>0</v>
      </c>
      <c r="H223" s="187"/>
      <c r="I223" s="188">
        <f>ROUND(E223*H223,2)</f>
        <v>0</v>
      </c>
      <c r="J223" s="187"/>
      <c r="K223" s="188">
        <f>ROUND(E223*J223,2)</f>
        <v>0</v>
      </c>
      <c r="L223" s="188">
        <v>15</v>
      </c>
      <c r="M223" s="188">
        <f>G223*(1+L223/100)</f>
        <v>0</v>
      </c>
      <c r="N223" s="186">
        <v>3.2000000000000003E-4</v>
      </c>
      <c r="O223" s="186">
        <f>ROUND(E223*N223,2)</f>
        <v>0</v>
      </c>
      <c r="P223" s="186">
        <v>0</v>
      </c>
      <c r="Q223" s="186">
        <f>ROUND(E223*P223,2)</f>
        <v>0</v>
      </c>
      <c r="R223" s="188" t="s">
        <v>463</v>
      </c>
      <c r="S223" s="188" t="s">
        <v>231</v>
      </c>
      <c r="T223" s="189" t="s">
        <v>231</v>
      </c>
      <c r="U223" s="158">
        <v>0.11</v>
      </c>
      <c r="V223" s="158">
        <f>ROUND(E223*U223,2)</f>
        <v>0.33</v>
      </c>
      <c r="W223" s="158"/>
      <c r="X223" s="158" t="s">
        <v>232</v>
      </c>
      <c r="Y223" s="158" t="s">
        <v>162</v>
      </c>
      <c r="Z223" s="148"/>
      <c r="AA223" s="148"/>
      <c r="AB223" s="148"/>
      <c r="AC223" s="148"/>
      <c r="AD223" s="148"/>
      <c r="AE223" s="148"/>
      <c r="AF223" s="148"/>
      <c r="AG223" s="148" t="s">
        <v>233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5">
      <c r="A224" s="175">
        <v>56</v>
      </c>
      <c r="B224" s="176" t="s">
        <v>473</v>
      </c>
      <c r="C224" s="191" t="s">
        <v>474</v>
      </c>
      <c r="D224" s="177" t="s">
        <v>376</v>
      </c>
      <c r="E224" s="178">
        <v>7.4450000000000002E-2</v>
      </c>
      <c r="F224" s="179"/>
      <c r="G224" s="180">
        <f>ROUND(E224*F224,2)</f>
        <v>0</v>
      </c>
      <c r="H224" s="179"/>
      <c r="I224" s="180">
        <f>ROUND(E224*H224,2)</f>
        <v>0</v>
      </c>
      <c r="J224" s="179"/>
      <c r="K224" s="180">
        <f>ROUND(E224*J224,2)</f>
        <v>0</v>
      </c>
      <c r="L224" s="180">
        <v>15</v>
      </c>
      <c r="M224" s="180">
        <f>G224*(1+L224/100)</f>
        <v>0</v>
      </c>
      <c r="N224" s="178">
        <v>0</v>
      </c>
      <c r="O224" s="178">
        <f>ROUND(E224*N224,2)</f>
        <v>0</v>
      </c>
      <c r="P224" s="178">
        <v>0</v>
      </c>
      <c r="Q224" s="178">
        <f>ROUND(E224*P224,2)</f>
        <v>0</v>
      </c>
      <c r="R224" s="180" t="s">
        <v>463</v>
      </c>
      <c r="S224" s="180" t="s">
        <v>231</v>
      </c>
      <c r="T224" s="181" t="s">
        <v>231</v>
      </c>
      <c r="U224" s="158">
        <v>1.637</v>
      </c>
      <c r="V224" s="158">
        <f>ROUND(E224*U224,2)</f>
        <v>0.12</v>
      </c>
      <c r="W224" s="158"/>
      <c r="X224" s="158" t="s">
        <v>475</v>
      </c>
      <c r="Y224" s="158" t="s">
        <v>162</v>
      </c>
      <c r="Z224" s="148"/>
      <c r="AA224" s="148"/>
      <c r="AB224" s="148"/>
      <c r="AC224" s="148"/>
      <c r="AD224" s="148"/>
      <c r="AE224" s="148"/>
      <c r="AF224" s="148"/>
      <c r="AG224" s="148" t="s">
        <v>476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2" x14ac:dyDescent="0.25">
      <c r="A225" s="155"/>
      <c r="B225" s="156"/>
      <c r="C225" s="269" t="s">
        <v>477</v>
      </c>
      <c r="D225" s="270"/>
      <c r="E225" s="270"/>
      <c r="F225" s="270"/>
      <c r="G225" s="270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8"/>
      <c r="AA225" s="148"/>
      <c r="AB225" s="148"/>
      <c r="AC225" s="148"/>
      <c r="AD225" s="148"/>
      <c r="AE225" s="148"/>
      <c r="AF225" s="148"/>
      <c r="AG225" s="148" t="s">
        <v>235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x14ac:dyDescent="0.25">
      <c r="A226" s="165" t="s">
        <v>154</v>
      </c>
      <c r="B226" s="166" t="s">
        <v>97</v>
      </c>
      <c r="C226" s="190" t="s">
        <v>98</v>
      </c>
      <c r="D226" s="167"/>
      <c r="E226" s="168"/>
      <c r="F226" s="169"/>
      <c r="G226" s="169">
        <f>SUMIF(AG227:AG232,"&lt;&gt;NOR",G227:G232)</f>
        <v>0</v>
      </c>
      <c r="H226" s="169"/>
      <c r="I226" s="169">
        <f>SUM(I227:I232)</f>
        <v>0</v>
      </c>
      <c r="J226" s="169"/>
      <c r="K226" s="169">
        <f>SUM(K227:K232)</f>
        <v>0</v>
      </c>
      <c r="L226" s="169"/>
      <c r="M226" s="169">
        <f>SUM(M227:M232)</f>
        <v>0</v>
      </c>
      <c r="N226" s="168"/>
      <c r="O226" s="168">
        <f>SUM(O227:O232)</f>
        <v>0.02</v>
      </c>
      <c r="P226" s="168"/>
      <c r="Q226" s="168">
        <f>SUM(Q227:Q232)</f>
        <v>0</v>
      </c>
      <c r="R226" s="169"/>
      <c r="S226" s="169"/>
      <c r="T226" s="170"/>
      <c r="U226" s="164"/>
      <c r="V226" s="164">
        <f>SUM(V227:V232)</f>
        <v>0.95</v>
      </c>
      <c r="W226" s="164"/>
      <c r="X226" s="164"/>
      <c r="Y226" s="164"/>
      <c r="AG226" t="s">
        <v>155</v>
      </c>
    </row>
    <row r="227" spans="1:60" outlineLevel="1" x14ac:dyDescent="0.25">
      <c r="A227" s="175">
        <v>57</v>
      </c>
      <c r="B227" s="176" t="s">
        <v>478</v>
      </c>
      <c r="C227" s="191" t="s">
        <v>479</v>
      </c>
      <c r="D227" s="177" t="s">
        <v>229</v>
      </c>
      <c r="E227" s="178">
        <v>2.96</v>
      </c>
      <c r="F227" s="179"/>
      <c r="G227" s="180">
        <f>ROUND(E227*F227,2)</f>
        <v>0</v>
      </c>
      <c r="H227" s="179"/>
      <c r="I227" s="180">
        <f>ROUND(E227*H227,2)</f>
        <v>0</v>
      </c>
      <c r="J227" s="179"/>
      <c r="K227" s="180">
        <f>ROUND(E227*J227,2)</f>
        <v>0</v>
      </c>
      <c r="L227" s="180">
        <v>15</v>
      </c>
      <c r="M227" s="180">
        <f>G227*(1+L227/100)</f>
        <v>0</v>
      </c>
      <c r="N227" s="178">
        <v>1.0000000000000001E-5</v>
      </c>
      <c r="O227" s="178">
        <f>ROUND(E227*N227,2)</f>
        <v>0</v>
      </c>
      <c r="P227" s="178">
        <v>0</v>
      </c>
      <c r="Q227" s="178">
        <f>ROUND(E227*P227,2)</f>
        <v>0</v>
      </c>
      <c r="R227" s="180" t="s">
        <v>480</v>
      </c>
      <c r="S227" s="180" t="s">
        <v>231</v>
      </c>
      <c r="T227" s="181" t="s">
        <v>231</v>
      </c>
      <c r="U227" s="158">
        <v>7.0000000000000007E-2</v>
      </c>
      <c r="V227" s="158">
        <f>ROUND(E227*U227,2)</f>
        <v>0.21</v>
      </c>
      <c r="W227" s="158"/>
      <c r="X227" s="158" t="s">
        <v>232</v>
      </c>
      <c r="Y227" s="158" t="s">
        <v>162</v>
      </c>
      <c r="Z227" s="148"/>
      <c r="AA227" s="148"/>
      <c r="AB227" s="148"/>
      <c r="AC227" s="148"/>
      <c r="AD227" s="148"/>
      <c r="AE227" s="148"/>
      <c r="AF227" s="148"/>
      <c r="AG227" s="148" t="s">
        <v>233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2" x14ac:dyDescent="0.25">
      <c r="A228" s="155"/>
      <c r="B228" s="156"/>
      <c r="C228" s="192" t="s">
        <v>412</v>
      </c>
      <c r="D228" s="162"/>
      <c r="E228" s="163">
        <v>2.96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48"/>
      <c r="AA228" s="148"/>
      <c r="AB228" s="148"/>
      <c r="AC228" s="148"/>
      <c r="AD228" s="148"/>
      <c r="AE228" s="148"/>
      <c r="AF228" s="148"/>
      <c r="AG228" s="148" t="s">
        <v>177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ht="20.399999999999999" outlineLevel="1" x14ac:dyDescent="0.25">
      <c r="A229" s="175">
        <v>58</v>
      </c>
      <c r="B229" s="176" t="s">
        <v>481</v>
      </c>
      <c r="C229" s="191" t="s">
        <v>482</v>
      </c>
      <c r="D229" s="177" t="s">
        <v>229</v>
      </c>
      <c r="E229" s="178">
        <v>2.96</v>
      </c>
      <c r="F229" s="179"/>
      <c r="G229" s="180">
        <f>ROUND(E229*F229,2)</f>
        <v>0</v>
      </c>
      <c r="H229" s="179"/>
      <c r="I229" s="180">
        <f>ROUND(E229*H229,2)</f>
        <v>0</v>
      </c>
      <c r="J229" s="179"/>
      <c r="K229" s="180">
        <f>ROUND(E229*J229,2)</f>
        <v>0</v>
      </c>
      <c r="L229" s="180">
        <v>15</v>
      </c>
      <c r="M229" s="180">
        <f>G229*(1+L229/100)</f>
        <v>0</v>
      </c>
      <c r="N229" s="178">
        <v>6.6299999999999996E-3</v>
      </c>
      <c r="O229" s="178">
        <f>ROUND(E229*N229,2)</f>
        <v>0.02</v>
      </c>
      <c r="P229" s="178">
        <v>0</v>
      </c>
      <c r="Q229" s="178">
        <f>ROUND(E229*P229,2)</f>
        <v>0</v>
      </c>
      <c r="R229" s="180" t="s">
        <v>480</v>
      </c>
      <c r="S229" s="180" t="s">
        <v>231</v>
      </c>
      <c r="T229" s="181" t="s">
        <v>231</v>
      </c>
      <c r="U229" s="158">
        <v>0.23749999999999999</v>
      </c>
      <c r="V229" s="158">
        <f>ROUND(E229*U229,2)</f>
        <v>0.7</v>
      </c>
      <c r="W229" s="158"/>
      <c r="X229" s="158" t="s">
        <v>232</v>
      </c>
      <c r="Y229" s="158" t="s">
        <v>162</v>
      </c>
      <c r="Z229" s="148"/>
      <c r="AA229" s="148"/>
      <c r="AB229" s="148"/>
      <c r="AC229" s="148"/>
      <c r="AD229" s="148"/>
      <c r="AE229" s="148"/>
      <c r="AF229" s="148"/>
      <c r="AG229" s="148" t="s">
        <v>233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2" x14ac:dyDescent="0.25">
      <c r="A230" s="155"/>
      <c r="B230" s="156"/>
      <c r="C230" s="192" t="s">
        <v>412</v>
      </c>
      <c r="D230" s="162"/>
      <c r="E230" s="163">
        <v>2.96</v>
      </c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8"/>
      <c r="AA230" s="148"/>
      <c r="AB230" s="148"/>
      <c r="AC230" s="148"/>
      <c r="AD230" s="148"/>
      <c r="AE230" s="148"/>
      <c r="AF230" s="148"/>
      <c r="AG230" s="148" t="s">
        <v>177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5">
      <c r="A231" s="175">
        <v>59</v>
      </c>
      <c r="B231" s="176" t="s">
        <v>483</v>
      </c>
      <c r="C231" s="191" t="s">
        <v>484</v>
      </c>
      <c r="D231" s="177" t="s">
        <v>376</v>
      </c>
      <c r="E231" s="178">
        <v>1.9650000000000001E-2</v>
      </c>
      <c r="F231" s="179"/>
      <c r="G231" s="180">
        <f>ROUND(E231*F231,2)</f>
        <v>0</v>
      </c>
      <c r="H231" s="179"/>
      <c r="I231" s="180">
        <f>ROUND(E231*H231,2)</f>
        <v>0</v>
      </c>
      <c r="J231" s="179"/>
      <c r="K231" s="180">
        <f>ROUND(E231*J231,2)</f>
        <v>0</v>
      </c>
      <c r="L231" s="180">
        <v>15</v>
      </c>
      <c r="M231" s="180">
        <f>G231*(1+L231/100)</f>
        <v>0</v>
      </c>
      <c r="N231" s="178">
        <v>0</v>
      </c>
      <c r="O231" s="178">
        <f>ROUND(E231*N231,2)</f>
        <v>0</v>
      </c>
      <c r="P231" s="178">
        <v>0</v>
      </c>
      <c r="Q231" s="178">
        <f>ROUND(E231*P231,2)</f>
        <v>0</v>
      </c>
      <c r="R231" s="180" t="s">
        <v>480</v>
      </c>
      <c r="S231" s="180" t="s">
        <v>231</v>
      </c>
      <c r="T231" s="181" t="s">
        <v>231</v>
      </c>
      <c r="U231" s="158">
        <v>1.966</v>
      </c>
      <c r="V231" s="158">
        <f>ROUND(E231*U231,2)</f>
        <v>0.04</v>
      </c>
      <c r="W231" s="158"/>
      <c r="X231" s="158" t="s">
        <v>475</v>
      </c>
      <c r="Y231" s="158" t="s">
        <v>162</v>
      </c>
      <c r="Z231" s="148"/>
      <c r="AA231" s="148"/>
      <c r="AB231" s="148"/>
      <c r="AC231" s="148"/>
      <c r="AD231" s="148"/>
      <c r="AE231" s="148"/>
      <c r="AF231" s="148"/>
      <c r="AG231" s="148" t="s">
        <v>476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2" x14ac:dyDescent="0.25">
      <c r="A232" s="155"/>
      <c r="B232" s="156"/>
      <c r="C232" s="269" t="s">
        <v>485</v>
      </c>
      <c r="D232" s="270"/>
      <c r="E232" s="270"/>
      <c r="F232" s="270"/>
      <c r="G232" s="270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58"/>
      <c r="Z232" s="148"/>
      <c r="AA232" s="148"/>
      <c r="AB232" s="148"/>
      <c r="AC232" s="148"/>
      <c r="AD232" s="148"/>
      <c r="AE232" s="148"/>
      <c r="AF232" s="148"/>
      <c r="AG232" s="148" t="s">
        <v>235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x14ac:dyDescent="0.25">
      <c r="A233" s="165" t="s">
        <v>154</v>
      </c>
      <c r="B233" s="166" t="s">
        <v>99</v>
      </c>
      <c r="C233" s="190" t="s">
        <v>100</v>
      </c>
      <c r="D233" s="167"/>
      <c r="E233" s="168"/>
      <c r="F233" s="169"/>
      <c r="G233" s="169">
        <f>SUMIF(AG234:AG240,"&lt;&gt;NOR",G234:G240)</f>
        <v>0</v>
      </c>
      <c r="H233" s="169"/>
      <c r="I233" s="169">
        <f>SUM(I234:I240)</f>
        <v>0</v>
      </c>
      <c r="J233" s="169"/>
      <c r="K233" s="169">
        <f>SUM(K234:K240)</f>
        <v>0</v>
      </c>
      <c r="L233" s="169"/>
      <c r="M233" s="169">
        <f>SUM(M234:M240)</f>
        <v>0</v>
      </c>
      <c r="N233" s="168"/>
      <c r="O233" s="168">
        <f>SUM(O234:O240)</f>
        <v>0.05</v>
      </c>
      <c r="P233" s="168"/>
      <c r="Q233" s="168">
        <f>SUM(Q234:Q240)</f>
        <v>0.04</v>
      </c>
      <c r="R233" s="169"/>
      <c r="S233" s="169"/>
      <c r="T233" s="170"/>
      <c r="U233" s="164"/>
      <c r="V233" s="164">
        <f>SUM(V234:V240)</f>
        <v>2.6500000000000004</v>
      </c>
      <c r="W233" s="164"/>
      <c r="X233" s="164"/>
      <c r="Y233" s="164"/>
      <c r="AG233" t="s">
        <v>155</v>
      </c>
    </row>
    <row r="234" spans="1:60" outlineLevel="1" x14ac:dyDescent="0.25">
      <c r="A234" s="183">
        <v>60</v>
      </c>
      <c r="B234" s="184" t="s">
        <v>486</v>
      </c>
      <c r="C234" s="194" t="s">
        <v>487</v>
      </c>
      <c r="D234" s="185" t="s">
        <v>488</v>
      </c>
      <c r="E234" s="186">
        <v>1</v>
      </c>
      <c r="F234" s="187"/>
      <c r="G234" s="188">
        <f t="shared" ref="G234:G239" si="0">ROUND(E234*F234,2)</f>
        <v>0</v>
      </c>
      <c r="H234" s="187"/>
      <c r="I234" s="188">
        <f t="shared" ref="I234:I239" si="1">ROUND(E234*H234,2)</f>
        <v>0</v>
      </c>
      <c r="J234" s="187"/>
      <c r="K234" s="188">
        <f t="shared" ref="K234:K239" si="2">ROUND(E234*J234,2)</f>
        <v>0</v>
      </c>
      <c r="L234" s="188">
        <v>15</v>
      </c>
      <c r="M234" s="188">
        <f t="shared" ref="M234:M239" si="3">G234*(1+L234/100)</f>
        <v>0</v>
      </c>
      <c r="N234" s="186">
        <v>0</v>
      </c>
      <c r="O234" s="186">
        <f t="shared" ref="O234:O239" si="4">ROUND(E234*N234,2)</f>
        <v>0</v>
      </c>
      <c r="P234" s="186">
        <v>4.3499999999999997E-2</v>
      </c>
      <c r="Q234" s="186">
        <f t="shared" ref="Q234:Q239" si="5">ROUND(E234*P234,2)</f>
        <v>0.04</v>
      </c>
      <c r="R234" s="188" t="s">
        <v>489</v>
      </c>
      <c r="S234" s="188" t="s">
        <v>231</v>
      </c>
      <c r="T234" s="189" t="s">
        <v>231</v>
      </c>
      <c r="U234" s="158">
        <v>0.71299999999999997</v>
      </c>
      <c r="V234" s="158">
        <f t="shared" ref="V234:V239" si="6">ROUND(E234*U234,2)</f>
        <v>0.71</v>
      </c>
      <c r="W234" s="158"/>
      <c r="X234" s="158" t="s">
        <v>232</v>
      </c>
      <c r="Y234" s="158" t="s">
        <v>162</v>
      </c>
      <c r="Z234" s="148"/>
      <c r="AA234" s="148"/>
      <c r="AB234" s="148"/>
      <c r="AC234" s="148"/>
      <c r="AD234" s="148"/>
      <c r="AE234" s="148"/>
      <c r="AF234" s="148"/>
      <c r="AG234" s="148" t="s">
        <v>233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5">
      <c r="A235" s="183">
        <v>61</v>
      </c>
      <c r="B235" s="184" t="s">
        <v>490</v>
      </c>
      <c r="C235" s="194" t="s">
        <v>491</v>
      </c>
      <c r="D235" s="185" t="s">
        <v>488</v>
      </c>
      <c r="E235" s="186">
        <v>1</v>
      </c>
      <c r="F235" s="187"/>
      <c r="G235" s="188">
        <f t="shared" si="0"/>
        <v>0</v>
      </c>
      <c r="H235" s="187"/>
      <c r="I235" s="188">
        <f t="shared" si="1"/>
        <v>0</v>
      </c>
      <c r="J235" s="187"/>
      <c r="K235" s="188">
        <f t="shared" si="2"/>
        <v>0</v>
      </c>
      <c r="L235" s="188">
        <v>15</v>
      </c>
      <c r="M235" s="188">
        <f t="shared" si="3"/>
        <v>0</v>
      </c>
      <c r="N235" s="186">
        <v>5.1200000000000002E-2</v>
      </c>
      <c r="O235" s="186">
        <f t="shared" si="4"/>
        <v>0.05</v>
      </c>
      <c r="P235" s="186">
        <v>0</v>
      </c>
      <c r="Q235" s="186">
        <f t="shared" si="5"/>
        <v>0</v>
      </c>
      <c r="R235" s="188" t="s">
        <v>489</v>
      </c>
      <c r="S235" s="188" t="s">
        <v>231</v>
      </c>
      <c r="T235" s="189" t="s">
        <v>231</v>
      </c>
      <c r="U235" s="158">
        <v>1.859</v>
      </c>
      <c r="V235" s="158">
        <f t="shared" si="6"/>
        <v>1.86</v>
      </c>
      <c r="W235" s="158"/>
      <c r="X235" s="158" t="s">
        <v>232</v>
      </c>
      <c r="Y235" s="158" t="s">
        <v>162</v>
      </c>
      <c r="Z235" s="148"/>
      <c r="AA235" s="148"/>
      <c r="AB235" s="148"/>
      <c r="AC235" s="148"/>
      <c r="AD235" s="148"/>
      <c r="AE235" s="148"/>
      <c r="AF235" s="148"/>
      <c r="AG235" s="148" t="s">
        <v>233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5">
      <c r="A236" s="183">
        <v>62</v>
      </c>
      <c r="B236" s="184" t="s">
        <v>492</v>
      </c>
      <c r="C236" s="194" t="s">
        <v>493</v>
      </c>
      <c r="D236" s="185" t="s">
        <v>396</v>
      </c>
      <c r="E236" s="186">
        <v>1</v>
      </c>
      <c r="F236" s="187"/>
      <c r="G236" s="188">
        <f t="shared" si="0"/>
        <v>0</v>
      </c>
      <c r="H236" s="187"/>
      <c r="I236" s="188">
        <f t="shared" si="1"/>
        <v>0</v>
      </c>
      <c r="J236" s="187"/>
      <c r="K236" s="188">
        <f t="shared" si="2"/>
        <v>0</v>
      </c>
      <c r="L236" s="188">
        <v>15</v>
      </c>
      <c r="M236" s="188">
        <f t="shared" si="3"/>
        <v>0</v>
      </c>
      <c r="N236" s="186">
        <v>0</v>
      </c>
      <c r="O236" s="186">
        <f t="shared" si="4"/>
        <v>0</v>
      </c>
      <c r="P236" s="186">
        <v>0</v>
      </c>
      <c r="Q236" s="186">
        <f t="shared" si="5"/>
        <v>0</v>
      </c>
      <c r="R236" s="188"/>
      <c r="S236" s="188" t="s">
        <v>159</v>
      </c>
      <c r="T236" s="189" t="s">
        <v>160</v>
      </c>
      <c r="U236" s="158">
        <v>0</v>
      </c>
      <c r="V236" s="158">
        <f t="shared" si="6"/>
        <v>0</v>
      </c>
      <c r="W236" s="158"/>
      <c r="X236" s="158" t="s">
        <v>494</v>
      </c>
      <c r="Y236" s="158" t="s">
        <v>162</v>
      </c>
      <c r="Z236" s="148"/>
      <c r="AA236" s="148"/>
      <c r="AB236" s="148"/>
      <c r="AC236" s="148"/>
      <c r="AD236" s="148"/>
      <c r="AE236" s="148"/>
      <c r="AF236" s="148"/>
      <c r="AG236" s="148" t="s">
        <v>495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5">
      <c r="A237" s="183">
        <v>63</v>
      </c>
      <c r="B237" s="184" t="s">
        <v>496</v>
      </c>
      <c r="C237" s="194" t="s">
        <v>497</v>
      </c>
      <c r="D237" s="185" t="s">
        <v>396</v>
      </c>
      <c r="E237" s="186">
        <v>4</v>
      </c>
      <c r="F237" s="187"/>
      <c r="G237" s="188">
        <f t="shared" si="0"/>
        <v>0</v>
      </c>
      <c r="H237" s="187"/>
      <c r="I237" s="188">
        <f t="shared" si="1"/>
        <v>0</v>
      </c>
      <c r="J237" s="187"/>
      <c r="K237" s="188">
        <f t="shared" si="2"/>
        <v>0</v>
      </c>
      <c r="L237" s="188">
        <v>15</v>
      </c>
      <c r="M237" s="188">
        <f t="shared" si="3"/>
        <v>0</v>
      </c>
      <c r="N237" s="186">
        <v>0</v>
      </c>
      <c r="O237" s="186">
        <f t="shared" si="4"/>
        <v>0</v>
      </c>
      <c r="P237" s="186">
        <v>0</v>
      </c>
      <c r="Q237" s="186">
        <f t="shared" si="5"/>
        <v>0</v>
      </c>
      <c r="R237" s="188"/>
      <c r="S237" s="188" t="s">
        <v>159</v>
      </c>
      <c r="T237" s="189" t="s">
        <v>160</v>
      </c>
      <c r="U237" s="158">
        <v>0</v>
      </c>
      <c r="V237" s="158">
        <f t="shared" si="6"/>
        <v>0</v>
      </c>
      <c r="W237" s="158"/>
      <c r="X237" s="158" t="s">
        <v>232</v>
      </c>
      <c r="Y237" s="158" t="s">
        <v>162</v>
      </c>
      <c r="Z237" s="148"/>
      <c r="AA237" s="148"/>
      <c r="AB237" s="148"/>
      <c r="AC237" s="148"/>
      <c r="AD237" s="148"/>
      <c r="AE237" s="148"/>
      <c r="AF237" s="148"/>
      <c r="AG237" s="148" t="s">
        <v>233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5">
      <c r="A238" s="183">
        <v>64</v>
      </c>
      <c r="B238" s="184" t="s">
        <v>498</v>
      </c>
      <c r="C238" s="194" t="s">
        <v>499</v>
      </c>
      <c r="D238" s="185" t="s">
        <v>396</v>
      </c>
      <c r="E238" s="186">
        <v>4</v>
      </c>
      <c r="F238" s="187"/>
      <c r="G238" s="188">
        <f t="shared" si="0"/>
        <v>0</v>
      </c>
      <c r="H238" s="187"/>
      <c r="I238" s="188">
        <f t="shared" si="1"/>
        <v>0</v>
      </c>
      <c r="J238" s="187"/>
      <c r="K238" s="188">
        <f t="shared" si="2"/>
        <v>0</v>
      </c>
      <c r="L238" s="188">
        <v>15</v>
      </c>
      <c r="M238" s="188">
        <f t="shared" si="3"/>
        <v>0</v>
      </c>
      <c r="N238" s="186">
        <v>0</v>
      </c>
      <c r="O238" s="186">
        <f t="shared" si="4"/>
        <v>0</v>
      </c>
      <c r="P238" s="186">
        <v>0</v>
      </c>
      <c r="Q238" s="186">
        <f t="shared" si="5"/>
        <v>0</v>
      </c>
      <c r="R238" s="188" t="s">
        <v>500</v>
      </c>
      <c r="S238" s="188" t="s">
        <v>231</v>
      </c>
      <c r="T238" s="189" t="s">
        <v>231</v>
      </c>
      <c r="U238" s="158">
        <v>0</v>
      </c>
      <c r="V238" s="158">
        <f t="shared" si="6"/>
        <v>0</v>
      </c>
      <c r="W238" s="158"/>
      <c r="X238" s="158" t="s">
        <v>494</v>
      </c>
      <c r="Y238" s="158" t="s">
        <v>162</v>
      </c>
      <c r="Z238" s="148"/>
      <c r="AA238" s="148"/>
      <c r="AB238" s="148"/>
      <c r="AC238" s="148"/>
      <c r="AD238" s="148"/>
      <c r="AE238" s="148"/>
      <c r="AF238" s="148"/>
      <c r="AG238" s="148" t="s">
        <v>495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5">
      <c r="A239" s="175">
        <v>65</v>
      </c>
      <c r="B239" s="176" t="s">
        <v>501</v>
      </c>
      <c r="C239" s="191" t="s">
        <v>502</v>
      </c>
      <c r="D239" s="177" t="s">
        <v>376</v>
      </c>
      <c r="E239" s="178">
        <v>5.1200000000000002E-2</v>
      </c>
      <c r="F239" s="179"/>
      <c r="G239" s="180">
        <f t="shared" si="0"/>
        <v>0</v>
      </c>
      <c r="H239" s="179"/>
      <c r="I239" s="180">
        <f t="shared" si="1"/>
        <v>0</v>
      </c>
      <c r="J239" s="179"/>
      <c r="K239" s="180">
        <f t="shared" si="2"/>
        <v>0</v>
      </c>
      <c r="L239" s="180">
        <v>15</v>
      </c>
      <c r="M239" s="180">
        <f t="shared" si="3"/>
        <v>0</v>
      </c>
      <c r="N239" s="178">
        <v>0</v>
      </c>
      <c r="O239" s="178">
        <f t="shared" si="4"/>
        <v>0</v>
      </c>
      <c r="P239" s="178">
        <v>0</v>
      </c>
      <c r="Q239" s="178">
        <f t="shared" si="5"/>
        <v>0</v>
      </c>
      <c r="R239" s="180" t="s">
        <v>489</v>
      </c>
      <c r="S239" s="180" t="s">
        <v>231</v>
      </c>
      <c r="T239" s="181" t="s">
        <v>231</v>
      </c>
      <c r="U239" s="158">
        <v>1.629</v>
      </c>
      <c r="V239" s="158">
        <f t="shared" si="6"/>
        <v>0.08</v>
      </c>
      <c r="W239" s="158"/>
      <c r="X239" s="158" t="s">
        <v>475</v>
      </c>
      <c r="Y239" s="158" t="s">
        <v>162</v>
      </c>
      <c r="Z239" s="148"/>
      <c r="AA239" s="148"/>
      <c r="AB239" s="148"/>
      <c r="AC239" s="148"/>
      <c r="AD239" s="148"/>
      <c r="AE239" s="148"/>
      <c r="AF239" s="148"/>
      <c r="AG239" s="148" t="s">
        <v>476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2" x14ac:dyDescent="0.25">
      <c r="A240" s="155"/>
      <c r="B240" s="156"/>
      <c r="C240" s="269" t="s">
        <v>503</v>
      </c>
      <c r="D240" s="270"/>
      <c r="E240" s="270"/>
      <c r="F240" s="270"/>
      <c r="G240" s="270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8"/>
      <c r="AA240" s="148"/>
      <c r="AB240" s="148"/>
      <c r="AC240" s="148"/>
      <c r="AD240" s="148"/>
      <c r="AE240" s="148"/>
      <c r="AF240" s="148"/>
      <c r="AG240" s="148" t="s">
        <v>235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x14ac:dyDescent="0.25">
      <c r="A241" s="165" t="s">
        <v>154</v>
      </c>
      <c r="B241" s="166" t="s">
        <v>101</v>
      </c>
      <c r="C241" s="190" t="s">
        <v>102</v>
      </c>
      <c r="D241" s="167"/>
      <c r="E241" s="168"/>
      <c r="F241" s="169"/>
      <c r="G241" s="169">
        <f>SUMIF(AG242:AG262,"&lt;&gt;NOR",G242:G262)</f>
        <v>0</v>
      </c>
      <c r="H241" s="169"/>
      <c r="I241" s="169">
        <f>SUM(I242:I262)</f>
        <v>0</v>
      </c>
      <c r="J241" s="169"/>
      <c r="K241" s="169">
        <f>SUM(K242:K262)</f>
        <v>0</v>
      </c>
      <c r="L241" s="169"/>
      <c r="M241" s="169">
        <f>SUM(M242:M262)</f>
        <v>0</v>
      </c>
      <c r="N241" s="168"/>
      <c r="O241" s="168">
        <f>SUM(O242:O262)</f>
        <v>2.2699999999999996</v>
      </c>
      <c r="P241" s="168"/>
      <c r="Q241" s="168">
        <f>SUM(Q242:Q262)</f>
        <v>2.19</v>
      </c>
      <c r="R241" s="169"/>
      <c r="S241" s="169"/>
      <c r="T241" s="170"/>
      <c r="U241" s="164"/>
      <c r="V241" s="164">
        <f>SUM(V242:V262)</f>
        <v>31.990000000000002</v>
      </c>
      <c r="W241" s="164"/>
      <c r="X241" s="164"/>
      <c r="Y241" s="164"/>
      <c r="AG241" t="s">
        <v>155</v>
      </c>
    </row>
    <row r="242" spans="1:60" outlineLevel="1" x14ac:dyDescent="0.25">
      <c r="A242" s="175">
        <v>66</v>
      </c>
      <c r="B242" s="176" t="s">
        <v>504</v>
      </c>
      <c r="C242" s="191" t="s">
        <v>505</v>
      </c>
      <c r="D242" s="177" t="s">
        <v>229</v>
      </c>
      <c r="E242" s="178">
        <v>3.18</v>
      </c>
      <c r="F242" s="179"/>
      <c r="G242" s="180">
        <f>ROUND(E242*F242,2)</f>
        <v>0</v>
      </c>
      <c r="H242" s="179"/>
      <c r="I242" s="180">
        <f>ROUND(E242*H242,2)</f>
        <v>0</v>
      </c>
      <c r="J242" s="179"/>
      <c r="K242" s="180">
        <f>ROUND(E242*J242,2)</f>
        <v>0</v>
      </c>
      <c r="L242" s="180">
        <v>15</v>
      </c>
      <c r="M242" s="180">
        <f>G242*(1+L242/100)</f>
        <v>0</v>
      </c>
      <c r="N242" s="178">
        <v>0</v>
      </c>
      <c r="O242" s="178">
        <f>ROUND(E242*N242,2)</f>
        <v>0</v>
      </c>
      <c r="P242" s="178">
        <v>0.03</v>
      </c>
      <c r="Q242" s="178">
        <f>ROUND(E242*P242,2)</f>
        <v>0.1</v>
      </c>
      <c r="R242" s="180" t="s">
        <v>506</v>
      </c>
      <c r="S242" s="180" t="s">
        <v>231</v>
      </c>
      <c r="T242" s="181" t="s">
        <v>231</v>
      </c>
      <c r="U242" s="158">
        <v>0.23499999999999999</v>
      </c>
      <c r="V242" s="158">
        <f>ROUND(E242*U242,2)</f>
        <v>0.75</v>
      </c>
      <c r="W242" s="158"/>
      <c r="X242" s="158" t="s">
        <v>232</v>
      </c>
      <c r="Y242" s="158" t="s">
        <v>162</v>
      </c>
      <c r="Z242" s="148"/>
      <c r="AA242" s="148"/>
      <c r="AB242" s="148"/>
      <c r="AC242" s="148"/>
      <c r="AD242" s="148"/>
      <c r="AE242" s="148"/>
      <c r="AF242" s="148"/>
      <c r="AG242" s="148" t="s">
        <v>233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2" x14ac:dyDescent="0.25">
      <c r="A243" s="155"/>
      <c r="B243" s="156"/>
      <c r="C243" s="192" t="s">
        <v>507</v>
      </c>
      <c r="D243" s="162"/>
      <c r="E243" s="163">
        <v>3.18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8"/>
      <c r="AA243" s="148"/>
      <c r="AB243" s="148"/>
      <c r="AC243" s="148"/>
      <c r="AD243" s="148"/>
      <c r="AE243" s="148"/>
      <c r="AF243" s="148"/>
      <c r="AG243" s="148" t="s">
        <v>177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ht="20.399999999999999" outlineLevel="1" x14ac:dyDescent="0.25">
      <c r="A244" s="175">
        <v>67</v>
      </c>
      <c r="B244" s="176" t="s">
        <v>508</v>
      </c>
      <c r="C244" s="191" t="s">
        <v>509</v>
      </c>
      <c r="D244" s="177" t="s">
        <v>229</v>
      </c>
      <c r="E244" s="178">
        <v>69.783000000000001</v>
      </c>
      <c r="F244" s="179"/>
      <c r="G244" s="180">
        <f>ROUND(E244*F244,2)</f>
        <v>0</v>
      </c>
      <c r="H244" s="179"/>
      <c r="I244" s="180">
        <f>ROUND(E244*H244,2)</f>
        <v>0</v>
      </c>
      <c r="J244" s="179"/>
      <c r="K244" s="180">
        <f>ROUND(E244*J244,2)</f>
        <v>0</v>
      </c>
      <c r="L244" s="180">
        <v>15</v>
      </c>
      <c r="M244" s="180">
        <f>G244*(1+L244/100)</f>
        <v>0</v>
      </c>
      <c r="N244" s="178">
        <v>3.2399999999999998E-2</v>
      </c>
      <c r="O244" s="178">
        <f>ROUND(E244*N244,2)</f>
        <v>2.2599999999999998</v>
      </c>
      <c r="P244" s="178">
        <v>0</v>
      </c>
      <c r="Q244" s="178">
        <f>ROUND(E244*P244,2)</f>
        <v>0</v>
      </c>
      <c r="R244" s="180" t="s">
        <v>506</v>
      </c>
      <c r="S244" s="180" t="s">
        <v>231</v>
      </c>
      <c r="T244" s="181" t="s">
        <v>231</v>
      </c>
      <c r="U244" s="158">
        <v>0.20599999999999999</v>
      </c>
      <c r="V244" s="158">
        <f>ROUND(E244*U244,2)</f>
        <v>14.38</v>
      </c>
      <c r="W244" s="158"/>
      <c r="X244" s="158" t="s">
        <v>232</v>
      </c>
      <c r="Y244" s="158" t="s">
        <v>162</v>
      </c>
      <c r="Z244" s="148"/>
      <c r="AA244" s="148"/>
      <c r="AB244" s="148"/>
      <c r="AC244" s="148"/>
      <c r="AD244" s="148"/>
      <c r="AE244" s="148"/>
      <c r="AF244" s="148"/>
      <c r="AG244" s="148" t="s">
        <v>233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2" x14ac:dyDescent="0.25">
      <c r="A245" s="155"/>
      <c r="B245" s="156"/>
      <c r="C245" s="269" t="s">
        <v>510</v>
      </c>
      <c r="D245" s="270"/>
      <c r="E245" s="270"/>
      <c r="F245" s="270"/>
      <c r="G245" s="270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8"/>
      <c r="AA245" s="148"/>
      <c r="AB245" s="148"/>
      <c r="AC245" s="148"/>
      <c r="AD245" s="148"/>
      <c r="AE245" s="148"/>
      <c r="AF245" s="148"/>
      <c r="AG245" s="148" t="s">
        <v>235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ht="20.399999999999999" outlineLevel="2" x14ac:dyDescent="0.25">
      <c r="A246" s="155"/>
      <c r="B246" s="156"/>
      <c r="C246" s="192" t="s">
        <v>511</v>
      </c>
      <c r="D246" s="162"/>
      <c r="E246" s="163"/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58"/>
      <c r="Z246" s="148"/>
      <c r="AA246" s="148"/>
      <c r="AB246" s="148"/>
      <c r="AC246" s="148"/>
      <c r="AD246" s="148"/>
      <c r="AE246" s="148"/>
      <c r="AF246" s="148"/>
      <c r="AG246" s="148" t="s">
        <v>177</v>
      </c>
      <c r="AH246" s="148">
        <v>0</v>
      </c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3" x14ac:dyDescent="0.25">
      <c r="A247" s="155"/>
      <c r="B247" s="156"/>
      <c r="C247" s="192" t="s">
        <v>512</v>
      </c>
      <c r="D247" s="162"/>
      <c r="E247" s="163">
        <v>16.920000000000002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8"/>
      <c r="AA247" s="148"/>
      <c r="AB247" s="148"/>
      <c r="AC247" s="148"/>
      <c r="AD247" s="148"/>
      <c r="AE247" s="148"/>
      <c r="AF247" s="148"/>
      <c r="AG247" s="148" t="s">
        <v>177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3" x14ac:dyDescent="0.25">
      <c r="A248" s="155"/>
      <c r="B248" s="156"/>
      <c r="C248" s="192" t="s">
        <v>513</v>
      </c>
      <c r="D248" s="162"/>
      <c r="E248" s="163">
        <v>9.94</v>
      </c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58"/>
      <c r="Z248" s="148"/>
      <c r="AA248" s="148"/>
      <c r="AB248" s="148"/>
      <c r="AC248" s="148"/>
      <c r="AD248" s="148"/>
      <c r="AE248" s="148"/>
      <c r="AF248" s="148"/>
      <c r="AG248" s="148" t="s">
        <v>177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3" x14ac:dyDescent="0.25">
      <c r="A249" s="155"/>
      <c r="B249" s="156"/>
      <c r="C249" s="192" t="s">
        <v>514</v>
      </c>
      <c r="D249" s="162"/>
      <c r="E249" s="163">
        <v>8.2799999999999994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8"/>
      <c r="AA249" s="148"/>
      <c r="AB249" s="148"/>
      <c r="AC249" s="148"/>
      <c r="AD249" s="148"/>
      <c r="AE249" s="148"/>
      <c r="AF249" s="148"/>
      <c r="AG249" s="148" t="s">
        <v>177</v>
      </c>
      <c r="AH249" s="148">
        <v>0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3" x14ac:dyDescent="0.25">
      <c r="A250" s="155"/>
      <c r="B250" s="156"/>
      <c r="C250" s="192" t="s">
        <v>515</v>
      </c>
      <c r="D250" s="162"/>
      <c r="E250" s="163">
        <v>16.600000000000001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8"/>
      <c r="AA250" s="148"/>
      <c r="AB250" s="148"/>
      <c r="AC250" s="148"/>
      <c r="AD250" s="148"/>
      <c r="AE250" s="148"/>
      <c r="AF250" s="148"/>
      <c r="AG250" s="148" t="s">
        <v>177</v>
      </c>
      <c r="AH250" s="148">
        <v>0</v>
      </c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3" x14ac:dyDescent="0.25">
      <c r="A251" s="155"/>
      <c r="B251" s="156"/>
      <c r="C251" s="192" t="s">
        <v>516</v>
      </c>
      <c r="D251" s="162"/>
      <c r="E251" s="163">
        <v>9.85</v>
      </c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8"/>
      <c r="AA251" s="148"/>
      <c r="AB251" s="148"/>
      <c r="AC251" s="148"/>
      <c r="AD251" s="148"/>
      <c r="AE251" s="148"/>
      <c r="AF251" s="148"/>
      <c r="AG251" s="148" t="s">
        <v>177</v>
      </c>
      <c r="AH251" s="148">
        <v>0</v>
      </c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3" x14ac:dyDescent="0.25">
      <c r="A252" s="155"/>
      <c r="B252" s="156"/>
      <c r="C252" s="192" t="s">
        <v>517</v>
      </c>
      <c r="D252" s="162"/>
      <c r="E252" s="163">
        <v>8.1999999999999993</v>
      </c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8"/>
      <c r="AA252" s="148"/>
      <c r="AB252" s="148"/>
      <c r="AC252" s="148"/>
      <c r="AD252" s="148"/>
      <c r="AE252" s="148"/>
      <c r="AF252" s="148"/>
      <c r="AG252" s="148" t="s">
        <v>177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5">
      <c r="A253" s="175">
        <v>68</v>
      </c>
      <c r="B253" s="176" t="s">
        <v>518</v>
      </c>
      <c r="C253" s="191" t="s">
        <v>519</v>
      </c>
      <c r="D253" s="177" t="s">
        <v>229</v>
      </c>
      <c r="E253" s="178">
        <v>7.6901999999999999</v>
      </c>
      <c r="F253" s="179"/>
      <c r="G253" s="180">
        <f>ROUND(E253*F253,2)</f>
        <v>0</v>
      </c>
      <c r="H253" s="179"/>
      <c r="I253" s="180">
        <f>ROUND(E253*H253,2)</f>
        <v>0</v>
      </c>
      <c r="J253" s="179"/>
      <c r="K253" s="180">
        <f>ROUND(E253*J253,2)</f>
        <v>0</v>
      </c>
      <c r="L253" s="180">
        <v>15</v>
      </c>
      <c r="M253" s="180">
        <f>G253*(1+L253/100)</f>
        <v>0</v>
      </c>
      <c r="N253" s="178">
        <v>0</v>
      </c>
      <c r="O253" s="178">
        <f>ROUND(E253*N253,2)</f>
        <v>0</v>
      </c>
      <c r="P253" s="178">
        <v>0</v>
      </c>
      <c r="Q253" s="178">
        <f>ROUND(E253*P253,2)</f>
        <v>0</v>
      </c>
      <c r="R253" s="180" t="s">
        <v>506</v>
      </c>
      <c r="S253" s="180" t="s">
        <v>231</v>
      </c>
      <c r="T253" s="181" t="s">
        <v>160</v>
      </c>
      <c r="U253" s="158">
        <v>9.6000000000000002E-2</v>
      </c>
      <c r="V253" s="158">
        <f>ROUND(E253*U253,2)</f>
        <v>0.74</v>
      </c>
      <c r="W253" s="158"/>
      <c r="X253" s="158" t="s">
        <v>232</v>
      </c>
      <c r="Y253" s="158" t="s">
        <v>162</v>
      </c>
      <c r="Z253" s="148"/>
      <c r="AA253" s="148"/>
      <c r="AB253" s="148"/>
      <c r="AC253" s="148"/>
      <c r="AD253" s="148"/>
      <c r="AE253" s="148"/>
      <c r="AF253" s="148"/>
      <c r="AG253" s="148" t="s">
        <v>233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2" x14ac:dyDescent="0.25">
      <c r="A254" s="155"/>
      <c r="B254" s="156"/>
      <c r="C254" s="258" t="s">
        <v>520</v>
      </c>
      <c r="D254" s="259"/>
      <c r="E254" s="259"/>
      <c r="F254" s="259"/>
      <c r="G254" s="259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8"/>
      <c r="AA254" s="148"/>
      <c r="AB254" s="148"/>
      <c r="AC254" s="148"/>
      <c r="AD254" s="148"/>
      <c r="AE254" s="148"/>
      <c r="AF254" s="148"/>
      <c r="AG254" s="148" t="s">
        <v>165</v>
      </c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3" x14ac:dyDescent="0.25">
      <c r="A255" s="155"/>
      <c r="B255" s="156"/>
      <c r="C255" s="260" t="s">
        <v>521</v>
      </c>
      <c r="D255" s="261"/>
      <c r="E255" s="261"/>
      <c r="F255" s="261"/>
      <c r="G255" s="261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8"/>
      <c r="AA255" s="148"/>
      <c r="AB255" s="148"/>
      <c r="AC255" s="148"/>
      <c r="AD255" s="148"/>
      <c r="AE255" s="148"/>
      <c r="AF255" s="148"/>
      <c r="AG255" s="148" t="s">
        <v>165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2" x14ac:dyDescent="0.25">
      <c r="A256" s="155"/>
      <c r="B256" s="156"/>
      <c r="C256" s="192" t="s">
        <v>522</v>
      </c>
      <c r="D256" s="162"/>
      <c r="E256" s="163"/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58"/>
      <c r="Z256" s="148"/>
      <c r="AA256" s="148"/>
      <c r="AB256" s="148"/>
      <c r="AC256" s="148"/>
      <c r="AD256" s="148"/>
      <c r="AE256" s="148"/>
      <c r="AF256" s="148"/>
      <c r="AG256" s="148" t="s">
        <v>177</v>
      </c>
      <c r="AH256" s="148">
        <v>0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3" x14ac:dyDescent="0.25">
      <c r="A257" s="155"/>
      <c r="B257" s="156"/>
      <c r="C257" s="192" t="s">
        <v>523</v>
      </c>
      <c r="D257" s="162"/>
      <c r="E257" s="163">
        <v>2.12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8"/>
      <c r="AA257" s="148"/>
      <c r="AB257" s="148"/>
      <c r="AC257" s="148"/>
      <c r="AD257" s="148"/>
      <c r="AE257" s="148"/>
      <c r="AF257" s="148"/>
      <c r="AG257" s="148" t="s">
        <v>177</v>
      </c>
      <c r="AH257" s="148">
        <v>0</v>
      </c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3" x14ac:dyDescent="0.25">
      <c r="A258" s="155"/>
      <c r="B258" s="156"/>
      <c r="C258" s="192" t="s">
        <v>524</v>
      </c>
      <c r="D258" s="162"/>
      <c r="E258" s="163">
        <v>5.58</v>
      </c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48"/>
      <c r="AA258" s="148"/>
      <c r="AB258" s="148"/>
      <c r="AC258" s="148"/>
      <c r="AD258" s="148"/>
      <c r="AE258" s="148"/>
      <c r="AF258" s="148"/>
      <c r="AG258" s="148" t="s">
        <v>177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5">
      <c r="A259" s="175">
        <v>69</v>
      </c>
      <c r="B259" s="176" t="s">
        <v>525</v>
      </c>
      <c r="C259" s="191" t="s">
        <v>526</v>
      </c>
      <c r="D259" s="177" t="s">
        <v>229</v>
      </c>
      <c r="E259" s="178">
        <v>69.783000000000001</v>
      </c>
      <c r="F259" s="179"/>
      <c r="G259" s="180">
        <f>ROUND(E259*F259,2)</f>
        <v>0</v>
      </c>
      <c r="H259" s="179"/>
      <c r="I259" s="180">
        <f>ROUND(E259*H259,2)</f>
        <v>0</v>
      </c>
      <c r="J259" s="179"/>
      <c r="K259" s="180">
        <f>ROUND(E259*J259,2)</f>
        <v>0</v>
      </c>
      <c r="L259" s="180">
        <v>15</v>
      </c>
      <c r="M259" s="180">
        <f>G259*(1+L259/100)</f>
        <v>0</v>
      </c>
      <c r="N259" s="178">
        <v>1.6000000000000001E-4</v>
      </c>
      <c r="O259" s="178">
        <f>ROUND(E259*N259,2)</f>
        <v>0.01</v>
      </c>
      <c r="P259" s="178">
        <v>0.03</v>
      </c>
      <c r="Q259" s="178">
        <f>ROUND(E259*P259,2)</f>
        <v>2.09</v>
      </c>
      <c r="R259" s="180"/>
      <c r="S259" s="180" t="s">
        <v>159</v>
      </c>
      <c r="T259" s="181" t="s">
        <v>160</v>
      </c>
      <c r="U259" s="158">
        <v>0.17399999999999999</v>
      </c>
      <c r="V259" s="158">
        <f>ROUND(E259*U259,2)</f>
        <v>12.14</v>
      </c>
      <c r="W259" s="158"/>
      <c r="X259" s="158" t="s">
        <v>232</v>
      </c>
      <c r="Y259" s="158" t="s">
        <v>162</v>
      </c>
      <c r="Z259" s="148"/>
      <c r="AA259" s="148"/>
      <c r="AB259" s="148"/>
      <c r="AC259" s="148"/>
      <c r="AD259" s="148"/>
      <c r="AE259" s="148"/>
      <c r="AF259" s="148"/>
      <c r="AG259" s="148" t="s">
        <v>233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2" x14ac:dyDescent="0.25">
      <c r="A260" s="155"/>
      <c r="B260" s="156"/>
      <c r="C260" s="192" t="s">
        <v>527</v>
      </c>
      <c r="D260" s="162"/>
      <c r="E260" s="163">
        <v>69.78</v>
      </c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48"/>
      <c r="AA260" s="148"/>
      <c r="AB260" s="148"/>
      <c r="AC260" s="148"/>
      <c r="AD260" s="148"/>
      <c r="AE260" s="148"/>
      <c r="AF260" s="148"/>
      <c r="AG260" s="148" t="s">
        <v>177</v>
      </c>
      <c r="AH260" s="148">
        <v>0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5">
      <c r="A261" s="175">
        <v>70</v>
      </c>
      <c r="B261" s="176" t="s">
        <v>528</v>
      </c>
      <c r="C261" s="191" t="s">
        <v>529</v>
      </c>
      <c r="D261" s="177" t="s">
        <v>376</v>
      </c>
      <c r="E261" s="178">
        <v>2.2721300000000002</v>
      </c>
      <c r="F261" s="179"/>
      <c r="G261" s="180">
        <f>ROUND(E261*F261,2)</f>
        <v>0</v>
      </c>
      <c r="H261" s="179"/>
      <c r="I261" s="180">
        <f>ROUND(E261*H261,2)</f>
        <v>0</v>
      </c>
      <c r="J261" s="179"/>
      <c r="K261" s="180">
        <f>ROUND(E261*J261,2)</f>
        <v>0</v>
      </c>
      <c r="L261" s="180">
        <v>15</v>
      </c>
      <c r="M261" s="180">
        <f>G261*(1+L261/100)</f>
        <v>0</v>
      </c>
      <c r="N261" s="178">
        <v>0</v>
      </c>
      <c r="O261" s="178">
        <f>ROUND(E261*N261,2)</f>
        <v>0</v>
      </c>
      <c r="P261" s="178">
        <v>0</v>
      </c>
      <c r="Q261" s="178">
        <f>ROUND(E261*P261,2)</f>
        <v>0</v>
      </c>
      <c r="R261" s="180" t="s">
        <v>506</v>
      </c>
      <c r="S261" s="180" t="s">
        <v>231</v>
      </c>
      <c r="T261" s="181" t="s">
        <v>231</v>
      </c>
      <c r="U261" s="158">
        <v>1.7509999999999999</v>
      </c>
      <c r="V261" s="158">
        <f>ROUND(E261*U261,2)</f>
        <v>3.98</v>
      </c>
      <c r="W261" s="158"/>
      <c r="X261" s="158" t="s">
        <v>475</v>
      </c>
      <c r="Y261" s="158" t="s">
        <v>162</v>
      </c>
      <c r="Z261" s="148"/>
      <c r="AA261" s="148"/>
      <c r="AB261" s="148"/>
      <c r="AC261" s="148"/>
      <c r="AD261" s="148"/>
      <c r="AE261" s="148"/>
      <c r="AF261" s="148"/>
      <c r="AG261" s="148" t="s">
        <v>476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2" x14ac:dyDescent="0.25">
      <c r="A262" s="155"/>
      <c r="B262" s="156"/>
      <c r="C262" s="269" t="s">
        <v>485</v>
      </c>
      <c r="D262" s="270"/>
      <c r="E262" s="270"/>
      <c r="F262" s="270"/>
      <c r="G262" s="270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48"/>
      <c r="AA262" s="148"/>
      <c r="AB262" s="148"/>
      <c r="AC262" s="148"/>
      <c r="AD262" s="148"/>
      <c r="AE262" s="148"/>
      <c r="AF262" s="148"/>
      <c r="AG262" s="148" t="s">
        <v>235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x14ac:dyDescent="0.25">
      <c r="A263" s="165" t="s">
        <v>154</v>
      </c>
      <c r="B263" s="166" t="s">
        <v>103</v>
      </c>
      <c r="C263" s="190" t="s">
        <v>104</v>
      </c>
      <c r="D263" s="167"/>
      <c r="E263" s="168"/>
      <c r="F263" s="169"/>
      <c r="G263" s="169">
        <f>SUMIF(AG264:AG293,"&lt;&gt;NOR",G264:G293)</f>
        <v>0</v>
      </c>
      <c r="H263" s="169"/>
      <c r="I263" s="169">
        <f>SUM(I264:I293)</f>
        <v>0</v>
      </c>
      <c r="J263" s="169"/>
      <c r="K263" s="169">
        <f>SUM(K264:K293)</f>
        <v>0</v>
      </c>
      <c r="L263" s="169"/>
      <c r="M263" s="169">
        <f>SUM(M264:M293)</f>
        <v>0</v>
      </c>
      <c r="N263" s="168"/>
      <c r="O263" s="168">
        <f>SUM(O264:O293)</f>
        <v>0.25</v>
      </c>
      <c r="P263" s="168"/>
      <c r="Q263" s="168">
        <f>SUM(Q264:Q293)</f>
        <v>0.13</v>
      </c>
      <c r="R263" s="169"/>
      <c r="S263" s="169"/>
      <c r="T263" s="170"/>
      <c r="U263" s="164"/>
      <c r="V263" s="164">
        <f>SUM(V264:V293)</f>
        <v>86.83</v>
      </c>
      <c r="W263" s="164"/>
      <c r="X263" s="164"/>
      <c r="Y263" s="164"/>
      <c r="AG263" t="s">
        <v>155</v>
      </c>
    </row>
    <row r="264" spans="1:60" outlineLevel="1" x14ac:dyDescent="0.25">
      <c r="A264" s="175">
        <v>71</v>
      </c>
      <c r="B264" s="176" t="s">
        <v>530</v>
      </c>
      <c r="C264" s="191" t="s">
        <v>531</v>
      </c>
      <c r="D264" s="177" t="s">
        <v>253</v>
      </c>
      <c r="E264" s="178">
        <v>9.8000000000000007</v>
      </c>
      <c r="F264" s="179"/>
      <c r="G264" s="180">
        <f>ROUND(E264*F264,2)</f>
        <v>0</v>
      </c>
      <c r="H264" s="179"/>
      <c r="I264" s="180">
        <f>ROUND(E264*H264,2)</f>
        <v>0</v>
      </c>
      <c r="J264" s="179"/>
      <c r="K264" s="180">
        <f>ROUND(E264*J264,2)</f>
        <v>0</v>
      </c>
      <c r="L264" s="180">
        <v>15</v>
      </c>
      <c r="M264" s="180">
        <f>G264*(1+L264/100)</f>
        <v>0</v>
      </c>
      <c r="N264" s="178">
        <v>0</v>
      </c>
      <c r="O264" s="178">
        <f>ROUND(E264*N264,2)</f>
        <v>0</v>
      </c>
      <c r="P264" s="178">
        <v>2.8600000000000001E-3</v>
      </c>
      <c r="Q264" s="178">
        <f>ROUND(E264*P264,2)</f>
        <v>0.03</v>
      </c>
      <c r="R264" s="180" t="s">
        <v>532</v>
      </c>
      <c r="S264" s="180" t="s">
        <v>231</v>
      </c>
      <c r="T264" s="181" t="s">
        <v>231</v>
      </c>
      <c r="U264" s="158">
        <v>5.7500000000000002E-2</v>
      </c>
      <c r="V264" s="158">
        <f>ROUND(E264*U264,2)</f>
        <v>0.56000000000000005</v>
      </c>
      <c r="W264" s="158"/>
      <c r="X264" s="158" t="s">
        <v>232</v>
      </c>
      <c r="Y264" s="158" t="s">
        <v>162</v>
      </c>
      <c r="Z264" s="148"/>
      <c r="AA264" s="148"/>
      <c r="AB264" s="148"/>
      <c r="AC264" s="148"/>
      <c r="AD264" s="148"/>
      <c r="AE264" s="148"/>
      <c r="AF264" s="148"/>
      <c r="AG264" s="148" t="s">
        <v>233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2" x14ac:dyDescent="0.25">
      <c r="A265" s="155"/>
      <c r="B265" s="156"/>
      <c r="C265" s="192" t="s">
        <v>533</v>
      </c>
      <c r="D265" s="162"/>
      <c r="E265" s="163">
        <v>9.8000000000000007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8"/>
      <c r="AA265" s="148"/>
      <c r="AB265" s="148"/>
      <c r="AC265" s="148"/>
      <c r="AD265" s="148"/>
      <c r="AE265" s="148"/>
      <c r="AF265" s="148"/>
      <c r="AG265" s="148" t="s">
        <v>177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5">
      <c r="A266" s="175">
        <v>72</v>
      </c>
      <c r="B266" s="176" t="s">
        <v>534</v>
      </c>
      <c r="C266" s="191" t="s">
        <v>535</v>
      </c>
      <c r="D266" s="177" t="s">
        <v>253</v>
      </c>
      <c r="E266" s="178">
        <v>31.2</v>
      </c>
      <c r="F266" s="179"/>
      <c r="G266" s="180">
        <f>ROUND(E266*F266,2)</f>
        <v>0</v>
      </c>
      <c r="H266" s="179"/>
      <c r="I266" s="180">
        <f>ROUND(E266*H266,2)</f>
        <v>0</v>
      </c>
      <c r="J266" s="179"/>
      <c r="K266" s="180">
        <f>ROUND(E266*J266,2)</f>
        <v>0</v>
      </c>
      <c r="L266" s="180">
        <v>15</v>
      </c>
      <c r="M266" s="180">
        <f>G266*(1+L266/100)</f>
        <v>0</v>
      </c>
      <c r="N266" s="178">
        <v>0</v>
      </c>
      <c r="O266" s="178">
        <f>ROUND(E266*N266,2)</f>
        <v>0</v>
      </c>
      <c r="P266" s="178">
        <v>1.3500000000000001E-3</v>
      </c>
      <c r="Q266" s="178">
        <f>ROUND(E266*P266,2)</f>
        <v>0.04</v>
      </c>
      <c r="R266" s="180" t="s">
        <v>532</v>
      </c>
      <c r="S266" s="180" t="s">
        <v>231</v>
      </c>
      <c r="T266" s="181" t="s">
        <v>231</v>
      </c>
      <c r="U266" s="158">
        <v>9.1999999999999998E-2</v>
      </c>
      <c r="V266" s="158">
        <f>ROUND(E266*U266,2)</f>
        <v>2.87</v>
      </c>
      <c r="W266" s="158"/>
      <c r="X266" s="158" t="s">
        <v>232</v>
      </c>
      <c r="Y266" s="158" t="s">
        <v>162</v>
      </c>
      <c r="Z266" s="148"/>
      <c r="AA266" s="148"/>
      <c r="AB266" s="148"/>
      <c r="AC266" s="148"/>
      <c r="AD266" s="148"/>
      <c r="AE266" s="148"/>
      <c r="AF266" s="148"/>
      <c r="AG266" s="148" t="s">
        <v>233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2" x14ac:dyDescent="0.25">
      <c r="A267" s="155"/>
      <c r="B267" s="156"/>
      <c r="C267" s="192" t="s">
        <v>536</v>
      </c>
      <c r="D267" s="162"/>
      <c r="E267" s="163">
        <v>31.2</v>
      </c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48"/>
      <c r="AA267" s="148"/>
      <c r="AB267" s="148"/>
      <c r="AC267" s="148"/>
      <c r="AD267" s="148"/>
      <c r="AE267" s="148"/>
      <c r="AF267" s="148"/>
      <c r="AG267" s="148" t="s">
        <v>177</v>
      </c>
      <c r="AH267" s="148">
        <v>0</v>
      </c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5">
      <c r="A268" s="175">
        <v>73</v>
      </c>
      <c r="B268" s="176" t="s">
        <v>537</v>
      </c>
      <c r="C268" s="191" t="s">
        <v>538</v>
      </c>
      <c r="D268" s="177" t="s">
        <v>253</v>
      </c>
      <c r="E268" s="178">
        <v>33.31</v>
      </c>
      <c r="F268" s="179"/>
      <c r="G268" s="180">
        <f>ROUND(E268*F268,2)</f>
        <v>0</v>
      </c>
      <c r="H268" s="179"/>
      <c r="I268" s="180">
        <f>ROUND(E268*H268,2)</f>
        <v>0</v>
      </c>
      <c r="J268" s="179"/>
      <c r="K268" s="180">
        <f>ROUND(E268*J268,2)</f>
        <v>0</v>
      </c>
      <c r="L268" s="180">
        <v>15</v>
      </c>
      <c r="M268" s="180">
        <f>G268*(1+L268/100)</f>
        <v>0</v>
      </c>
      <c r="N268" s="178">
        <v>0</v>
      </c>
      <c r="O268" s="178">
        <f>ROUND(E268*N268,2)</f>
        <v>0</v>
      </c>
      <c r="P268" s="178">
        <v>9.3999999999999997E-4</v>
      </c>
      <c r="Q268" s="178">
        <f>ROUND(E268*P268,2)</f>
        <v>0.03</v>
      </c>
      <c r="R268" s="180" t="s">
        <v>532</v>
      </c>
      <c r="S268" s="180" t="s">
        <v>231</v>
      </c>
      <c r="T268" s="181" t="s">
        <v>231</v>
      </c>
      <c r="U268" s="158">
        <v>6.9000000000000006E-2</v>
      </c>
      <c r="V268" s="158">
        <f>ROUND(E268*U268,2)</f>
        <v>2.2999999999999998</v>
      </c>
      <c r="W268" s="158"/>
      <c r="X268" s="158" t="s">
        <v>232</v>
      </c>
      <c r="Y268" s="158" t="s">
        <v>162</v>
      </c>
      <c r="Z268" s="148"/>
      <c r="AA268" s="148"/>
      <c r="AB268" s="148"/>
      <c r="AC268" s="148"/>
      <c r="AD268" s="148"/>
      <c r="AE268" s="148"/>
      <c r="AF268" s="148"/>
      <c r="AG268" s="148" t="s">
        <v>233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2" x14ac:dyDescent="0.25">
      <c r="A269" s="155"/>
      <c r="B269" s="156"/>
      <c r="C269" s="192" t="s">
        <v>539</v>
      </c>
      <c r="D269" s="162"/>
      <c r="E269" s="163">
        <v>8.32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48"/>
      <c r="AA269" s="148"/>
      <c r="AB269" s="148"/>
      <c r="AC269" s="148"/>
      <c r="AD269" s="148"/>
      <c r="AE269" s="148"/>
      <c r="AF269" s="148"/>
      <c r="AG269" s="148" t="s">
        <v>177</v>
      </c>
      <c r="AH269" s="148">
        <v>0</v>
      </c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3" x14ac:dyDescent="0.25">
      <c r="A270" s="155"/>
      <c r="B270" s="156"/>
      <c r="C270" s="192" t="s">
        <v>540</v>
      </c>
      <c r="D270" s="162"/>
      <c r="E270" s="163">
        <v>24.99</v>
      </c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48"/>
      <c r="AA270" s="148"/>
      <c r="AB270" s="148"/>
      <c r="AC270" s="148"/>
      <c r="AD270" s="148"/>
      <c r="AE270" s="148"/>
      <c r="AF270" s="148"/>
      <c r="AG270" s="148" t="s">
        <v>177</v>
      </c>
      <c r="AH270" s="148">
        <v>0</v>
      </c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 x14ac:dyDescent="0.25">
      <c r="A271" s="175">
        <v>74</v>
      </c>
      <c r="B271" s="176" t="s">
        <v>541</v>
      </c>
      <c r="C271" s="191" t="s">
        <v>542</v>
      </c>
      <c r="D271" s="177" t="s">
        <v>253</v>
      </c>
      <c r="E271" s="178">
        <v>15.2</v>
      </c>
      <c r="F271" s="179"/>
      <c r="G271" s="180">
        <f>ROUND(E271*F271,2)</f>
        <v>0</v>
      </c>
      <c r="H271" s="179"/>
      <c r="I271" s="180">
        <f>ROUND(E271*H271,2)</f>
        <v>0</v>
      </c>
      <c r="J271" s="179"/>
      <c r="K271" s="180">
        <f>ROUND(E271*J271,2)</f>
        <v>0</v>
      </c>
      <c r="L271" s="180">
        <v>15</v>
      </c>
      <c r="M271" s="180">
        <f>G271*(1+L271/100)</f>
        <v>0</v>
      </c>
      <c r="N271" s="178">
        <v>0</v>
      </c>
      <c r="O271" s="178">
        <f>ROUND(E271*N271,2)</f>
        <v>0</v>
      </c>
      <c r="P271" s="178">
        <v>2.3E-3</v>
      </c>
      <c r="Q271" s="178">
        <f>ROUND(E271*P271,2)</f>
        <v>0.03</v>
      </c>
      <c r="R271" s="180" t="s">
        <v>532</v>
      </c>
      <c r="S271" s="180" t="s">
        <v>231</v>
      </c>
      <c r="T271" s="181" t="s">
        <v>231</v>
      </c>
      <c r="U271" s="158">
        <v>0.10349999999999999</v>
      </c>
      <c r="V271" s="158">
        <f>ROUND(E271*U271,2)</f>
        <v>1.57</v>
      </c>
      <c r="W271" s="158"/>
      <c r="X271" s="158" t="s">
        <v>232</v>
      </c>
      <c r="Y271" s="158" t="s">
        <v>162</v>
      </c>
      <c r="Z271" s="148"/>
      <c r="AA271" s="148"/>
      <c r="AB271" s="148"/>
      <c r="AC271" s="148"/>
      <c r="AD271" s="148"/>
      <c r="AE271" s="148"/>
      <c r="AF271" s="148"/>
      <c r="AG271" s="148" t="s">
        <v>233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2" x14ac:dyDescent="0.25">
      <c r="A272" s="155"/>
      <c r="B272" s="156"/>
      <c r="C272" s="192" t="s">
        <v>543</v>
      </c>
      <c r="D272" s="162"/>
      <c r="E272" s="163">
        <v>15.2</v>
      </c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58"/>
      <c r="Z272" s="148"/>
      <c r="AA272" s="148"/>
      <c r="AB272" s="148"/>
      <c r="AC272" s="148"/>
      <c r="AD272" s="148"/>
      <c r="AE272" s="148"/>
      <c r="AF272" s="148"/>
      <c r="AG272" s="148" t="s">
        <v>177</v>
      </c>
      <c r="AH272" s="148">
        <v>0</v>
      </c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ht="20.399999999999999" outlineLevel="1" x14ac:dyDescent="0.25">
      <c r="A273" s="175">
        <v>75</v>
      </c>
      <c r="B273" s="176" t="s">
        <v>544</v>
      </c>
      <c r="C273" s="191" t="s">
        <v>545</v>
      </c>
      <c r="D273" s="177" t="s">
        <v>253</v>
      </c>
      <c r="E273" s="178">
        <v>38.94</v>
      </c>
      <c r="F273" s="179"/>
      <c r="G273" s="180">
        <f>ROUND(E273*F273,2)</f>
        <v>0</v>
      </c>
      <c r="H273" s="179"/>
      <c r="I273" s="180">
        <f>ROUND(E273*H273,2)</f>
        <v>0</v>
      </c>
      <c r="J273" s="179"/>
      <c r="K273" s="180">
        <f>ROUND(E273*J273,2)</f>
        <v>0</v>
      </c>
      <c r="L273" s="180">
        <v>15</v>
      </c>
      <c r="M273" s="180">
        <f>G273*(1+L273/100)</f>
        <v>0</v>
      </c>
      <c r="N273" s="178">
        <v>2.66E-3</v>
      </c>
      <c r="O273" s="178">
        <f>ROUND(E273*N273,2)</f>
        <v>0.1</v>
      </c>
      <c r="P273" s="178">
        <v>0</v>
      </c>
      <c r="Q273" s="178">
        <f>ROUND(E273*P273,2)</f>
        <v>0</v>
      </c>
      <c r="R273" s="180" t="s">
        <v>532</v>
      </c>
      <c r="S273" s="180" t="s">
        <v>231</v>
      </c>
      <c r="T273" s="181" t="s">
        <v>231</v>
      </c>
      <c r="U273" s="158">
        <v>0.70899999999999996</v>
      </c>
      <c r="V273" s="158">
        <f>ROUND(E273*U273,2)</f>
        <v>27.61</v>
      </c>
      <c r="W273" s="158"/>
      <c r="X273" s="158" t="s">
        <v>232</v>
      </c>
      <c r="Y273" s="158" t="s">
        <v>162</v>
      </c>
      <c r="Z273" s="148"/>
      <c r="AA273" s="148"/>
      <c r="AB273" s="148"/>
      <c r="AC273" s="148"/>
      <c r="AD273" s="148"/>
      <c r="AE273" s="148"/>
      <c r="AF273" s="148"/>
      <c r="AG273" s="148" t="s">
        <v>233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2" x14ac:dyDescent="0.25">
      <c r="A274" s="155"/>
      <c r="B274" s="156"/>
      <c r="C274" s="269" t="s">
        <v>546</v>
      </c>
      <c r="D274" s="270"/>
      <c r="E274" s="270"/>
      <c r="F274" s="270"/>
      <c r="G274" s="270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58"/>
      <c r="Z274" s="148"/>
      <c r="AA274" s="148"/>
      <c r="AB274" s="148"/>
      <c r="AC274" s="148"/>
      <c r="AD274" s="148"/>
      <c r="AE274" s="148"/>
      <c r="AF274" s="148"/>
      <c r="AG274" s="148" t="s">
        <v>235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2" x14ac:dyDescent="0.25">
      <c r="A275" s="155"/>
      <c r="B275" s="156"/>
      <c r="C275" s="260" t="s">
        <v>547</v>
      </c>
      <c r="D275" s="261"/>
      <c r="E275" s="261"/>
      <c r="F275" s="261"/>
      <c r="G275" s="261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48"/>
      <c r="AA275" s="148"/>
      <c r="AB275" s="148"/>
      <c r="AC275" s="148"/>
      <c r="AD275" s="148"/>
      <c r="AE275" s="148"/>
      <c r="AF275" s="148"/>
      <c r="AG275" s="148" t="s">
        <v>165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2" x14ac:dyDescent="0.25">
      <c r="A276" s="155"/>
      <c r="B276" s="156"/>
      <c r="C276" s="192" t="s">
        <v>548</v>
      </c>
      <c r="D276" s="162"/>
      <c r="E276" s="163">
        <v>38.94</v>
      </c>
      <c r="F276" s="158"/>
      <c r="G276" s="158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58"/>
      <c r="Z276" s="148"/>
      <c r="AA276" s="148"/>
      <c r="AB276" s="148"/>
      <c r="AC276" s="148"/>
      <c r="AD276" s="148"/>
      <c r="AE276" s="148"/>
      <c r="AF276" s="148"/>
      <c r="AG276" s="148" t="s">
        <v>177</v>
      </c>
      <c r="AH276" s="148">
        <v>0</v>
      </c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ht="20.399999999999999" outlineLevel="1" x14ac:dyDescent="0.25">
      <c r="A277" s="175">
        <v>76</v>
      </c>
      <c r="B277" s="176" t="s">
        <v>549</v>
      </c>
      <c r="C277" s="191" t="s">
        <v>550</v>
      </c>
      <c r="D277" s="177" t="s">
        <v>253</v>
      </c>
      <c r="E277" s="178">
        <v>8.32</v>
      </c>
      <c r="F277" s="179"/>
      <c r="G277" s="180">
        <f>ROUND(E277*F277,2)</f>
        <v>0</v>
      </c>
      <c r="H277" s="179"/>
      <c r="I277" s="180">
        <f>ROUND(E277*H277,2)</f>
        <v>0</v>
      </c>
      <c r="J277" s="179"/>
      <c r="K277" s="180">
        <f>ROUND(E277*J277,2)</f>
        <v>0</v>
      </c>
      <c r="L277" s="180">
        <v>15</v>
      </c>
      <c r="M277" s="180">
        <f>G277*(1+L277/100)</f>
        <v>0</v>
      </c>
      <c r="N277" s="178">
        <v>2.9499999999999999E-3</v>
      </c>
      <c r="O277" s="178">
        <f>ROUND(E277*N277,2)</f>
        <v>0.02</v>
      </c>
      <c r="P277" s="178">
        <v>0</v>
      </c>
      <c r="Q277" s="178">
        <f>ROUND(E277*P277,2)</f>
        <v>0</v>
      </c>
      <c r="R277" s="180" t="s">
        <v>532</v>
      </c>
      <c r="S277" s="180" t="s">
        <v>231</v>
      </c>
      <c r="T277" s="181" t="s">
        <v>231</v>
      </c>
      <c r="U277" s="158">
        <v>0.68600000000000005</v>
      </c>
      <c r="V277" s="158">
        <f>ROUND(E277*U277,2)</f>
        <v>5.71</v>
      </c>
      <c r="W277" s="158"/>
      <c r="X277" s="158" t="s">
        <v>232</v>
      </c>
      <c r="Y277" s="158" t="s">
        <v>162</v>
      </c>
      <c r="Z277" s="148"/>
      <c r="AA277" s="148"/>
      <c r="AB277" s="148"/>
      <c r="AC277" s="148"/>
      <c r="AD277" s="148"/>
      <c r="AE277" s="148"/>
      <c r="AF277" s="148"/>
      <c r="AG277" s="148" t="s">
        <v>233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2" x14ac:dyDescent="0.25">
      <c r="A278" s="155"/>
      <c r="B278" s="156"/>
      <c r="C278" s="269" t="s">
        <v>546</v>
      </c>
      <c r="D278" s="270"/>
      <c r="E278" s="270"/>
      <c r="F278" s="270"/>
      <c r="G278" s="270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58"/>
      <c r="Z278" s="148"/>
      <c r="AA278" s="148"/>
      <c r="AB278" s="148"/>
      <c r="AC278" s="148"/>
      <c r="AD278" s="148"/>
      <c r="AE278" s="148"/>
      <c r="AF278" s="148"/>
      <c r="AG278" s="148" t="s">
        <v>235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2" x14ac:dyDescent="0.25">
      <c r="A279" s="155"/>
      <c r="B279" s="156"/>
      <c r="C279" s="260" t="s">
        <v>547</v>
      </c>
      <c r="D279" s="261"/>
      <c r="E279" s="261"/>
      <c r="F279" s="261"/>
      <c r="G279" s="261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58"/>
      <c r="Z279" s="148"/>
      <c r="AA279" s="148"/>
      <c r="AB279" s="148"/>
      <c r="AC279" s="148"/>
      <c r="AD279" s="148"/>
      <c r="AE279" s="148"/>
      <c r="AF279" s="148"/>
      <c r="AG279" s="148" t="s">
        <v>165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2" x14ac:dyDescent="0.25">
      <c r="A280" s="155"/>
      <c r="B280" s="156"/>
      <c r="C280" s="192" t="s">
        <v>551</v>
      </c>
      <c r="D280" s="162"/>
      <c r="E280" s="163">
        <v>8.32</v>
      </c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58"/>
      <c r="Z280" s="148"/>
      <c r="AA280" s="148"/>
      <c r="AB280" s="148"/>
      <c r="AC280" s="148"/>
      <c r="AD280" s="148"/>
      <c r="AE280" s="148"/>
      <c r="AF280" s="148"/>
      <c r="AG280" s="148" t="s">
        <v>177</v>
      </c>
      <c r="AH280" s="148">
        <v>0</v>
      </c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ht="20.399999999999999" outlineLevel="1" x14ac:dyDescent="0.25">
      <c r="A281" s="175">
        <v>77</v>
      </c>
      <c r="B281" s="176" t="s">
        <v>552</v>
      </c>
      <c r="C281" s="191" t="s">
        <v>553</v>
      </c>
      <c r="D281" s="177" t="s">
        <v>253</v>
      </c>
      <c r="E281" s="178">
        <v>15.125</v>
      </c>
      <c r="F281" s="179"/>
      <c r="G281" s="180">
        <f>ROUND(E281*F281,2)</f>
        <v>0</v>
      </c>
      <c r="H281" s="179"/>
      <c r="I281" s="180">
        <f>ROUND(E281*H281,2)</f>
        <v>0</v>
      </c>
      <c r="J281" s="179"/>
      <c r="K281" s="180">
        <f>ROUND(E281*J281,2)</f>
        <v>0</v>
      </c>
      <c r="L281" s="180">
        <v>15</v>
      </c>
      <c r="M281" s="180">
        <f>G281*(1+L281/100)</f>
        <v>0</v>
      </c>
      <c r="N281" s="178">
        <v>3.3700000000000002E-3</v>
      </c>
      <c r="O281" s="178">
        <f>ROUND(E281*N281,2)</f>
        <v>0.05</v>
      </c>
      <c r="P281" s="178">
        <v>0</v>
      </c>
      <c r="Q281" s="178">
        <f>ROUND(E281*P281,2)</f>
        <v>0</v>
      </c>
      <c r="R281" s="180" t="s">
        <v>532</v>
      </c>
      <c r="S281" s="180" t="s">
        <v>231</v>
      </c>
      <c r="T281" s="181" t="s">
        <v>231</v>
      </c>
      <c r="U281" s="158">
        <v>0.72509999999999997</v>
      </c>
      <c r="V281" s="158">
        <f>ROUND(E281*U281,2)</f>
        <v>10.97</v>
      </c>
      <c r="W281" s="158"/>
      <c r="X281" s="158" t="s">
        <v>232</v>
      </c>
      <c r="Y281" s="158" t="s">
        <v>162</v>
      </c>
      <c r="Z281" s="148"/>
      <c r="AA281" s="148"/>
      <c r="AB281" s="148"/>
      <c r="AC281" s="148"/>
      <c r="AD281" s="148"/>
      <c r="AE281" s="148"/>
      <c r="AF281" s="148"/>
      <c r="AG281" s="148" t="s">
        <v>233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2" x14ac:dyDescent="0.25">
      <c r="A282" s="155"/>
      <c r="B282" s="156"/>
      <c r="C282" s="269" t="s">
        <v>546</v>
      </c>
      <c r="D282" s="270"/>
      <c r="E282" s="270"/>
      <c r="F282" s="270"/>
      <c r="G282" s="270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148"/>
      <c r="AA282" s="148"/>
      <c r="AB282" s="148"/>
      <c r="AC282" s="148"/>
      <c r="AD282" s="148"/>
      <c r="AE282" s="148"/>
      <c r="AF282" s="148"/>
      <c r="AG282" s="148" t="s">
        <v>235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2" x14ac:dyDescent="0.25">
      <c r="A283" s="155"/>
      <c r="B283" s="156"/>
      <c r="C283" s="260" t="s">
        <v>547</v>
      </c>
      <c r="D283" s="261"/>
      <c r="E283" s="261"/>
      <c r="F283" s="261"/>
      <c r="G283" s="261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58"/>
      <c r="Z283" s="148"/>
      <c r="AA283" s="148"/>
      <c r="AB283" s="148"/>
      <c r="AC283" s="148"/>
      <c r="AD283" s="148"/>
      <c r="AE283" s="148"/>
      <c r="AF283" s="148"/>
      <c r="AG283" s="148" t="s">
        <v>165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2" x14ac:dyDescent="0.25">
      <c r="A284" s="155"/>
      <c r="B284" s="156"/>
      <c r="C284" s="192" t="s">
        <v>554</v>
      </c>
      <c r="D284" s="162"/>
      <c r="E284" s="163">
        <v>15.13</v>
      </c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58"/>
      <c r="Z284" s="148"/>
      <c r="AA284" s="148"/>
      <c r="AB284" s="148"/>
      <c r="AC284" s="148"/>
      <c r="AD284" s="148"/>
      <c r="AE284" s="148"/>
      <c r="AF284" s="148"/>
      <c r="AG284" s="148" t="s">
        <v>177</v>
      </c>
      <c r="AH284" s="148">
        <v>0</v>
      </c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5">
      <c r="A285" s="175">
        <v>78</v>
      </c>
      <c r="B285" s="176" t="s">
        <v>555</v>
      </c>
      <c r="C285" s="191" t="s">
        <v>556</v>
      </c>
      <c r="D285" s="177" t="s">
        <v>253</v>
      </c>
      <c r="E285" s="178">
        <v>9.8000000000000007</v>
      </c>
      <c r="F285" s="179"/>
      <c r="G285" s="180">
        <f>ROUND(E285*F285,2)</f>
        <v>0</v>
      </c>
      <c r="H285" s="179"/>
      <c r="I285" s="180">
        <f>ROUND(E285*H285,2)</f>
        <v>0</v>
      </c>
      <c r="J285" s="179"/>
      <c r="K285" s="180">
        <f>ROUND(E285*J285,2)</f>
        <v>0</v>
      </c>
      <c r="L285" s="180">
        <v>15</v>
      </c>
      <c r="M285" s="180">
        <f>G285*(1+L285/100)</f>
        <v>0</v>
      </c>
      <c r="N285" s="178">
        <v>8.0000000000000004E-4</v>
      </c>
      <c r="O285" s="178">
        <f>ROUND(E285*N285,2)</f>
        <v>0.01</v>
      </c>
      <c r="P285" s="178">
        <v>0</v>
      </c>
      <c r="Q285" s="178">
        <f>ROUND(E285*P285,2)</f>
        <v>0</v>
      </c>
      <c r="R285" s="180"/>
      <c r="S285" s="180" t="s">
        <v>159</v>
      </c>
      <c r="T285" s="181" t="s">
        <v>160</v>
      </c>
      <c r="U285" s="158">
        <v>0.36</v>
      </c>
      <c r="V285" s="158">
        <f>ROUND(E285*U285,2)</f>
        <v>3.53</v>
      </c>
      <c r="W285" s="158"/>
      <c r="X285" s="158" t="s">
        <v>232</v>
      </c>
      <c r="Y285" s="158" t="s">
        <v>162</v>
      </c>
      <c r="Z285" s="148"/>
      <c r="AA285" s="148"/>
      <c r="AB285" s="148"/>
      <c r="AC285" s="148"/>
      <c r="AD285" s="148"/>
      <c r="AE285" s="148"/>
      <c r="AF285" s="148"/>
      <c r="AG285" s="148" t="s">
        <v>233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2" x14ac:dyDescent="0.25">
      <c r="A286" s="155"/>
      <c r="B286" s="156"/>
      <c r="C286" s="258" t="s">
        <v>557</v>
      </c>
      <c r="D286" s="259"/>
      <c r="E286" s="259"/>
      <c r="F286" s="259"/>
      <c r="G286" s="259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58"/>
      <c r="Z286" s="148"/>
      <c r="AA286" s="148"/>
      <c r="AB286" s="148"/>
      <c r="AC286" s="148"/>
      <c r="AD286" s="148"/>
      <c r="AE286" s="148"/>
      <c r="AF286" s="148"/>
      <c r="AG286" s="148" t="s">
        <v>165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2" x14ac:dyDescent="0.25">
      <c r="A287" s="155"/>
      <c r="B287" s="156"/>
      <c r="C287" s="192" t="s">
        <v>558</v>
      </c>
      <c r="D287" s="162"/>
      <c r="E287" s="163">
        <v>9.8000000000000007</v>
      </c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58"/>
      <c r="Z287" s="148"/>
      <c r="AA287" s="148"/>
      <c r="AB287" s="148"/>
      <c r="AC287" s="148"/>
      <c r="AD287" s="148"/>
      <c r="AE287" s="148"/>
      <c r="AF287" s="148"/>
      <c r="AG287" s="148" t="s">
        <v>177</v>
      </c>
      <c r="AH287" s="148">
        <v>0</v>
      </c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ht="20.399999999999999" outlineLevel="1" x14ac:dyDescent="0.25">
      <c r="A288" s="175">
        <v>79</v>
      </c>
      <c r="B288" s="176" t="s">
        <v>559</v>
      </c>
      <c r="C288" s="191" t="s">
        <v>560</v>
      </c>
      <c r="D288" s="177" t="s">
        <v>253</v>
      </c>
      <c r="E288" s="178">
        <v>31.03</v>
      </c>
      <c r="F288" s="179"/>
      <c r="G288" s="180">
        <f>ROUND(E288*F288,2)</f>
        <v>0</v>
      </c>
      <c r="H288" s="179"/>
      <c r="I288" s="180">
        <f>ROUND(E288*H288,2)</f>
        <v>0</v>
      </c>
      <c r="J288" s="179"/>
      <c r="K288" s="180">
        <f>ROUND(E288*J288,2)</f>
        <v>0</v>
      </c>
      <c r="L288" s="180">
        <v>15</v>
      </c>
      <c r="M288" s="180">
        <f>G288*(1+L288/100)</f>
        <v>0</v>
      </c>
      <c r="N288" s="178">
        <v>2.2799999999999999E-3</v>
      </c>
      <c r="O288" s="178">
        <f>ROUND(E288*N288,2)</f>
        <v>7.0000000000000007E-2</v>
      </c>
      <c r="P288" s="178">
        <v>0</v>
      </c>
      <c r="Q288" s="178">
        <f>ROUND(E288*P288,2)</f>
        <v>0</v>
      </c>
      <c r="R288" s="180" t="s">
        <v>532</v>
      </c>
      <c r="S288" s="180" t="s">
        <v>231</v>
      </c>
      <c r="T288" s="181" t="s">
        <v>231</v>
      </c>
      <c r="U288" s="158">
        <v>0.98111000000000004</v>
      </c>
      <c r="V288" s="158">
        <f>ROUND(E288*U288,2)</f>
        <v>30.44</v>
      </c>
      <c r="W288" s="158"/>
      <c r="X288" s="158" t="s">
        <v>232</v>
      </c>
      <c r="Y288" s="158" t="s">
        <v>162</v>
      </c>
      <c r="Z288" s="148"/>
      <c r="AA288" s="148"/>
      <c r="AB288" s="148"/>
      <c r="AC288" s="148"/>
      <c r="AD288" s="148"/>
      <c r="AE288" s="148"/>
      <c r="AF288" s="148"/>
      <c r="AG288" s="148" t="s">
        <v>233</v>
      </c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2" x14ac:dyDescent="0.25">
      <c r="A289" s="155"/>
      <c r="B289" s="156"/>
      <c r="C289" s="269" t="s">
        <v>561</v>
      </c>
      <c r="D289" s="270"/>
      <c r="E289" s="270"/>
      <c r="F289" s="270"/>
      <c r="G289" s="270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58"/>
      <c r="Z289" s="148"/>
      <c r="AA289" s="148"/>
      <c r="AB289" s="148"/>
      <c r="AC289" s="148"/>
      <c r="AD289" s="148"/>
      <c r="AE289" s="148"/>
      <c r="AF289" s="148"/>
      <c r="AG289" s="148" t="s">
        <v>235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2" x14ac:dyDescent="0.25">
      <c r="A290" s="155"/>
      <c r="B290" s="156"/>
      <c r="C290" s="260" t="s">
        <v>562</v>
      </c>
      <c r="D290" s="261"/>
      <c r="E290" s="261"/>
      <c r="F290" s="261"/>
      <c r="G290" s="261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8"/>
      <c r="AA290" s="148"/>
      <c r="AB290" s="148"/>
      <c r="AC290" s="148"/>
      <c r="AD290" s="148"/>
      <c r="AE290" s="148"/>
      <c r="AF290" s="148"/>
      <c r="AG290" s="148" t="s">
        <v>165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2" x14ac:dyDescent="0.25">
      <c r="A291" s="155"/>
      <c r="B291" s="156"/>
      <c r="C291" s="192" t="s">
        <v>563</v>
      </c>
      <c r="D291" s="162"/>
      <c r="E291" s="163">
        <v>31.03</v>
      </c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58"/>
      <c r="Z291" s="148"/>
      <c r="AA291" s="148"/>
      <c r="AB291" s="148"/>
      <c r="AC291" s="148"/>
      <c r="AD291" s="148"/>
      <c r="AE291" s="148"/>
      <c r="AF291" s="148"/>
      <c r="AG291" s="148" t="s">
        <v>177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5">
      <c r="A292" s="175">
        <v>80</v>
      </c>
      <c r="B292" s="176" t="s">
        <v>564</v>
      </c>
      <c r="C292" s="191" t="s">
        <v>565</v>
      </c>
      <c r="D292" s="177" t="s">
        <v>376</v>
      </c>
      <c r="E292" s="178">
        <v>0.25768000000000002</v>
      </c>
      <c r="F292" s="179"/>
      <c r="G292" s="180">
        <f>ROUND(E292*F292,2)</f>
        <v>0</v>
      </c>
      <c r="H292" s="179"/>
      <c r="I292" s="180">
        <f>ROUND(E292*H292,2)</f>
        <v>0</v>
      </c>
      <c r="J292" s="179"/>
      <c r="K292" s="180">
        <f>ROUND(E292*J292,2)</f>
        <v>0</v>
      </c>
      <c r="L292" s="180">
        <v>15</v>
      </c>
      <c r="M292" s="180">
        <f>G292*(1+L292/100)</f>
        <v>0</v>
      </c>
      <c r="N292" s="178">
        <v>0</v>
      </c>
      <c r="O292" s="178">
        <f>ROUND(E292*N292,2)</f>
        <v>0</v>
      </c>
      <c r="P292" s="178">
        <v>0</v>
      </c>
      <c r="Q292" s="178">
        <f>ROUND(E292*P292,2)</f>
        <v>0</v>
      </c>
      <c r="R292" s="180" t="s">
        <v>532</v>
      </c>
      <c r="S292" s="180" t="s">
        <v>231</v>
      </c>
      <c r="T292" s="181" t="s">
        <v>231</v>
      </c>
      <c r="U292" s="158">
        <v>4.9470000000000001</v>
      </c>
      <c r="V292" s="158">
        <f>ROUND(E292*U292,2)</f>
        <v>1.27</v>
      </c>
      <c r="W292" s="158"/>
      <c r="X292" s="158" t="s">
        <v>475</v>
      </c>
      <c r="Y292" s="158" t="s">
        <v>162</v>
      </c>
      <c r="Z292" s="148"/>
      <c r="AA292" s="148"/>
      <c r="AB292" s="148"/>
      <c r="AC292" s="148"/>
      <c r="AD292" s="148"/>
      <c r="AE292" s="148"/>
      <c r="AF292" s="148"/>
      <c r="AG292" s="148" t="s">
        <v>476</v>
      </c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2" x14ac:dyDescent="0.25">
      <c r="A293" s="155"/>
      <c r="B293" s="156"/>
      <c r="C293" s="269" t="s">
        <v>485</v>
      </c>
      <c r="D293" s="270"/>
      <c r="E293" s="270"/>
      <c r="F293" s="270"/>
      <c r="G293" s="270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58"/>
      <c r="Z293" s="148"/>
      <c r="AA293" s="148"/>
      <c r="AB293" s="148"/>
      <c r="AC293" s="148"/>
      <c r="AD293" s="148"/>
      <c r="AE293" s="148"/>
      <c r="AF293" s="148"/>
      <c r="AG293" s="148" t="s">
        <v>235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x14ac:dyDescent="0.25">
      <c r="A294" s="151" t="s">
        <v>154</v>
      </c>
      <c r="B294" s="152" t="s">
        <v>105</v>
      </c>
      <c r="C294" s="196" t="s">
        <v>106</v>
      </c>
      <c r="D294" s="171"/>
      <c r="E294" s="172"/>
      <c r="F294" s="173"/>
      <c r="G294" s="173">
        <f>SUMIF(AG295:AG313,"&lt;&gt;NOR",G295:G313)</f>
        <v>0</v>
      </c>
      <c r="H294" s="173"/>
      <c r="I294" s="173">
        <f>SUM(I295:I313)</f>
        <v>0</v>
      </c>
      <c r="J294" s="173"/>
      <c r="K294" s="173">
        <f>SUM(K295:K313)</f>
        <v>0</v>
      </c>
      <c r="L294" s="173"/>
      <c r="M294" s="173">
        <f>SUM(M295:M313)</f>
        <v>0</v>
      </c>
      <c r="N294" s="172"/>
      <c r="O294" s="172">
        <f>SUM(O295:O313)</f>
        <v>0</v>
      </c>
      <c r="P294" s="172"/>
      <c r="Q294" s="172">
        <f>SUM(Q295:Q313)</f>
        <v>0.22</v>
      </c>
      <c r="R294" s="173"/>
      <c r="S294" s="173"/>
      <c r="T294" s="174"/>
      <c r="U294" s="164"/>
      <c r="V294" s="164">
        <f>SUM(V295:V313)</f>
        <v>2.19</v>
      </c>
      <c r="W294" s="164"/>
      <c r="X294" s="164"/>
      <c r="Y294" s="164"/>
      <c r="AG294" t="s">
        <v>155</v>
      </c>
    </row>
    <row r="295" spans="1:60" outlineLevel="1" x14ac:dyDescent="0.25">
      <c r="A295" s="155"/>
      <c r="B295" s="156"/>
      <c r="C295" s="258" t="s">
        <v>566</v>
      </c>
      <c r="D295" s="259"/>
      <c r="E295" s="259"/>
      <c r="F295" s="259"/>
      <c r="G295" s="259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58"/>
      <c r="Z295" s="148"/>
      <c r="AA295" s="148"/>
      <c r="AB295" s="148"/>
      <c r="AC295" s="148"/>
      <c r="AD295" s="148"/>
      <c r="AE295" s="148"/>
      <c r="AF295" s="148"/>
      <c r="AG295" s="148" t="s">
        <v>165</v>
      </c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2" x14ac:dyDescent="0.25">
      <c r="A296" s="155"/>
      <c r="B296" s="156"/>
      <c r="C296" s="260" t="s">
        <v>567</v>
      </c>
      <c r="D296" s="261"/>
      <c r="E296" s="261"/>
      <c r="F296" s="261"/>
      <c r="G296" s="261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58"/>
      <c r="Z296" s="148"/>
      <c r="AA296" s="148"/>
      <c r="AB296" s="148"/>
      <c r="AC296" s="148"/>
      <c r="AD296" s="148"/>
      <c r="AE296" s="148"/>
      <c r="AF296" s="148"/>
      <c r="AG296" s="148" t="s">
        <v>165</v>
      </c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2" x14ac:dyDescent="0.25">
      <c r="A297" s="155"/>
      <c r="B297" s="156"/>
      <c r="C297" s="260" t="s">
        <v>568</v>
      </c>
      <c r="D297" s="261"/>
      <c r="E297" s="261"/>
      <c r="F297" s="261"/>
      <c r="G297" s="261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58"/>
      <c r="Z297" s="148"/>
      <c r="AA297" s="148"/>
      <c r="AB297" s="148"/>
      <c r="AC297" s="148"/>
      <c r="AD297" s="148"/>
      <c r="AE297" s="148"/>
      <c r="AF297" s="148"/>
      <c r="AG297" s="148" t="s">
        <v>165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ht="20.399999999999999" outlineLevel="1" x14ac:dyDescent="0.25">
      <c r="A298" s="175">
        <v>81</v>
      </c>
      <c r="B298" s="176" t="s">
        <v>569</v>
      </c>
      <c r="C298" s="191" t="s">
        <v>570</v>
      </c>
      <c r="D298" s="177" t="s">
        <v>571</v>
      </c>
      <c r="E298" s="178">
        <v>19</v>
      </c>
      <c r="F298" s="179"/>
      <c r="G298" s="180">
        <f>ROUND(E298*F298,2)</f>
        <v>0</v>
      </c>
      <c r="H298" s="179"/>
      <c r="I298" s="180">
        <f>ROUND(E298*H298,2)</f>
        <v>0</v>
      </c>
      <c r="J298" s="179"/>
      <c r="K298" s="180">
        <f>ROUND(E298*J298,2)</f>
        <v>0</v>
      </c>
      <c r="L298" s="180">
        <v>15</v>
      </c>
      <c r="M298" s="180">
        <f>G298*(1+L298/100)</f>
        <v>0</v>
      </c>
      <c r="N298" s="178">
        <v>0</v>
      </c>
      <c r="O298" s="178">
        <f>ROUND(E298*N298,2)</f>
        <v>0</v>
      </c>
      <c r="P298" s="178">
        <v>0</v>
      </c>
      <c r="Q298" s="178">
        <f>ROUND(E298*P298,2)</f>
        <v>0</v>
      </c>
      <c r="R298" s="180"/>
      <c r="S298" s="180" t="s">
        <v>159</v>
      </c>
      <c r="T298" s="181" t="s">
        <v>160</v>
      </c>
      <c r="U298" s="158">
        <v>0</v>
      </c>
      <c r="V298" s="158">
        <f>ROUND(E298*U298,2)</f>
        <v>0</v>
      </c>
      <c r="W298" s="158"/>
      <c r="X298" s="158" t="s">
        <v>232</v>
      </c>
      <c r="Y298" s="158" t="s">
        <v>162</v>
      </c>
      <c r="Z298" s="148"/>
      <c r="AA298" s="148"/>
      <c r="AB298" s="148"/>
      <c r="AC298" s="148"/>
      <c r="AD298" s="148"/>
      <c r="AE298" s="148"/>
      <c r="AF298" s="148"/>
      <c r="AG298" s="148" t="s">
        <v>233</v>
      </c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2" x14ac:dyDescent="0.25">
      <c r="A299" s="155"/>
      <c r="B299" s="156"/>
      <c r="C299" s="258" t="s">
        <v>572</v>
      </c>
      <c r="D299" s="259"/>
      <c r="E299" s="259"/>
      <c r="F299" s="259"/>
      <c r="G299" s="259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58"/>
      <c r="Z299" s="148"/>
      <c r="AA299" s="148"/>
      <c r="AB299" s="148"/>
      <c r="AC299" s="148"/>
      <c r="AD299" s="148"/>
      <c r="AE299" s="148"/>
      <c r="AF299" s="148"/>
      <c r="AG299" s="148" t="s">
        <v>165</v>
      </c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2" x14ac:dyDescent="0.25">
      <c r="A300" s="155"/>
      <c r="B300" s="156"/>
      <c r="C300" s="192" t="s">
        <v>573</v>
      </c>
      <c r="D300" s="162"/>
      <c r="E300" s="163">
        <v>19</v>
      </c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58"/>
      <c r="Z300" s="148"/>
      <c r="AA300" s="148"/>
      <c r="AB300" s="148"/>
      <c r="AC300" s="148"/>
      <c r="AD300" s="148"/>
      <c r="AE300" s="148"/>
      <c r="AF300" s="148"/>
      <c r="AG300" s="148" t="s">
        <v>177</v>
      </c>
      <c r="AH300" s="148">
        <v>0</v>
      </c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ht="20.399999999999999" outlineLevel="1" x14ac:dyDescent="0.25">
      <c r="A301" s="175">
        <v>82</v>
      </c>
      <c r="B301" s="176" t="s">
        <v>574</v>
      </c>
      <c r="C301" s="191" t="s">
        <v>575</v>
      </c>
      <c r="D301" s="177" t="s">
        <v>571</v>
      </c>
      <c r="E301" s="178">
        <v>4</v>
      </c>
      <c r="F301" s="179"/>
      <c r="G301" s="180">
        <f>ROUND(E301*F301,2)</f>
        <v>0</v>
      </c>
      <c r="H301" s="179"/>
      <c r="I301" s="180">
        <f>ROUND(E301*H301,2)</f>
        <v>0</v>
      </c>
      <c r="J301" s="179"/>
      <c r="K301" s="180">
        <f>ROUND(E301*J301,2)</f>
        <v>0</v>
      </c>
      <c r="L301" s="180">
        <v>15</v>
      </c>
      <c r="M301" s="180">
        <f>G301*(1+L301/100)</f>
        <v>0</v>
      </c>
      <c r="N301" s="178">
        <v>0</v>
      </c>
      <c r="O301" s="178">
        <f>ROUND(E301*N301,2)</f>
        <v>0</v>
      </c>
      <c r="P301" s="178">
        <v>0</v>
      </c>
      <c r="Q301" s="178">
        <f>ROUND(E301*P301,2)</f>
        <v>0</v>
      </c>
      <c r="R301" s="180"/>
      <c r="S301" s="180" t="s">
        <v>159</v>
      </c>
      <c r="T301" s="181" t="s">
        <v>160</v>
      </c>
      <c r="U301" s="158">
        <v>0</v>
      </c>
      <c r="V301" s="158">
        <f>ROUND(E301*U301,2)</f>
        <v>0</v>
      </c>
      <c r="W301" s="158"/>
      <c r="X301" s="158" t="s">
        <v>232</v>
      </c>
      <c r="Y301" s="158" t="s">
        <v>162</v>
      </c>
      <c r="Z301" s="148"/>
      <c r="AA301" s="148"/>
      <c r="AB301" s="148"/>
      <c r="AC301" s="148"/>
      <c r="AD301" s="148"/>
      <c r="AE301" s="148"/>
      <c r="AF301" s="148"/>
      <c r="AG301" s="148" t="s">
        <v>233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2" x14ac:dyDescent="0.25">
      <c r="A302" s="155"/>
      <c r="B302" s="156"/>
      <c r="C302" s="192" t="s">
        <v>576</v>
      </c>
      <c r="D302" s="162"/>
      <c r="E302" s="163">
        <v>4</v>
      </c>
      <c r="F302" s="158"/>
      <c r="G302" s="158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58"/>
      <c r="Z302" s="148"/>
      <c r="AA302" s="148"/>
      <c r="AB302" s="148"/>
      <c r="AC302" s="148"/>
      <c r="AD302" s="148"/>
      <c r="AE302" s="148"/>
      <c r="AF302" s="148"/>
      <c r="AG302" s="148" t="s">
        <v>177</v>
      </c>
      <c r="AH302" s="148">
        <v>0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ht="20.399999999999999" outlineLevel="1" x14ac:dyDescent="0.25">
      <c r="A303" s="175">
        <v>83</v>
      </c>
      <c r="B303" s="176" t="s">
        <v>577</v>
      </c>
      <c r="C303" s="191" t="s">
        <v>578</v>
      </c>
      <c r="D303" s="177" t="s">
        <v>571</v>
      </c>
      <c r="E303" s="178">
        <v>2</v>
      </c>
      <c r="F303" s="179"/>
      <c r="G303" s="180">
        <f>ROUND(E303*F303,2)</f>
        <v>0</v>
      </c>
      <c r="H303" s="179"/>
      <c r="I303" s="180">
        <f>ROUND(E303*H303,2)</f>
        <v>0</v>
      </c>
      <c r="J303" s="179"/>
      <c r="K303" s="180">
        <f>ROUND(E303*J303,2)</f>
        <v>0</v>
      </c>
      <c r="L303" s="180">
        <v>15</v>
      </c>
      <c r="M303" s="180">
        <f>G303*(1+L303/100)</f>
        <v>0</v>
      </c>
      <c r="N303" s="178">
        <v>0</v>
      </c>
      <c r="O303" s="178">
        <f>ROUND(E303*N303,2)</f>
        <v>0</v>
      </c>
      <c r="P303" s="178">
        <v>0</v>
      </c>
      <c r="Q303" s="178">
        <f>ROUND(E303*P303,2)</f>
        <v>0</v>
      </c>
      <c r="R303" s="180"/>
      <c r="S303" s="180" t="s">
        <v>159</v>
      </c>
      <c r="T303" s="181" t="s">
        <v>160</v>
      </c>
      <c r="U303" s="158">
        <v>0</v>
      </c>
      <c r="V303" s="158">
        <f>ROUND(E303*U303,2)</f>
        <v>0</v>
      </c>
      <c r="W303" s="158"/>
      <c r="X303" s="158" t="s">
        <v>232</v>
      </c>
      <c r="Y303" s="158" t="s">
        <v>162</v>
      </c>
      <c r="Z303" s="148"/>
      <c r="AA303" s="148"/>
      <c r="AB303" s="148"/>
      <c r="AC303" s="148"/>
      <c r="AD303" s="148"/>
      <c r="AE303" s="148"/>
      <c r="AF303" s="148"/>
      <c r="AG303" s="148" t="s">
        <v>233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2" x14ac:dyDescent="0.25">
      <c r="A304" s="155"/>
      <c r="B304" s="156"/>
      <c r="C304" s="192" t="s">
        <v>579</v>
      </c>
      <c r="D304" s="162"/>
      <c r="E304" s="163">
        <v>2</v>
      </c>
      <c r="F304" s="158"/>
      <c r="G304" s="15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58"/>
      <c r="Z304" s="148"/>
      <c r="AA304" s="148"/>
      <c r="AB304" s="148"/>
      <c r="AC304" s="148"/>
      <c r="AD304" s="148"/>
      <c r="AE304" s="148"/>
      <c r="AF304" s="148"/>
      <c r="AG304" s="148" t="s">
        <v>177</v>
      </c>
      <c r="AH304" s="148">
        <v>0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ht="30.6" outlineLevel="1" x14ac:dyDescent="0.25">
      <c r="A305" s="175">
        <v>84</v>
      </c>
      <c r="B305" s="176" t="s">
        <v>580</v>
      </c>
      <c r="C305" s="191" t="s">
        <v>581</v>
      </c>
      <c r="D305" s="177" t="s">
        <v>571</v>
      </c>
      <c r="E305" s="178">
        <v>1</v>
      </c>
      <c r="F305" s="179"/>
      <c r="G305" s="180">
        <f>ROUND(E305*F305,2)</f>
        <v>0</v>
      </c>
      <c r="H305" s="179"/>
      <c r="I305" s="180">
        <f>ROUND(E305*H305,2)</f>
        <v>0</v>
      </c>
      <c r="J305" s="179"/>
      <c r="K305" s="180">
        <f>ROUND(E305*J305,2)</f>
        <v>0</v>
      </c>
      <c r="L305" s="180">
        <v>15</v>
      </c>
      <c r="M305" s="180">
        <f>G305*(1+L305/100)</f>
        <v>0</v>
      </c>
      <c r="N305" s="178">
        <v>0</v>
      </c>
      <c r="O305" s="178">
        <f>ROUND(E305*N305,2)</f>
        <v>0</v>
      </c>
      <c r="P305" s="178">
        <v>0</v>
      </c>
      <c r="Q305" s="178">
        <f>ROUND(E305*P305,2)</f>
        <v>0</v>
      </c>
      <c r="R305" s="180"/>
      <c r="S305" s="180" t="s">
        <v>159</v>
      </c>
      <c r="T305" s="181" t="s">
        <v>160</v>
      </c>
      <c r="U305" s="158">
        <v>0</v>
      </c>
      <c r="V305" s="158">
        <f>ROUND(E305*U305,2)</f>
        <v>0</v>
      </c>
      <c r="W305" s="158"/>
      <c r="X305" s="158" t="s">
        <v>232</v>
      </c>
      <c r="Y305" s="158" t="s">
        <v>162</v>
      </c>
      <c r="Z305" s="148"/>
      <c r="AA305" s="148"/>
      <c r="AB305" s="148"/>
      <c r="AC305" s="148"/>
      <c r="AD305" s="148"/>
      <c r="AE305" s="148"/>
      <c r="AF305" s="148"/>
      <c r="AG305" s="148" t="s">
        <v>233</v>
      </c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2" x14ac:dyDescent="0.25">
      <c r="A306" s="155"/>
      <c r="B306" s="156"/>
      <c r="C306" s="192" t="s">
        <v>582</v>
      </c>
      <c r="D306" s="162"/>
      <c r="E306" s="163">
        <v>1</v>
      </c>
      <c r="F306" s="158"/>
      <c r="G306" s="158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58"/>
      <c r="Z306" s="148"/>
      <c r="AA306" s="148"/>
      <c r="AB306" s="148"/>
      <c r="AC306" s="148"/>
      <c r="AD306" s="148"/>
      <c r="AE306" s="148"/>
      <c r="AF306" s="148"/>
      <c r="AG306" s="148" t="s">
        <v>177</v>
      </c>
      <c r="AH306" s="148">
        <v>0</v>
      </c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3" x14ac:dyDescent="0.25">
      <c r="A307" s="155"/>
      <c r="B307" s="156"/>
      <c r="C307" s="192" t="s">
        <v>583</v>
      </c>
      <c r="D307" s="162"/>
      <c r="E307" s="163"/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58"/>
      <c r="Z307" s="148"/>
      <c r="AA307" s="148"/>
      <c r="AB307" s="148"/>
      <c r="AC307" s="148"/>
      <c r="AD307" s="148"/>
      <c r="AE307" s="148"/>
      <c r="AF307" s="148"/>
      <c r="AG307" s="148" t="s">
        <v>177</v>
      </c>
      <c r="AH307" s="148">
        <v>0</v>
      </c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3" x14ac:dyDescent="0.25">
      <c r="A308" s="155"/>
      <c r="B308" s="156"/>
      <c r="C308" s="192" t="s">
        <v>584</v>
      </c>
      <c r="D308" s="162"/>
      <c r="E308" s="163"/>
      <c r="F308" s="158"/>
      <c r="G308" s="158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58"/>
      <c r="Z308" s="148"/>
      <c r="AA308" s="148"/>
      <c r="AB308" s="148"/>
      <c r="AC308" s="148"/>
      <c r="AD308" s="148"/>
      <c r="AE308" s="148"/>
      <c r="AF308" s="148"/>
      <c r="AG308" s="148" t="s">
        <v>177</v>
      </c>
      <c r="AH308" s="148">
        <v>0</v>
      </c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3" x14ac:dyDescent="0.25">
      <c r="A309" s="155"/>
      <c r="B309" s="156"/>
      <c r="C309" s="192" t="s">
        <v>585</v>
      </c>
      <c r="D309" s="162"/>
      <c r="E309" s="163"/>
      <c r="F309" s="158"/>
      <c r="G309" s="15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58"/>
      <c r="Z309" s="148"/>
      <c r="AA309" s="148"/>
      <c r="AB309" s="148"/>
      <c r="AC309" s="148"/>
      <c r="AD309" s="148"/>
      <c r="AE309" s="148"/>
      <c r="AF309" s="148"/>
      <c r="AG309" s="148" t="s">
        <v>177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ht="20.399999999999999" outlineLevel="1" x14ac:dyDescent="0.25">
      <c r="A310" s="175">
        <v>85</v>
      </c>
      <c r="B310" s="176" t="s">
        <v>586</v>
      </c>
      <c r="C310" s="191" t="s">
        <v>587</v>
      </c>
      <c r="D310" s="177" t="s">
        <v>571</v>
      </c>
      <c r="E310" s="178">
        <v>1</v>
      </c>
      <c r="F310" s="179"/>
      <c r="G310" s="180">
        <f>ROUND(E310*F310,2)</f>
        <v>0</v>
      </c>
      <c r="H310" s="179"/>
      <c r="I310" s="180">
        <f>ROUND(E310*H310,2)</f>
        <v>0</v>
      </c>
      <c r="J310" s="179"/>
      <c r="K310" s="180">
        <f>ROUND(E310*J310,2)</f>
        <v>0</v>
      </c>
      <c r="L310" s="180">
        <v>15</v>
      </c>
      <c r="M310" s="180">
        <f>G310*(1+L310/100)</f>
        <v>0</v>
      </c>
      <c r="N310" s="178">
        <v>0</v>
      </c>
      <c r="O310" s="178">
        <f>ROUND(E310*N310,2)</f>
        <v>0</v>
      </c>
      <c r="P310" s="178">
        <v>0</v>
      </c>
      <c r="Q310" s="178">
        <f>ROUND(E310*P310,2)</f>
        <v>0</v>
      </c>
      <c r="R310" s="180"/>
      <c r="S310" s="180" t="s">
        <v>159</v>
      </c>
      <c r="T310" s="181" t="s">
        <v>160</v>
      </c>
      <c r="U310" s="158">
        <v>0</v>
      </c>
      <c r="V310" s="158">
        <f>ROUND(E310*U310,2)</f>
        <v>0</v>
      </c>
      <c r="W310" s="158"/>
      <c r="X310" s="158" t="s">
        <v>232</v>
      </c>
      <c r="Y310" s="158" t="s">
        <v>162</v>
      </c>
      <c r="Z310" s="148"/>
      <c r="AA310" s="148"/>
      <c r="AB310" s="148"/>
      <c r="AC310" s="148"/>
      <c r="AD310" s="148"/>
      <c r="AE310" s="148"/>
      <c r="AF310" s="148"/>
      <c r="AG310" s="148" t="s">
        <v>233</v>
      </c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2" x14ac:dyDescent="0.25">
      <c r="A311" s="155"/>
      <c r="B311" s="156"/>
      <c r="C311" s="192" t="s">
        <v>588</v>
      </c>
      <c r="D311" s="162"/>
      <c r="E311" s="163">
        <v>1</v>
      </c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58"/>
      <c r="Z311" s="148"/>
      <c r="AA311" s="148"/>
      <c r="AB311" s="148"/>
      <c r="AC311" s="148"/>
      <c r="AD311" s="148"/>
      <c r="AE311" s="148"/>
      <c r="AF311" s="148"/>
      <c r="AG311" s="148" t="s">
        <v>177</v>
      </c>
      <c r="AH311" s="148">
        <v>0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1" x14ac:dyDescent="0.25">
      <c r="A312" s="175">
        <v>86</v>
      </c>
      <c r="B312" s="176" t="s">
        <v>589</v>
      </c>
      <c r="C312" s="191" t="s">
        <v>590</v>
      </c>
      <c r="D312" s="177" t="s">
        <v>229</v>
      </c>
      <c r="E312" s="178">
        <v>8.7750000000000004</v>
      </c>
      <c r="F312" s="179"/>
      <c r="G312" s="180">
        <f>ROUND(E312*F312,2)</f>
        <v>0</v>
      </c>
      <c r="H312" s="179"/>
      <c r="I312" s="180">
        <f>ROUND(E312*H312,2)</f>
        <v>0</v>
      </c>
      <c r="J312" s="179"/>
      <c r="K312" s="180">
        <f>ROUND(E312*J312,2)</f>
        <v>0</v>
      </c>
      <c r="L312" s="180">
        <v>15</v>
      </c>
      <c r="M312" s="180">
        <f>G312*(1+L312/100)</f>
        <v>0</v>
      </c>
      <c r="N312" s="178">
        <v>0</v>
      </c>
      <c r="O312" s="178">
        <f>ROUND(E312*N312,2)</f>
        <v>0</v>
      </c>
      <c r="P312" s="178">
        <v>2.4649999999999998E-2</v>
      </c>
      <c r="Q312" s="178">
        <f>ROUND(E312*P312,2)</f>
        <v>0.22</v>
      </c>
      <c r="R312" s="180" t="s">
        <v>591</v>
      </c>
      <c r="S312" s="180" t="s">
        <v>231</v>
      </c>
      <c r="T312" s="181" t="s">
        <v>231</v>
      </c>
      <c r="U312" s="158">
        <v>0.25</v>
      </c>
      <c r="V312" s="158">
        <f>ROUND(E312*U312,2)</f>
        <v>2.19</v>
      </c>
      <c r="W312" s="158"/>
      <c r="X312" s="158" t="s">
        <v>232</v>
      </c>
      <c r="Y312" s="158" t="s">
        <v>162</v>
      </c>
      <c r="Z312" s="148"/>
      <c r="AA312" s="148"/>
      <c r="AB312" s="148"/>
      <c r="AC312" s="148"/>
      <c r="AD312" s="148"/>
      <c r="AE312" s="148"/>
      <c r="AF312" s="148"/>
      <c r="AG312" s="148" t="s">
        <v>233</v>
      </c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2" x14ac:dyDescent="0.25">
      <c r="A313" s="155"/>
      <c r="B313" s="156"/>
      <c r="C313" s="192" t="s">
        <v>592</v>
      </c>
      <c r="D313" s="162"/>
      <c r="E313" s="163">
        <v>8.7799999999999994</v>
      </c>
      <c r="F313" s="158"/>
      <c r="G313" s="158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58"/>
      <c r="Z313" s="148"/>
      <c r="AA313" s="148"/>
      <c r="AB313" s="148"/>
      <c r="AC313" s="148"/>
      <c r="AD313" s="148"/>
      <c r="AE313" s="148"/>
      <c r="AF313" s="148"/>
      <c r="AG313" s="148" t="s">
        <v>177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x14ac:dyDescent="0.25">
      <c r="A314" s="165" t="s">
        <v>154</v>
      </c>
      <c r="B314" s="166" t="s">
        <v>107</v>
      </c>
      <c r="C314" s="190" t="s">
        <v>108</v>
      </c>
      <c r="D314" s="167"/>
      <c r="E314" s="168"/>
      <c r="F314" s="169"/>
      <c r="G314" s="169">
        <f>SUMIF(AG315:AG346,"&lt;&gt;NOR",G315:G346)</f>
        <v>0</v>
      </c>
      <c r="H314" s="169"/>
      <c r="I314" s="169">
        <f>SUM(I315:I346)</f>
        <v>0</v>
      </c>
      <c r="J314" s="169"/>
      <c r="K314" s="169">
        <f>SUM(K315:K346)</f>
        <v>0</v>
      </c>
      <c r="L314" s="169"/>
      <c r="M314" s="169">
        <f>SUM(M315:M346)</f>
        <v>0</v>
      </c>
      <c r="N314" s="168"/>
      <c r="O314" s="168">
        <f>SUM(O315:O346)</f>
        <v>0</v>
      </c>
      <c r="P314" s="168"/>
      <c r="Q314" s="168">
        <f>SUM(Q315:Q346)</f>
        <v>0.05</v>
      </c>
      <c r="R314" s="169"/>
      <c r="S314" s="169"/>
      <c r="T314" s="170"/>
      <c r="U314" s="164"/>
      <c r="V314" s="164">
        <f>SUM(V315:V346)</f>
        <v>5.24</v>
      </c>
      <c r="W314" s="164"/>
      <c r="X314" s="164"/>
      <c r="Y314" s="164"/>
      <c r="AG314" t="s">
        <v>155</v>
      </c>
    </row>
    <row r="315" spans="1:60" ht="20.399999999999999" outlineLevel="1" x14ac:dyDescent="0.25">
      <c r="A315" s="175">
        <v>87</v>
      </c>
      <c r="B315" s="176" t="s">
        <v>593</v>
      </c>
      <c r="C315" s="191" t="s">
        <v>594</v>
      </c>
      <c r="D315" s="177" t="s">
        <v>229</v>
      </c>
      <c r="E315" s="178">
        <v>4.51</v>
      </c>
      <c r="F315" s="179"/>
      <c r="G315" s="180">
        <f>ROUND(E315*F315,2)</f>
        <v>0</v>
      </c>
      <c r="H315" s="179"/>
      <c r="I315" s="180">
        <f>ROUND(E315*H315,2)</f>
        <v>0</v>
      </c>
      <c r="J315" s="179"/>
      <c r="K315" s="180">
        <f>ROUND(E315*J315,2)</f>
        <v>0</v>
      </c>
      <c r="L315" s="180">
        <v>15</v>
      </c>
      <c r="M315" s="180">
        <f>G315*(1+L315/100)</f>
        <v>0</v>
      </c>
      <c r="N315" s="178">
        <v>0</v>
      </c>
      <c r="O315" s="178">
        <f>ROUND(E315*N315,2)</f>
        <v>0</v>
      </c>
      <c r="P315" s="178">
        <v>0</v>
      </c>
      <c r="Q315" s="178">
        <f>ROUND(E315*P315,2)</f>
        <v>0</v>
      </c>
      <c r="R315" s="180"/>
      <c r="S315" s="180" t="s">
        <v>159</v>
      </c>
      <c r="T315" s="181" t="s">
        <v>160</v>
      </c>
      <c r="U315" s="158">
        <v>0</v>
      </c>
      <c r="V315" s="158">
        <f>ROUND(E315*U315,2)</f>
        <v>0</v>
      </c>
      <c r="W315" s="158"/>
      <c r="X315" s="158" t="s">
        <v>232</v>
      </c>
      <c r="Y315" s="158" t="s">
        <v>162</v>
      </c>
      <c r="Z315" s="148"/>
      <c r="AA315" s="148"/>
      <c r="AB315" s="148"/>
      <c r="AC315" s="148"/>
      <c r="AD315" s="148"/>
      <c r="AE315" s="148"/>
      <c r="AF315" s="148"/>
      <c r="AG315" s="148" t="s">
        <v>233</v>
      </c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2" x14ac:dyDescent="0.25">
      <c r="A316" s="155"/>
      <c r="B316" s="156"/>
      <c r="C316" s="258" t="s">
        <v>595</v>
      </c>
      <c r="D316" s="259"/>
      <c r="E316" s="259"/>
      <c r="F316" s="259"/>
      <c r="G316" s="259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58"/>
      <c r="Z316" s="148"/>
      <c r="AA316" s="148"/>
      <c r="AB316" s="148"/>
      <c r="AC316" s="148"/>
      <c r="AD316" s="148"/>
      <c r="AE316" s="148"/>
      <c r="AF316" s="148"/>
      <c r="AG316" s="148" t="s">
        <v>165</v>
      </c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2" x14ac:dyDescent="0.25">
      <c r="A317" s="155"/>
      <c r="B317" s="156"/>
      <c r="C317" s="192" t="s">
        <v>596</v>
      </c>
      <c r="D317" s="162"/>
      <c r="E317" s="163">
        <v>4.51</v>
      </c>
      <c r="F317" s="158"/>
      <c r="G317" s="158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58"/>
      <c r="Z317" s="148"/>
      <c r="AA317" s="148"/>
      <c r="AB317" s="148"/>
      <c r="AC317" s="148"/>
      <c r="AD317" s="148"/>
      <c r="AE317" s="148"/>
      <c r="AF317" s="148"/>
      <c r="AG317" s="148" t="s">
        <v>177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ht="20.399999999999999" outlineLevel="1" x14ac:dyDescent="0.25">
      <c r="A318" s="175">
        <v>88</v>
      </c>
      <c r="B318" s="176" t="s">
        <v>597</v>
      </c>
      <c r="C318" s="191" t="s">
        <v>598</v>
      </c>
      <c r="D318" s="177" t="s">
        <v>571</v>
      </c>
      <c r="E318" s="178">
        <v>1</v>
      </c>
      <c r="F318" s="179"/>
      <c r="G318" s="180">
        <f>ROUND(E318*F318,2)</f>
        <v>0</v>
      </c>
      <c r="H318" s="179"/>
      <c r="I318" s="180">
        <f>ROUND(E318*H318,2)</f>
        <v>0</v>
      </c>
      <c r="J318" s="179"/>
      <c r="K318" s="180">
        <f>ROUND(E318*J318,2)</f>
        <v>0</v>
      </c>
      <c r="L318" s="180">
        <v>15</v>
      </c>
      <c r="M318" s="180">
        <f>G318*(1+L318/100)</f>
        <v>0</v>
      </c>
      <c r="N318" s="178">
        <v>0</v>
      </c>
      <c r="O318" s="178">
        <f>ROUND(E318*N318,2)</f>
        <v>0</v>
      </c>
      <c r="P318" s="178">
        <v>0</v>
      </c>
      <c r="Q318" s="178">
        <f>ROUND(E318*P318,2)</f>
        <v>0</v>
      </c>
      <c r="R318" s="180"/>
      <c r="S318" s="180" t="s">
        <v>159</v>
      </c>
      <c r="T318" s="181" t="s">
        <v>160</v>
      </c>
      <c r="U318" s="158">
        <v>0</v>
      </c>
      <c r="V318" s="158">
        <f>ROUND(E318*U318,2)</f>
        <v>0</v>
      </c>
      <c r="W318" s="158"/>
      <c r="X318" s="158" t="s">
        <v>232</v>
      </c>
      <c r="Y318" s="158" t="s">
        <v>162</v>
      </c>
      <c r="Z318" s="148"/>
      <c r="AA318" s="148"/>
      <c r="AB318" s="148"/>
      <c r="AC318" s="148"/>
      <c r="AD318" s="148"/>
      <c r="AE318" s="148"/>
      <c r="AF318" s="148"/>
      <c r="AG318" s="148" t="s">
        <v>233</v>
      </c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2" x14ac:dyDescent="0.25">
      <c r="A319" s="155"/>
      <c r="B319" s="156"/>
      <c r="C319" s="258" t="s">
        <v>599</v>
      </c>
      <c r="D319" s="259"/>
      <c r="E319" s="259"/>
      <c r="F319" s="259"/>
      <c r="G319" s="259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58"/>
      <c r="Z319" s="148"/>
      <c r="AA319" s="148"/>
      <c r="AB319" s="148"/>
      <c r="AC319" s="148"/>
      <c r="AD319" s="148"/>
      <c r="AE319" s="148"/>
      <c r="AF319" s="148"/>
      <c r="AG319" s="148" t="s">
        <v>165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3" x14ac:dyDescent="0.25">
      <c r="A320" s="155"/>
      <c r="B320" s="156"/>
      <c r="C320" s="260" t="s">
        <v>600</v>
      </c>
      <c r="D320" s="261"/>
      <c r="E320" s="261"/>
      <c r="F320" s="261"/>
      <c r="G320" s="261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58"/>
      <c r="Z320" s="148"/>
      <c r="AA320" s="148"/>
      <c r="AB320" s="148"/>
      <c r="AC320" s="148"/>
      <c r="AD320" s="148"/>
      <c r="AE320" s="148"/>
      <c r="AF320" s="148"/>
      <c r="AG320" s="148" t="s">
        <v>165</v>
      </c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2" x14ac:dyDescent="0.25">
      <c r="A321" s="155"/>
      <c r="B321" s="156"/>
      <c r="C321" s="192" t="s">
        <v>601</v>
      </c>
      <c r="D321" s="162"/>
      <c r="E321" s="163">
        <v>1</v>
      </c>
      <c r="F321" s="158"/>
      <c r="G321" s="15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58"/>
      <c r="Z321" s="148"/>
      <c r="AA321" s="148"/>
      <c r="AB321" s="148"/>
      <c r="AC321" s="148"/>
      <c r="AD321" s="148"/>
      <c r="AE321" s="148"/>
      <c r="AF321" s="148"/>
      <c r="AG321" s="148" t="s">
        <v>177</v>
      </c>
      <c r="AH321" s="148">
        <v>0</v>
      </c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ht="20.399999999999999" outlineLevel="1" x14ac:dyDescent="0.25">
      <c r="A322" s="175">
        <v>89</v>
      </c>
      <c r="B322" s="176" t="s">
        <v>602</v>
      </c>
      <c r="C322" s="191" t="s">
        <v>603</v>
      </c>
      <c r="D322" s="177" t="s">
        <v>571</v>
      </c>
      <c r="E322" s="178">
        <v>1</v>
      </c>
      <c r="F322" s="179"/>
      <c r="G322" s="180">
        <f>ROUND(E322*F322,2)</f>
        <v>0</v>
      </c>
      <c r="H322" s="179"/>
      <c r="I322" s="180">
        <f>ROUND(E322*H322,2)</f>
        <v>0</v>
      </c>
      <c r="J322" s="179"/>
      <c r="K322" s="180">
        <f>ROUND(E322*J322,2)</f>
        <v>0</v>
      </c>
      <c r="L322" s="180">
        <v>15</v>
      </c>
      <c r="M322" s="180">
        <f>G322*(1+L322/100)</f>
        <v>0</v>
      </c>
      <c r="N322" s="178">
        <v>0</v>
      </c>
      <c r="O322" s="178">
        <f>ROUND(E322*N322,2)</f>
        <v>0</v>
      </c>
      <c r="P322" s="178">
        <v>0</v>
      </c>
      <c r="Q322" s="178">
        <f>ROUND(E322*P322,2)</f>
        <v>0</v>
      </c>
      <c r="R322" s="180"/>
      <c r="S322" s="180" t="s">
        <v>159</v>
      </c>
      <c r="T322" s="181" t="s">
        <v>160</v>
      </c>
      <c r="U322" s="158">
        <v>0</v>
      </c>
      <c r="V322" s="158">
        <f>ROUND(E322*U322,2)</f>
        <v>0</v>
      </c>
      <c r="W322" s="158"/>
      <c r="X322" s="158" t="s">
        <v>232</v>
      </c>
      <c r="Y322" s="158" t="s">
        <v>162</v>
      </c>
      <c r="Z322" s="148"/>
      <c r="AA322" s="148"/>
      <c r="AB322" s="148"/>
      <c r="AC322" s="148"/>
      <c r="AD322" s="148"/>
      <c r="AE322" s="148"/>
      <c r="AF322" s="148"/>
      <c r="AG322" s="148" t="s">
        <v>233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2" x14ac:dyDescent="0.25">
      <c r="A323" s="155"/>
      <c r="B323" s="156"/>
      <c r="C323" s="258" t="s">
        <v>604</v>
      </c>
      <c r="D323" s="259"/>
      <c r="E323" s="259"/>
      <c r="F323" s="259"/>
      <c r="G323" s="259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58"/>
      <c r="Z323" s="148"/>
      <c r="AA323" s="148"/>
      <c r="AB323" s="148"/>
      <c r="AC323" s="148"/>
      <c r="AD323" s="148"/>
      <c r="AE323" s="148"/>
      <c r="AF323" s="148"/>
      <c r="AG323" s="148" t="s">
        <v>165</v>
      </c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2" x14ac:dyDescent="0.25">
      <c r="A324" s="155"/>
      <c r="B324" s="156"/>
      <c r="C324" s="192" t="s">
        <v>605</v>
      </c>
      <c r="D324" s="162"/>
      <c r="E324" s="163">
        <v>1</v>
      </c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58"/>
      <c r="Z324" s="148"/>
      <c r="AA324" s="148"/>
      <c r="AB324" s="148"/>
      <c r="AC324" s="148"/>
      <c r="AD324" s="148"/>
      <c r="AE324" s="148"/>
      <c r="AF324" s="148"/>
      <c r="AG324" s="148" t="s">
        <v>177</v>
      </c>
      <c r="AH324" s="148">
        <v>0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3" x14ac:dyDescent="0.25">
      <c r="A325" s="155"/>
      <c r="B325" s="156"/>
      <c r="C325" s="200" t="s">
        <v>328</v>
      </c>
      <c r="D325" s="198"/>
      <c r="E325" s="199"/>
      <c r="F325" s="158"/>
      <c r="G325" s="15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58"/>
      <c r="Z325" s="148"/>
      <c r="AA325" s="148"/>
      <c r="AB325" s="148"/>
      <c r="AC325" s="148"/>
      <c r="AD325" s="148"/>
      <c r="AE325" s="148"/>
      <c r="AF325" s="148"/>
      <c r="AG325" s="148" t="s">
        <v>177</v>
      </c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3" x14ac:dyDescent="0.25">
      <c r="A326" s="155"/>
      <c r="B326" s="156"/>
      <c r="C326" s="201" t="s">
        <v>606</v>
      </c>
      <c r="D326" s="198"/>
      <c r="E326" s="199">
        <v>23.51</v>
      </c>
      <c r="F326" s="158"/>
      <c r="G326" s="15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58"/>
      <c r="Z326" s="148"/>
      <c r="AA326" s="148"/>
      <c r="AB326" s="148"/>
      <c r="AC326" s="148"/>
      <c r="AD326" s="148"/>
      <c r="AE326" s="148"/>
      <c r="AF326" s="148"/>
      <c r="AG326" s="148" t="s">
        <v>177</v>
      </c>
      <c r="AH326" s="148">
        <v>2</v>
      </c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3" x14ac:dyDescent="0.25">
      <c r="A327" s="155"/>
      <c r="B327" s="156"/>
      <c r="C327" s="200" t="s">
        <v>335</v>
      </c>
      <c r="D327" s="198"/>
      <c r="E327" s="199"/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58"/>
      <c r="Z327" s="148"/>
      <c r="AA327" s="148"/>
      <c r="AB327" s="148"/>
      <c r="AC327" s="148"/>
      <c r="AD327" s="148"/>
      <c r="AE327" s="148"/>
      <c r="AF327" s="148"/>
      <c r="AG327" s="148" t="s">
        <v>177</v>
      </c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ht="20.399999999999999" outlineLevel="1" x14ac:dyDescent="0.25">
      <c r="A328" s="175">
        <v>90</v>
      </c>
      <c r="B328" s="176" t="s">
        <v>607</v>
      </c>
      <c r="C328" s="191" t="s">
        <v>608</v>
      </c>
      <c r="D328" s="177" t="s">
        <v>571</v>
      </c>
      <c r="E328" s="178">
        <v>1</v>
      </c>
      <c r="F328" s="179"/>
      <c r="G328" s="180">
        <f>ROUND(E328*F328,2)</f>
        <v>0</v>
      </c>
      <c r="H328" s="179"/>
      <c r="I328" s="180">
        <f>ROUND(E328*H328,2)</f>
        <v>0</v>
      </c>
      <c r="J328" s="179"/>
      <c r="K328" s="180">
        <f>ROUND(E328*J328,2)</f>
        <v>0</v>
      </c>
      <c r="L328" s="180">
        <v>15</v>
      </c>
      <c r="M328" s="180">
        <f>G328*(1+L328/100)</f>
        <v>0</v>
      </c>
      <c r="N328" s="178">
        <v>0</v>
      </c>
      <c r="O328" s="178">
        <f>ROUND(E328*N328,2)</f>
        <v>0</v>
      </c>
      <c r="P328" s="178">
        <v>0</v>
      </c>
      <c r="Q328" s="178">
        <f>ROUND(E328*P328,2)</f>
        <v>0</v>
      </c>
      <c r="R328" s="180"/>
      <c r="S328" s="180" t="s">
        <v>159</v>
      </c>
      <c r="T328" s="181" t="s">
        <v>160</v>
      </c>
      <c r="U328" s="158">
        <v>0</v>
      </c>
      <c r="V328" s="158">
        <f>ROUND(E328*U328,2)</f>
        <v>0</v>
      </c>
      <c r="W328" s="158"/>
      <c r="X328" s="158" t="s">
        <v>232</v>
      </c>
      <c r="Y328" s="158" t="s">
        <v>162</v>
      </c>
      <c r="Z328" s="148"/>
      <c r="AA328" s="148"/>
      <c r="AB328" s="148"/>
      <c r="AC328" s="148"/>
      <c r="AD328" s="148"/>
      <c r="AE328" s="148"/>
      <c r="AF328" s="148"/>
      <c r="AG328" s="148" t="s">
        <v>233</v>
      </c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2" x14ac:dyDescent="0.25">
      <c r="A329" s="155"/>
      <c r="B329" s="156"/>
      <c r="C329" s="192" t="s">
        <v>609</v>
      </c>
      <c r="D329" s="162"/>
      <c r="E329" s="163">
        <v>1</v>
      </c>
      <c r="F329" s="158"/>
      <c r="G329" s="158"/>
      <c r="H329" s="158"/>
      <c r="I329" s="158"/>
      <c r="J329" s="158"/>
      <c r="K329" s="158"/>
      <c r="L329" s="158"/>
      <c r="M329" s="158"/>
      <c r="N329" s="157"/>
      <c r="O329" s="157"/>
      <c r="P329" s="157"/>
      <c r="Q329" s="157"/>
      <c r="R329" s="158"/>
      <c r="S329" s="158"/>
      <c r="T329" s="158"/>
      <c r="U329" s="158"/>
      <c r="V329" s="158"/>
      <c r="W329" s="158"/>
      <c r="X329" s="158"/>
      <c r="Y329" s="158"/>
      <c r="Z329" s="148"/>
      <c r="AA329" s="148"/>
      <c r="AB329" s="148"/>
      <c r="AC329" s="148"/>
      <c r="AD329" s="148"/>
      <c r="AE329" s="148"/>
      <c r="AF329" s="148"/>
      <c r="AG329" s="148" t="s">
        <v>177</v>
      </c>
      <c r="AH329" s="148">
        <v>0</v>
      </c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3" x14ac:dyDescent="0.25">
      <c r="A330" s="155"/>
      <c r="B330" s="156"/>
      <c r="C330" s="200" t="s">
        <v>328</v>
      </c>
      <c r="D330" s="198"/>
      <c r="E330" s="199"/>
      <c r="F330" s="158"/>
      <c r="G330" s="158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58"/>
      <c r="Z330" s="148"/>
      <c r="AA330" s="148"/>
      <c r="AB330" s="148"/>
      <c r="AC330" s="148"/>
      <c r="AD330" s="148"/>
      <c r="AE330" s="148"/>
      <c r="AF330" s="148"/>
      <c r="AG330" s="148" t="s">
        <v>177</v>
      </c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3" x14ac:dyDescent="0.25">
      <c r="A331" s="155"/>
      <c r="B331" s="156"/>
      <c r="C331" s="201" t="s">
        <v>610</v>
      </c>
      <c r="D331" s="198"/>
      <c r="E331" s="199">
        <v>36.35</v>
      </c>
      <c r="F331" s="158"/>
      <c r="G331" s="158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58"/>
      <c r="Z331" s="148"/>
      <c r="AA331" s="148"/>
      <c r="AB331" s="148"/>
      <c r="AC331" s="148"/>
      <c r="AD331" s="148"/>
      <c r="AE331" s="148"/>
      <c r="AF331" s="148"/>
      <c r="AG331" s="148" t="s">
        <v>177</v>
      </c>
      <c r="AH331" s="148">
        <v>2</v>
      </c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3" x14ac:dyDescent="0.25">
      <c r="A332" s="155"/>
      <c r="B332" s="156"/>
      <c r="C332" s="200" t="s">
        <v>335</v>
      </c>
      <c r="D332" s="198"/>
      <c r="E332" s="199"/>
      <c r="F332" s="158"/>
      <c r="G332" s="158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58"/>
      <c r="Z332" s="148"/>
      <c r="AA332" s="148"/>
      <c r="AB332" s="148"/>
      <c r="AC332" s="148"/>
      <c r="AD332" s="148"/>
      <c r="AE332" s="148"/>
      <c r="AF332" s="148"/>
      <c r="AG332" s="148" t="s">
        <v>177</v>
      </c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ht="20.399999999999999" outlineLevel="1" x14ac:dyDescent="0.25">
      <c r="A333" s="175">
        <v>91</v>
      </c>
      <c r="B333" s="176" t="s">
        <v>611</v>
      </c>
      <c r="C333" s="191" t="s">
        <v>612</v>
      </c>
      <c r="D333" s="177" t="s">
        <v>571</v>
      </c>
      <c r="E333" s="178">
        <v>1</v>
      </c>
      <c r="F333" s="179"/>
      <c r="G333" s="180">
        <f>ROUND(E333*F333,2)</f>
        <v>0</v>
      </c>
      <c r="H333" s="179"/>
      <c r="I333" s="180">
        <f>ROUND(E333*H333,2)</f>
        <v>0</v>
      </c>
      <c r="J333" s="179"/>
      <c r="K333" s="180">
        <f>ROUND(E333*J333,2)</f>
        <v>0</v>
      </c>
      <c r="L333" s="180">
        <v>15</v>
      </c>
      <c r="M333" s="180">
        <f>G333*(1+L333/100)</f>
        <v>0</v>
      </c>
      <c r="N333" s="178">
        <v>0</v>
      </c>
      <c r="O333" s="178">
        <f>ROUND(E333*N333,2)</f>
        <v>0</v>
      </c>
      <c r="P333" s="178">
        <v>0</v>
      </c>
      <c r="Q333" s="178">
        <f>ROUND(E333*P333,2)</f>
        <v>0</v>
      </c>
      <c r="R333" s="180"/>
      <c r="S333" s="180" t="s">
        <v>159</v>
      </c>
      <c r="T333" s="181" t="s">
        <v>160</v>
      </c>
      <c r="U333" s="158">
        <v>0</v>
      </c>
      <c r="V333" s="158">
        <f>ROUND(E333*U333,2)</f>
        <v>0</v>
      </c>
      <c r="W333" s="158"/>
      <c r="X333" s="158" t="s">
        <v>232</v>
      </c>
      <c r="Y333" s="158" t="s">
        <v>162</v>
      </c>
      <c r="Z333" s="148"/>
      <c r="AA333" s="148"/>
      <c r="AB333" s="148"/>
      <c r="AC333" s="148"/>
      <c r="AD333" s="148"/>
      <c r="AE333" s="148"/>
      <c r="AF333" s="148"/>
      <c r="AG333" s="148" t="s">
        <v>233</v>
      </c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2" x14ac:dyDescent="0.25">
      <c r="A334" s="155"/>
      <c r="B334" s="156"/>
      <c r="C334" s="258" t="s">
        <v>613</v>
      </c>
      <c r="D334" s="259"/>
      <c r="E334" s="259"/>
      <c r="F334" s="259"/>
      <c r="G334" s="259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58"/>
      <c r="Z334" s="148"/>
      <c r="AA334" s="148"/>
      <c r="AB334" s="148"/>
      <c r="AC334" s="148"/>
      <c r="AD334" s="148"/>
      <c r="AE334" s="148"/>
      <c r="AF334" s="148"/>
      <c r="AG334" s="148" t="s">
        <v>165</v>
      </c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3" x14ac:dyDescent="0.25">
      <c r="A335" s="155"/>
      <c r="B335" s="156"/>
      <c r="C335" s="260" t="s">
        <v>614</v>
      </c>
      <c r="D335" s="261"/>
      <c r="E335" s="261"/>
      <c r="F335" s="261"/>
      <c r="G335" s="261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58"/>
      <c r="Z335" s="148"/>
      <c r="AA335" s="148"/>
      <c r="AB335" s="148"/>
      <c r="AC335" s="148"/>
      <c r="AD335" s="148"/>
      <c r="AE335" s="148"/>
      <c r="AF335" s="148"/>
      <c r="AG335" s="148" t="s">
        <v>165</v>
      </c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3" x14ac:dyDescent="0.25">
      <c r="A336" s="155"/>
      <c r="B336" s="156"/>
      <c r="C336" s="260" t="s">
        <v>615</v>
      </c>
      <c r="D336" s="261"/>
      <c r="E336" s="261"/>
      <c r="F336" s="261"/>
      <c r="G336" s="261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58"/>
      <c r="Z336" s="148"/>
      <c r="AA336" s="148"/>
      <c r="AB336" s="148"/>
      <c r="AC336" s="148"/>
      <c r="AD336" s="148"/>
      <c r="AE336" s="148"/>
      <c r="AF336" s="148"/>
      <c r="AG336" s="148" t="s">
        <v>165</v>
      </c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3" x14ac:dyDescent="0.25">
      <c r="A337" s="155"/>
      <c r="B337" s="156"/>
      <c r="C337" s="260" t="s">
        <v>616</v>
      </c>
      <c r="D337" s="261"/>
      <c r="E337" s="261"/>
      <c r="F337" s="261"/>
      <c r="G337" s="261"/>
      <c r="H337" s="158"/>
      <c r="I337" s="158"/>
      <c r="J337" s="158"/>
      <c r="K337" s="158"/>
      <c r="L337" s="158"/>
      <c r="M337" s="158"/>
      <c r="N337" s="157"/>
      <c r="O337" s="157"/>
      <c r="P337" s="157"/>
      <c r="Q337" s="157"/>
      <c r="R337" s="158"/>
      <c r="S337" s="158"/>
      <c r="T337" s="158"/>
      <c r="U337" s="158"/>
      <c r="V337" s="158"/>
      <c r="W337" s="158"/>
      <c r="X337" s="158"/>
      <c r="Y337" s="158"/>
      <c r="Z337" s="148"/>
      <c r="AA337" s="148"/>
      <c r="AB337" s="148"/>
      <c r="AC337" s="148"/>
      <c r="AD337" s="148"/>
      <c r="AE337" s="148"/>
      <c r="AF337" s="148"/>
      <c r="AG337" s="148" t="s">
        <v>165</v>
      </c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2" x14ac:dyDescent="0.25">
      <c r="A338" s="155"/>
      <c r="B338" s="156"/>
      <c r="C338" s="192" t="s">
        <v>617</v>
      </c>
      <c r="D338" s="162"/>
      <c r="E338" s="163">
        <v>1</v>
      </c>
      <c r="F338" s="158"/>
      <c r="G338" s="158"/>
      <c r="H338" s="158"/>
      <c r="I338" s="158"/>
      <c r="J338" s="158"/>
      <c r="K338" s="158"/>
      <c r="L338" s="158"/>
      <c r="M338" s="158"/>
      <c r="N338" s="157"/>
      <c r="O338" s="157"/>
      <c r="P338" s="157"/>
      <c r="Q338" s="157"/>
      <c r="R338" s="158"/>
      <c r="S338" s="158"/>
      <c r="T338" s="158"/>
      <c r="U338" s="158"/>
      <c r="V338" s="158"/>
      <c r="W338" s="158"/>
      <c r="X338" s="158"/>
      <c r="Y338" s="158"/>
      <c r="Z338" s="148"/>
      <c r="AA338" s="148"/>
      <c r="AB338" s="148"/>
      <c r="AC338" s="148"/>
      <c r="AD338" s="148"/>
      <c r="AE338" s="148"/>
      <c r="AF338" s="148"/>
      <c r="AG338" s="148" t="s">
        <v>177</v>
      </c>
      <c r="AH338" s="148">
        <v>0</v>
      </c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3" x14ac:dyDescent="0.25">
      <c r="A339" s="155"/>
      <c r="B339" s="156"/>
      <c r="C339" s="200" t="s">
        <v>328</v>
      </c>
      <c r="D339" s="198"/>
      <c r="E339" s="199"/>
      <c r="F339" s="158"/>
      <c r="G339" s="158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58"/>
      <c r="Z339" s="148"/>
      <c r="AA339" s="148"/>
      <c r="AB339" s="148"/>
      <c r="AC339" s="148"/>
      <c r="AD339" s="148"/>
      <c r="AE339" s="148"/>
      <c r="AF339" s="148"/>
      <c r="AG339" s="148" t="s">
        <v>177</v>
      </c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3" x14ac:dyDescent="0.25">
      <c r="A340" s="155"/>
      <c r="B340" s="156"/>
      <c r="C340" s="201" t="s">
        <v>618</v>
      </c>
      <c r="D340" s="198"/>
      <c r="E340" s="199">
        <v>4.8499999999999996</v>
      </c>
      <c r="F340" s="158"/>
      <c r="G340" s="158"/>
      <c r="H340" s="158"/>
      <c r="I340" s="158"/>
      <c r="J340" s="158"/>
      <c r="K340" s="158"/>
      <c r="L340" s="158"/>
      <c r="M340" s="158"/>
      <c r="N340" s="157"/>
      <c r="O340" s="157"/>
      <c r="P340" s="157"/>
      <c r="Q340" s="157"/>
      <c r="R340" s="158"/>
      <c r="S340" s="158"/>
      <c r="T340" s="158"/>
      <c r="U340" s="158"/>
      <c r="V340" s="158"/>
      <c r="W340" s="158"/>
      <c r="X340" s="158"/>
      <c r="Y340" s="158"/>
      <c r="Z340" s="148"/>
      <c r="AA340" s="148"/>
      <c r="AB340" s="148"/>
      <c r="AC340" s="148"/>
      <c r="AD340" s="148"/>
      <c r="AE340" s="148"/>
      <c r="AF340" s="148"/>
      <c r="AG340" s="148" t="s">
        <v>177</v>
      </c>
      <c r="AH340" s="148">
        <v>2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3" x14ac:dyDescent="0.25">
      <c r="A341" s="155"/>
      <c r="B341" s="156"/>
      <c r="C341" s="200" t="s">
        <v>335</v>
      </c>
      <c r="D341" s="198"/>
      <c r="E341" s="199"/>
      <c r="F341" s="158"/>
      <c r="G341" s="158"/>
      <c r="H341" s="158"/>
      <c r="I341" s="158"/>
      <c r="J341" s="158"/>
      <c r="K341" s="158"/>
      <c r="L341" s="158"/>
      <c r="M341" s="158"/>
      <c r="N341" s="157"/>
      <c r="O341" s="157"/>
      <c r="P341" s="157"/>
      <c r="Q341" s="157"/>
      <c r="R341" s="158"/>
      <c r="S341" s="158"/>
      <c r="T341" s="158"/>
      <c r="U341" s="158"/>
      <c r="V341" s="158"/>
      <c r="W341" s="158"/>
      <c r="X341" s="158"/>
      <c r="Y341" s="158"/>
      <c r="Z341" s="148"/>
      <c r="AA341" s="148"/>
      <c r="AB341" s="148"/>
      <c r="AC341" s="148"/>
      <c r="AD341" s="148"/>
      <c r="AE341" s="148"/>
      <c r="AF341" s="148"/>
      <c r="AG341" s="148" t="s">
        <v>177</v>
      </c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5">
      <c r="A342" s="175">
        <v>92</v>
      </c>
      <c r="B342" s="176" t="s">
        <v>619</v>
      </c>
      <c r="C342" s="191" t="s">
        <v>620</v>
      </c>
      <c r="D342" s="177" t="s">
        <v>621</v>
      </c>
      <c r="E342" s="178">
        <v>54</v>
      </c>
      <c r="F342" s="179"/>
      <c r="G342" s="180">
        <f>ROUND(E342*F342,2)</f>
        <v>0</v>
      </c>
      <c r="H342" s="179"/>
      <c r="I342" s="180">
        <f>ROUND(E342*H342,2)</f>
        <v>0</v>
      </c>
      <c r="J342" s="179"/>
      <c r="K342" s="180">
        <f>ROUND(E342*J342,2)</f>
        <v>0</v>
      </c>
      <c r="L342" s="180">
        <v>15</v>
      </c>
      <c r="M342" s="180">
        <f>G342*(1+L342/100)</f>
        <v>0</v>
      </c>
      <c r="N342" s="178">
        <v>6.0000000000000002E-5</v>
      </c>
      <c r="O342" s="178">
        <f>ROUND(E342*N342,2)</f>
        <v>0</v>
      </c>
      <c r="P342" s="178">
        <v>1E-3</v>
      </c>
      <c r="Q342" s="178">
        <f>ROUND(E342*P342,2)</f>
        <v>0.05</v>
      </c>
      <c r="R342" s="180" t="s">
        <v>622</v>
      </c>
      <c r="S342" s="180" t="s">
        <v>231</v>
      </c>
      <c r="T342" s="181" t="s">
        <v>231</v>
      </c>
      <c r="U342" s="158">
        <v>9.7000000000000003E-2</v>
      </c>
      <c r="V342" s="158">
        <f>ROUND(E342*U342,2)</f>
        <v>5.24</v>
      </c>
      <c r="W342" s="158"/>
      <c r="X342" s="158" t="s">
        <v>232</v>
      </c>
      <c r="Y342" s="158" t="s">
        <v>162</v>
      </c>
      <c r="Z342" s="148"/>
      <c r="AA342" s="148"/>
      <c r="AB342" s="148"/>
      <c r="AC342" s="148"/>
      <c r="AD342" s="148"/>
      <c r="AE342" s="148"/>
      <c r="AF342" s="148"/>
      <c r="AG342" s="148" t="s">
        <v>233</v>
      </c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2" x14ac:dyDescent="0.25">
      <c r="A343" s="155"/>
      <c r="B343" s="156"/>
      <c r="C343" s="192" t="s">
        <v>623</v>
      </c>
      <c r="D343" s="162"/>
      <c r="E343" s="163">
        <v>8</v>
      </c>
      <c r="F343" s="158"/>
      <c r="G343" s="158"/>
      <c r="H343" s="158"/>
      <c r="I343" s="158"/>
      <c r="J343" s="158"/>
      <c r="K343" s="158"/>
      <c r="L343" s="158"/>
      <c r="M343" s="158"/>
      <c r="N343" s="157"/>
      <c r="O343" s="157"/>
      <c r="P343" s="157"/>
      <c r="Q343" s="157"/>
      <c r="R343" s="158"/>
      <c r="S343" s="158"/>
      <c r="T343" s="158"/>
      <c r="U343" s="158"/>
      <c r="V343" s="158"/>
      <c r="W343" s="158"/>
      <c r="X343" s="158"/>
      <c r="Y343" s="158"/>
      <c r="Z343" s="148"/>
      <c r="AA343" s="148"/>
      <c r="AB343" s="148"/>
      <c r="AC343" s="148"/>
      <c r="AD343" s="148"/>
      <c r="AE343" s="148"/>
      <c r="AF343" s="148"/>
      <c r="AG343" s="148" t="s">
        <v>177</v>
      </c>
      <c r="AH343" s="148">
        <v>0</v>
      </c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3" x14ac:dyDescent="0.25">
      <c r="A344" s="155"/>
      <c r="B344" s="156"/>
      <c r="C344" s="192" t="s">
        <v>624</v>
      </c>
      <c r="D344" s="162"/>
      <c r="E344" s="163">
        <v>40</v>
      </c>
      <c r="F344" s="158"/>
      <c r="G344" s="158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58"/>
      <c r="Z344" s="148"/>
      <c r="AA344" s="148"/>
      <c r="AB344" s="148"/>
      <c r="AC344" s="148"/>
      <c r="AD344" s="148"/>
      <c r="AE344" s="148"/>
      <c r="AF344" s="148"/>
      <c r="AG344" s="148" t="s">
        <v>177</v>
      </c>
      <c r="AH344" s="148">
        <v>0</v>
      </c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3" x14ac:dyDescent="0.25">
      <c r="A345" s="155"/>
      <c r="B345" s="156"/>
      <c r="C345" s="192" t="s">
        <v>625</v>
      </c>
      <c r="D345" s="162"/>
      <c r="E345" s="163">
        <v>3</v>
      </c>
      <c r="F345" s="158"/>
      <c r="G345" s="158"/>
      <c r="H345" s="158"/>
      <c r="I345" s="158"/>
      <c r="J345" s="158"/>
      <c r="K345" s="158"/>
      <c r="L345" s="158"/>
      <c r="M345" s="158"/>
      <c r="N345" s="157"/>
      <c r="O345" s="157"/>
      <c r="P345" s="157"/>
      <c r="Q345" s="157"/>
      <c r="R345" s="158"/>
      <c r="S345" s="158"/>
      <c r="T345" s="158"/>
      <c r="U345" s="158"/>
      <c r="V345" s="158"/>
      <c r="W345" s="158"/>
      <c r="X345" s="158"/>
      <c r="Y345" s="158"/>
      <c r="Z345" s="148"/>
      <c r="AA345" s="148"/>
      <c r="AB345" s="148"/>
      <c r="AC345" s="148"/>
      <c r="AD345" s="148"/>
      <c r="AE345" s="148"/>
      <c r="AF345" s="148"/>
      <c r="AG345" s="148" t="s">
        <v>177</v>
      </c>
      <c r="AH345" s="148">
        <v>0</v>
      </c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3" x14ac:dyDescent="0.25">
      <c r="A346" s="155"/>
      <c r="B346" s="156"/>
      <c r="C346" s="192" t="s">
        <v>626</v>
      </c>
      <c r="D346" s="162"/>
      <c r="E346" s="163">
        <v>3</v>
      </c>
      <c r="F346" s="158"/>
      <c r="G346" s="158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58"/>
      <c r="Z346" s="148"/>
      <c r="AA346" s="148"/>
      <c r="AB346" s="148"/>
      <c r="AC346" s="148"/>
      <c r="AD346" s="148"/>
      <c r="AE346" s="148"/>
      <c r="AF346" s="148"/>
      <c r="AG346" s="148" t="s">
        <v>177</v>
      </c>
      <c r="AH346" s="148">
        <v>0</v>
      </c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x14ac:dyDescent="0.25">
      <c r="A347" s="165" t="s">
        <v>154</v>
      </c>
      <c r="B347" s="166" t="s">
        <v>109</v>
      </c>
      <c r="C347" s="190" t="s">
        <v>110</v>
      </c>
      <c r="D347" s="167"/>
      <c r="E347" s="168"/>
      <c r="F347" s="169"/>
      <c r="G347" s="169">
        <f>SUMIF(AG348:AG380,"&lt;&gt;NOR",G348:G380)</f>
        <v>0</v>
      </c>
      <c r="H347" s="169"/>
      <c r="I347" s="169">
        <f>SUM(I348:I380)</f>
        <v>0</v>
      </c>
      <c r="J347" s="169"/>
      <c r="K347" s="169">
        <f>SUM(K348:K380)</f>
        <v>0</v>
      </c>
      <c r="L347" s="169"/>
      <c r="M347" s="169">
        <f>SUM(M348:M380)</f>
        <v>0</v>
      </c>
      <c r="N347" s="168"/>
      <c r="O347" s="168">
        <f>SUM(O348:O380)</f>
        <v>0.34</v>
      </c>
      <c r="P347" s="168"/>
      <c r="Q347" s="168">
        <f>SUM(Q348:Q380)</f>
        <v>0</v>
      </c>
      <c r="R347" s="169"/>
      <c r="S347" s="169"/>
      <c r="T347" s="170"/>
      <c r="U347" s="164"/>
      <c r="V347" s="164">
        <f>SUM(V348:V380)</f>
        <v>19.02</v>
      </c>
      <c r="W347" s="164"/>
      <c r="X347" s="164"/>
      <c r="Y347" s="164"/>
      <c r="AG347" t="s">
        <v>155</v>
      </c>
    </row>
    <row r="348" spans="1:60" outlineLevel="1" x14ac:dyDescent="0.25">
      <c r="A348" s="175">
        <v>93</v>
      </c>
      <c r="B348" s="176" t="s">
        <v>627</v>
      </c>
      <c r="C348" s="191" t="s">
        <v>628</v>
      </c>
      <c r="D348" s="177" t="s">
        <v>229</v>
      </c>
      <c r="E348" s="178">
        <v>6.82</v>
      </c>
      <c r="F348" s="179"/>
      <c r="G348" s="180">
        <f>ROUND(E348*F348,2)</f>
        <v>0</v>
      </c>
      <c r="H348" s="179"/>
      <c r="I348" s="180">
        <f>ROUND(E348*H348,2)</f>
        <v>0</v>
      </c>
      <c r="J348" s="179"/>
      <c r="K348" s="180">
        <f>ROUND(E348*J348,2)</f>
        <v>0</v>
      </c>
      <c r="L348" s="180">
        <v>15</v>
      </c>
      <c r="M348" s="180">
        <f>G348*(1+L348/100)</f>
        <v>0</v>
      </c>
      <c r="N348" s="178">
        <v>0</v>
      </c>
      <c r="O348" s="178">
        <f>ROUND(E348*N348,2)</f>
        <v>0</v>
      </c>
      <c r="P348" s="178">
        <v>0</v>
      </c>
      <c r="Q348" s="178">
        <f>ROUND(E348*P348,2)</f>
        <v>0</v>
      </c>
      <c r="R348" s="180"/>
      <c r="S348" s="180" t="s">
        <v>159</v>
      </c>
      <c r="T348" s="181" t="s">
        <v>160</v>
      </c>
      <c r="U348" s="158">
        <v>0</v>
      </c>
      <c r="V348" s="158">
        <f>ROUND(E348*U348,2)</f>
        <v>0</v>
      </c>
      <c r="W348" s="158"/>
      <c r="X348" s="158" t="s">
        <v>232</v>
      </c>
      <c r="Y348" s="158" t="s">
        <v>162</v>
      </c>
      <c r="Z348" s="148"/>
      <c r="AA348" s="148"/>
      <c r="AB348" s="148"/>
      <c r="AC348" s="148"/>
      <c r="AD348" s="148"/>
      <c r="AE348" s="148"/>
      <c r="AF348" s="148"/>
      <c r="AG348" s="148" t="s">
        <v>233</v>
      </c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2" x14ac:dyDescent="0.25">
      <c r="A349" s="155"/>
      <c r="B349" s="156"/>
      <c r="C349" s="192" t="s">
        <v>629</v>
      </c>
      <c r="D349" s="162"/>
      <c r="E349" s="163"/>
      <c r="F349" s="158"/>
      <c r="G349" s="158"/>
      <c r="H349" s="158"/>
      <c r="I349" s="158"/>
      <c r="J349" s="158"/>
      <c r="K349" s="158"/>
      <c r="L349" s="158"/>
      <c r="M349" s="158"/>
      <c r="N349" s="157"/>
      <c r="O349" s="157"/>
      <c r="P349" s="157"/>
      <c r="Q349" s="157"/>
      <c r="R349" s="158"/>
      <c r="S349" s="158"/>
      <c r="T349" s="158"/>
      <c r="U349" s="158"/>
      <c r="V349" s="158"/>
      <c r="W349" s="158"/>
      <c r="X349" s="158"/>
      <c r="Y349" s="158"/>
      <c r="Z349" s="148"/>
      <c r="AA349" s="148"/>
      <c r="AB349" s="148"/>
      <c r="AC349" s="148"/>
      <c r="AD349" s="148"/>
      <c r="AE349" s="148"/>
      <c r="AF349" s="148"/>
      <c r="AG349" s="148" t="s">
        <v>177</v>
      </c>
      <c r="AH349" s="148">
        <v>0</v>
      </c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outlineLevel="3" x14ac:dyDescent="0.25">
      <c r="A350" s="155"/>
      <c r="B350" s="156"/>
      <c r="C350" s="192" t="s">
        <v>630</v>
      </c>
      <c r="D350" s="162"/>
      <c r="E350" s="163"/>
      <c r="F350" s="158"/>
      <c r="G350" s="158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58"/>
      <c r="Z350" s="148"/>
      <c r="AA350" s="148"/>
      <c r="AB350" s="148"/>
      <c r="AC350" s="148"/>
      <c r="AD350" s="148"/>
      <c r="AE350" s="148"/>
      <c r="AF350" s="148"/>
      <c r="AG350" s="148" t="s">
        <v>177</v>
      </c>
      <c r="AH350" s="148">
        <v>0</v>
      </c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3" x14ac:dyDescent="0.25">
      <c r="A351" s="155"/>
      <c r="B351" s="156"/>
      <c r="C351" s="192" t="s">
        <v>631</v>
      </c>
      <c r="D351" s="162"/>
      <c r="E351" s="163"/>
      <c r="F351" s="158"/>
      <c r="G351" s="158"/>
      <c r="H351" s="158"/>
      <c r="I351" s="158"/>
      <c r="J351" s="158"/>
      <c r="K351" s="158"/>
      <c r="L351" s="158"/>
      <c r="M351" s="158"/>
      <c r="N351" s="157"/>
      <c r="O351" s="157"/>
      <c r="P351" s="157"/>
      <c r="Q351" s="157"/>
      <c r="R351" s="158"/>
      <c r="S351" s="158"/>
      <c r="T351" s="158"/>
      <c r="U351" s="158"/>
      <c r="V351" s="158"/>
      <c r="W351" s="158"/>
      <c r="X351" s="158"/>
      <c r="Y351" s="158"/>
      <c r="Z351" s="148"/>
      <c r="AA351" s="148"/>
      <c r="AB351" s="148"/>
      <c r="AC351" s="148"/>
      <c r="AD351" s="148"/>
      <c r="AE351" s="148"/>
      <c r="AF351" s="148"/>
      <c r="AG351" s="148" t="s">
        <v>177</v>
      </c>
      <c r="AH351" s="148">
        <v>0</v>
      </c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3" x14ac:dyDescent="0.25">
      <c r="A352" s="155"/>
      <c r="B352" s="156"/>
      <c r="C352" s="192" t="s">
        <v>632</v>
      </c>
      <c r="D352" s="162"/>
      <c r="E352" s="163"/>
      <c r="F352" s="158"/>
      <c r="G352" s="158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58"/>
      <c r="Z352" s="148"/>
      <c r="AA352" s="148"/>
      <c r="AB352" s="148"/>
      <c r="AC352" s="148"/>
      <c r="AD352" s="148"/>
      <c r="AE352" s="148"/>
      <c r="AF352" s="148"/>
      <c r="AG352" s="148" t="s">
        <v>177</v>
      </c>
      <c r="AH352" s="148">
        <v>0</v>
      </c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3" x14ac:dyDescent="0.25">
      <c r="A353" s="155"/>
      <c r="B353" s="156"/>
      <c r="C353" s="192" t="s">
        <v>633</v>
      </c>
      <c r="D353" s="162"/>
      <c r="E353" s="163">
        <v>6.82</v>
      </c>
      <c r="F353" s="158"/>
      <c r="G353" s="158"/>
      <c r="H353" s="158"/>
      <c r="I353" s="158"/>
      <c r="J353" s="158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58"/>
      <c r="Z353" s="148"/>
      <c r="AA353" s="148"/>
      <c r="AB353" s="148"/>
      <c r="AC353" s="148"/>
      <c r="AD353" s="148"/>
      <c r="AE353" s="148"/>
      <c r="AF353" s="148"/>
      <c r="AG353" s="148" t="s">
        <v>177</v>
      </c>
      <c r="AH353" s="148">
        <v>0</v>
      </c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ht="20.399999999999999" outlineLevel="1" x14ac:dyDescent="0.25">
      <c r="A354" s="175">
        <v>94</v>
      </c>
      <c r="B354" s="176" t="s">
        <v>634</v>
      </c>
      <c r="C354" s="191" t="s">
        <v>635</v>
      </c>
      <c r="D354" s="177" t="s">
        <v>229</v>
      </c>
      <c r="E354" s="178">
        <v>13.78</v>
      </c>
      <c r="F354" s="179"/>
      <c r="G354" s="180">
        <f>ROUND(E354*F354,2)</f>
        <v>0</v>
      </c>
      <c r="H354" s="179"/>
      <c r="I354" s="180">
        <f>ROUND(E354*H354,2)</f>
        <v>0</v>
      </c>
      <c r="J354" s="179"/>
      <c r="K354" s="180">
        <f>ROUND(E354*J354,2)</f>
        <v>0</v>
      </c>
      <c r="L354" s="180">
        <v>15</v>
      </c>
      <c r="M354" s="180">
        <f>G354*(1+L354/100)</f>
        <v>0</v>
      </c>
      <c r="N354" s="178">
        <v>0</v>
      </c>
      <c r="O354" s="178">
        <f>ROUND(E354*N354,2)</f>
        <v>0</v>
      </c>
      <c r="P354" s="178">
        <v>0</v>
      </c>
      <c r="Q354" s="178">
        <f>ROUND(E354*P354,2)</f>
        <v>0</v>
      </c>
      <c r="R354" s="180" t="s">
        <v>636</v>
      </c>
      <c r="S354" s="180" t="s">
        <v>231</v>
      </c>
      <c r="T354" s="181" t="s">
        <v>231</v>
      </c>
      <c r="U354" s="158">
        <v>1.6E-2</v>
      </c>
      <c r="V354" s="158">
        <f>ROUND(E354*U354,2)</f>
        <v>0.22</v>
      </c>
      <c r="W354" s="158"/>
      <c r="X354" s="158" t="s">
        <v>232</v>
      </c>
      <c r="Y354" s="158" t="s">
        <v>162</v>
      </c>
      <c r="Z354" s="148"/>
      <c r="AA354" s="148"/>
      <c r="AB354" s="148"/>
      <c r="AC354" s="148"/>
      <c r="AD354" s="148"/>
      <c r="AE354" s="148"/>
      <c r="AF354" s="148"/>
      <c r="AG354" s="148" t="s">
        <v>233</v>
      </c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2" x14ac:dyDescent="0.25">
      <c r="A355" s="155"/>
      <c r="B355" s="156"/>
      <c r="C355" s="192" t="s">
        <v>637</v>
      </c>
      <c r="D355" s="162"/>
      <c r="E355" s="163">
        <v>2.96</v>
      </c>
      <c r="F355" s="158"/>
      <c r="G355" s="158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58"/>
      <c r="Z355" s="148"/>
      <c r="AA355" s="148"/>
      <c r="AB355" s="148"/>
      <c r="AC355" s="148"/>
      <c r="AD355" s="148"/>
      <c r="AE355" s="148"/>
      <c r="AF355" s="148"/>
      <c r="AG355" s="148" t="s">
        <v>177</v>
      </c>
      <c r="AH355" s="148">
        <v>0</v>
      </c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3" x14ac:dyDescent="0.25">
      <c r="A356" s="155"/>
      <c r="B356" s="156"/>
      <c r="C356" s="192" t="s">
        <v>638</v>
      </c>
      <c r="D356" s="162"/>
      <c r="E356" s="163">
        <v>10.82</v>
      </c>
      <c r="F356" s="158"/>
      <c r="G356" s="158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58"/>
      <c r="Z356" s="148"/>
      <c r="AA356" s="148"/>
      <c r="AB356" s="148"/>
      <c r="AC356" s="148"/>
      <c r="AD356" s="148"/>
      <c r="AE356" s="148"/>
      <c r="AF356" s="148"/>
      <c r="AG356" s="148" t="s">
        <v>177</v>
      </c>
      <c r="AH356" s="148">
        <v>0</v>
      </c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1" x14ac:dyDescent="0.25">
      <c r="A357" s="175">
        <v>95</v>
      </c>
      <c r="B357" s="176" t="s">
        <v>639</v>
      </c>
      <c r="C357" s="191" t="s">
        <v>640</v>
      </c>
      <c r="D357" s="177" t="s">
        <v>229</v>
      </c>
      <c r="E357" s="178">
        <v>13.78</v>
      </c>
      <c r="F357" s="179"/>
      <c r="G357" s="180">
        <f>ROUND(E357*F357,2)</f>
        <v>0</v>
      </c>
      <c r="H357" s="179"/>
      <c r="I357" s="180">
        <f>ROUND(E357*H357,2)</f>
        <v>0</v>
      </c>
      <c r="J357" s="179"/>
      <c r="K357" s="180">
        <f>ROUND(E357*J357,2)</f>
        <v>0</v>
      </c>
      <c r="L357" s="180">
        <v>15</v>
      </c>
      <c r="M357" s="180">
        <f>G357*(1+L357/100)</f>
        <v>0</v>
      </c>
      <c r="N357" s="178">
        <v>2.1000000000000001E-4</v>
      </c>
      <c r="O357" s="178">
        <f>ROUND(E357*N357,2)</f>
        <v>0</v>
      </c>
      <c r="P357" s="178">
        <v>0</v>
      </c>
      <c r="Q357" s="178">
        <f>ROUND(E357*P357,2)</f>
        <v>0</v>
      </c>
      <c r="R357" s="180" t="s">
        <v>636</v>
      </c>
      <c r="S357" s="180" t="s">
        <v>231</v>
      </c>
      <c r="T357" s="181" t="s">
        <v>231</v>
      </c>
      <c r="U357" s="158">
        <v>0.05</v>
      </c>
      <c r="V357" s="158">
        <f>ROUND(E357*U357,2)</f>
        <v>0.69</v>
      </c>
      <c r="W357" s="158"/>
      <c r="X357" s="158" t="s">
        <v>232</v>
      </c>
      <c r="Y357" s="158" t="s">
        <v>162</v>
      </c>
      <c r="Z357" s="148"/>
      <c r="AA357" s="148"/>
      <c r="AB357" s="148"/>
      <c r="AC357" s="148"/>
      <c r="AD357" s="148"/>
      <c r="AE357" s="148"/>
      <c r="AF357" s="148"/>
      <c r="AG357" s="148" t="s">
        <v>233</v>
      </c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2" x14ac:dyDescent="0.25">
      <c r="A358" s="155"/>
      <c r="B358" s="156"/>
      <c r="C358" s="192" t="s">
        <v>637</v>
      </c>
      <c r="D358" s="162"/>
      <c r="E358" s="163">
        <v>2.96</v>
      </c>
      <c r="F358" s="158"/>
      <c r="G358" s="158"/>
      <c r="H358" s="158"/>
      <c r="I358" s="158"/>
      <c r="J358" s="158"/>
      <c r="K358" s="158"/>
      <c r="L358" s="158"/>
      <c r="M358" s="158"/>
      <c r="N358" s="157"/>
      <c r="O358" s="157"/>
      <c r="P358" s="157"/>
      <c r="Q358" s="157"/>
      <c r="R358" s="158"/>
      <c r="S358" s="158"/>
      <c r="T358" s="158"/>
      <c r="U358" s="158"/>
      <c r="V358" s="158"/>
      <c r="W358" s="158"/>
      <c r="X358" s="158"/>
      <c r="Y358" s="158"/>
      <c r="Z358" s="148"/>
      <c r="AA358" s="148"/>
      <c r="AB358" s="148"/>
      <c r="AC358" s="148"/>
      <c r="AD358" s="148"/>
      <c r="AE358" s="148"/>
      <c r="AF358" s="148"/>
      <c r="AG358" s="148" t="s">
        <v>177</v>
      </c>
      <c r="AH358" s="148">
        <v>0</v>
      </c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3" x14ac:dyDescent="0.25">
      <c r="A359" s="155"/>
      <c r="B359" s="156"/>
      <c r="C359" s="192" t="s">
        <v>638</v>
      </c>
      <c r="D359" s="162"/>
      <c r="E359" s="163">
        <v>10.82</v>
      </c>
      <c r="F359" s="158"/>
      <c r="G359" s="158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58"/>
      <c r="Z359" s="148"/>
      <c r="AA359" s="148"/>
      <c r="AB359" s="148"/>
      <c r="AC359" s="148"/>
      <c r="AD359" s="148"/>
      <c r="AE359" s="148"/>
      <c r="AF359" s="148"/>
      <c r="AG359" s="148" t="s">
        <v>177</v>
      </c>
      <c r="AH359" s="148">
        <v>0</v>
      </c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ht="20.399999999999999" outlineLevel="1" x14ac:dyDescent="0.25">
      <c r="A360" s="175">
        <v>96</v>
      </c>
      <c r="B360" s="176" t="s">
        <v>641</v>
      </c>
      <c r="C360" s="191" t="s">
        <v>642</v>
      </c>
      <c r="D360" s="177" t="s">
        <v>229</v>
      </c>
      <c r="E360" s="178">
        <v>2.96</v>
      </c>
      <c r="F360" s="179"/>
      <c r="G360" s="180">
        <f>ROUND(E360*F360,2)</f>
        <v>0</v>
      </c>
      <c r="H360" s="179"/>
      <c r="I360" s="180">
        <f>ROUND(E360*H360,2)</f>
        <v>0</v>
      </c>
      <c r="J360" s="179"/>
      <c r="K360" s="180">
        <f>ROUND(E360*J360,2)</f>
        <v>0</v>
      </c>
      <c r="L360" s="180">
        <v>15</v>
      </c>
      <c r="M360" s="180">
        <f>G360*(1+L360/100)</f>
        <v>0</v>
      </c>
      <c r="N360" s="178">
        <v>6.9300000000000004E-3</v>
      </c>
      <c r="O360" s="178">
        <f>ROUND(E360*N360,2)</f>
        <v>0.02</v>
      </c>
      <c r="P360" s="178">
        <v>0</v>
      </c>
      <c r="Q360" s="178">
        <f>ROUND(E360*P360,2)</f>
        <v>0</v>
      </c>
      <c r="R360" s="180" t="s">
        <v>636</v>
      </c>
      <c r="S360" s="180" t="s">
        <v>231</v>
      </c>
      <c r="T360" s="181" t="s">
        <v>231</v>
      </c>
      <c r="U360" s="158">
        <v>1.3466</v>
      </c>
      <c r="V360" s="158">
        <f>ROUND(E360*U360,2)</f>
        <v>3.99</v>
      </c>
      <c r="W360" s="158"/>
      <c r="X360" s="158" t="s">
        <v>232</v>
      </c>
      <c r="Y360" s="158" t="s">
        <v>162</v>
      </c>
      <c r="Z360" s="148"/>
      <c r="AA360" s="148"/>
      <c r="AB360" s="148"/>
      <c r="AC360" s="148"/>
      <c r="AD360" s="148"/>
      <c r="AE360" s="148"/>
      <c r="AF360" s="148"/>
      <c r="AG360" s="148" t="s">
        <v>233</v>
      </c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outlineLevel="2" x14ac:dyDescent="0.25">
      <c r="A361" s="155"/>
      <c r="B361" s="156"/>
      <c r="C361" s="192" t="s">
        <v>412</v>
      </c>
      <c r="D361" s="162"/>
      <c r="E361" s="163">
        <v>2.96</v>
      </c>
      <c r="F361" s="158"/>
      <c r="G361" s="158"/>
      <c r="H361" s="158"/>
      <c r="I361" s="158"/>
      <c r="J361" s="158"/>
      <c r="K361" s="158"/>
      <c r="L361" s="158"/>
      <c r="M361" s="158"/>
      <c r="N361" s="157"/>
      <c r="O361" s="157"/>
      <c r="P361" s="157"/>
      <c r="Q361" s="157"/>
      <c r="R361" s="158"/>
      <c r="S361" s="158"/>
      <c r="T361" s="158"/>
      <c r="U361" s="158"/>
      <c r="V361" s="158"/>
      <c r="W361" s="158"/>
      <c r="X361" s="158"/>
      <c r="Y361" s="158"/>
      <c r="Z361" s="148"/>
      <c r="AA361" s="148"/>
      <c r="AB361" s="148"/>
      <c r="AC361" s="148"/>
      <c r="AD361" s="148"/>
      <c r="AE361" s="148"/>
      <c r="AF361" s="148"/>
      <c r="AG361" s="148" t="s">
        <v>177</v>
      </c>
      <c r="AH361" s="148">
        <v>0</v>
      </c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ht="20.399999999999999" outlineLevel="1" x14ac:dyDescent="0.25">
      <c r="A362" s="175">
        <v>97</v>
      </c>
      <c r="B362" s="176" t="s">
        <v>643</v>
      </c>
      <c r="C362" s="191" t="s">
        <v>644</v>
      </c>
      <c r="D362" s="177" t="s">
        <v>229</v>
      </c>
      <c r="E362" s="178">
        <v>3.2559999999999998</v>
      </c>
      <c r="F362" s="179"/>
      <c r="G362" s="180">
        <f>ROUND(E362*F362,2)</f>
        <v>0</v>
      </c>
      <c r="H362" s="179"/>
      <c r="I362" s="180">
        <f>ROUND(E362*H362,2)</f>
        <v>0</v>
      </c>
      <c r="J362" s="179"/>
      <c r="K362" s="180">
        <f>ROUND(E362*J362,2)</f>
        <v>0</v>
      </c>
      <c r="L362" s="180">
        <v>15</v>
      </c>
      <c r="M362" s="180">
        <f>G362*(1+L362/100)</f>
        <v>0</v>
      </c>
      <c r="N362" s="178">
        <v>1.9199999999999998E-2</v>
      </c>
      <c r="O362" s="178">
        <f>ROUND(E362*N362,2)</f>
        <v>0.06</v>
      </c>
      <c r="P362" s="178">
        <v>0</v>
      </c>
      <c r="Q362" s="178">
        <f>ROUND(E362*P362,2)</f>
        <v>0</v>
      </c>
      <c r="R362" s="180" t="s">
        <v>500</v>
      </c>
      <c r="S362" s="180" t="s">
        <v>231</v>
      </c>
      <c r="T362" s="181" t="s">
        <v>231</v>
      </c>
      <c r="U362" s="158">
        <v>0</v>
      </c>
      <c r="V362" s="158">
        <f>ROUND(E362*U362,2)</f>
        <v>0</v>
      </c>
      <c r="W362" s="158"/>
      <c r="X362" s="158" t="s">
        <v>494</v>
      </c>
      <c r="Y362" s="158" t="s">
        <v>162</v>
      </c>
      <c r="Z362" s="148"/>
      <c r="AA362" s="148"/>
      <c r="AB362" s="148"/>
      <c r="AC362" s="148"/>
      <c r="AD362" s="148"/>
      <c r="AE362" s="148"/>
      <c r="AF362" s="148"/>
      <c r="AG362" s="148" t="s">
        <v>495</v>
      </c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2" x14ac:dyDescent="0.25">
      <c r="A363" s="155"/>
      <c r="B363" s="156"/>
      <c r="C363" s="192" t="s">
        <v>645</v>
      </c>
      <c r="D363" s="162"/>
      <c r="E363" s="163">
        <v>3.26</v>
      </c>
      <c r="F363" s="158"/>
      <c r="G363" s="158"/>
      <c r="H363" s="158"/>
      <c r="I363" s="158"/>
      <c r="J363" s="158"/>
      <c r="K363" s="158"/>
      <c r="L363" s="158"/>
      <c r="M363" s="158"/>
      <c r="N363" s="157"/>
      <c r="O363" s="157"/>
      <c r="P363" s="157"/>
      <c r="Q363" s="157"/>
      <c r="R363" s="158"/>
      <c r="S363" s="158"/>
      <c r="T363" s="158"/>
      <c r="U363" s="158"/>
      <c r="V363" s="158"/>
      <c r="W363" s="158"/>
      <c r="X363" s="158"/>
      <c r="Y363" s="158"/>
      <c r="Z363" s="148"/>
      <c r="AA363" s="148"/>
      <c r="AB363" s="148"/>
      <c r="AC363" s="148"/>
      <c r="AD363" s="148"/>
      <c r="AE363" s="148"/>
      <c r="AF363" s="148"/>
      <c r="AG363" s="148" t="s">
        <v>177</v>
      </c>
      <c r="AH363" s="148">
        <v>0</v>
      </c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1" x14ac:dyDescent="0.25">
      <c r="A364" s="175">
        <v>98</v>
      </c>
      <c r="B364" s="176" t="s">
        <v>646</v>
      </c>
      <c r="C364" s="191" t="s">
        <v>647</v>
      </c>
      <c r="D364" s="177" t="s">
        <v>229</v>
      </c>
      <c r="E364" s="178">
        <v>10.82</v>
      </c>
      <c r="F364" s="179"/>
      <c r="G364" s="180">
        <f>ROUND(E364*F364,2)</f>
        <v>0</v>
      </c>
      <c r="H364" s="179"/>
      <c r="I364" s="180">
        <f>ROUND(E364*H364,2)</f>
        <v>0</v>
      </c>
      <c r="J364" s="179"/>
      <c r="K364" s="180">
        <f>ROUND(E364*J364,2)</f>
        <v>0</v>
      </c>
      <c r="L364" s="180">
        <v>15</v>
      </c>
      <c r="M364" s="180">
        <f>G364*(1+L364/100)</f>
        <v>0</v>
      </c>
      <c r="N364" s="178">
        <v>2.8400000000000001E-3</v>
      </c>
      <c r="O364" s="178">
        <f>ROUND(E364*N364,2)</f>
        <v>0.03</v>
      </c>
      <c r="P364" s="178">
        <v>0</v>
      </c>
      <c r="Q364" s="178">
        <f>ROUND(E364*P364,2)</f>
        <v>0</v>
      </c>
      <c r="R364" s="180" t="s">
        <v>648</v>
      </c>
      <c r="S364" s="180" t="s">
        <v>231</v>
      </c>
      <c r="T364" s="181" t="s">
        <v>231</v>
      </c>
      <c r="U364" s="158">
        <v>1.24089</v>
      </c>
      <c r="V364" s="158">
        <f>ROUND(E364*U364,2)</f>
        <v>13.43</v>
      </c>
      <c r="W364" s="158"/>
      <c r="X364" s="158" t="s">
        <v>454</v>
      </c>
      <c r="Y364" s="158" t="s">
        <v>162</v>
      </c>
      <c r="Z364" s="148"/>
      <c r="AA364" s="148"/>
      <c r="AB364" s="148"/>
      <c r="AC364" s="148"/>
      <c r="AD364" s="148"/>
      <c r="AE364" s="148"/>
      <c r="AF364" s="148"/>
      <c r="AG364" s="148" t="s">
        <v>455</v>
      </c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2" x14ac:dyDescent="0.25">
      <c r="A365" s="155"/>
      <c r="B365" s="156"/>
      <c r="C365" s="192" t="s">
        <v>649</v>
      </c>
      <c r="D365" s="162"/>
      <c r="E365" s="163">
        <v>6.82</v>
      </c>
      <c r="F365" s="158"/>
      <c r="G365" s="158"/>
      <c r="H365" s="158"/>
      <c r="I365" s="158"/>
      <c r="J365" s="158"/>
      <c r="K365" s="158"/>
      <c r="L365" s="158"/>
      <c r="M365" s="158"/>
      <c r="N365" s="157"/>
      <c r="O365" s="157"/>
      <c r="P365" s="157"/>
      <c r="Q365" s="157"/>
      <c r="R365" s="158"/>
      <c r="S365" s="158"/>
      <c r="T365" s="158"/>
      <c r="U365" s="158"/>
      <c r="V365" s="158"/>
      <c r="W365" s="158"/>
      <c r="X365" s="158"/>
      <c r="Y365" s="158"/>
      <c r="Z365" s="148"/>
      <c r="AA365" s="148"/>
      <c r="AB365" s="148"/>
      <c r="AC365" s="148"/>
      <c r="AD365" s="148"/>
      <c r="AE365" s="148"/>
      <c r="AF365" s="148"/>
      <c r="AG365" s="148" t="s">
        <v>177</v>
      </c>
      <c r="AH365" s="148">
        <v>0</v>
      </c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3" x14ac:dyDescent="0.25">
      <c r="A366" s="155"/>
      <c r="B366" s="156"/>
      <c r="C366" s="192" t="s">
        <v>650</v>
      </c>
      <c r="D366" s="162"/>
      <c r="E366" s="163">
        <v>4</v>
      </c>
      <c r="F366" s="158"/>
      <c r="G366" s="158"/>
      <c r="H366" s="158"/>
      <c r="I366" s="158"/>
      <c r="J366" s="158"/>
      <c r="K366" s="158"/>
      <c r="L366" s="158"/>
      <c r="M366" s="158"/>
      <c r="N366" s="157"/>
      <c r="O366" s="157"/>
      <c r="P366" s="157"/>
      <c r="Q366" s="157"/>
      <c r="R366" s="158"/>
      <c r="S366" s="158"/>
      <c r="T366" s="158"/>
      <c r="U366" s="158"/>
      <c r="V366" s="158"/>
      <c r="W366" s="158"/>
      <c r="X366" s="158"/>
      <c r="Y366" s="158"/>
      <c r="Z366" s="148"/>
      <c r="AA366" s="148"/>
      <c r="AB366" s="148"/>
      <c r="AC366" s="148"/>
      <c r="AD366" s="148"/>
      <c r="AE366" s="148"/>
      <c r="AF366" s="148"/>
      <c r="AG366" s="148" t="s">
        <v>177</v>
      </c>
      <c r="AH366" s="148">
        <v>0</v>
      </c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ht="20.399999999999999" outlineLevel="1" x14ac:dyDescent="0.25">
      <c r="A367" s="175">
        <v>99</v>
      </c>
      <c r="B367" s="176" t="s">
        <v>651</v>
      </c>
      <c r="C367" s="191" t="s">
        <v>652</v>
      </c>
      <c r="D367" s="177" t="s">
        <v>229</v>
      </c>
      <c r="E367" s="178">
        <v>11.901999999999999</v>
      </c>
      <c r="F367" s="179"/>
      <c r="G367" s="180">
        <f>ROUND(E367*F367,2)</f>
        <v>0</v>
      </c>
      <c r="H367" s="179"/>
      <c r="I367" s="180">
        <f>ROUND(E367*H367,2)</f>
        <v>0</v>
      </c>
      <c r="J367" s="179"/>
      <c r="K367" s="180">
        <f>ROUND(E367*J367,2)</f>
        <v>0</v>
      </c>
      <c r="L367" s="180">
        <v>15</v>
      </c>
      <c r="M367" s="180">
        <f>G367*(1+L367/100)</f>
        <v>0</v>
      </c>
      <c r="N367" s="178">
        <v>1.9199999999999998E-2</v>
      </c>
      <c r="O367" s="178">
        <f>ROUND(E367*N367,2)</f>
        <v>0.23</v>
      </c>
      <c r="P367" s="178">
        <v>0</v>
      </c>
      <c r="Q367" s="178">
        <f>ROUND(E367*P367,2)</f>
        <v>0</v>
      </c>
      <c r="R367" s="180" t="s">
        <v>500</v>
      </c>
      <c r="S367" s="180" t="s">
        <v>231</v>
      </c>
      <c r="T367" s="181" t="s">
        <v>231</v>
      </c>
      <c r="U367" s="158">
        <v>0</v>
      </c>
      <c r="V367" s="158">
        <f>ROUND(E367*U367,2)</f>
        <v>0</v>
      </c>
      <c r="W367" s="158"/>
      <c r="X367" s="158" t="s">
        <v>494</v>
      </c>
      <c r="Y367" s="158" t="s">
        <v>162</v>
      </c>
      <c r="Z367" s="148"/>
      <c r="AA367" s="148"/>
      <c r="AB367" s="148"/>
      <c r="AC367" s="148"/>
      <c r="AD367" s="148"/>
      <c r="AE367" s="148"/>
      <c r="AF367" s="148"/>
      <c r="AG367" s="148" t="s">
        <v>495</v>
      </c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2" x14ac:dyDescent="0.25">
      <c r="A368" s="155"/>
      <c r="B368" s="156"/>
      <c r="C368" s="192" t="s">
        <v>653</v>
      </c>
      <c r="D368" s="162"/>
      <c r="E368" s="163">
        <v>7.5</v>
      </c>
      <c r="F368" s="158"/>
      <c r="G368" s="158"/>
      <c r="H368" s="158"/>
      <c r="I368" s="158"/>
      <c r="J368" s="158"/>
      <c r="K368" s="158"/>
      <c r="L368" s="158"/>
      <c r="M368" s="158"/>
      <c r="N368" s="157"/>
      <c r="O368" s="157"/>
      <c r="P368" s="157"/>
      <c r="Q368" s="157"/>
      <c r="R368" s="158"/>
      <c r="S368" s="158"/>
      <c r="T368" s="158"/>
      <c r="U368" s="158"/>
      <c r="V368" s="158"/>
      <c r="W368" s="158"/>
      <c r="X368" s="158"/>
      <c r="Y368" s="158"/>
      <c r="Z368" s="148"/>
      <c r="AA368" s="148"/>
      <c r="AB368" s="148"/>
      <c r="AC368" s="148"/>
      <c r="AD368" s="148"/>
      <c r="AE368" s="148"/>
      <c r="AF368" s="148"/>
      <c r="AG368" s="148" t="s">
        <v>177</v>
      </c>
      <c r="AH368" s="148">
        <v>0</v>
      </c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3" x14ac:dyDescent="0.25">
      <c r="A369" s="155"/>
      <c r="B369" s="156"/>
      <c r="C369" s="192" t="s">
        <v>654</v>
      </c>
      <c r="D369" s="162"/>
      <c r="E369" s="163">
        <v>4.4000000000000004</v>
      </c>
      <c r="F369" s="158"/>
      <c r="G369" s="158"/>
      <c r="H369" s="158"/>
      <c r="I369" s="158"/>
      <c r="J369" s="158"/>
      <c r="K369" s="158"/>
      <c r="L369" s="158"/>
      <c r="M369" s="158"/>
      <c r="N369" s="157"/>
      <c r="O369" s="157"/>
      <c r="P369" s="157"/>
      <c r="Q369" s="157"/>
      <c r="R369" s="158"/>
      <c r="S369" s="158"/>
      <c r="T369" s="158"/>
      <c r="U369" s="158"/>
      <c r="V369" s="158"/>
      <c r="W369" s="158"/>
      <c r="X369" s="158"/>
      <c r="Y369" s="158"/>
      <c r="Z369" s="148"/>
      <c r="AA369" s="148"/>
      <c r="AB369" s="148"/>
      <c r="AC369" s="148"/>
      <c r="AD369" s="148"/>
      <c r="AE369" s="148"/>
      <c r="AF369" s="148"/>
      <c r="AG369" s="148" t="s">
        <v>177</v>
      </c>
      <c r="AH369" s="148">
        <v>0</v>
      </c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outlineLevel="1" x14ac:dyDescent="0.25">
      <c r="A370" s="175">
        <v>100</v>
      </c>
      <c r="B370" s="176" t="s">
        <v>655</v>
      </c>
      <c r="C370" s="191" t="s">
        <v>656</v>
      </c>
      <c r="D370" s="177" t="s">
        <v>253</v>
      </c>
      <c r="E370" s="178">
        <v>1.86</v>
      </c>
      <c r="F370" s="179"/>
      <c r="G370" s="180">
        <f>ROUND(E370*F370,2)</f>
        <v>0</v>
      </c>
      <c r="H370" s="179"/>
      <c r="I370" s="180">
        <f>ROUND(E370*H370,2)</f>
        <v>0</v>
      </c>
      <c r="J370" s="179"/>
      <c r="K370" s="180">
        <f>ROUND(E370*J370,2)</f>
        <v>0</v>
      </c>
      <c r="L370" s="180">
        <v>15</v>
      </c>
      <c r="M370" s="180">
        <f>G370*(1+L370/100)</f>
        <v>0</v>
      </c>
      <c r="N370" s="178">
        <v>0</v>
      </c>
      <c r="O370" s="178">
        <f>ROUND(E370*N370,2)</f>
        <v>0</v>
      </c>
      <c r="P370" s="178">
        <v>0</v>
      </c>
      <c r="Q370" s="178">
        <f>ROUND(E370*P370,2)</f>
        <v>0</v>
      </c>
      <c r="R370" s="180" t="s">
        <v>636</v>
      </c>
      <c r="S370" s="180" t="s">
        <v>231</v>
      </c>
      <c r="T370" s="181" t="s">
        <v>231</v>
      </c>
      <c r="U370" s="158">
        <v>0.15</v>
      </c>
      <c r="V370" s="158">
        <f>ROUND(E370*U370,2)</f>
        <v>0.28000000000000003</v>
      </c>
      <c r="W370" s="158"/>
      <c r="X370" s="158" t="s">
        <v>232</v>
      </c>
      <c r="Y370" s="158" t="s">
        <v>162</v>
      </c>
      <c r="Z370" s="148"/>
      <c r="AA370" s="148"/>
      <c r="AB370" s="148"/>
      <c r="AC370" s="148"/>
      <c r="AD370" s="148"/>
      <c r="AE370" s="148"/>
      <c r="AF370" s="148"/>
      <c r="AG370" s="148" t="s">
        <v>233</v>
      </c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2" x14ac:dyDescent="0.25">
      <c r="A371" s="155"/>
      <c r="B371" s="156"/>
      <c r="C371" s="258" t="s">
        <v>657</v>
      </c>
      <c r="D371" s="259"/>
      <c r="E371" s="259"/>
      <c r="F371" s="259"/>
      <c r="G371" s="259"/>
      <c r="H371" s="158"/>
      <c r="I371" s="158"/>
      <c r="J371" s="158"/>
      <c r="K371" s="158"/>
      <c r="L371" s="158"/>
      <c r="M371" s="158"/>
      <c r="N371" s="157"/>
      <c r="O371" s="157"/>
      <c r="P371" s="157"/>
      <c r="Q371" s="157"/>
      <c r="R371" s="158"/>
      <c r="S371" s="158"/>
      <c r="T371" s="158"/>
      <c r="U371" s="158"/>
      <c r="V371" s="158"/>
      <c r="W371" s="158"/>
      <c r="X371" s="158"/>
      <c r="Y371" s="158"/>
      <c r="Z371" s="148"/>
      <c r="AA371" s="148"/>
      <c r="AB371" s="148"/>
      <c r="AC371" s="148"/>
      <c r="AD371" s="148"/>
      <c r="AE371" s="148"/>
      <c r="AF371" s="148"/>
      <c r="AG371" s="148" t="s">
        <v>165</v>
      </c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3" x14ac:dyDescent="0.25">
      <c r="A372" s="155"/>
      <c r="B372" s="156"/>
      <c r="C372" s="260" t="s">
        <v>658</v>
      </c>
      <c r="D372" s="261"/>
      <c r="E372" s="261"/>
      <c r="F372" s="261"/>
      <c r="G372" s="261"/>
      <c r="H372" s="158"/>
      <c r="I372" s="158"/>
      <c r="J372" s="158"/>
      <c r="K372" s="158"/>
      <c r="L372" s="158"/>
      <c r="M372" s="158"/>
      <c r="N372" s="157"/>
      <c r="O372" s="157"/>
      <c r="P372" s="157"/>
      <c r="Q372" s="157"/>
      <c r="R372" s="158"/>
      <c r="S372" s="158"/>
      <c r="T372" s="158"/>
      <c r="U372" s="158"/>
      <c r="V372" s="158"/>
      <c r="W372" s="158"/>
      <c r="X372" s="158"/>
      <c r="Y372" s="158"/>
      <c r="Z372" s="148"/>
      <c r="AA372" s="148"/>
      <c r="AB372" s="148"/>
      <c r="AC372" s="148"/>
      <c r="AD372" s="148"/>
      <c r="AE372" s="148"/>
      <c r="AF372" s="148"/>
      <c r="AG372" s="148" t="s">
        <v>165</v>
      </c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3" x14ac:dyDescent="0.25">
      <c r="A373" s="155"/>
      <c r="B373" s="156"/>
      <c r="C373" s="260" t="s">
        <v>659</v>
      </c>
      <c r="D373" s="261"/>
      <c r="E373" s="261"/>
      <c r="F373" s="261"/>
      <c r="G373" s="261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58"/>
      <c r="Z373" s="148"/>
      <c r="AA373" s="148"/>
      <c r="AB373" s="148"/>
      <c r="AC373" s="148"/>
      <c r="AD373" s="148"/>
      <c r="AE373" s="148"/>
      <c r="AF373" s="148"/>
      <c r="AG373" s="148" t="s">
        <v>165</v>
      </c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3" x14ac:dyDescent="0.25">
      <c r="A374" s="155"/>
      <c r="B374" s="156"/>
      <c r="C374" s="260" t="s">
        <v>660</v>
      </c>
      <c r="D374" s="261"/>
      <c r="E374" s="261"/>
      <c r="F374" s="261"/>
      <c r="G374" s="261"/>
      <c r="H374" s="158"/>
      <c r="I374" s="158"/>
      <c r="J374" s="158"/>
      <c r="K374" s="158"/>
      <c r="L374" s="158"/>
      <c r="M374" s="158"/>
      <c r="N374" s="157"/>
      <c r="O374" s="157"/>
      <c r="P374" s="157"/>
      <c r="Q374" s="157"/>
      <c r="R374" s="158"/>
      <c r="S374" s="158"/>
      <c r="T374" s="158"/>
      <c r="U374" s="158"/>
      <c r="V374" s="158"/>
      <c r="W374" s="158"/>
      <c r="X374" s="158"/>
      <c r="Y374" s="158"/>
      <c r="Z374" s="148"/>
      <c r="AA374" s="148"/>
      <c r="AB374" s="148"/>
      <c r="AC374" s="148"/>
      <c r="AD374" s="148"/>
      <c r="AE374" s="148"/>
      <c r="AF374" s="148"/>
      <c r="AG374" s="148" t="s">
        <v>165</v>
      </c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3" x14ac:dyDescent="0.25">
      <c r="A375" s="155"/>
      <c r="B375" s="156"/>
      <c r="C375" s="260" t="s">
        <v>661</v>
      </c>
      <c r="D375" s="261"/>
      <c r="E375" s="261"/>
      <c r="F375" s="261"/>
      <c r="G375" s="261"/>
      <c r="H375" s="158"/>
      <c r="I375" s="158"/>
      <c r="J375" s="158"/>
      <c r="K375" s="158"/>
      <c r="L375" s="158"/>
      <c r="M375" s="158"/>
      <c r="N375" s="157"/>
      <c r="O375" s="157"/>
      <c r="P375" s="157"/>
      <c r="Q375" s="157"/>
      <c r="R375" s="158"/>
      <c r="S375" s="158"/>
      <c r="T375" s="158"/>
      <c r="U375" s="158"/>
      <c r="V375" s="158"/>
      <c r="W375" s="158"/>
      <c r="X375" s="158"/>
      <c r="Y375" s="158"/>
      <c r="Z375" s="148"/>
      <c r="AA375" s="148"/>
      <c r="AB375" s="148"/>
      <c r="AC375" s="148"/>
      <c r="AD375" s="148"/>
      <c r="AE375" s="148"/>
      <c r="AF375" s="148"/>
      <c r="AG375" s="148" t="s">
        <v>165</v>
      </c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outlineLevel="2" x14ac:dyDescent="0.25">
      <c r="A376" s="155"/>
      <c r="B376" s="156"/>
      <c r="C376" s="192" t="s">
        <v>662</v>
      </c>
      <c r="D376" s="162"/>
      <c r="E376" s="163">
        <v>1.86</v>
      </c>
      <c r="F376" s="158"/>
      <c r="G376" s="158"/>
      <c r="H376" s="158"/>
      <c r="I376" s="158"/>
      <c r="J376" s="158"/>
      <c r="K376" s="158"/>
      <c r="L376" s="158"/>
      <c r="M376" s="158"/>
      <c r="N376" s="157"/>
      <c r="O376" s="157"/>
      <c r="P376" s="157"/>
      <c r="Q376" s="157"/>
      <c r="R376" s="158"/>
      <c r="S376" s="158"/>
      <c r="T376" s="158"/>
      <c r="U376" s="158"/>
      <c r="V376" s="158"/>
      <c r="W376" s="158"/>
      <c r="X376" s="158"/>
      <c r="Y376" s="158"/>
      <c r="Z376" s="148"/>
      <c r="AA376" s="148"/>
      <c r="AB376" s="148"/>
      <c r="AC376" s="148"/>
      <c r="AD376" s="148"/>
      <c r="AE376" s="148"/>
      <c r="AF376" s="148"/>
      <c r="AG376" s="148" t="s">
        <v>177</v>
      </c>
      <c r="AH376" s="148">
        <v>0</v>
      </c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ht="20.399999999999999" outlineLevel="1" x14ac:dyDescent="0.25">
      <c r="A377" s="175">
        <v>101</v>
      </c>
      <c r="B377" s="176" t="s">
        <v>663</v>
      </c>
      <c r="C377" s="191" t="s">
        <v>664</v>
      </c>
      <c r="D377" s="177" t="s">
        <v>396</v>
      </c>
      <c r="E377" s="178">
        <v>1.9157999999999999</v>
      </c>
      <c r="F377" s="179"/>
      <c r="G377" s="180">
        <f>ROUND(E377*F377,2)</f>
        <v>0</v>
      </c>
      <c r="H377" s="179"/>
      <c r="I377" s="180">
        <f>ROUND(E377*H377,2)</f>
        <v>0</v>
      </c>
      <c r="J377" s="179"/>
      <c r="K377" s="180">
        <f>ROUND(E377*J377,2)</f>
        <v>0</v>
      </c>
      <c r="L377" s="180">
        <v>15</v>
      </c>
      <c r="M377" s="180">
        <f>G377*(1+L377/100)</f>
        <v>0</v>
      </c>
      <c r="N377" s="178">
        <v>1.8000000000000001E-4</v>
      </c>
      <c r="O377" s="178">
        <f>ROUND(E377*N377,2)</f>
        <v>0</v>
      </c>
      <c r="P377" s="178">
        <v>0</v>
      </c>
      <c r="Q377" s="178">
        <f>ROUND(E377*P377,2)</f>
        <v>0</v>
      </c>
      <c r="R377" s="180" t="s">
        <v>500</v>
      </c>
      <c r="S377" s="180" t="s">
        <v>231</v>
      </c>
      <c r="T377" s="181" t="s">
        <v>231</v>
      </c>
      <c r="U377" s="158">
        <v>0</v>
      </c>
      <c r="V377" s="158">
        <f>ROUND(E377*U377,2)</f>
        <v>0</v>
      </c>
      <c r="W377" s="158"/>
      <c r="X377" s="158" t="s">
        <v>494</v>
      </c>
      <c r="Y377" s="158" t="s">
        <v>162</v>
      </c>
      <c r="Z377" s="148"/>
      <c r="AA377" s="148"/>
      <c r="AB377" s="148"/>
      <c r="AC377" s="148"/>
      <c r="AD377" s="148"/>
      <c r="AE377" s="148"/>
      <c r="AF377" s="148"/>
      <c r="AG377" s="148" t="s">
        <v>495</v>
      </c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2" x14ac:dyDescent="0.25">
      <c r="A378" s="155"/>
      <c r="B378" s="156"/>
      <c r="C378" s="192" t="s">
        <v>665</v>
      </c>
      <c r="D378" s="162"/>
      <c r="E378" s="163">
        <v>1.92</v>
      </c>
      <c r="F378" s="158"/>
      <c r="G378" s="15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58"/>
      <c r="Z378" s="148"/>
      <c r="AA378" s="148"/>
      <c r="AB378" s="148"/>
      <c r="AC378" s="148"/>
      <c r="AD378" s="148"/>
      <c r="AE378" s="148"/>
      <c r="AF378" s="148"/>
      <c r="AG378" s="148" t="s">
        <v>177</v>
      </c>
      <c r="AH378" s="148">
        <v>0</v>
      </c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1" x14ac:dyDescent="0.25">
      <c r="A379" s="175">
        <v>102</v>
      </c>
      <c r="B379" s="176" t="s">
        <v>666</v>
      </c>
      <c r="C379" s="191" t="s">
        <v>667</v>
      </c>
      <c r="D379" s="177" t="s">
        <v>376</v>
      </c>
      <c r="E379" s="178">
        <v>0.31479000000000001</v>
      </c>
      <c r="F379" s="179"/>
      <c r="G379" s="180">
        <f>ROUND(E379*F379,2)</f>
        <v>0</v>
      </c>
      <c r="H379" s="179"/>
      <c r="I379" s="180">
        <f>ROUND(E379*H379,2)</f>
        <v>0</v>
      </c>
      <c r="J379" s="179"/>
      <c r="K379" s="180">
        <f>ROUND(E379*J379,2)</f>
        <v>0</v>
      </c>
      <c r="L379" s="180">
        <v>15</v>
      </c>
      <c r="M379" s="180">
        <f>G379*(1+L379/100)</f>
        <v>0</v>
      </c>
      <c r="N379" s="178">
        <v>0</v>
      </c>
      <c r="O379" s="178">
        <f>ROUND(E379*N379,2)</f>
        <v>0</v>
      </c>
      <c r="P379" s="178">
        <v>0</v>
      </c>
      <c r="Q379" s="178">
        <f>ROUND(E379*P379,2)</f>
        <v>0</v>
      </c>
      <c r="R379" s="180" t="s">
        <v>636</v>
      </c>
      <c r="S379" s="180" t="s">
        <v>231</v>
      </c>
      <c r="T379" s="181" t="s">
        <v>231</v>
      </c>
      <c r="U379" s="158">
        <v>1.3049999999999999</v>
      </c>
      <c r="V379" s="158">
        <f>ROUND(E379*U379,2)</f>
        <v>0.41</v>
      </c>
      <c r="W379" s="158"/>
      <c r="X379" s="158" t="s">
        <v>475</v>
      </c>
      <c r="Y379" s="158" t="s">
        <v>162</v>
      </c>
      <c r="Z379" s="148"/>
      <c r="AA379" s="148"/>
      <c r="AB379" s="148"/>
      <c r="AC379" s="148"/>
      <c r="AD379" s="148"/>
      <c r="AE379" s="148"/>
      <c r="AF379" s="148"/>
      <c r="AG379" s="148" t="s">
        <v>476</v>
      </c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2" x14ac:dyDescent="0.25">
      <c r="A380" s="155"/>
      <c r="B380" s="156"/>
      <c r="C380" s="269" t="s">
        <v>485</v>
      </c>
      <c r="D380" s="270"/>
      <c r="E380" s="270"/>
      <c r="F380" s="270"/>
      <c r="G380" s="270"/>
      <c r="H380" s="158"/>
      <c r="I380" s="158"/>
      <c r="J380" s="158"/>
      <c r="K380" s="158"/>
      <c r="L380" s="158"/>
      <c r="M380" s="158"/>
      <c r="N380" s="157"/>
      <c r="O380" s="157"/>
      <c r="P380" s="157"/>
      <c r="Q380" s="157"/>
      <c r="R380" s="158"/>
      <c r="S380" s="158"/>
      <c r="T380" s="158"/>
      <c r="U380" s="158"/>
      <c r="V380" s="158"/>
      <c r="W380" s="158"/>
      <c r="X380" s="158"/>
      <c r="Y380" s="158"/>
      <c r="Z380" s="148"/>
      <c r="AA380" s="148"/>
      <c r="AB380" s="148"/>
      <c r="AC380" s="148"/>
      <c r="AD380" s="148"/>
      <c r="AE380" s="148"/>
      <c r="AF380" s="148"/>
      <c r="AG380" s="148" t="s">
        <v>235</v>
      </c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x14ac:dyDescent="0.25">
      <c r="A381" s="165" t="s">
        <v>154</v>
      </c>
      <c r="B381" s="166" t="s">
        <v>111</v>
      </c>
      <c r="C381" s="190" t="s">
        <v>112</v>
      </c>
      <c r="D381" s="167"/>
      <c r="E381" s="168"/>
      <c r="F381" s="169"/>
      <c r="G381" s="169">
        <f>SUMIF(AG382:AG388,"&lt;&gt;NOR",G382:G388)</f>
        <v>0</v>
      </c>
      <c r="H381" s="169"/>
      <c r="I381" s="169">
        <f>SUM(I382:I388)</f>
        <v>0</v>
      </c>
      <c r="J381" s="169"/>
      <c r="K381" s="169">
        <f>SUM(K382:K388)</f>
        <v>0</v>
      </c>
      <c r="L381" s="169"/>
      <c r="M381" s="169">
        <f>SUM(M382:M388)</f>
        <v>0</v>
      </c>
      <c r="N381" s="168"/>
      <c r="O381" s="168">
        <f>SUM(O382:O388)</f>
        <v>0.01</v>
      </c>
      <c r="P381" s="168"/>
      <c r="Q381" s="168">
        <f>SUM(Q382:Q388)</f>
        <v>0</v>
      </c>
      <c r="R381" s="169"/>
      <c r="S381" s="169"/>
      <c r="T381" s="170"/>
      <c r="U381" s="164"/>
      <c r="V381" s="164">
        <f>SUM(V382:V388)</f>
        <v>1.7100000000000002</v>
      </c>
      <c r="W381" s="164"/>
      <c r="X381" s="164"/>
      <c r="Y381" s="164"/>
      <c r="AG381" t="s">
        <v>155</v>
      </c>
    </row>
    <row r="382" spans="1:60" outlineLevel="1" x14ac:dyDescent="0.25">
      <c r="A382" s="175">
        <v>103</v>
      </c>
      <c r="B382" s="176" t="s">
        <v>668</v>
      </c>
      <c r="C382" s="191" t="s">
        <v>669</v>
      </c>
      <c r="D382" s="177" t="s">
        <v>229</v>
      </c>
      <c r="E382" s="178">
        <v>2</v>
      </c>
      <c r="F382" s="179"/>
      <c r="G382" s="180">
        <f>ROUND(E382*F382,2)</f>
        <v>0</v>
      </c>
      <c r="H382" s="179"/>
      <c r="I382" s="180">
        <f>ROUND(E382*H382,2)</f>
        <v>0</v>
      </c>
      <c r="J382" s="179"/>
      <c r="K382" s="180">
        <f>ROUND(E382*J382,2)</f>
        <v>0</v>
      </c>
      <c r="L382" s="180">
        <v>15</v>
      </c>
      <c r="M382" s="180">
        <f>G382*(1+L382/100)</f>
        <v>0</v>
      </c>
      <c r="N382" s="178">
        <v>4.1999999999999997E-3</v>
      </c>
      <c r="O382" s="178">
        <f>ROUND(E382*N382,2)</f>
        <v>0.01</v>
      </c>
      <c r="P382" s="178">
        <v>0</v>
      </c>
      <c r="Q382" s="178">
        <f>ROUND(E382*P382,2)</f>
        <v>0</v>
      </c>
      <c r="R382" s="180" t="s">
        <v>670</v>
      </c>
      <c r="S382" s="180" t="s">
        <v>231</v>
      </c>
      <c r="T382" s="181" t="s">
        <v>231</v>
      </c>
      <c r="U382" s="158">
        <v>0.05</v>
      </c>
      <c r="V382" s="158">
        <f>ROUND(E382*U382,2)</f>
        <v>0.1</v>
      </c>
      <c r="W382" s="158"/>
      <c r="X382" s="158" t="s">
        <v>232</v>
      </c>
      <c r="Y382" s="158" t="s">
        <v>162</v>
      </c>
      <c r="Z382" s="148"/>
      <c r="AA382" s="148"/>
      <c r="AB382" s="148"/>
      <c r="AC382" s="148"/>
      <c r="AD382" s="148"/>
      <c r="AE382" s="148"/>
      <c r="AF382" s="148"/>
      <c r="AG382" s="148" t="s">
        <v>233</v>
      </c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2" x14ac:dyDescent="0.25">
      <c r="A383" s="155"/>
      <c r="B383" s="156"/>
      <c r="C383" s="192" t="s">
        <v>671</v>
      </c>
      <c r="D383" s="162"/>
      <c r="E383" s="163"/>
      <c r="F383" s="158"/>
      <c r="G383" s="158"/>
      <c r="H383" s="158"/>
      <c r="I383" s="158"/>
      <c r="J383" s="158"/>
      <c r="K383" s="158"/>
      <c r="L383" s="158"/>
      <c r="M383" s="158"/>
      <c r="N383" s="157"/>
      <c r="O383" s="157"/>
      <c r="P383" s="157"/>
      <c r="Q383" s="157"/>
      <c r="R383" s="158"/>
      <c r="S383" s="158"/>
      <c r="T383" s="158"/>
      <c r="U383" s="158"/>
      <c r="V383" s="158"/>
      <c r="W383" s="158"/>
      <c r="X383" s="158"/>
      <c r="Y383" s="158"/>
      <c r="Z383" s="148"/>
      <c r="AA383" s="148"/>
      <c r="AB383" s="148"/>
      <c r="AC383" s="148"/>
      <c r="AD383" s="148"/>
      <c r="AE383" s="148"/>
      <c r="AF383" s="148"/>
      <c r="AG383" s="148" t="s">
        <v>177</v>
      </c>
      <c r="AH383" s="148">
        <v>0</v>
      </c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3" x14ac:dyDescent="0.25">
      <c r="A384" s="155"/>
      <c r="B384" s="156"/>
      <c r="C384" s="192" t="s">
        <v>672</v>
      </c>
      <c r="D384" s="162"/>
      <c r="E384" s="163">
        <v>2</v>
      </c>
      <c r="F384" s="158"/>
      <c r="G384" s="158"/>
      <c r="H384" s="158"/>
      <c r="I384" s="158"/>
      <c r="J384" s="158"/>
      <c r="K384" s="158"/>
      <c r="L384" s="158"/>
      <c r="M384" s="158"/>
      <c r="N384" s="157"/>
      <c r="O384" s="157"/>
      <c r="P384" s="157"/>
      <c r="Q384" s="157"/>
      <c r="R384" s="158"/>
      <c r="S384" s="158"/>
      <c r="T384" s="158"/>
      <c r="U384" s="158"/>
      <c r="V384" s="158"/>
      <c r="W384" s="158"/>
      <c r="X384" s="158"/>
      <c r="Y384" s="158"/>
      <c r="Z384" s="148"/>
      <c r="AA384" s="148"/>
      <c r="AB384" s="148"/>
      <c r="AC384" s="148"/>
      <c r="AD384" s="148"/>
      <c r="AE384" s="148"/>
      <c r="AF384" s="148"/>
      <c r="AG384" s="148" t="s">
        <v>177</v>
      </c>
      <c r="AH384" s="148">
        <v>0</v>
      </c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1" x14ac:dyDescent="0.25">
      <c r="A385" s="175">
        <v>104</v>
      </c>
      <c r="B385" s="176" t="s">
        <v>673</v>
      </c>
      <c r="C385" s="191" t="s">
        <v>674</v>
      </c>
      <c r="D385" s="177" t="s">
        <v>675</v>
      </c>
      <c r="E385" s="178">
        <v>8</v>
      </c>
      <c r="F385" s="179"/>
      <c r="G385" s="180">
        <f>ROUND(E385*F385,2)</f>
        <v>0</v>
      </c>
      <c r="H385" s="179"/>
      <c r="I385" s="180">
        <f>ROUND(E385*H385,2)</f>
        <v>0</v>
      </c>
      <c r="J385" s="179"/>
      <c r="K385" s="180">
        <f>ROUND(E385*J385,2)</f>
        <v>0</v>
      </c>
      <c r="L385" s="180">
        <v>15</v>
      </c>
      <c r="M385" s="180">
        <f>G385*(1+L385/100)</f>
        <v>0</v>
      </c>
      <c r="N385" s="178">
        <v>5.2999999999999998E-4</v>
      </c>
      <c r="O385" s="178">
        <f>ROUND(E385*N385,2)</f>
        <v>0</v>
      </c>
      <c r="P385" s="178">
        <v>0</v>
      </c>
      <c r="Q385" s="178">
        <f>ROUND(E385*P385,2)</f>
        <v>0</v>
      </c>
      <c r="R385" s="180" t="s">
        <v>670</v>
      </c>
      <c r="S385" s="180" t="s">
        <v>231</v>
      </c>
      <c r="T385" s="181" t="s">
        <v>231</v>
      </c>
      <c r="U385" s="158">
        <v>0.2</v>
      </c>
      <c r="V385" s="158">
        <f>ROUND(E385*U385,2)</f>
        <v>1.6</v>
      </c>
      <c r="W385" s="158"/>
      <c r="X385" s="158" t="s">
        <v>232</v>
      </c>
      <c r="Y385" s="158" t="s">
        <v>162</v>
      </c>
      <c r="Z385" s="148"/>
      <c r="AA385" s="148"/>
      <c r="AB385" s="148"/>
      <c r="AC385" s="148"/>
      <c r="AD385" s="148"/>
      <c r="AE385" s="148"/>
      <c r="AF385" s="148"/>
      <c r="AG385" s="148" t="s">
        <v>233</v>
      </c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outlineLevel="2" x14ac:dyDescent="0.25">
      <c r="A386" s="155"/>
      <c r="B386" s="156"/>
      <c r="C386" s="192" t="s">
        <v>676</v>
      </c>
      <c r="D386" s="162"/>
      <c r="E386" s="163">
        <v>8</v>
      </c>
      <c r="F386" s="158"/>
      <c r="G386" s="158"/>
      <c r="H386" s="158"/>
      <c r="I386" s="158"/>
      <c r="J386" s="158"/>
      <c r="K386" s="158"/>
      <c r="L386" s="158"/>
      <c r="M386" s="158"/>
      <c r="N386" s="157"/>
      <c r="O386" s="157"/>
      <c r="P386" s="157"/>
      <c r="Q386" s="157"/>
      <c r="R386" s="158"/>
      <c r="S386" s="158"/>
      <c r="T386" s="158"/>
      <c r="U386" s="158"/>
      <c r="V386" s="158"/>
      <c r="W386" s="158"/>
      <c r="X386" s="158"/>
      <c r="Y386" s="158"/>
      <c r="Z386" s="148"/>
      <c r="AA386" s="148"/>
      <c r="AB386" s="148"/>
      <c r="AC386" s="148"/>
      <c r="AD386" s="148"/>
      <c r="AE386" s="148"/>
      <c r="AF386" s="148"/>
      <c r="AG386" s="148" t="s">
        <v>177</v>
      </c>
      <c r="AH386" s="148">
        <v>0</v>
      </c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outlineLevel="1" x14ac:dyDescent="0.25">
      <c r="A387" s="175">
        <v>105</v>
      </c>
      <c r="B387" s="176" t="s">
        <v>677</v>
      </c>
      <c r="C387" s="191" t="s">
        <v>678</v>
      </c>
      <c r="D387" s="177" t="s">
        <v>376</v>
      </c>
      <c r="E387" s="178">
        <v>1.264E-2</v>
      </c>
      <c r="F387" s="179"/>
      <c r="G387" s="180">
        <f>ROUND(E387*F387,2)</f>
        <v>0</v>
      </c>
      <c r="H387" s="179"/>
      <c r="I387" s="180">
        <f>ROUND(E387*H387,2)</f>
        <v>0</v>
      </c>
      <c r="J387" s="179"/>
      <c r="K387" s="180">
        <f>ROUND(E387*J387,2)</f>
        <v>0</v>
      </c>
      <c r="L387" s="180">
        <v>15</v>
      </c>
      <c r="M387" s="180">
        <f>G387*(1+L387/100)</f>
        <v>0</v>
      </c>
      <c r="N387" s="178">
        <v>0</v>
      </c>
      <c r="O387" s="178">
        <f>ROUND(E387*N387,2)</f>
        <v>0</v>
      </c>
      <c r="P387" s="178">
        <v>0</v>
      </c>
      <c r="Q387" s="178">
        <f>ROUND(E387*P387,2)</f>
        <v>0</v>
      </c>
      <c r="R387" s="180" t="s">
        <v>670</v>
      </c>
      <c r="S387" s="180" t="s">
        <v>231</v>
      </c>
      <c r="T387" s="181" t="s">
        <v>231</v>
      </c>
      <c r="U387" s="158">
        <v>1.091</v>
      </c>
      <c r="V387" s="158">
        <f>ROUND(E387*U387,2)</f>
        <v>0.01</v>
      </c>
      <c r="W387" s="158"/>
      <c r="X387" s="158" t="s">
        <v>475</v>
      </c>
      <c r="Y387" s="158" t="s">
        <v>162</v>
      </c>
      <c r="Z387" s="148"/>
      <c r="AA387" s="148"/>
      <c r="AB387" s="148"/>
      <c r="AC387" s="148"/>
      <c r="AD387" s="148"/>
      <c r="AE387" s="148"/>
      <c r="AF387" s="148"/>
      <c r="AG387" s="148" t="s">
        <v>476</v>
      </c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outlineLevel="2" x14ac:dyDescent="0.25">
      <c r="A388" s="155"/>
      <c r="B388" s="156"/>
      <c r="C388" s="269" t="s">
        <v>503</v>
      </c>
      <c r="D388" s="270"/>
      <c r="E388" s="270"/>
      <c r="F388" s="270"/>
      <c r="G388" s="270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58"/>
      <c r="Z388" s="148"/>
      <c r="AA388" s="148"/>
      <c r="AB388" s="148"/>
      <c r="AC388" s="148"/>
      <c r="AD388" s="148"/>
      <c r="AE388" s="148"/>
      <c r="AF388" s="148"/>
      <c r="AG388" s="148" t="s">
        <v>235</v>
      </c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x14ac:dyDescent="0.25">
      <c r="A389" s="165" t="s">
        <v>154</v>
      </c>
      <c r="B389" s="166" t="s">
        <v>113</v>
      </c>
      <c r="C389" s="190" t="s">
        <v>114</v>
      </c>
      <c r="D389" s="167"/>
      <c r="E389" s="168"/>
      <c r="F389" s="169"/>
      <c r="G389" s="169">
        <f>SUMIF(AG390:AG400,"&lt;&gt;NOR",G390:G400)</f>
        <v>0</v>
      </c>
      <c r="H389" s="169"/>
      <c r="I389" s="169">
        <f>SUM(I390:I400)</f>
        <v>0</v>
      </c>
      <c r="J389" s="169"/>
      <c r="K389" s="169">
        <f>SUM(K390:K400)</f>
        <v>0</v>
      </c>
      <c r="L389" s="169"/>
      <c r="M389" s="169">
        <f>SUM(M390:M400)</f>
        <v>0</v>
      </c>
      <c r="N389" s="168"/>
      <c r="O389" s="168">
        <f>SUM(O390:O400)</f>
        <v>0.73</v>
      </c>
      <c r="P389" s="168"/>
      <c r="Q389" s="168">
        <f>SUM(Q390:Q400)</f>
        <v>0</v>
      </c>
      <c r="R389" s="169"/>
      <c r="S389" s="169"/>
      <c r="T389" s="170"/>
      <c r="U389" s="164"/>
      <c r="V389" s="164">
        <f>SUM(V390:V400)</f>
        <v>105.82000000000001</v>
      </c>
      <c r="W389" s="164"/>
      <c r="X389" s="164"/>
      <c r="Y389" s="164"/>
      <c r="AG389" t="s">
        <v>155</v>
      </c>
    </row>
    <row r="390" spans="1:60" outlineLevel="1" x14ac:dyDescent="0.25">
      <c r="A390" s="175">
        <v>106</v>
      </c>
      <c r="B390" s="176" t="s">
        <v>679</v>
      </c>
      <c r="C390" s="191" t="s">
        <v>680</v>
      </c>
      <c r="D390" s="177" t="s">
        <v>229</v>
      </c>
      <c r="E390" s="178">
        <v>54.67483</v>
      </c>
      <c r="F390" s="179"/>
      <c r="G390" s="180">
        <f>ROUND(E390*F390,2)</f>
        <v>0</v>
      </c>
      <c r="H390" s="179"/>
      <c r="I390" s="180">
        <f>ROUND(E390*H390,2)</f>
        <v>0</v>
      </c>
      <c r="J390" s="179"/>
      <c r="K390" s="180">
        <f>ROUND(E390*J390,2)</f>
        <v>0</v>
      </c>
      <c r="L390" s="180">
        <v>15</v>
      </c>
      <c r="M390" s="180">
        <f>G390*(1+L390/100)</f>
        <v>0</v>
      </c>
      <c r="N390" s="178">
        <v>0</v>
      </c>
      <c r="O390" s="178">
        <f>ROUND(E390*N390,2)</f>
        <v>0</v>
      </c>
      <c r="P390" s="178">
        <v>0</v>
      </c>
      <c r="Q390" s="178">
        <f>ROUND(E390*P390,2)</f>
        <v>0</v>
      </c>
      <c r="R390" s="180" t="s">
        <v>636</v>
      </c>
      <c r="S390" s="180" t="s">
        <v>231</v>
      </c>
      <c r="T390" s="181" t="s">
        <v>231</v>
      </c>
      <c r="U390" s="158">
        <v>1.9179999999999999</v>
      </c>
      <c r="V390" s="158">
        <f>ROUND(E390*U390,2)</f>
        <v>104.87</v>
      </c>
      <c r="W390" s="158"/>
      <c r="X390" s="158" t="s">
        <v>232</v>
      </c>
      <c r="Y390" s="158" t="s">
        <v>162</v>
      </c>
      <c r="Z390" s="148"/>
      <c r="AA390" s="148"/>
      <c r="AB390" s="148"/>
      <c r="AC390" s="148"/>
      <c r="AD390" s="148"/>
      <c r="AE390" s="148"/>
      <c r="AF390" s="148"/>
      <c r="AG390" s="148" t="s">
        <v>233</v>
      </c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2" x14ac:dyDescent="0.25">
      <c r="A391" s="155"/>
      <c r="B391" s="156"/>
      <c r="C391" s="192" t="s">
        <v>681</v>
      </c>
      <c r="D391" s="162"/>
      <c r="E391" s="163">
        <v>86.78</v>
      </c>
      <c r="F391" s="158"/>
      <c r="G391" s="158"/>
      <c r="H391" s="158"/>
      <c r="I391" s="158"/>
      <c r="J391" s="158"/>
      <c r="K391" s="158"/>
      <c r="L391" s="158"/>
      <c r="M391" s="158"/>
      <c r="N391" s="157"/>
      <c r="O391" s="157"/>
      <c r="P391" s="157"/>
      <c r="Q391" s="157"/>
      <c r="R391" s="158"/>
      <c r="S391" s="158"/>
      <c r="T391" s="158"/>
      <c r="U391" s="158"/>
      <c r="V391" s="158"/>
      <c r="W391" s="158"/>
      <c r="X391" s="158"/>
      <c r="Y391" s="158"/>
      <c r="Z391" s="148"/>
      <c r="AA391" s="148"/>
      <c r="AB391" s="148"/>
      <c r="AC391" s="148"/>
      <c r="AD391" s="148"/>
      <c r="AE391" s="148"/>
      <c r="AF391" s="148"/>
      <c r="AG391" s="148" t="s">
        <v>177</v>
      </c>
      <c r="AH391" s="148">
        <v>0</v>
      </c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3" x14ac:dyDescent="0.25">
      <c r="A392" s="155"/>
      <c r="B392" s="156"/>
      <c r="C392" s="192" t="s">
        <v>682</v>
      </c>
      <c r="D392" s="162"/>
      <c r="E392" s="163">
        <v>16.97</v>
      </c>
      <c r="F392" s="158"/>
      <c r="G392" s="158"/>
      <c r="H392" s="158"/>
      <c r="I392" s="158"/>
      <c r="J392" s="158"/>
      <c r="K392" s="158"/>
      <c r="L392" s="158"/>
      <c r="M392" s="158"/>
      <c r="N392" s="157"/>
      <c r="O392" s="157"/>
      <c r="P392" s="157"/>
      <c r="Q392" s="157"/>
      <c r="R392" s="158"/>
      <c r="S392" s="158"/>
      <c r="T392" s="158"/>
      <c r="U392" s="158"/>
      <c r="V392" s="158"/>
      <c r="W392" s="158"/>
      <c r="X392" s="158"/>
      <c r="Y392" s="158"/>
      <c r="Z392" s="148"/>
      <c r="AA392" s="148"/>
      <c r="AB392" s="148"/>
      <c r="AC392" s="148"/>
      <c r="AD392" s="148"/>
      <c r="AE392" s="148"/>
      <c r="AF392" s="148"/>
      <c r="AG392" s="148" t="s">
        <v>177</v>
      </c>
      <c r="AH392" s="148">
        <v>0</v>
      </c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outlineLevel="3" x14ac:dyDescent="0.25">
      <c r="A393" s="155"/>
      <c r="B393" s="156"/>
      <c r="C393" s="192" t="s">
        <v>683</v>
      </c>
      <c r="D393" s="162"/>
      <c r="E393" s="163">
        <v>1.68</v>
      </c>
      <c r="F393" s="158"/>
      <c r="G393" s="158"/>
      <c r="H393" s="158"/>
      <c r="I393" s="158"/>
      <c r="J393" s="158"/>
      <c r="K393" s="158"/>
      <c r="L393" s="158"/>
      <c r="M393" s="158"/>
      <c r="N393" s="157"/>
      <c r="O393" s="157"/>
      <c r="P393" s="157"/>
      <c r="Q393" s="157"/>
      <c r="R393" s="158"/>
      <c r="S393" s="158"/>
      <c r="T393" s="158"/>
      <c r="U393" s="158"/>
      <c r="V393" s="158"/>
      <c r="W393" s="158"/>
      <c r="X393" s="158"/>
      <c r="Y393" s="158"/>
      <c r="Z393" s="148"/>
      <c r="AA393" s="148"/>
      <c r="AB393" s="148"/>
      <c r="AC393" s="148"/>
      <c r="AD393" s="148"/>
      <c r="AE393" s="148"/>
      <c r="AF393" s="148"/>
      <c r="AG393" s="148" t="s">
        <v>177</v>
      </c>
      <c r="AH393" s="148">
        <v>0</v>
      </c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3" x14ac:dyDescent="0.25">
      <c r="A394" s="155"/>
      <c r="B394" s="156"/>
      <c r="C394" s="192" t="s">
        <v>684</v>
      </c>
      <c r="D394" s="162"/>
      <c r="E394" s="163">
        <v>-22.32</v>
      </c>
      <c r="F394" s="158"/>
      <c r="G394" s="158"/>
      <c r="H394" s="158"/>
      <c r="I394" s="158"/>
      <c r="J394" s="158"/>
      <c r="K394" s="158"/>
      <c r="L394" s="158"/>
      <c r="M394" s="158"/>
      <c r="N394" s="157"/>
      <c r="O394" s="157"/>
      <c r="P394" s="157"/>
      <c r="Q394" s="157"/>
      <c r="R394" s="158"/>
      <c r="S394" s="158"/>
      <c r="T394" s="158"/>
      <c r="U394" s="158"/>
      <c r="V394" s="158"/>
      <c r="W394" s="158"/>
      <c r="X394" s="158"/>
      <c r="Y394" s="158"/>
      <c r="Z394" s="148"/>
      <c r="AA394" s="148"/>
      <c r="AB394" s="148"/>
      <c r="AC394" s="148"/>
      <c r="AD394" s="148"/>
      <c r="AE394" s="148"/>
      <c r="AF394" s="148"/>
      <c r="AG394" s="148" t="s">
        <v>177</v>
      </c>
      <c r="AH394" s="148">
        <v>0</v>
      </c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outlineLevel="3" x14ac:dyDescent="0.25">
      <c r="A395" s="155"/>
      <c r="B395" s="156"/>
      <c r="C395" s="192" t="s">
        <v>685</v>
      </c>
      <c r="D395" s="162"/>
      <c r="E395" s="163">
        <v>-16.760000000000002</v>
      </c>
      <c r="F395" s="158"/>
      <c r="G395" s="158"/>
      <c r="H395" s="158"/>
      <c r="I395" s="158"/>
      <c r="J395" s="158"/>
      <c r="K395" s="158"/>
      <c r="L395" s="158"/>
      <c r="M395" s="158"/>
      <c r="N395" s="157"/>
      <c r="O395" s="157"/>
      <c r="P395" s="157"/>
      <c r="Q395" s="157"/>
      <c r="R395" s="158"/>
      <c r="S395" s="158"/>
      <c r="T395" s="158"/>
      <c r="U395" s="158"/>
      <c r="V395" s="158"/>
      <c r="W395" s="158"/>
      <c r="X395" s="158"/>
      <c r="Y395" s="158"/>
      <c r="Z395" s="148"/>
      <c r="AA395" s="148"/>
      <c r="AB395" s="148"/>
      <c r="AC395" s="148"/>
      <c r="AD395" s="148"/>
      <c r="AE395" s="148"/>
      <c r="AF395" s="148"/>
      <c r="AG395" s="148" t="s">
        <v>177</v>
      </c>
      <c r="AH395" s="148">
        <v>0</v>
      </c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outlineLevel="3" x14ac:dyDescent="0.25">
      <c r="A396" s="155"/>
      <c r="B396" s="156"/>
      <c r="C396" s="192" t="s">
        <v>686</v>
      </c>
      <c r="D396" s="162"/>
      <c r="E396" s="163">
        <v>-4.91</v>
      </c>
      <c r="F396" s="158"/>
      <c r="G396" s="158"/>
      <c r="H396" s="158"/>
      <c r="I396" s="158"/>
      <c r="J396" s="158"/>
      <c r="K396" s="158"/>
      <c r="L396" s="158"/>
      <c r="M396" s="158"/>
      <c r="N396" s="157"/>
      <c r="O396" s="157"/>
      <c r="P396" s="157"/>
      <c r="Q396" s="157"/>
      <c r="R396" s="158"/>
      <c r="S396" s="158"/>
      <c r="T396" s="158"/>
      <c r="U396" s="158"/>
      <c r="V396" s="158"/>
      <c r="W396" s="158"/>
      <c r="X396" s="158"/>
      <c r="Y396" s="158"/>
      <c r="Z396" s="148"/>
      <c r="AA396" s="148"/>
      <c r="AB396" s="148"/>
      <c r="AC396" s="148"/>
      <c r="AD396" s="148"/>
      <c r="AE396" s="148"/>
      <c r="AF396" s="148"/>
      <c r="AG396" s="148" t="s">
        <v>177</v>
      </c>
      <c r="AH396" s="148">
        <v>0</v>
      </c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</row>
    <row r="397" spans="1:60" outlineLevel="3" x14ac:dyDescent="0.25">
      <c r="A397" s="155"/>
      <c r="B397" s="156"/>
      <c r="C397" s="192" t="s">
        <v>687</v>
      </c>
      <c r="D397" s="162"/>
      <c r="E397" s="163">
        <v>-6.77</v>
      </c>
      <c r="F397" s="158"/>
      <c r="G397" s="158"/>
      <c r="H397" s="158"/>
      <c r="I397" s="158"/>
      <c r="J397" s="158"/>
      <c r="K397" s="158"/>
      <c r="L397" s="158"/>
      <c r="M397" s="158"/>
      <c r="N397" s="157"/>
      <c r="O397" s="157"/>
      <c r="P397" s="157"/>
      <c r="Q397" s="157"/>
      <c r="R397" s="158"/>
      <c r="S397" s="158"/>
      <c r="T397" s="158"/>
      <c r="U397" s="158"/>
      <c r="V397" s="158"/>
      <c r="W397" s="158"/>
      <c r="X397" s="158"/>
      <c r="Y397" s="158"/>
      <c r="Z397" s="148"/>
      <c r="AA397" s="148"/>
      <c r="AB397" s="148"/>
      <c r="AC397" s="148"/>
      <c r="AD397" s="148"/>
      <c r="AE397" s="148"/>
      <c r="AF397" s="148"/>
      <c r="AG397" s="148" t="s">
        <v>177</v>
      </c>
      <c r="AH397" s="148">
        <v>0</v>
      </c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outlineLevel="1" x14ac:dyDescent="0.25">
      <c r="A398" s="175">
        <v>107</v>
      </c>
      <c r="B398" s="176" t="s">
        <v>688</v>
      </c>
      <c r="C398" s="191" t="s">
        <v>689</v>
      </c>
      <c r="D398" s="177" t="s">
        <v>229</v>
      </c>
      <c r="E398" s="178">
        <v>56.310099999999998</v>
      </c>
      <c r="F398" s="179"/>
      <c r="G398" s="180">
        <f>ROUND(E398*F398,2)</f>
        <v>0</v>
      </c>
      <c r="H398" s="179"/>
      <c r="I398" s="180">
        <f>ROUND(E398*H398,2)</f>
        <v>0</v>
      </c>
      <c r="J398" s="179"/>
      <c r="K398" s="180">
        <f>ROUND(E398*J398,2)</f>
        <v>0</v>
      </c>
      <c r="L398" s="180">
        <v>15</v>
      </c>
      <c r="M398" s="180">
        <f>G398*(1+L398/100)</f>
        <v>0</v>
      </c>
      <c r="N398" s="178">
        <v>1.29E-2</v>
      </c>
      <c r="O398" s="178">
        <f>ROUND(E398*N398,2)</f>
        <v>0.73</v>
      </c>
      <c r="P398" s="178">
        <v>0</v>
      </c>
      <c r="Q398" s="178">
        <f>ROUND(E398*P398,2)</f>
        <v>0</v>
      </c>
      <c r="R398" s="180"/>
      <c r="S398" s="180" t="s">
        <v>159</v>
      </c>
      <c r="T398" s="181" t="s">
        <v>160</v>
      </c>
      <c r="U398" s="158">
        <v>0</v>
      </c>
      <c r="V398" s="158">
        <f>ROUND(E398*U398,2)</f>
        <v>0</v>
      </c>
      <c r="W398" s="158"/>
      <c r="X398" s="158" t="s">
        <v>494</v>
      </c>
      <c r="Y398" s="158" t="s">
        <v>162</v>
      </c>
      <c r="Z398" s="148"/>
      <c r="AA398" s="148"/>
      <c r="AB398" s="148"/>
      <c r="AC398" s="148"/>
      <c r="AD398" s="148"/>
      <c r="AE398" s="148"/>
      <c r="AF398" s="148"/>
      <c r="AG398" s="148" t="s">
        <v>495</v>
      </c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outlineLevel="2" x14ac:dyDescent="0.25">
      <c r="A399" s="155"/>
      <c r="B399" s="156"/>
      <c r="C399" s="192" t="s">
        <v>690</v>
      </c>
      <c r="D399" s="162"/>
      <c r="E399" s="163">
        <v>56.31</v>
      </c>
      <c r="F399" s="158"/>
      <c r="G399" s="158"/>
      <c r="H399" s="158"/>
      <c r="I399" s="158"/>
      <c r="J399" s="158"/>
      <c r="K399" s="158"/>
      <c r="L399" s="158"/>
      <c r="M399" s="158"/>
      <c r="N399" s="157"/>
      <c r="O399" s="157"/>
      <c r="P399" s="157"/>
      <c r="Q399" s="157"/>
      <c r="R399" s="158"/>
      <c r="S399" s="158"/>
      <c r="T399" s="158"/>
      <c r="U399" s="158"/>
      <c r="V399" s="158"/>
      <c r="W399" s="158"/>
      <c r="X399" s="158"/>
      <c r="Y399" s="158"/>
      <c r="Z399" s="148"/>
      <c r="AA399" s="148"/>
      <c r="AB399" s="148"/>
      <c r="AC399" s="148"/>
      <c r="AD399" s="148"/>
      <c r="AE399" s="148"/>
      <c r="AF399" s="148"/>
      <c r="AG399" s="148" t="s">
        <v>177</v>
      </c>
      <c r="AH399" s="148">
        <v>0</v>
      </c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outlineLevel="1" x14ac:dyDescent="0.25">
      <c r="A400" s="183">
        <v>108</v>
      </c>
      <c r="B400" s="184" t="s">
        <v>691</v>
      </c>
      <c r="C400" s="194" t="s">
        <v>692</v>
      </c>
      <c r="D400" s="185" t="s">
        <v>376</v>
      </c>
      <c r="E400" s="186">
        <v>0.72640000000000005</v>
      </c>
      <c r="F400" s="187"/>
      <c r="G400" s="188">
        <f>ROUND(E400*F400,2)</f>
        <v>0</v>
      </c>
      <c r="H400" s="187"/>
      <c r="I400" s="188">
        <f>ROUND(E400*H400,2)</f>
        <v>0</v>
      </c>
      <c r="J400" s="187"/>
      <c r="K400" s="188">
        <f>ROUND(E400*J400,2)</f>
        <v>0</v>
      </c>
      <c r="L400" s="188">
        <v>15</v>
      </c>
      <c r="M400" s="188">
        <f>G400*(1+L400/100)</f>
        <v>0</v>
      </c>
      <c r="N400" s="186">
        <v>0</v>
      </c>
      <c r="O400" s="186">
        <f>ROUND(E400*N400,2)</f>
        <v>0</v>
      </c>
      <c r="P400" s="186">
        <v>0</v>
      </c>
      <c r="Q400" s="186">
        <f>ROUND(E400*P400,2)</f>
        <v>0</v>
      </c>
      <c r="R400" s="188" t="s">
        <v>636</v>
      </c>
      <c r="S400" s="188" t="s">
        <v>231</v>
      </c>
      <c r="T400" s="189" t="s">
        <v>231</v>
      </c>
      <c r="U400" s="158">
        <v>1.3049999999999999</v>
      </c>
      <c r="V400" s="158">
        <f>ROUND(E400*U400,2)</f>
        <v>0.95</v>
      </c>
      <c r="W400" s="158"/>
      <c r="X400" s="158" t="s">
        <v>475</v>
      </c>
      <c r="Y400" s="158" t="s">
        <v>162</v>
      </c>
      <c r="Z400" s="148"/>
      <c r="AA400" s="148"/>
      <c r="AB400" s="148"/>
      <c r="AC400" s="148"/>
      <c r="AD400" s="148"/>
      <c r="AE400" s="148"/>
      <c r="AF400" s="148"/>
      <c r="AG400" s="148" t="s">
        <v>476</v>
      </c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x14ac:dyDescent="0.25">
      <c r="A401" s="165" t="s">
        <v>154</v>
      </c>
      <c r="B401" s="166" t="s">
        <v>115</v>
      </c>
      <c r="C401" s="190" t="s">
        <v>116</v>
      </c>
      <c r="D401" s="167"/>
      <c r="E401" s="168"/>
      <c r="F401" s="169"/>
      <c r="G401" s="169">
        <f>SUMIF(AG402:AG405,"&lt;&gt;NOR",G402:G405)</f>
        <v>0</v>
      </c>
      <c r="H401" s="169"/>
      <c r="I401" s="169">
        <f>SUM(I402:I405)</f>
        <v>0</v>
      </c>
      <c r="J401" s="169"/>
      <c r="K401" s="169">
        <f>SUM(K402:K405)</f>
        <v>0</v>
      </c>
      <c r="L401" s="169"/>
      <c r="M401" s="169">
        <f>SUM(M402:M405)</f>
        <v>0</v>
      </c>
      <c r="N401" s="168"/>
      <c r="O401" s="168">
        <f>SUM(O402:O405)</f>
        <v>0</v>
      </c>
      <c r="P401" s="168"/>
      <c r="Q401" s="168">
        <f>SUM(Q402:Q405)</f>
        <v>1.31</v>
      </c>
      <c r="R401" s="169"/>
      <c r="S401" s="169"/>
      <c r="T401" s="170"/>
      <c r="U401" s="164"/>
      <c r="V401" s="164">
        <f>SUM(V402:V405)</f>
        <v>24.25</v>
      </c>
      <c r="W401" s="164"/>
      <c r="X401" s="164"/>
      <c r="Y401" s="164"/>
      <c r="AG401" t="s">
        <v>155</v>
      </c>
    </row>
    <row r="402" spans="1:60" outlineLevel="1" x14ac:dyDescent="0.25">
      <c r="A402" s="175">
        <v>109</v>
      </c>
      <c r="B402" s="176" t="s">
        <v>693</v>
      </c>
      <c r="C402" s="191" t="s">
        <v>694</v>
      </c>
      <c r="D402" s="177" t="s">
        <v>229</v>
      </c>
      <c r="E402" s="178">
        <v>61.3</v>
      </c>
      <c r="F402" s="179"/>
      <c r="G402" s="180">
        <f>ROUND(E402*F402,2)</f>
        <v>0</v>
      </c>
      <c r="H402" s="179"/>
      <c r="I402" s="180">
        <f>ROUND(E402*H402,2)</f>
        <v>0</v>
      </c>
      <c r="J402" s="179"/>
      <c r="K402" s="180">
        <f>ROUND(E402*J402,2)</f>
        <v>0</v>
      </c>
      <c r="L402" s="180">
        <v>15</v>
      </c>
      <c r="M402" s="180">
        <f>G402*(1+L402/100)</f>
        <v>0</v>
      </c>
      <c r="N402" s="178">
        <v>0</v>
      </c>
      <c r="O402" s="178">
        <f>ROUND(E402*N402,2)</f>
        <v>0</v>
      </c>
      <c r="P402" s="178">
        <v>0.02</v>
      </c>
      <c r="Q402" s="178">
        <f>ROUND(E402*P402,2)</f>
        <v>1.23</v>
      </c>
      <c r="R402" s="180" t="s">
        <v>695</v>
      </c>
      <c r="S402" s="180" t="s">
        <v>231</v>
      </c>
      <c r="T402" s="181" t="s">
        <v>231</v>
      </c>
      <c r="U402" s="158">
        <v>0.37</v>
      </c>
      <c r="V402" s="158">
        <f>ROUND(E402*U402,2)</f>
        <v>22.68</v>
      </c>
      <c r="W402" s="158"/>
      <c r="X402" s="158" t="s">
        <v>232</v>
      </c>
      <c r="Y402" s="158" t="s">
        <v>162</v>
      </c>
      <c r="Z402" s="148"/>
      <c r="AA402" s="148"/>
      <c r="AB402" s="148"/>
      <c r="AC402" s="148"/>
      <c r="AD402" s="148"/>
      <c r="AE402" s="148"/>
      <c r="AF402" s="148"/>
      <c r="AG402" s="148" t="s">
        <v>233</v>
      </c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outlineLevel="2" x14ac:dyDescent="0.25">
      <c r="A403" s="155"/>
      <c r="B403" s="156"/>
      <c r="C403" s="192" t="s">
        <v>696</v>
      </c>
      <c r="D403" s="162"/>
      <c r="E403" s="163">
        <v>61.3</v>
      </c>
      <c r="F403" s="158"/>
      <c r="G403" s="158"/>
      <c r="H403" s="158"/>
      <c r="I403" s="158"/>
      <c r="J403" s="158"/>
      <c r="K403" s="158"/>
      <c r="L403" s="158"/>
      <c r="M403" s="158"/>
      <c r="N403" s="157"/>
      <c r="O403" s="157"/>
      <c r="P403" s="157"/>
      <c r="Q403" s="157"/>
      <c r="R403" s="158"/>
      <c r="S403" s="158"/>
      <c r="T403" s="158"/>
      <c r="U403" s="158"/>
      <c r="V403" s="158"/>
      <c r="W403" s="158"/>
      <c r="X403" s="158"/>
      <c r="Y403" s="158"/>
      <c r="Z403" s="148"/>
      <c r="AA403" s="148"/>
      <c r="AB403" s="148"/>
      <c r="AC403" s="148"/>
      <c r="AD403" s="148"/>
      <c r="AE403" s="148"/>
      <c r="AF403" s="148"/>
      <c r="AG403" s="148" t="s">
        <v>177</v>
      </c>
      <c r="AH403" s="148">
        <v>0</v>
      </c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outlineLevel="1" x14ac:dyDescent="0.25">
      <c r="A404" s="175">
        <v>110</v>
      </c>
      <c r="B404" s="176" t="s">
        <v>697</v>
      </c>
      <c r="C404" s="191" t="s">
        <v>698</v>
      </c>
      <c r="D404" s="177" t="s">
        <v>229</v>
      </c>
      <c r="E404" s="178">
        <v>4.9084199999999996</v>
      </c>
      <c r="F404" s="179"/>
      <c r="G404" s="180">
        <f>ROUND(E404*F404,2)</f>
        <v>0</v>
      </c>
      <c r="H404" s="179"/>
      <c r="I404" s="180">
        <f>ROUND(E404*H404,2)</f>
        <v>0</v>
      </c>
      <c r="J404" s="179"/>
      <c r="K404" s="180">
        <f>ROUND(E404*J404,2)</f>
        <v>0</v>
      </c>
      <c r="L404" s="180">
        <v>15</v>
      </c>
      <c r="M404" s="180">
        <f>G404*(1+L404/100)</f>
        <v>0</v>
      </c>
      <c r="N404" s="178">
        <v>0</v>
      </c>
      <c r="O404" s="178">
        <f>ROUND(E404*N404,2)</f>
        <v>0</v>
      </c>
      <c r="P404" s="178">
        <v>1.7000000000000001E-2</v>
      </c>
      <c r="Q404" s="178">
        <f>ROUND(E404*P404,2)</f>
        <v>0.08</v>
      </c>
      <c r="R404" s="180" t="s">
        <v>695</v>
      </c>
      <c r="S404" s="180" t="s">
        <v>231</v>
      </c>
      <c r="T404" s="181" t="s">
        <v>231</v>
      </c>
      <c r="U404" s="158">
        <v>0.32</v>
      </c>
      <c r="V404" s="158">
        <f>ROUND(E404*U404,2)</f>
        <v>1.57</v>
      </c>
      <c r="W404" s="158"/>
      <c r="X404" s="158" t="s">
        <v>232</v>
      </c>
      <c r="Y404" s="158" t="s">
        <v>162</v>
      </c>
      <c r="Z404" s="148"/>
      <c r="AA404" s="148"/>
      <c r="AB404" s="148"/>
      <c r="AC404" s="148"/>
      <c r="AD404" s="148"/>
      <c r="AE404" s="148"/>
      <c r="AF404" s="148"/>
      <c r="AG404" s="148" t="s">
        <v>233</v>
      </c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2" x14ac:dyDescent="0.25">
      <c r="A405" s="155"/>
      <c r="B405" s="156"/>
      <c r="C405" s="192" t="s">
        <v>699</v>
      </c>
      <c r="D405" s="162"/>
      <c r="E405" s="163">
        <v>4.91</v>
      </c>
      <c r="F405" s="158"/>
      <c r="G405" s="158"/>
      <c r="H405" s="158"/>
      <c r="I405" s="158"/>
      <c r="J405" s="158"/>
      <c r="K405" s="158"/>
      <c r="L405" s="158"/>
      <c r="M405" s="158"/>
      <c r="N405" s="157"/>
      <c r="O405" s="157"/>
      <c r="P405" s="157"/>
      <c r="Q405" s="157"/>
      <c r="R405" s="158"/>
      <c r="S405" s="158"/>
      <c r="T405" s="158"/>
      <c r="U405" s="158"/>
      <c r="V405" s="158"/>
      <c r="W405" s="158"/>
      <c r="X405" s="158"/>
      <c r="Y405" s="158"/>
      <c r="Z405" s="148"/>
      <c r="AA405" s="148"/>
      <c r="AB405" s="148"/>
      <c r="AC405" s="148"/>
      <c r="AD405" s="148"/>
      <c r="AE405" s="148"/>
      <c r="AF405" s="148"/>
      <c r="AG405" s="148" t="s">
        <v>177</v>
      </c>
      <c r="AH405" s="148">
        <v>0</v>
      </c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x14ac:dyDescent="0.25">
      <c r="A406" s="165" t="s">
        <v>154</v>
      </c>
      <c r="B406" s="166" t="s">
        <v>117</v>
      </c>
      <c r="C406" s="190" t="s">
        <v>118</v>
      </c>
      <c r="D406" s="167"/>
      <c r="E406" s="168"/>
      <c r="F406" s="169"/>
      <c r="G406" s="169">
        <f>SUMIF(AG407:AG411,"&lt;&gt;NOR",G407:G411)</f>
        <v>0</v>
      </c>
      <c r="H406" s="169"/>
      <c r="I406" s="169">
        <f>SUM(I407:I411)</f>
        <v>0</v>
      </c>
      <c r="J406" s="169"/>
      <c r="K406" s="169">
        <f>SUM(K407:K411)</f>
        <v>0</v>
      </c>
      <c r="L406" s="169"/>
      <c r="M406" s="169">
        <f>SUM(M407:M411)</f>
        <v>0</v>
      </c>
      <c r="N406" s="168"/>
      <c r="O406" s="168">
        <f>SUM(O407:O411)</f>
        <v>0</v>
      </c>
      <c r="P406" s="168"/>
      <c r="Q406" s="168">
        <f>SUM(Q407:Q411)</f>
        <v>0</v>
      </c>
      <c r="R406" s="169"/>
      <c r="S406" s="169"/>
      <c r="T406" s="170"/>
      <c r="U406" s="164"/>
      <c r="V406" s="164">
        <f>SUM(V407:V411)</f>
        <v>0.26</v>
      </c>
      <c r="W406" s="164"/>
      <c r="X406" s="164"/>
      <c r="Y406" s="164"/>
      <c r="AG406" t="s">
        <v>155</v>
      </c>
    </row>
    <row r="407" spans="1:60" outlineLevel="1" x14ac:dyDescent="0.25">
      <c r="A407" s="183">
        <v>111</v>
      </c>
      <c r="B407" s="184" t="s">
        <v>700</v>
      </c>
      <c r="C407" s="194" t="s">
        <v>701</v>
      </c>
      <c r="D407" s="185" t="s">
        <v>396</v>
      </c>
      <c r="E407" s="186">
        <v>1</v>
      </c>
      <c r="F407" s="187"/>
      <c r="G407" s="188">
        <f>ROUND(E407*F407,2)</f>
        <v>0</v>
      </c>
      <c r="H407" s="187"/>
      <c r="I407" s="188">
        <f>ROUND(E407*H407,2)</f>
        <v>0</v>
      </c>
      <c r="J407" s="187"/>
      <c r="K407" s="188">
        <f>ROUND(E407*J407,2)</f>
        <v>0</v>
      </c>
      <c r="L407" s="188">
        <v>15</v>
      </c>
      <c r="M407" s="188">
        <f>G407*(1+L407/100)</f>
        <v>0</v>
      </c>
      <c r="N407" s="186">
        <v>0</v>
      </c>
      <c r="O407" s="186">
        <f>ROUND(E407*N407,2)</f>
        <v>0</v>
      </c>
      <c r="P407" s="186">
        <v>0</v>
      </c>
      <c r="Q407" s="186">
        <f>ROUND(E407*P407,2)</f>
        <v>0</v>
      </c>
      <c r="R407" s="188"/>
      <c r="S407" s="188" t="s">
        <v>159</v>
      </c>
      <c r="T407" s="189" t="s">
        <v>160</v>
      </c>
      <c r="U407" s="158">
        <v>0.26117000000000001</v>
      </c>
      <c r="V407" s="158">
        <f>ROUND(E407*U407,2)</f>
        <v>0.26</v>
      </c>
      <c r="W407" s="158"/>
      <c r="X407" s="158" t="s">
        <v>232</v>
      </c>
      <c r="Y407" s="158" t="s">
        <v>162</v>
      </c>
      <c r="Z407" s="148"/>
      <c r="AA407" s="148"/>
      <c r="AB407" s="148"/>
      <c r="AC407" s="148"/>
      <c r="AD407" s="148"/>
      <c r="AE407" s="148"/>
      <c r="AF407" s="148"/>
      <c r="AG407" s="148" t="s">
        <v>233</v>
      </c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outlineLevel="1" x14ac:dyDescent="0.25">
      <c r="A408" s="183">
        <v>112</v>
      </c>
      <c r="B408" s="184" t="s">
        <v>702</v>
      </c>
      <c r="C408" s="194" t="s">
        <v>703</v>
      </c>
      <c r="D408" s="185" t="s">
        <v>396</v>
      </c>
      <c r="E408" s="186">
        <v>1</v>
      </c>
      <c r="F408" s="187"/>
      <c r="G408" s="188">
        <f>ROUND(E408*F408,2)</f>
        <v>0</v>
      </c>
      <c r="H408" s="187"/>
      <c r="I408" s="188">
        <f>ROUND(E408*H408,2)</f>
        <v>0</v>
      </c>
      <c r="J408" s="187"/>
      <c r="K408" s="188">
        <f>ROUND(E408*J408,2)</f>
        <v>0</v>
      </c>
      <c r="L408" s="188">
        <v>15</v>
      </c>
      <c r="M408" s="188">
        <f>G408*(1+L408/100)</f>
        <v>0</v>
      </c>
      <c r="N408" s="186">
        <v>0</v>
      </c>
      <c r="O408" s="186">
        <f>ROUND(E408*N408,2)</f>
        <v>0</v>
      </c>
      <c r="P408" s="186">
        <v>0</v>
      </c>
      <c r="Q408" s="186">
        <f>ROUND(E408*P408,2)</f>
        <v>0</v>
      </c>
      <c r="R408" s="188"/>
      <c r="S408" s="188" t="s">
        <v>159</v>
      </c>
      <c r="T408" s="189" t="s">
        <v>160</v>
      </c>
      <c r="U408" s="158">
        <v>0</v>
      </c>
      <c r="V408" s="158">
        <f>ROUND(E408*U408,2)</f>
        <v>0</v>
      </c>
      <c r="W408" s="158"/>
      <c r="X408" s="158" t="s">
        <v>232</v>
      </c>
      <c r="Y408" s="158" t="s">
        <v>162</v>
      </c>
      <c r="Z408" s="148"/>
      <c r="AA408" s="148"/>
      <c r="AB408" s="148"/>
      <c r="AC408" s="148"/>
      <c r="AD408" s="148"/>
      <c r="AE408" s="148"/>
      <c r="AF408" s="148"/>
      <c r="AG408" s="148" t="s">
        <v>233</v>
      </c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1" x14ac:dyDescent="0.25">
      <c r="A409" s="175">
        <v>113</v>
      </c>
      <c r="B409" s="176" t="s">
        <v>704</v>
      </c>
      <c r="C409" s="191" t="s">
        <v>705</v>
      </c>
      <c r="D409" s="177" t="s">
        <v>396</v>
      </c>
      <c r="E409" s="178">
        <v>1</v>
      </c>
      <c r="F409" s="179"/>
      <c r="G409" s="180">
        <f>ROUND(E409*F409,2)</f>
        <v>0</v>
      </c>
      <c r="H409" s="179"/>
      <c r="I409" s="180">
        <f>ROUND(E409*H409,2)</f>
        <v>0</v>
      </c>
      <c r="J409" s="179"/>
      <c r="K409" s="180">
        <f>ROUND(E409*J409,2)</f>
        <v>0</v>
      </c>
      <c r="L409" s="180">
        <v>15</v>
      </c>
      <c r="M409" s="180">
        <f>G409*(1+L409/100)</f>
        <v>0</v>
      </c>
      <c r="N409" s="178">
        <v>0</v>
      </c>
      <c r="O409" s="178">
        <f>ROUND(E409*N409,2)</f>
        <v>0</v>
      </c>
      <c r="P409" s="178">
        <v>0</v>
      </c>
      <c r="Q409" s="178">
        <f>ROUND(E409*P409,2)</f>
        <v>0</v>
      </c>
      <c r="R409" s="180"/>
      <c r="S409" s="180" t="s">
        <v>159</v>
      </c>
      <c r="T409" s="181" t="s">
        <v>160</v>
      </c>
      <c r="U409" s="158">
        <v>0</v>
      </c>
      <c r="V409" s="158">
        <f>ROUND(E409*U409,2)</f>
        <v>0</v>
      </c>
      <c r="W409" s="158"/>
      <c r="X409" s="158" t="s">
        <v>232</v>
      </c>
      <c r="Y409" s="158" t="s">
        <v>162</v>
      </c>
      <c r="Z409" s="148"/>
      <c r="AA409" s="148"/>
      <c r="AB409" s="148"/>
      <c r="AC409" s="148"/>
      <c r="AD409" s="148"/>
      <c r="AE409" s="148"/>
      <c r="AF409" s="148"/>
      <c r="AG409" s="148" t="s">
        <v>233</v>
      </c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ht="21" outlineLevel="2" x14ac:dyDescent="0.25">
      <c r="A410" s="155"/>
      <c r="B410" s="156"/>
      <c r="C410" s="258" t="s">
        <v>706</v>
      </c>
      <c r="D410" s="259"/>
      <c r="E410" s="259"/>
      <c r="F410" s="259"/>
      <c r="G410" s="259"/>
      <c r="H410" s="158"/>
      <c r="I410" s="158"/>
      <c r="J410" s="158"/>
      <c r="K410" s="158"/>
      <c r="L410" s="158"/>
      <c r="M410" s="158"/>
      <c r="N410" s="157"/>
      <c r="O410" s="157"/>
      <c r="P410" s="157"/>
      <c r="Q410" s="157"/>
      <c r="R410" s="158"/>
      <c r="S410" s="158"/>
      <c r="T410" s="158"/>
      <c r="U410" s="158"/>
      <c r="V410" s="158"/>
      <c r="W410" s="158"/>
      <c r="X410" s="158"/>
      <c r="Y410" s="158"/>
      <c r="Z410" s="148"/>
      <c r="AA410" s="148"/>
      <c r="AB410" s="148"/>
      <c r="AC410" s="148"/>
      <c r="AD410" s="148"/>
      <c r="AE410" s="148"/>
      <c r="AF410" s="148"/>
      <c r="AG410" s="148" t="s">
        <v>165</v>
      </c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82" t="str">
        <f>C410</f>
        <v>Cena zahrnuje demontáž zařízení - bezpečnostího rámu včetně související elektroinstalace, jeho šetrné uložení po dobu oprav a po provedení stavebních prací jeho zpětná montáž a (včetně zapojení do elekt.sítě a uvedení do porvozu)  na určené  místo dle potřeby v dané obchodní jednotce.</v>
      </c>
      <c r="BB410" s="148"/>
      <c r="BC410" s="148"/>
      <c r="BD410" s="148"/>
      <c r="BE410" s="148"/>
      <c r="BF410" s="148"/>
      <c r="BG410" s="148"/>
      <c r="BH410" s="148"/>
    </row>
    <row r="411" spans="1:60" outlineLevel="3" x14ac:dyDescent="0.25">
      <c r="A411" s="155"/>
      <c r="B411" s="156"/>
      <c r="C411" s="260" t="s">
        <v>707</v>
      </c>
      <c r="D411" s="261"/>
      <c r="E411" s="261"/>
      <c r="F411" s="261"/>
      <c r="G411" s="261"/>
      <c r="H411" s="158"/>
      <c r="I411" s="158"/>
      <c r="J411" s="158"/>
      <c r="K411" s="158"/>
      <c r="L411" s="158"/>
      <c r="M411" s="158"/>
      <c r="N411" s="157"/>
      <c r="O411" s="157"/>
      <c r="P411" s="157"/>
      <c r="Q411" s="157"/>
      <c r="R411" s="158"/>
      <c r="S411" s="158"/>
      <c r="T411" s="158"/>
      <c r="U411" s="158"/>
      <c r="V411" s="158"/>
      <c r="W411" s="158"/>
      <c r="X411" s="158"/>
      <c r="Y411" s="158"/>
      <c r="Z411" s="148"/>
      <c r="AA411" s="148"/>
      <c r="AB411" s="148"/>
      <c r="AC411" s="148"/>
      <c r="AD411" s="148"/>
      <c r="AE411" s="148"/>
      <c r="AF411" s="148"/>
      <c r="AG411" s="148" t="s">
        <v>165</v>
      </c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x14ac:dyDescent="0.25">
      <c r="A412" s="165" t="s">
        <v>154</v>
      </c>
      <c r="B412" s="166" t="s">
        <v>119</v>
      </c>
      <c r="C412" s="190" t="s">
        <v>120</v>
      </c>
      <c r="D412" s="167"/>
      <c r="E412" s="168"/>
      <c r="F412" s="169"/>
      <c r="G412" s="169">
        <f>SUMIF(AG413:AG413,"&lt;&gt;NOR",G413:G413)</f>
        <v>0</v>
      </c>
      <c r="H412" s="169"/>
      <c r="I412" s="169">
        <f>SUM(I413:I413)</f>
        <v>0</v>
      </c>
      <c r="J412" s="169"/>
      <c r="K412" s="169">
        <f>SUM(K413:K413)</f>
        <v>0</v>
      </c>
      <c r="L412" s="169"/>
      <c r="M412" s="169">
        <f>SUM(M413:M413)</f>
        <v>0</v>
      </c>
      <c r="N412" s="168"/>
      <c r="O412" s="168">
        <f>SUM(O413:O413)</f>
        <v>0</v>
      </c>
      <c r="P412" s="168"/>
      <c r="Q412" s="168">
        <f>SUM(Q413:Q413)</f>
        <v>0</v>
      </c>
      <c r="R412" s="169"/>
      <c r="S412" s="169"/>
      <c r="T412" s="170"/>
      <c r="U412" s="164"/>
      <c r="V412" s="164">
        <f>SUM(V413:V413)</f>
        <v>0</v>
      </c>
      <c r="W412" s="164"/>
      <c r="X412" s="164"/>
      <c r="Y412" s="164"/>
      <c r="AG412" t="s">
        <v>155</v>
      </c>
    </row>
    <row r="413" spans="1:60" outlineLevel="1" x14ac:dyDescent="0.25">
      <c r="A413" s="183">
        <v>114</v>
      </c>
      <c r="B413" s="184" t="s">
        <v>708</v>
      </c>
      <c r="C413" s="194" t="s">
        <v>709</v>
      </c>
      <c r="D413" s="185" t="s">
        <v>396</v>
      </c>
      <c r="E413" s="186">
        <v>1</v>
      </c>
      <c r="F413" s="187"/>
      <c r="G413" s="188">
        <f>ROUND(E413*F413,2)</f>
        <v>0</v>
      </c>
      <c r="H413" s="187"/>
      <c r="I413" s="188">
        <f>ROUND(E413*H413,2)</f>
        <v>0</v>
      </c>
      <c r="J413" s="187"/>
      <c r="K413" s="188">
        <f>ROUND(E413*J413,2)</f>
        <v>0</v>
      </c>
      <c r="L413" s="188">
        <v>15</v>
      </c>
      <c r="M413" s="188">
        <f>G413*(1+L413/100)</f>
        <v>0</v>
      </c>
      <c r="N413" s="186">
        <v>0</v>
      </c>
      <c r="O413" s="186">
        <f>ROUND(E413*N413,2)</f>
        <v>0</v>
      </c>
      <c r="P413" s="186">
        <v>0</v>
      </c>
      <c r="Q413" s="186">
        <f>ROUND(E413*P413,2)</f>
        <v>0</v>
      </c>
      <c r="R413" s="188"/>
      <c r="S413" s="188" t="s">
        <v>159</v>
      </c>
      <c r="T413" s="189" t="s">
        <v>160</v>
      </c>
      <c r="U413" s="158">
        <v>0</v>
      </c>
      <c r="V413" s="158">
        <f>ROUND(E413*U413,2)</f>
        <v>0</v>
      </c>
      <c r="W413" s="158"/>
      <c r="X413" s="158" t="s">
        <v>232</v>
      </c>
      <c r="Y413" s="158" t="s">
        <v>162</v>
      </c>
      <c r="Z413" s="148"/>
      <c r="AA413" s="148"/>
      <c r="AB413" s="148"/>
      <c r="AC413" s="148"/>
      <c r="AD413" s="148"/>
      <c r="AE413" s="148"/>
      <c r="AF413" s="148"/>
      <c r="AG413" s="148" t="s">
        <v>233</v>
      </c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x14ac:dyDescent="0.25">
      <c r="A414" s="165" t="s">
        <v>154</v>
      </c>
      <c r="B414" s="166" t="s">
        <v>121</v>
      </c>
      <c r="C414" s="190" t="s">
        <v>122</v>
      </c>
      <c r="D414" s="167"/>
      <c r="E414" s="168"/>
      <c r="F414" s="169"/>
      <c r="G414" s="169">
        <f>SUMIF(AG415:AG423,"&lt;&gt;NOR",G415:G423)</f>
        <v>0</v>
      </c>
      <c r="H414" s="169"/>
      <c r="I414" s="169">
        <f>SUM(I415:I423)</f>
        <v>0</v>
      </c>
      <c r="J414" s="169"/>
      <c r="K414" s="169">
        <f>SUM(K415:K423)</f>
        <v>0</v>
      </c>
      <c r="L414" s="169"/>
      <c r="M414" s="169">
        <f>SUM(M415:M423)</f>
        <v>0</v>
      </c>
      <c r="N414" s="168"/>
      <c r="O414" s="168">
        <f>SUM(O415:O423)</f>
        <v>0</v>
      </c>
      <c r="P414" s="168"/>
      <c r="Q414" s="168">
        <f>SUM(Q415:Q423)</f>
        <v>0</v>
      </c>
      <c r="R414" s="169"/>
      <c r="S414" s="169"/>
      <c r="T414" s="170"/>
      <c r="U414" s="164"/>
      <c r="V414" s="164">
        <f>SUM(V415:V423)</f>
        <v>184.77</v>
      </c>
      <c r="W414" s="164"/>
      <c r="X414" s="164"/>
      <c r="Y414" s="164"/>
      <c r="AG414" t="s">
        <v>155</v>
      </c>
    </row>
    <row r="415" spans="1:60" outlineLevel="1" x14ac:dyDescent="0.25">
      <c r="A415" s="183">
        <v>115</v>
      </c>
      <c r="B415" s="184" t="s">
        <v>710</v>
      </c>
      <c r="C415" s="194" t="s">
        <v>711</v>
      </c>
      <c r="D415" s="185" t="s">
        <v>376</v>
      </c>
      <c r="E415" s="186">
        <v>20.082609999999999</v>
      </c>
      <c r="F415" s="187"/>
      <c r="G415" s="188">
        <f>ROUND(E415*F415,2)</f>
        <v>0</v>
      </c>
      <c r="H415" s="187"/>
      <c r="I415" s="188">
        <f>ROUND(E415*H415,2)</f>
        <v>0</v>
      </c>
      <c r="J415" s="187"/>
      <c r="K415" s="188">
        <f>ROUND(E415*J415,2)</f>
        <v>0</v>
      </c>
      <c r="L415" s="188">
        <v>15</v>
      </c>
      <c r="M415" s="188">
        <f>G415*(1+L415/100)</f>
        <v>0</v>
      </c>
      <c r="N415" s="186">
        <v>0</v>
      </c>
      <c r="O415" s="186">
        <f>ROUND(E415*N415,2)</f>
        <v>0</v>
      </c>
      <c r="P415" s="186">
        <v>0</v>
      </c>
      <c r="Q415" s="186">
        <f>ROUND(E415*P415,2)</f>
        <v>0</v>
      </c>
      <c r="R415" s="188" t="s">
        <v>399</v>
      </c>
      <c r="S415" s="188" t="s">
        <v>231</v>
      </c>
      <c r="T415" s="189" t="s">
        <v>231</v>
      </c>
      <c r="U415" s="158">
        <v>2.0099999999999998</v>
      </c>
      <c r="V415" s="158">
        <f>ROUND(E415*U415,2)</f>
        <v>40.369999999999997</v>
      </c>
      <c r="W415" s="158"/>
      <c r="X415" s="158" t="s">
        <v>712</v>
      </c>
      <c r="Y415" s="158" t="s">
        <v>162</v>
      </c>
      <c r="Z415" s="148"/>
      <c r="AA415" s="148"/>
      <c r="AB415" s="148"/>
      <c r="AC415" s="148"/>
      <c r="AD415" s="148"/>
      <c r="AE415" s="148"/>
      <c r="AF415" s="148"/>
      <c r="AG415" s="148" t="s">
        <v>713</v>
      </c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ht="20.399999999999999" outlineLevel="1" x14ac:dyDescent="0.25">
      <c r="A416" s="175">
        <v>116</v>
      </c>
      <c r="B416" s="176" t="s">
        <v>714</v>
      </c>
      <c r="C416" s="191" t="s">
        <v>715</v>
      </c>
      <c r="D416" s="177" t="s">
        <v>376</v>
      </c>
      <c r="E416" s="178">
        <v>120.49566</v>
      </c>
      <c r="F416" s="179"/>
      <c r="G416" s="180">
        <f>ROUND(E416*F416,2)</f>
        <v>0</v>
      </c>
      <c r="H416" s="179"/>
      <c r="I416" s="180">
        <f>ROUND(E416*H416,2)</f>
        <v>0</v>
      </c>
      <c r="J416" s="179"/>
      <c r="K416" s="180">
        <f>ROUND(E416*J416,2)</f>
        <v>0</v>
      </c>
      <c r="L416" s="180">
        <v>15</v>
      </c>
      <c r="M416" s="180">
        <f>G416*(1+L416/100)</f>
        <v>0</v>
      </c>
      <c r="N416" s="178">
        <v>0</v>
      </c>
      <c r="O416" s="178">
        <f>ROUND(E416*N416,2)</f>
        <v>0</v>
      </c>
      <c r="P416" s="178">
        <v>0</v>
      </c>
      <c r="Q416" s="178">
        <f>ROUND(E416*P416,2)</f>
        <v>0</v>
      </c>
      <c r="R416" s="180" t="s">
        <v>399</v>
      </c>
      <c r="S416" s="180" t="s">
        <v>231</v>
      </c>
      <c r="T416" s="181" t="s">
        <v>231</v>
      </c>
      <c r="U416" s="158">
        <v>0.96</v>
      </c>
      <c r="V416" s="158">
        <f>ROUND(E416*U416,2)</f>
        <v>115.68</v>
      </c>
      <c r="W416" s="158"/>
      <c r="X416" s="158" t="s">
        <v>232</v>
      </c>
      <c r="Y416" s="158" t="s">
        <v>162</v>
      </c>
      <c r="Z416" s="148"/>
      <c r="AA416" s="148"/>
      <c r="AB416" s="148"/>
      <c r="AC416" s="148"/>
      <c r="AD416" s="148"/>
      <c r="AE416" s="148"/>
      <c r="AF416" s="148"/>
      <c r="AG416" s="148" t="s">
        <v>233</v>
      </c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2" x14ac:dyDescent="0.25">
      <c r="A417" s="155"/>
      <c r="B417" s="156"/>
      <c r="C417" s="192" t="s">
        <v>716</v>
      </c>
      <c r="D417" s="162"/>
      <c r="E417" s="163">
        <v>120.49566</v>
      </c>
      <c r="F417" s="158"/>
      <c r="G417" s="158"/>
      <c r="H417" s="158"/>
      <c r="I417" s="158"/>
      <c r="J417" s="158"/>
      <c r="K417" s="158"/>
      <c r="L417" s="158"/>
      <c r="M417" s="158"/>
      <c r="N417" s="157"/>
      <c r="O417" s="157"/>
      <c r="P417" s="157"/>
      <c r="Q417" s="157"/>
      <c r="R417" s="158"/>
      <c r="S417" s="158"/>
      <c r="T417" s="158"/>
      <c r="U417" s="158"/>
      <c r="V417" s="158"/>
      <c r="W417" s="158"/>
      <c r="X417" s="158"/>
      <c r="Y417" s="158"/>
      <c r="Z417" s="148"/>
      <c r="AA417" s="148"/>
      <c r="AB417" s="148"/>
      <c r="AC417" s="148"/>
      <c r="AD417" s="148"/>
      <c r="AE417" s="148"/>
      <c r="AF417" s="148"/>
      <c r="AG417" s="148" t="s">
        <v>177</v>
      </c>
      <c r="AH417" s="148">
        <v>0</v>
      </c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outlineLevel="1" x14ac:dyDescent="0.25">
      <c r="A418" s="175">
        <v>117</v>
      </c>
      <c r="B418" s="176" t="s">
        <v>717</v>
      </c>
      <c r="C418" s="191" t="s">
        <v>718</v>
      </c>
      <c r="D418" s="177" t="s">
        <v>376</v>
      </c>
      <c r="E418" s="178">
        <v>20.082609999999999</v>
      </c>
      <c r="F418" s="179"/>
      <c r="G418" s="180">
        <f>ROUND(E418*F418,2)</f>
        <v>0</v>
      </c>
      <c r="H418" s="179"/>
      <c r="I418" s="180">
        <f>ROUND(E418*H418,2)</f>
        <v>0</v>
      </c>
      <c r="J418" s="179"/>
      <c r="K418" s="180">
        <f>ROUND(E418*J418,2)</f>
        <v>0</v>
      </c>
      <c r="L418" s="180">
        <v>15</v>
      </c>
      <c r="M418" s="180">
        <f>G418*(1+L418/100)</f>
        <v>0</v>
      </c>
      <c r="N418" s="178">
        <v>0</v>
      </c>
      <c r="O418" s="178">
        <f>ROUND(E418*N418,2)</f>
        <v>0</v>
      </c>
      <c r="P418" s="178">
        <v>0</v>
      </c>
      <c r="Q418" s="178">
        <f>ROUND(E418*P418,2)</f>
        <v>0</v>
      </c>
      <c r="R418" s="180" t="s">
        <v>399</v>
      </c>
      <c r="S418" s="180" t="s">
        <v>231</v>
      </c>
      <c r="T418" s="181" t="s">
        <v>231</v>
      </c>
      <c r="U418" s="158">
        <v>0.49</v>
      </c>
      <c r="V418" s="158">
        <f>ROUND(E418*U418,2)</f>
        <v>9.84</v>
      </c>
      <c r="W418" s="158"/>
      <c r="X418" s="158" t="s">
        <v>712</v>
      </c>
      <c r="Y418" s="158" t="s">
        <v>162</v>
      </c>
      <c r="Z418" s="148"/>
      <c r="AA418" s="148"/>
      <c r="AB418" s="148"/>
      <c r="AC418" s="148"/>
      <c r="AD418" s="148"/>
      <c r="AE418" s="148"/>
      <c r="AF418" s="148"/>
      <c r="AG418" s="148" t="s">
        <v>713</v>
      </c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outlineLevel="2" x14ac:dyDescent="0.25">
      <c r="A419" s="155"/>
      <c r="B419" s="156"/>
      <c r="C419" s="258" t="s">
        <v>719</v>
      </c>
      <c r="D419" s="259"/>
      <c r="E419" s="259"/>
      <c r="F419" s="259"/>
      <c r="G419" s="259"/>
      <c r="H419" s="158"/>
      <c r="I419" s="158"/>
      <c r="J419" s="158"/>
      <c r="K419" s="158"/>
      <c r="L419" s="158"/>
      <c r="M419" s="158"/>
      <c r="N419" s="157"/>
      <c r="O419" s="157"/>
      <c r="P419" s="157"/>
      <c r="Q419" s="157"/>
      <c r="R419" s="158"/>
      <c r="S419" s="158"/>
      <c r="T419" s="158"/>
      <c r="U419" s="158"/>
      <c r="V419" s="158"/>
      <c r="W419" s="158"/>
      <c r="X419" s="158"/>
      <c r="Y419" s="158"/>
      <c r="Z419" s="148"/>
      <c r="AA419" s="148"/>
      <c r="AB419" s="148"/>
      <c r="AC419" s="148"/>
      <c r="AD419" s="148"/>
      <c r="AE419" s="148"/>
      <c r="AF419" s="148"/>
      <c r="AG419" s="148" t="s">
        <v>165</v>
      </c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outlineLevel="1" x14ac:dyDescent="0.25">
      <c r="A420" s="175">
        <v>118</v>
      </c>
      <c r="B420" s="176" t="s">
        <v>720</v>
      </c>
      <c r="C420" s="191" t="s">
        <v>721</v>
      </c>
      <c r="D420" s="177" t="s">
        <v>376</v>
      </c>
      <c r="E420" s="178">
        <v>381.56959000000001</v>
      </c>
      <c r="F420" s="179"/>
      <c r="G420" s="180">
        <f>ROUND(E420*F420,2)</f>
        <v>0</v>
      </c>
      <c r="H420" s="179"/>
      <c r="I420" s="180">
        <f>ROUND(E420*H420,2)</f>
        <v>0</v>
      </c>
      <c r="J420" s="179"/>
      <c r="K420" s="180">
        <f>ROUND(E420*J420,2)</f>
        <v>0</v>
      </c>
      <c r="L420" s="180">
        <v>15</v>
      </c>
      <c r="M420" s="180">
        <f>G420*(1+L420/100)</f>
        <v>0</v>
      </c>
      <c r="N420" s="178">
        <v>0</v>
      </c>
      <c r="O420" s="178">
        <f>ROUND(E420*N420,2)</f>
        <v>0</v>
      </c>
      <c r="P420" s="178">
        <v>0</v>
      </c>
      <c r="Q420" s="178">
        <f>ROUND(E420*P420,2)</f>
        <v>0</v>
      </c>
      <c r="R420" s="180" t="s">
        <v>399</v>
      </c>
      <c r="S420" s="180" t="s">
        <v>231</v>
      </c>
      <c r="T420" s="181" t="s">
        <v>231</v>
      </c>
      <c r="U420" s="158">
        <v>0</v>
      </c>
      <c r="V420" s="158">
        <f>ROUND(E420*U420,2)</f>
        <v>0</v>
      </c>
      <c r="W420" s="158"/>
      <c r="X420" s="158" t="s">
        <v>232</v>
      </c>
      <c r="Y420" s="158" t="s">
        <v>162</v>
      </c>
      <c r="Z420" s="148"/>
      <c r="AA420" s="148"/>
      <c r="AB420" s="148"/>
      <c r="AC420" s="148"/>
      <c r="AD420" s="148"/>
      <c r="AE420" s="148"/>
      <c r="AF420" s="148"/>
      <c r="AG420" s="148" t="s">
        <v>233</v>
      </c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outlineLevel="2" x14ac:dyDescent="0.25">
      <c r="A421" s="155"/>
      <c r="B421" s="156"/>
      <c r="C421" s="192" t="s">
        <v>722</v>
      </c>
      <c r="D421" s="162"/>
      <c r="E421" s="163">
        <v>381.56959000000001</v>
      </c>
      <c r="F421" s="158"/>
      <c r="G421" s="158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58"/>
      <c r="Z421" s="148"/>
      <c r="AA421" s="148"/>
      <c r="AB421" s="148"/>
      <c r="AC421" s="148"/>
      <c r="AD421" s="148"/>
      <c r="AE421" s="148"/>
      <c r="AF421" s="148"/>
      <c r="AG421" s="148" t="s">
        <v>177</v>
      </c>
      <c r="AH421" s="148">
        <v>0</v>
      </c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outlineLevel="1" x14ac:dyDescent="0.25">
      <c r="A422" s="183">
        <v>119</v>
      </c>
      <c r="B422" s="184" t="s">
        <v>723</v>
      </c>
      <c r="C422" s="194" t="s">
        <v>724</v>
      </c>
      <c r="D422" s="185" t="s">
        <v>376</v>
      </c>
      <c r="E422" s="186">
        <v>20.082609999999999</v>
      </c>
      <c r="F422" s="187"/>
      <c r="G422" s="188">
        <f>ROUND(E422*F422,2)</f>
        <v>0</v>
      </c>
      <c r="H422" s="187"/>
      <c r="I422" s="188">
        <f>ROUND(E422*H422,2)</f>
        <v>0</v>
      </c>
      <c r="J422" s="187"/>
      <c r="K422" s="188">
        <f>ROUND(E422*J422,2)</f>
        <v>0</v>
      </c>
      <c r="L422" s="188">
        <v>15</v>
      </c>
      <c r="M422" s="188">
        <f>G422*(1+L422/100)</f>
        <v>0</v>
      </c>
      <c r="N422" s="186">
        <v>0</v>
      </c>
      <c r="O422" s="186">
        <f>ROUND(E422*N422,2)</f>
        <v>0</v>
      </c>
      <c r="P422" s="186">
        <v>0</v>
      </c>
      <c r="Q422" s="186">
        <f>ROUND(E422*P422,2)</f>
        <v>0</v>
      </c>
      <c r="R422" s="188" t="s">
        <v>399</v>
      </c>
      <c r="S422" s="188" t="s">
        <v>231</v>
      </c>
      <c r="T422" s="189" t="s">
        <v>231</v>
      </c>
      <c r="U422" s="158">
        <v>0.94</v>
      </c>
      <c r="V422" s="158">
        <f>ROUND(E422*U422,2)</f>
        <v>18.88</v>
      </c>
      <c r="W422" s="158"/>
      <c r="X422" s="158" t="s">
        <v>712</v>
      </c>
      <c r="Y422" s="158" t="s">
        <v>162</v>
      </c>
      <c r="Z422" s="148"/>
      <c r="AA422" s="148"/>
      <c r="AB422" s="148"/>
      <c r="AC422" s="148"/>
      <c r="AD422" s="148"/>
      <c r="AE422" s="148"/>
      <c r="AF422" s="148"/>
      <c r="AG422" s="148" t="s">
        <v>713</v>
      </c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ht="20.399999999999999" outlineLevel="1" x14ac:dyDescent="0.25">
      <c r="A423" s="175">
        <v>120</v>
      </c>
      <c r="B423" s="176" t="s">
        <v>725</v>
      </c>
      <c r="C423" s="191" t="s">
        <v>726</v>
      </c>
      <c r="D423" s="177" t="s">
        <v>376</v>
      </c>
      <c r="E423" s="178">
        <v>20.082609999999999</v>
      </c>
      <c r="F423" s="179"/>
      <c r="G423" s="180">
        <f>ROUND(E423*F423,2)</f>
        <v>0</v>
      </c>
      <c r="H423" s="179"/>
      <c r="I423" s="180">
        <f>ROUND(E423*H423,2)</f>
        <v>0</v>
      </c>
      <c r="J423" s="179"/>
      <c r="K423" s="180">
        <f>ROUND(E423*J423,2)</f>
        <v>0</v>
      </c>
      <c r="L423" s="180">
        <v>15</v>
      </c>
      <c r="M423" s="180">
        <f>G423*(1+L423/100)</f>
        <v>0</v>
      </c>
      <c r="N423" s="178">
        <v>0</v>
      </c>
      <c r="O423" s="178">
        <f>ROUND(E423*N423,2)</f>
        <v>0</v>
      </c>
      <c r="P423" s="178">
        <v>0</v>
      </c>
      <c r="Q423" s="178">
        <f>ROUND(E423*P423,2)</f>
        <v>0</v>
      </c>
      <c r="R423" s="180" t="s">
        <v>399</v>
      </c>
      <c r="S423" s="180" t="s">
        <v>231</v>
      </c>
      <c r="T423" s="181" t="s">
        <v>231</v>
      </c>
      <c r="U423" s="158">
        <v>0</v>
      </c>
      <c r="V423" s="158">
        <f>ROUND(E423*U423,2)</f>
        <v>0</v>
      </c>
      <c r="W423" s="158"/>
      <c r="X423" s="158" t="s">
        <v>712</v>
      </c>
      <c r="Y423" s="158" t="s">
        <v>162</v>
      </c>
      <c r="Z423" s="148"/>
      <c r="AA423" s="148"/>
      <c r="AB423" s="148"/>
      <c r="AC423" s="148"/>
      <c r="AD423" s="148"/>
      <c r="AE423" s="148"/>
      <c r="AF423" s="148"/>
      <c r="AG423" s="148" t="s">
        <v>713</v>
      </c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x14ac:dyDescent="0.25">
      <c r="A424" s="3"/>
      <c r="B424" s="4"/>
      <c r="C424" s="195"/>
      <c r="D424" s="6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AE424">
        <v>15</v>
      </c>
      <c r="AF424">
        <v>21</v>
      </c>
      <c r="AG424" t="s">
        <v>140</v>
      </c>
    </row>
    <row r="425" spans="1:60" x14ac:dyDescent="0.25">
      <c r="A425" s="151"/>
      <c r="B425" s="152" t="s">
        <v>29</v>
      </c>
      <c r="C425" s="196"/>
      <c r="D425" s="153"/>
      <c r="E425" s="154"/>
      <c r="F425" s="154"/>
      <c r="G425" s="174">
        <f>G8+G12+G18+G23+G36+G98+G101+G114+G145+G160+G205+G209+G213+G226+G233+G241+G263+G294+G314+G347+G381+G389+G401+G406+G412+G414</f>
        <v>0</v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AE425">
        <f>SUMIF(L7:L423,AE424,G7:G423)</f>
        <v>0</v>
      </c>
      <c r="AF425">
        <f>SUMIF(L7:L423,AF424,G7:G423)</f>
        <v>0</v>
      </c>
      <c r="AG425" t="s">
        <v>224</v>
      </c>
    </row>
    <row r="426" spans="1:60" x14ac:dyDescent="0.25">
      <c r="C426" s="197"/>
      <c r="D426" s="10"/>
      <c r="AG426" t="s">
        <v>225</v>
      </c>
    </row>
    <row r="427" spans="1:60" x14ac:dyDescent="0.25">
      <c r="D427" s="10"/>
    </row>
    <row r="428" spans="1:60" x14ac:dyDescent="0.25">
      <c r="D428" s="10"/>
    </row>
    <row r="429" spans="1:60" x14ac:dyDescent="0.25">
      <c r="D429" s="10"/>
    </row>
    <row r="430" spans="1:60" x14ac:dyDescent="0.25">
      <c r="D430" s="10"/>
    </row>
    <row r="431" spans="1:60" x14ac:dyDescent="0.25">
      <c r="D431" s="10"/>
    </row>
    <row r="432" spans="1:60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8879" sheet="1" formatRows="0"/>
  <mergeCells count="88">
    <mergeCell ref="C14:G14"/>
    <mergeCell ref="A1:G1"/>
    <mergeCell ref="C2:G2"/>
    <mergeCell ref="C3:G3"/>
    <mergeCell ref="C4:G4"/>
    <mergeCell ref="C10:G10"/>
    <mergeCell ref="C56:G56"/>
    <mergeCell ref="C20:G20"/>
    <mergeCell ref="C38:G38"/>
    <mergeCell ref="C41:G41"/>
    <mergeCell ref="C42:G42"/>
    <mergeCell ref="C43:G43"/>
    <mergeCell ref="C46:G46"/>
    <mergeCell ref="C47:G47"/>
    <mergeCell ref="C48:G48"/>
    <mergeCell ref="C51:G51"/>
    <mergeCell ref="C52:G52"/>
    <mergeCell ref="C55:G55"/>
    <mergeCell ref="C117:G117"/>
    <mergeCell ref="C63:G63"/>
    <mergeCell ref="C64:G64"/>
    <mergeCell ref="C65:G65"/>
    <mergeCell ref="C66:G66"/>
    <mergeCell ref="C92:G92"/>
    <mergeCell ref="C93:G93"/>
    <mergeCell ref="C94:G94"/>
    <mergeCell ref="C95:G95"/>
    <mergeCell ref="C103:G103"/>
    <mergeCell ref="C104:G104"/>
    <mergeCell ref="C115:G115"/>
    <mergeCell ref="C194:G194"/>
    <mergeCell ref="C118:G118"/>
    <mergeCell ref="C122:G122"/>
    <mergeCell ref="C133:G133"/>
    <mergeCell ref="C139:G139"/>
    <mergeCell ref="C141:G141"/>
    <mergeCell ref="C170:G170"/>
    <mergeCell ref="C175:G175"/>
    <mergeCell ref="C178:G178"/>
    <mergeCell ref="C185:G185"/>
    <mergeCell ref="C188:G188"/>
    <mergeCell ref="C191:G191"/>
    <mergeCell ref="C254:G254"/>
    <mergeCell ref="C203:G203"/>
    <mergeCell ref="C207:G207"/>
    <mergeCell ref="C211:G211"/>
    <mergeCell ref="C212:G212"/>
    <mergeCell ref="C215:G215"/>
    <mergeCell ref="C216:G216"/>
    <mergeCell ref="C221:G221"/>
    <mergeCell ref="C225:G225"/>
    <mergeCell ref="C232:G232"/>
    <mergeCell ref="C240:G240"/>
    <mergeCell ref="C245:G245"/>
    <mergeCell ref="C293:G293"/>
    <mergeCell ref="C255:G255"/>
    <mergeCell ref="C262:G262"/>
    <mergeCell ref="C274:G274"/>
    <mergeCell ref="C275:G275"/>
    <mergeCell ref="C278:G278"/>
    <mergeCell ref="C279:G279"/>
    <mergeCell ref="C282:G282"/>
    <mergeCell ref="C283:G283"/>
    <mergeCell ref="C286:G286"/>
    <mergeCell ref="C289:G289"/>
    <mergeCell ref="C290:G290"/>
    <mergeCell ref="C337:G337"/>
    <mergeCell ref="C295:G295"/>
    <mergeCell ref="C296:G296"/>
    <mergeCell ref="C297:G297"/>
    <mergeCell ref="C299:G299"/>
    <mergeCell ref="C316:G316"/>
    <mergeCell ref="C319:G319"/>
    <mergeCell ref="C320:G320"/>
    <mergeCell ref="C323:G323"/>
    <mergeCell ref="C334:G334"/>
    <mergeCell ref="C335:G335"/>
    <mergeCell ref="C336:G336"/>
    <mergeCell ref="C388:G388"/>
    <mergeCell ref="C410:G410"/>
    <mergeCell ref="C411:G411"/>
    <mergeCell ref="C419:G419"/>
    <mergeCell ref="C371:G371"/>
    <mergeCell ref="C372:G372"/>
    <mergeCell ref="C373:G373"/>
    <mergeCell ref="C374:G374"/>
    <mergeCell ref="C375:G375"/>
    <mergeCell ref="C380:G380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00 00 Naklady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'01 1 Pol'!Názvy_tisku</vt:lpstr>
      <vt:lpstr>oadresa</vt:lpstr>
      <vt:lpstr>Stavba!Objednatel</vt:lpstr>
      <vt:lpstr>Stavba!Objekt</vt:lpstr>
      <vt:lpstr>'00 00 Naklady'!Oblast_tisku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Novotná</dc:creator>
  <cp:lastModifiedBy>Adéla Palovská</cp:lastModifiedBy>
  <cp:lastPrinted>2019-03-19T12:27:02Z</cp:lastPrinted>
  <dcterms:created xsi:type="dcterms:W3CDTF">2009-04-08T07:15:50Z</dcterms:created>
  <dcterms:modified xsi:type="dcterms:W3CDTF">2023-08-21T09:16:56Z</dcterms:modified>
</cp:coreProperties>
</file>