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0"/>
  </bookViews>
  <sheets>
    <sheet name="Vyplnění-manuál " sheetId="1" r:id="rId1"/>
    <sheet name="Krycí list rozpočtu" sheetId="2" r:id="rId2"/>
    <sheet name="Stavební rozpočet" sheetId="3" r:id="rId3"/>
    <sheet name="Rozpočet - Jen skupiny" sheetId="4" r:id="rId4"/>
    <sheet name="Stavební rozpočet - součet" sheetId="5" r:id="rId5"/>
  </sheets>
  <definedNames>
    <definedName name="Excel_BuiltIn_Print_Area" localSheetId="0">'Vyplnění-manuál '!$A$1:$I$97</definedName>
  </definedNames>
  <calcPr fullCalcOnLoad="1"/>
</workbook>
</file>

<file path=xl/sharedStrings.xml><?xml version="1.0" encoding="utf-8"?>
<sst xmlns="http://schemas.openxmlformats.org/spreadsheetml/2006/main" count="1014" uniqueCount="271">
  <si>
    <t>Doba výstavby:</t>
  </si>
  <si>
    <t>Projektant</t>
  </si>
  <si>
    <t>Koš na talíře plast, 500x500</t>
  </si>
  <si>
    <t>Základ 15%</t>
  </si>
  <si>
    <t>A.11</t>
  </si>
  <si>
    <t>D.02</t>
  </si>
  <si>
    <t>A.12</t>
  </si>
  <si>
    <t>Stávající pracovní deska s výřezem pro shoz odpadků, uchazeč nacení se sloupcem vsunů na koše 500x500 a volným prostorem pro bionádobu</t>
  </si>
  <si>
    <t>220890084R00</t>
  </si>
  <si>
    <t>Hroznová 1, objekt Hlinky 146, Brno</t>
  </si>
  <si>
    <t>Hodinové zúčtovací sazby</t>
  </si>
  <si>
    <t>A.10</t>
  </si>
  <si>
    <t>Základ 21%</t>
  </si>
  <si>
    <t>Dodávka</t>
  </si>
  <si>
    <t>Náklady (Kč) - celkem</t>
  </si>
  <si>
    <t>A.21</t>
  </si>
  <si>
    <t>F.02</t>
  </si>
  <si>
    <t>03VD_</t>
  </si>
  <si>
    <t>Název stavby:</t>
  </si>
  <si>
    <t>VORN_9_</t>
  </si>
  <si>
    <t>Č</t>
  </si>
  <si>
    <t>Přesun hmot pro technologie stravování do výšky 6 m</t>
  </si>
  <si>
    <t>A.09</t>
  </si>
  <si>
    <t>Poznámka:</t>
  </si>
  <si>
    <t>Lokalita:</t>
  </si>
  <si>
    <t>Celkem</t>
  </si>
  <si>
    <t>A.19</t>
  </si>
  <si>
    <t>Stůl s dřezem 400x500x250 vlevo, 1250x700x900, provedení nad chladničku, nerez ocel AISI 304</t>
  </si>
  <si>
    <t>4</t>
  </si>
  <si>
    <t>VORN_</t>
  </si>
  <si>
    <t>Celkem bez DPH</t>
  </si>
  <si>
    <t>A - 1.08 - PŘÍJEM A MYTÍ STOLNÍHO NÁDOBÍ</t>
  </si>
  <si>
    <t>Vozík se vsuny na GN, 650x450x1750,kapacita GN 1/1, rozteč min. 75 mm, kapacita 15 GN 1/1, nerez ocel AISI 304</t>
  </si>
  <si>
    <t>Vedlejší a ostatní rozpočtové náklady</t>
  </si>
  <si>
    <t>B.02</t>
  </si>
  <si>
    <t>Hmotnost (t)</t>
  </si>
  <si>
    <t>Mimostaveništní doprava</t>
  </si>
  <si>
    <t>VORN</t>
  </si>
  <si>
    <t>Pojízdný pracovní stůl se zásuvkou pod PD a spodní policí, 800x650x900, nerez ocel AISI 304</t>
  </si>
  <si>
    <t>Rozpočtové náklady v Kč</t>
  </si>
  <si>
    <t>Skříň s posuvnými dvířky, 1500x600x1800, 4x police, 2x posuvná dvířka nad sebou, nerez ocel AISI 304</t>
  </si>
  <si>
    <t>Montáž</t>
  </si>
  <si>
    <t>Datum, razítko a podpis</t>
  </si>
  <si>
    <t>GARANT projekt s.r.o.</t>
  </si>
  <si>
    <t>G.04</t>
  </si>
  <si>
    <t>999281105R00</t>
  </si>
  <si>
    <t>Projektová dokumentace skutečného provedení SO 01 - D.1.5 Technologie stravování</t>
  </si>
  <si>
    <t>Třídící stůl, 2200x750x900, spodní prostor s trnoží, nerez ocel AISI 304</t>
  </si>
  <si>
    <t>DPH 15%</t>
  </si>
  <si>
    <t>SO01.9_</t>
  </si>
  <si>
    <t>Podstolová chladící skříň, 600x600x850, nerez oplástění 130 litrů</t>
  </si>
  <si>
    <t>Mycí stůl se dvěma dřezy, 1420x750x900, svařované dřezy o rozměrech 600x520x300, spodní plná police, nerez ocel AISI 304</t>
  </si>
  <si>
    <t>soustava</t>
  </si>
  <si>
    <t>Automatický změkčovač vody objemový, 320x635x662, 10 l pryskyřice, vč. vstupního filtru nečistot, podstavec 300x650x80 v ceně výrobku</t>
  </si>
  <si>
    <t>A.13</t>
  </si>
  <si>
    <t>Ostatní mat.</t>
  </si>
  <si>
    <t>B.07</t>
  </si>
  <si>
    <t>Cenová</t>
  </si>
  <si>
    <t>F.05</t>
  </si>
  <si>
    <t>HSV prac</t>
  </si>
  <si>
    <t>Výdejní deska nerez, 1200x600x40, plný podlep, pracovní stůl bez PD, zásuvky, police, nerez ocel AISI 304</t>
  </si>
  <si>
    <t>A.02a</t>
  </si>
  <si>
    <t>06722865/CZ06722865</t>
  </si>
  <si>
    <t>201      R00</t>
  </si>
  <si>
    <t>Cena/MJ</t>
  </si>
  <si>
    <t>Konec výstavby:</t>
  </si>
  <si>
    <t>44992785/CZ44992785</t>
  </si>
  <si>
    <t>Kód</t>
  </si>
  <si>
    <t>Jednot.</t>
  </si>
  <si>
    <t>Stůl s dřezem 850x700x900, rozměr dřezu 450x450x250, příprava pro tlakovou sprchu vč. ukotvení nerez, nerez ocel AISI 304</t>
  </si>
  <si>
    <t>Ostatní přesuny hmot</t>
  </si>
  <si>
    <t>soubor</t>
  </si>
  <si>
    <t>MJ</t>
  </si>
  <si>
    <t>004VD</t>
  </si>
  <si>
    <t>006VD</t>
  </si>
  <si>
    <t>A.23</t>
  </si>
  <si>
    <t>PSV prac</t>
  </si>
  <si>
    <t>Koš základní plast, 500x500</t>
  </si>
  <si>
    <t>ORN</t>
  </si>
  <si>
    <t>C.01a</t>
  </si>
  <si>
    <t>F.06</t>
  </si>
  <si>
    <t>ISWORK</t>
  </si>
  <si>
    <t>Celkem včetně DPH</t>
  </si>
  <si>
    <t>A.20</t>
  </si>
  <si>
    <t>Základ 0%</t>
  </si>
  <si>
    <t>B - 1.10 - VÝDEJ</t>
  </si>
  <si>
    <t>ORN_</t>
  </si>
  <si>
    <t>Celková hmotnost (t)</t>
  </si>
  <si>
    <t>006VD_</t>
  </si>
  <si>
    <t>Mont prac</t>
  </si>
  <si>
    <t>8*5</t>
  </si>
  <si>
    <t>h</t>
  </si>
  <si>
    <t>007VD_</t>
  </si>
  <si>
    <t>F</t>
  </si>
  <si>
    <t>A.22</t>
  </si>
  <si>
    <t>SO01.9_0_</t>
  </si>
  <si>
    <t>t</t>
  </si>
  <si>
    <t>A.17</t>
  </si>
  <si>
    <t>JKSO:</t>
  </si>
  <si>
    <t>Válečkový stůl s vaničkou na okap, kompatibilní s A.04</t>
  </si>
  <si>
    <t>A.16</t>
  </si>
  <si>
    <t>HZS_</t>
  </si>
  <si>
    <t>Náklady (Kč) - dodávka</t>
  </si>
  <si>
    <t>H99_</t>
  </si>
  <si>
    <t>Vyhřívaný podavač talířů dvoutubusový, 480x900x900, každý tubus s kapacitou až 50 talířů,nastavitelné průměry talířů, pojízdné provedení</t>
  </si>
  <si>
    <t>004111020R34</t>
  </si>
  <si>
    <t>GROUPCODE</t>
  </si>
  <si>
    <t>Mycí stroj tunelový,1950x790x2040, mycí zóna min. 1150 mm, sušící zóna 600 mm,servisní dveře s dvojitým pláštěm, nerezové filtry</t>
  </si>
  <si>
    <t>5</t>
  </si>
  <si>
    <t>A.01</t>
  </si>
  <si>
    <t>Výdejní deska nerez s plným podlepem, 1000x330x40, zesílené provedení, nerez ocel AISI 304</t>
  </si>
  <si>
    <t>Druh stavby:</t>
  </si>
  <si>
    <t>Automatický změkčovač vody objemový, 225x400x530, elektronické řízení,  5 l pryskyřice, vč. vstupního filtru nečistot vč. podstavce nerez 230x420x80</t>
  </si>
  <si>
    <t>Vozík nerez, pro koše 500x500, kapacita až 6 košů, pracovní deska se pod hmotností košů posouvá po svislé konzole směrem dolů, nerez ocel AISI 304</t>
  </si>
  <si>
    <t>Zpracováno dne:</t>
  </si>
  <si>
    <t>A.06</t>
  </si>
  <si>
    <t>Ostatní rozpočtové náklady</t>
  </si>
  <si>
    <t>B.09</t>
  </si>
  <si>
    <t>Tlaková oplachová sprcha se směšovací baterií a napouštěcím ramenem,  provedení ze stolu</t>
  </si>
  <si>
    <t>Množství</t>
  </si>
  <si>
    <t>Výstupní stůl 90° 1300x1300, vanička na okap s odpadem, válečky pro posuv košů, koncový spínač pro zastavení myčky v případě zaplnění výstupní zóny</t>
  </si>
  <si>
    <t>Typ skupiny</t>
  </si>
  <si>
    <t>C - 1.11 - PŘÍPRAVA, REGENERACE</t>
  </si>
  <si>
    <t>02VD</t>
  </si>
  <si>
    <t>A.07</t>
  </si>
  <si>
    <t>Chladící skříň s nerez opláštěním, 777x695x1895,  objem 570 litrů, rozsah teplot +2/+10°C, možno vložit až 2xGN 1/1</t>
  </si>
  <si>
    <t>Náklady (Kč)</t>
  </si>
  <si>
    <t>IČO/DIČ:</t>
  </si>
  <si>
    <t>55</t>
  </si>
  <si>
    <t>005VD</t>
  </si>
  <si>
    <t>Zpracoval:</t>
  </si>
  <si>
    <t>Výdejní deska nerez s plným podlepem, 3600x550x40, podpůrné konzoly, zesílené provedení, nerez ocel AISI 304</t>
  </si>
  <si>
    <t>Zhotovitel</t>
  </si>
  <si>
    <t>F - 1.13 a 1.15 - MYTÍ A MANIPULACE S TERMOPORTY</t>
  </si>
  <si>
    <t>E.02</t>
  </si>
  <si>
    <t>01VD_</t>
  </si>
  <si>
    <t>Vyhřívaný podavač talířů dvoutubusový, 480x900x900, každý tubus s kapacitou až 50 talířů,nastavitelné průměry talířů, teplota regulovatelná</t>
  </si>
  <si>
    <t>2</t>
  </si>
  <si>
    <t>B.05</t>
  </si>
  <si>
    <t>Projektant:</t>
  </si>
  <si>
    <t/>
  </si>
  <si>
    <t>Regálová sestava dural polyethylen, 3412x577x2000, 8x police 1062x577, 4x police 1152x577, 4x stojina v.2000</t>
  </si>
  <si>
    <t>Vedlejší rozpočtové náklady</t>
  </si>
  <si>
    <t>0052310 7</t>
  </si>
  <si>
    <t>03VD</t>
  </si>
  <si>
    <t>ks</t>
  </si>
  <si>
    <t>F.04</t>
  </si>
  <si>
    <t>VRN</t>
  </si>
  <si>
    <t>A.15</t>
  </si>
  <si>
    <t>0052310 8</t>
  </si>
  <si>
    <t>Objekt</t>
  </si>
  <si>
    <t>DPH 21%</t>
  </si>
  <si>
    <t>F.01</t>
  </si>
  <si>
    <t>Pracovní stůl s policí, 2100x700x900, 2x zásuvka pod pracovní deskou, nerez ocel AISI 304</t>
  </si>
  <si>
    <t>005VD_</t>
  </si>
  <si>
    <t>Třídící stůl pro mytí skla, 1650x620x900, nerezová deska pro koš, následuje vana na okap s připojním na odpad a válečky pro posuv košů, nerez ocel AIS</t>
  </si>
  <si>
    <t>Přesuny</t>
  </si>
  <si>
    <t>MAT</t>
  </si>
  <si>
    <t>909      R00</t>
  </si>
  <si>
    <t>Celkem:</t>
  </si>
  <si>
    <t>SO01.9_9_</t>
  </si>
  <si>
    <t>Vozík plošinový s madlem, 800x550, rozměr plochy 700x500, zátěžnost až 120 kg, nerez ocel AISI 304</t>
  </si>
  <si>
    <t>02VD_</t>
  </si>
  <si>
    <t>A.14</t>
  </si>
  <si>
    <t>A.02</t>
  </si>
  <si>
    <t>SO01.9</t>
  </si>
  <si>
    <t>Výdejní vodní lázeň pojízdná s policí, 1580x650x900, 4x dělená vana, hloubka GN až 200 mm, Kapacita: 4 × GN 1/1-200 nebo menší</t>
  </si>
  <si>
    <t>Rohový vstupní stůl 90°s motorem,1000x1000x900, kompatibilní s A.03 a A.05, zajištění posunu košů do mycího stroje</t>
  </si>
  <si>
    <t>B.15</t>
  </si>
  <si>
    <t>Objednatel:</t>
  </si>
  <si>
    <t>E.05</t>
  </si>
  <si>
    <t>PSV mat</t>
  </si>
  <si>
    <t>A.03</t>
  </si>
  <si>
    <t>3</t>
  </si>
  <si>
    <t>Výdejní vodní lázeň pojízdná s policí, 1580x650x900,  4x dělená vana, hloubka GN až 200 mm, Kapacita: 4 × GN 1/1-200 nebo menší</t>
  </si>
  <si>
    <t>B.10</t>
  </si>
  <si>
    <t>Technologie stravování (TS)</t>
  </si>
  <si>
    <t>Zhotovitel:</t>
  </si>
  <si>
    <t>%</t>
  </si>
  <si>
    <t>Začátek výstavby:</t>
  </si>
  <si>
    <t>Pojezdová dráha 2000x350,  konzoly pro instalaci do stěny, napojení na stávající pojezd</t>
  </si>
  <si>
    <t>Mycí vana pro mytí př. obalů, 1000x750x900, svařovaná, nerez ocel AISI 304</t>
  </si>
  <si>
    <t>B.08</t>
  </si>
  <si>
    <t>A</t>
  </si>
  <si>
    <t>Mont mat</t>
  </si>
  <si>
    <t>E.03</t>
  </si>
  <si>
    <t>B.14</t>
  </si>
  <si>
    <t xml:space="preserve"> </t>
  </si>
  <si>
    <t>D.03</t>
  </si>
  <si>
    <t>D - 1.1 - PŘÍPRAVNA</t>
  </si>
  <si>
    <t>Koordinační a kompletační činnost generálního dodavatele</t>
  </si>
  <si>
    <t>Objednatel</t>
  </si>
  <si>
    <t>(Kč)</t>
  </si>
  <si>
    <t>Koš pro sklenice pro sklenici 500x500x149, včetně nástavby pro výšku sklenice až 120 mm</t>
  </si>
  <si>
    <t>Servírovací vozík 900x600x950, odkládací plocha s prolamem + 2x police s prolamem, svařovaný, nerez ocel AISI 304</t>
  </si>
  <si>
    <t>Mycí stroj s předním plněním 600x605x820, koše 500x500, světlá zásuvná výška min. 395 mm, možnost mytí 2 košů současně, odpadní čerpadlo, LCD displej</t>
  </si>
  <si>
    <t>T</t>
  </si>
  <si>
    <t>Datum:</t>
  </si>
  <si>
    <t>004VD_</t>
  </si>
  <si>
    <t>G - 1.14 - SKLAD</t>
  </si>
  <si>
    <t>Montáž zařízení technologie stravování</t>
  </si>
  <si>
    <t>1</t>
  </si>
  <si>
    <t>Koš plastový s drátěným vedením pro 10 podnosů, 530x500</t>
  </si>
  <si>
    <t>Rozměry</t>
  </si>
  <si>
    <t>Položek:</t>
  </si>
  <si>
    <t>F.03</t>
  </si>
  <si>
    <t>WORK</t>
  </si>
  <si>
    <t>E.01</t>
  </si>
  <si>
    <t>HSV mat</t>
  </si>
  <si>
    <t>D.01</t>
  </si>
  <si>
    <t>Podstavec pod mycí stroj se vsuny na koše, 600x600x500, nerez ocel AISI 304</t>
  </si>
  <si>
    <t>Provozní řády - Technologie stravovacího provozu včetně vypracování návodů k obsluze, zaškolení obsluhy</t>
  </si>
  <si>
    <t>110      R00</t>
  </si>
  <si>
    <t>H99</t>
  </si>
  <si>
    <t>Kontejner na příbory 8 pozic, 430x206x150</t>
  </si>
  <si>
    <t>Odkládací stůl s prolamem pracovní desky, 990x750x900, spodní plná police, nerez ocel AISI 304</t>
  </si>
  <si>
    <t>E - 1.12 - MYTÍ PROVOZNÍHO NÁDOBÍ</t>
  </si>
  <si>
    <t>Zkrácený popis</t>
  </si>
  <si>
    <t>Regálová sestava dural polyethylen, 2136x577x2000, 4x police 974x577, 4x police 1062x577, 3x stojina v.2000</t>
  </si>
  <si>
    <t>007VD</t>
  </si>
  <si>
    <t>CELK</t>
  </si>
  <si>
    <t>VRN_</t>
  </si>
  <si>
    <t>Skříň s posuvnými dvířky, 1300x400x1800, 4x police, 2x posuvná dvířka nad sebou, nerez ocel AISI 304</t>
  </si>
  <si>
    <t>01VD</t>
  </si>
  <si>
    <t>HZS</t>
  </si>
  <si>
    <t>Vozík dvoupatrový, 800x650x900, pracovní plocha + 1x police, zátěžnost police min. 45 kg, nerez ocel AISI 304</t>
  </si>
  <si>
    <t>Náklady (Kč) - Montáž</t>
  </si>
  <si>
    <t>A.04</t>
  </si>
  <si>
    <t>3,285</t>
  </si>
  <si>
    <t>A.05</t>
  </si>
  <si>
    <t>Statutární město Brno, Dominikánské náměstí 264/2, 601 69 Brno</t>
  </si>
  <si>
    <t>Výrobní a koordinační dokumentace, koordinace s ostatními profesemi</t>
  </si>
  <si>
    <t>004111020R6</t>
  </si>
  <si>
    <t>Zkušební provoz technologie stravování</t>
  </si>
  <si>
    <t>Revize technologie stravování</t>
  </si>
  <si>
    <t>Předání a převzetí staveniště a dokončené stavby, náklady spojené s účastí zhotovitele na předání a převzetí staveniště a dokončené stavby</t>
  </si>
  <si>
    <t>"ZŠ Brno, Hroznová 1, p.o., objekt Hlinky 146 - rekonstrukce školní jídelny - výdejny" - TECHNOLOGIE STRAVOVÁNÍ</t>
  </si>
  <si>
    <t>Informace pro uchazeče k VŘ:</t>
  </si>
  <si>
    <t xml:space="preserve">a) veškeré položky na přípomoci, dopravu, montáž, montážní plochy atd. jsou zahrnuty do jednotlivých jednotkových cen. </t>
  </si>
  <si>
    <t xml:space="preserve">b) součásti prací jsou veškeré zkoušky, potřebná měření, inspekce, uvedení zařízení do provozu, zaškolení obsluhy, provozní řády, manuály a revize v českém jazyce. Za komplexní vyzkoušení se považuje bezporuchový provoz po dobu minimálně 96 hod. </t>
  </si>
  <si>
    <t xml:space="preserve">c) součástí dodávky je zpracování veškeré dokumentace zhotovitele (např. dílenská dokumentace) a dokumentace skutečného provedení. </t>
  </si>
  <si>
    <t xml:space="preserve">d) součástí dodávky je kompletní dokladová část díla nutná k získání kolaudačního souhlasu stavby. </t>
  </si>
  <si>
    <t xml:space="preserve">e) v rozsahu prací zhotovitele jsou rovněž jakékoliv prvky, zařízení, práce a pomocné materiály, neuvedené v tomto soupisu výkonů, které jsou ale nezbytně nutné k dodání, instalaci, dokončení a provozování díla, včetně ztratného a prořezů. </t>
  </si>
  <si>
    <t xml:space="preserve">f) součástí dodávky jsou veškerá geodetická měření jako například vytyčení konstrukcí, kontrolní měření, zaměření skutečného stavu apod. </t>
  </si>
  <si>
    <t xml:space="preserve">g) součástí dodávky jsou i náklady na případná  opatření související s ochranou stávajících sítí, komunikací či staveb.  </t>
  </si>
  <si>
    <t xml:space="preserve">h) součástí jednotkových cen jsou i vícenáklady související s výstavbou v nepříznivém klimat. období, průběžný úklid staveniště a přilehlých komunikací, likvidaci odpadů, dočasná dopravní omezení atd. </t>
  </si>
  <si>
    <t>i)pokud se v dokumentaci vyskytují obchodní názvy, jedná se pouze o vymezení minimálních požadovaných standardů výrobku, technologie či materiálu a zadavatel připouští použití i jiného, kvalitativně či technologicky obdobného řešení.</t>
  </si>
  <si>
    <t xml:space="preserve">i) součástí dodávky jsou náklady spojené s povinným pojištěním stavebního díla či jeho části v rozsahu obchodních podmínek. </t>
  </si>
  <si>
    <t>j) D+M označuje dodávku materialů, technologií včetně montáže.</t>
  </si>
  <si>
    <t>Nedílnou součástí výkazu výměr (soupisu prací, dodávek, služeb) je projektová dokumentace!!</t>
  </si>
  <si>
    <t>Zpracovatel nabídky  je povinen prověřit specifikace a výměry uvedené ve výkazu výměr. V případě zjištěných rozdílů má na tyto rozdíly upozornit ve lhůtě pro podání nabídek prostřednictvím žádosti o dodatečné informace k zadávacím podmínkám. Následné změny výměr v průběhu realizace nebudou akceptovány.</t>
  </si>
  <si>
    <t>5) Ceny jednotlivých položek vyplňujte v cenách bez DPH!! DPH (21%) je připočteno v celkovém krycím listu soupisu prací.</t>
  </si>
  <si>
    <t>4) Upozorňujeme na informace u krycího listu rozpočtu/soupisu prací a dodávek.</t>
  </si>
  <si>
    <t>3) Upozorňujeme na vyplnění nejen ceny, ale i na rozepsání na dodávku a montáž (např:omítky,betony apod.).</t>
  </si>
  <si>
    <t>2) Upozorňujeme na povinnost uchazeče překontrolovat si funkčnost vzorců (může dojít při přepisu na elektronická média či vlastních výpočtech k porušení vztahů vzorců).</t>
  </si>
  <si>
    <t xml:space="preserve">1) Měnit lze pouze buňky se zeleným podbarvením!
</t>
  </si>
  <si>
    <t>IČ/DIČ:</t>
  </si>
  <si>
    <t>GARANT projekt s.r.o., Staňkova 103/18, 602 00 Brno-Ponava, IČ: 06722865, DIČ: CZ06722865</t>
  </si>
  <si>
    <t>44992785/</t>
  </si>
  <si>
    <t>Osnova pro vyplnění - soupisu prací, dodávek, služeb</t>
  </si>
  <si>
    <t>Krycí list soupisu prací, dodávek, služeb</t>
  </si>
  <si>
    <t>"ZŠ Brno, Hroznová 1, p.o., objekt Hlinky 146 - rekonstrukce školní jídelny - výdejny" - ČÁST TECHNOLOGIE STRAVOVÁNÍ</t>
  </si>
  <si>
    <t>Dodávka technologie</t>
  </si>
  <si>
    <t>Soupisu prací, dodávek, služeb</t>
  </si>
  <si>
    <t>Soupisu prací, dodávek, služeb - jen skupiny</t>
  </si>
  <si>
    <t>Soupis prací, dodávek, služeb - rekapitulace</t>
  </si>
  <si>
    <t>Základní a vedlejší rozpočtové náklady</t>
  </si>
  <si>
    <t>ZRN celkem</t>
  </si>
  <si>
    <t>VRN celkem</t>
  </si>
  <si>
    <t>Cena celkem</t>
  </si>
  <si>
    <t>bez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</si>
</sst>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64">
    <font>
      <sz val="8"/>
      <name val="Arial"/>
      <family val="0"/>
    </font>
    <font>
      <sz val="11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sz val="10"/>
      <color theme="1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>
        <color rgb="FFC0C0C0"/>
      </top>
      <bottom>
        <color rgb="FFC0C0C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/>
      <top style="medium">
        <color rgb="FF000000"/>
      </top>
      <bottom/>
    </border>
    <border>
      <left style="thin"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/>
      <top/>
      <bottom style="medium">
        <color rgb="FF000000"/>
      </bottom>
    </border>
    <border>
      <left style="thin"/>
      <right/>
      <top>
        <color indexed="8"/>
      </top>
      <bottom/>
    </border>
    <border>
      <left/>
      <right style="thin"/>
      <top>
        <color indexed="22"/>
      </top>
      <bottom>
        <color indexed="22"/>
      </bottom>
    </border>
    <border>
      <left style="thin"/>
      <right/>
      <top>
        <color indexed="8"/>
      </top>
      <bottom style="thin"/>
    </border>
    <border>
      <left/>
      <right/>
      <top/>
      <bottom style="thin"/>
    </border>
    <border>
      <left/>
      <right style="thin"/>
      <top>
        <color indexed="8"/>
      </top>
      <bottom style="thin"/>
    </border>
    <border>
      <left style="medium"/>
      <right/>
      <top/>
      <bottom style="thin"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  <border>
      <left style="medium"/>
      <right/>
      <top/>
      <bottom style="medium"/>
    </border>
    <border>
      <left style="thin">
        <color indexed="8"/>
      </left>
      <right/>
      <top/>
      <bottom style="medium"/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>
        <color indexed="8"/>
      </left>
      <right style="medium"/>
      <top>
        <color indexed="8"/>
      </top>
      <bottom style="medium"/>
    </border>
    <border>
      <left style="medium"/>
      <right/>
      <top>
        <color indexed="22"/>
      </top>
      <bottom/>
    </border>
    <border>
      <left style="thin">
        <color indexed="8"/>
      </left>
      <right/>
      <top>
        <color indexed="8"/>
      </top>
      <bottom/>
    </border>
    <border>
      <left/>
      <right style="medium"/>
      <top/>
      <bottom>
        <color indexed="22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>
        <color rgb="FF000000"/>
      </left>
      <right/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medium"/>
      <right/>
      <top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/>
      <right style="thin">
        <color rgb="FF000000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/>
      <right style="medium"/>
      <top>
        <color rgb="FF000000"/>
      </top>
      <bottom style="thin">
        <color rgb="FF000000"/>
      </bottom>
    </border>
  </borders>
  <cellStyleXfs count="63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21">
    <xf numFmtId="0" fontId="2" fillId="0" borderId="0" xfId="0" applyNumberFormat="1" applyFont="1" applyFill="1" applyBorder="1" applyAlignment="1" applyProtection="1">
      <alignment/>
      <protection/>
    </xf>
    <xf numFmtId="0" fontId="53" fillId="0" borderId="10" xfId="0" applyNumberFormat="1" applyFont="1" applyFill="1" applyBorder="1" applyAlignment="1" applyProtection="1">
      <alignment horizontal="left" vertical="center"/>
      <protection/>
    </xf>
    <xf numFmtId="0" fontId="54" fillId="0" borderId="11" xfId="0" applyNumberFormat="1" applyFont="1" applyFill="1" applyBorder="1" applyAlignment="1" applyProtection="1">
      <alignment horizontal="left" vertical="center"/>
      <protection/>
    </xf>
    <xf numFmtId="0" fontId="53" fillId="0" borderId="12" xfId="0" applyNumberFormat="1" applyFont="1" applyFill="1" applyBorder="1" applyAlignment="1" applyProtection="1">
      <alignment horizontal="left" vertical="center"/>
      <protection/>
    </xf>
    <xf numFmtId="0" fontId="53" fillId="0" borderId="11" xfId="0" applyNumberFormat="1" applyFont="1" applyFill="1" applyBorder="1" applyAlignment="1" applyProtection="1">
      <alignment horizontal="left" vertical="center"/>
      <protection/>
    </xf>
    <xf numFmtId="0" fontId="53" fillId="0" borderId="13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4" fontId="56" fillId="33" borderId="14" xfId="0" applyNumberFormat="1" applyFont="1" applyFill="1" applyBorder="1" applyAlignment="1" applyProtection="1">
      <alignment horizontal="right" vertical="center"/>
      <protection/>
    </xf>
    <xf numFmtId="0" fontId="54" fillId="0" borderId="15" xfId="0" applyNumberFormat="1" applyFont="1" applyFill="1" applyBorder="1" applyAlignment="1" applyProtection="1">
      <alignment horizontal="center" vertical="center"/>
      <protection/>
    </xf>
    <xf numFmtId="4" fontId="53" fillId="0" borderId="0" xfId="0" applyNumberFormat="1" applyFont="1" applyFill="1" applyBorder="1" applyAlignment="1" applyProtection="1">
      <alignment horizontal="right" vertical="center"/>
      <protection/>
    </xf>
    <xf numFmtId="4" fontId="53" fillId="0" borderId="16" xfId="0" applyNumberFormat="1" applyFont="1" applyFill="1" applyBorder="1" applyAlignment="1" applyProtection="1">
      <alignment horizontal="right" vertical="center"/>
      <protection/>
    </xf>
    <xf numFmtId="0" fontId="54" fillId="0" borderId="17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54" fillId="0" borderId="18" xfId="0" applyNumberFormat="1" applyFont="1" applyFill="1" applyBorder="1" applyAlignment="1" applyProtection="1">
      <alignment horizontal="left" vertical="center"/>
      <protection/>
    </xf>
    <xf numFmtId="4" fontId="53" fillId="0" borderId="19" xfId="0" applyNumberFormat="1" applyFont="1" applyFill="1" applyBorder="1" applyAlignment="1" applyProtection="1">
      <alignment horizontal="right" vertical="center"/>
      <protection/>
    </xf>
    <xf numFmtId="0" fontId="54" fillId="0" borderId="18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2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21" xfId="0" applyNumberFormat="1" applyFont="1" applyFill="1" applyBorder="1" applyAlignment="1" applyProtection="1">
      <alignment horizontal="center" vertical="center"/>
      <protection/>
    </xf>
    <xf numFmtId="4" fontId="53" fillId="0" borderId="10" xfId="0" applyNumberFormat="1" applyFont="1" applyFill="1" applyBorder="1" applyAlignment="1" applyProtection="1">
      <alignment horizontal="right" vertical="center"/>
      <protection/>
    </xf>
    <xf numFmtId="4" fontId="55" fillId="0" borderId="0" xfId="0" applyNumberFormat="1" applyFont="1" applyFill="1" applyBorder="1" applyAlignment="1" applyProtection="1">
      <alignment horizontal="right" vertical="center"/>
      <protection/>
    </xf>
    <xf numFmtId="0" fontId="54" fillId="33" borderId="0" xfId="0" applyNumberFormat="1" applyFont="1" applyFill="1" applyBorder="1" applyAlignment="1" applyProtection="1">
      <alignment horizontal="right" vertical="center"/>
      <protection/>
    </xf>
    <xf numFmtId="0" fontId="54" fillId="0" borderId="22" xfId="0" applyNumberFormat="1" applyFont="1" applyFill="1" applyBorder="1" applyAlignment="1" applyProtection="1">
      <alignment horizontal="left" vertical="center"/>
      <protection/>
    </xf>
    <xf numFmtId="0" fontId="54" fillId="0" borderId="23" xfId="0" applyNumberFormat="1" applyFont="1" applyFill="1" applyBorder="1" applyAlignment="1" applyProtection="1">
      <alignment horizontal="left" vertical="center"/>
      <protection/>
    </xf>
    <xf numFmtId="0" fontId="54" fillId="33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4" fontId="56" fillId="33" borderId="19" xfId="0" applyNumberFormat="1" applyFont="1" applyFill="1" applyBorder="1" applyAlignment="1" applyProtection="1">
      <alignment horizontal="right" vertical="center"/>
      <protection/>
    </xf>
    <xf numFmtId="4" fontId="53" fillId="34" borderId="0" xfId="0" applyNumberFormat="1" applyFont="1" applyFill="1" applyBorder="1" applyAlignment="1" applyProtection="1">
      <alignment horizontal="right" vertical="center"/>
      <protection/>
    </xf>
    <xf numFmtId="0" fontId="53" fillId="33" borderId="0" xfId="0" applyNumberFormat="1" applyFont="1" applyFill="1" applyBorder="1" applyAlignment="1" applyProtection="1">
      <alignment horizontal="left" vertical="center"/>
      <protection/>
    </xf>
    <xf numFmtId="0" fontId="54" fillId="0" borderId="22" xfId="0" applyNumberFormat="1" applyFont="1" applyFill="1" applyBorder="1" applyAlignment="1" applyProtection="1">
      <alignment horizontal="center" vertical="center"/>
      <protection/>
    </xf>
    <xf numFmtId="0" fontId="54" fillId="0" borderId="20" xfId="0" applyNumberFormat="1" applyFont="1" applyFill="1" applyBorder="1" applyAlignment="1" applyProtection="1">
      <alignment horizontal="center" vertical="center"/>
      <protection/>
    </xf>
    <xf numFmtId="4" fontId="55" fillId="34" borderId="0" xfId="0" applyNumberFormat="1" applyFont="1" applyFill="1" applyBorder="1" applyAlignment="1" applyProtection="1">
      <alignment horizontal="right" vertical="center"/>
      <protection/>
    </xf>
    <xf numFmtId="0" fontId="54" fillId="33" borderId="0" xfId="0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4" fontId="54" fillId="0" borderId="0" xfId="0" applyNumberFormat="1" applyFont="1" applyFill="1" applyBorder="1" applyAlignment="1" applyProtection="1">
      <alignment horizontal="right" vertical="center"/>
      <protection/>
    </xf>
    <xf numFmtId="4" fontId="54" fillId="33" borderId="0" xfId="0" applyNumberFormat="1" applyFont="1" applyFill="1" applyBorder="1" applyAlignment="1" applyProtection="1">
      <alignment horizontal="right" vertical="center"/>
      <protection/>
    </xf>
    <xf numFmtId="0" fontId="55" fillId="34" borderId="0" xfId="0" applyNumberFormat="1" applyFont="1" applyFill="1" applyBorder="1" applyAlignment="1" applyProtection="1">
      <alignment horizontal="left" vertical="center"/>
      <protection/>
    </xf>
    <xf numFmtId="0" fontId="54" fillId="0" borderId="24" xfId="0" applyNumberFormat="1" applyFont="1" applyFill="1" applyBorder="1" applyAlignment="1" applyProtection="1">
      <alignment horizontal="left" vertical="center"/>
      <protection/>
    </xf>
    <xf numFmtId="0" fontId="54" fillId="0" borderId="25" xfId="0" applyNumberFormat="1" applyFont="1" applyFill="1" applyBorder="1" applyAlignment="1" applyProtection="1">
      <alignment horizontal="center" vertical="center"/>
      <protection/>
    </xf>
    <xf numFmtId="0" fontId="54" fillId="0" borderId="20" xfId="0" applyNumberFormat="1" applyFont="1" applyFill="1" applyBorder="1" applyAlignment="1" applyProtection="1">
      <alignment horizontal="left" vertical="center"/>
      <protection/>
    </xf>
    <xf numFmtId="0" fontId="53" fillId="0" borderId="26" xfId="0" applyNumberFormat="1" applyFont="1" applyFill="1" applyBorder="1" applyAlignment="1" applyProtection="1">
      <alignment horizontal="left" vertical="center"/>
      <protection/>
    </xf>
    <xf numFmtId="0" fontId="53" fillId="34" borderId="0" xfId="0" applyNumberFormat="1" applyFont="1" applyFill="1" applyBorder="1" applyAlignment="1" applyProtection="1">
      <alignment horizontal="left" vertical="center"/>
      <protection/>
    </xf>
    <xf numFmtId="0" fontId="54" fillId="0" borderId="27" xfId="0" applyNumberFormat="1" applyFont="1" applyFill="1" applyBorder="1" applyAlignment="1" applyProtection="1">
      <alignment horizontal="center" vertical="center"/>
      <protection/>
    </xf>
    <xf numFmtId="0" fontId="54" fillId="0" borderId="11" xfId="0" applyNumberFormat="1" applyFont="1" applyFill="1" applyBorder="1" applyAlignment="1" applyProtection="1">
      <alignment horizontal="center" vertical="center"/>
      <protection/>
    </xf>
    <xf numFmtId="4" fontId="54" fillId="33" borderId="0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4" fillId="35" borderId="0" xfId="0" applyNumberFormat="1" applyFont="1" applyFill="1" applyBorder="1" applyAlignment="1" applyProtection="1">
      <alignment horizontal="left" vertical="center"/>
      <protection/>
    </xf>
    <xf numFmtId="0" fontId="54" fillId="35" borderId="0" xfId="0" applyNumberFormat="1" applyFont="1" applyFill="1" applyBorder="1" applyAlignment="1" applyProtection="1">
      <alignment horizontal="left" vertical="center"/>
      <protection/>
    </xf>
    <xf numFmtId="0" fontId="53" fillId="35" borderId="0" xfId="0" applyNumberFormat="1" applyFont="1" applyFill="1" applyBorder="1" applyAlignment="1" applyProtection="1">
      <alignment horizontal="left" vertical="center"/>
      <protection/>
    </xf>
    <xf numFmtId="4" fontId="54" fillId="35" borderId="0" xfId="0" applyNumberFormat="1" applyFont="1" applyFill="1" applyBorder="1" applyAlignment="1" applyProtection="1">
      <alignment horizontal="right" vertical="center"/>
      <protection/>
    </xf>
    <xf numFmtId="0" fontId="54" fillId="35" borderId="0" xfId="0" applyNumberFormat="1" applyFont="1" applyFill="1" applyBorder="1" applyAlignment="1" applyProtection="1">
      <alignment horizontal="right" vertical="center"/>
      <protection/>
    </xf>
    <xf numFmtId="0" fontId="54" fillId="36" borderId="0" xfId="0" applyNumberFormat="1" applyFont="1" applyFill="1" applyBorder="1" applyAlignment="1" applyProtection="1">
      <alignment horizontal="left" vertical="center"/>
      <protection/>
    </xf>
    <xf numFmtId="0" fontId="53" fillId="36" borderId="0" xfId="0" applyNumberFormat="1" applyFont="1" applyFill="1" applyBorder="1" applyAlignment="1" applyProtection="1">
      <alignment horizontal="left" vertical="center"/>
      <protection/>
    </xf>
    <xf numFmtId="4" fontId="54" fillId="36" borderId="0" xfId="0" applyNumberFormat="1" applyFont="1" applyFill="1" applyBorder="1" applyAlignment="1" applyProtection="1">
      <alignment horizontal="right" vertical="center"/>
      <protection/>
    </xf>
    <xf numFmtId="0" fontId="54" fillId="36" borderId="0" xfId="0" applyNumberFormat="1" applyFont="1" applyFill="1" applyBorder="1" applyAlignment="1" applyProtection="1">
      <alignment horizontal="right" vertical="center"/>
      <protection/>
    </xf>
    <xf numFmtId="0" fontId="54" fillId="0" borderId="28" xfId="0" applyNumberFormat="1" applyFont="1" applyFill="1" applyBorder="1" applyAlignment="1" applyProtection="1">
      <alignment horizontal="left" vertical="center"/>
      <protection/>
    </xf>
    <xf numFmtId="0" fontId="54" fillId="0" borderId="29" xfId="0" applyNumberFormat="1" applyFont="1" applyFill="1" applyBorder="1" applyAlignment="1" applyProtection="1">
      <alignment horizontal="center" vertical="center"/>
      <protection/>
    </xf>
    <xf numFmtId="0" fontId="53" fillId="0" borderId="30" xfId="0" applyNumberFormat="1" applyFont="1" applyFill="1" applyBorder="1" applyAlignment="1" applyProtection="1">
      <alignment horizontal="left" vertical="center"/>
      <protection/>
    </xf>
    <xf numFmtId="0" fontId="54" fillId="0" borderId="31" xfId="0" applyNumberFormat="1" applyFont="1" applyFill="1" applyBorder="1" applyAlignment="1" applyProtection="1">
      <alignment horizontal="center" vertical="center"/>
      <protection/>
    </xf>
    <xf numFmtId="0" fontId="53" fillId="36" borderId="32" xfId="0" applyNumberFormat="1" applyFont="1" applyFill="1" applyBorder="1" applyAlignment="1" applyProtection="1">
      <alignment horizontal="left" vertical="center"/>
      <protection/>
    </xf>
    <xf numFmtId="0" fontId="54" fillId="36" borderId="33" xfId="0" applyNumberFormat="1" applyFont="1" applyFill="1" applyBorder="1" applyAlignment="1" applyProtection="1">
      <alignment horizontal="right" vertical="center"/>
      <protection/>
    </xf>
    <xf numFmtId="0" fontId="53" fillId="33" borderId="32" xfId="0" applyNumberFormat="1" applyFont="1" applyFill="1" applyBorder="1" applyAlignment="1" applyProtection="1">
      <alignment horizontal="left" vertical="center"/>
      <protection/>
    </xf>
    <xf numFmtId="0" fontId="54" fillId="33" borderId="33" xfId="0" applyNumberFormat="1" applyFont="1" applyFill="1" applyBorder="1" applyAlignment="1" applyProtection="1">
      <alignment horizontal="right" vertical="center"/>
      <protection/>
    </xf>
    <xf numFmtId="0" fontId="53" fillId="0" borderId="32" xfId="0" applyNumberFormat="1" applyFont="1" applyFill="1" applyBorder="1" applyAlignment="1" applyProtection="1">
      <alignment horizontal="left" vertical="center"/>
      <protection/>
    </xf>
    <xf numFmtId="0" fontId="53" fillId="0" borderId="33" xfId="0" applyNumberFormat="1" applyFont="1" applyFill="1" applyBorder="1" applyAlignment="1" applyProtection="1">
      <alignment horizontal="right" vertical="center"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/>
      <protection/>
    </xf>
    <xf numFmtId="0" fontId="53" fillId="35" borderId="32" xfId="0" applyNumberFormat="1" applyFont="1" applyFill="1" applyBorder="1" applyAlignment="1" applyProtection="1">
      <alignment horizontal="left" vertical="center"/>
      <protection/>
    </xf>
    <xf numFmtId="0" fontId="54" fillId="35" borderId="33" xfId="0" applyNumberFormat="1" applyFont="1" applyFill="1" applyBorder="1" applyAlignment="1" applyProtection="1">
      <alignment horizontal="right" vertical="center"/>
      <protection/>
    </xf>
    <xf numFmtId="0" fontId="53" fillId="34" borderId="32" xfId="0" applyNumberFormat="1" applyFont="1" applyFill="1" applyBorder="1" applyAlignment="1" applyProtection="1">
      <alignment horizontal="left" vertical="center"/>
      <protection/>
    </xf>
    <xf numFmtId="0" fontId="53" fillId="34" borderId="33" xfId="0" applyNumberFormat="1" applyFont="1" applyFill="1" applyBorder="1" applyAlignment="1" applyProtection="1">
      <alignment horizontal="right" vertical="center"/>
      <protection/>
    </xf>
    <xf numFmtId="0" fontId="1" fillId="34" borderId="32" xfId="0" applyNumberFormat="1" applyFont="1" applyFill="1" applyBorder="1" applyAlignment="1" applyProtection="1">
      <alignment/>
      <protection/>
    </xf>
    <xf numFmtId="0" fontId="1" fillId="34" borderId="33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/>
      <protection/>
    </xf>
    <xf numFmtId="0" fontId="2" fillId="0" borderId="35" xfId="0" applyNumberFormat="1" applyFont="1" applyFill="1" applyBorder="1" applyAlignment="1" applyProtection="1">
      <alignment/>
      <protection/>
    </xf>
    <xf numFmtId="0" fontId="55" fillId="0" borderId="35" xfId="0" applyNumberFormat="1" applyFont="1" applyFill="1" applyBorder="1" applyAlignment="1" applyProtection="1">
      <alignment horizontal="left" vertical="center"/>
      <protection/>
    </xf>
    <xf numFmtId="4" fontId="55" fillId="0" borderId="35" xfId="0" applyNumberFormat="1" applyFont="1" applyFill="1" applyBorder="1" applyAlignment="1" applyProtection="1">
      <alignment horizontal="right" vertical="center"/>
      <protection/>
    </xf>
    <xf numFmtId="0" fontId="2" fillId="0" borderId="36" xfId="0" applyNumberFormat="1" applyFont="1" applyFill="1" applyBorder="1" applyAlignment="1" applyProtection="1">
      <alignment/>
      <protection/>
    </xf>
    <xf numFmtId="0" fontId="54" fillId="5" borderId="12" xfId="0" applyNumberFormat="1" applyFont="1" applyFill="1" applyBorder="1" applyAlignment="1" applyProtection="1">
      <alignment horizontal="left" vertical="center"/>
      <protection/>
    </xf>
    <xf numFmtId="0" fontId="54" fillId="5" borderId="0" xfId="0" applyNumberFormat="1" applyFont="1" applyFill="1" applyBorder="1" applyAlignment="1" applyProtection="1">
      <alignment horizontal="left" vertical="center"/>
      <protection/>
    </xf>
    <xf numFmtId="4" fontId="54" fillId="5" borderId="0" xfId="0" applyNumberFormat="1" applyFont="1" applyFill="1" applyBorder="1" applyAlignment="1" applyProtection="1">
      <alignment horizontal="right" vertical="center"/>
      <protection/>
    </xf>
    <xf numFmtId="4" fontId="54" fillId="5" borderId="16" xfId="0" applyNumberFormat="1" applyFont="1" applyFill="1" applyBorder="1" applyAlignment="1" applyProtection="1">
      <alignment horizontal="right" vertical="center"/>
      <protection/>
    </xf>
    <xf numFmtId="4" fontId="53" fillId="7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3" fillId="35" borderId="0" xfId="0" applyNumberFormat="1" applyFont="1" applyFill="1" applyBorder="1" applyAlignment="1" applyProtection="1">
      <alignment horizontal="left" vertical="center"/>
      <protection locked="0"/>
    </xf>
    <xf numFmtId="0" fontId="53" fillId="33" borderId="0" xfId="0" applyNumberFormat="1" applyFont="1" applyFill="1" applyBorder="1" applyAlignment="1" applyProtection="1">
      <alignment horizontal="left" vertical="center"/>
      <protection locked="0"/>
    </xf>
    <xf numFmtId="0" fontId="53" fillId="36" borderId="0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NumberFormat="1" applyFont="1" applyFill="1" applyBorder="1" applyAlignment="1" applyProtection="1">
      <alignment/>
      <protection locked="0"/>
    </xf>
    <xf numFmtId="0" fontId="2" fillId="0" borderId="35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45">
      <alignment/>
      <protection/>
    </xf>
    <xf numFmtId="0" fontId="9" fillId="0" borderId="0" xfId="45" applyFont="1">
      <alignment/>
      <protection/>
    </xf>
    <xf numFmtId="14" fontId="8" fillId="0" borderId="0" xfId="45" applyNumberFormat="1">
      <alignment/>
      <protection/>
    </xf>
    <xf numFmtId="0" fontId="58" fillId="0" borderId="0" xfId="45" applyFont="1">
      <alignment/>
      <protection/>
    </xf>
    <xf numFmtId="0" fontId="4" fillId="0" borderId="0" xfId="45" applyFont="1" applyAlignment="1">
      <alignment vertical="center"/>
      <protection/>
    </xf>
    <xf numFmtId="0" fontId="57" fillId="0" borderId="0" xfId="46" applyNumberFormat="1" applyFont="1" applyFill="1" applyBorder="1" applyAlignment="1" applyProtection="1">
      <alignment horizontal="left" vertical="center"/>
      <protection/>
    </xf>
    <xf numFmtId="0" fontId="8" fillId="0" borderId="0" xfId="45" applyAlignment="1">
      <alignment vertical="top" wrapText="1"/>
      <protection/>
    </xf>
    <xf numFmtId="0" fontId="8" fillId="0" borderId="0" xfId="45" applyAlignment="1">
      <alignment wrapText="1"/>
      <protection/>
    </xf>
    <xf numFmtId="0" fontId="4" fillId="0" borderId="37" xfId="45" applyFont="1" applyBorder="1" applyAlignment="1">
      <alignment horizontal="left" vertical="center" wrapText="1"/>
      <protection/>
    </xf>
    <xf numFmtId="0" fontId="4" fillId="0" borderId="38" xfId="45" applyFont="1" applyBorder="1" applyAlignment="1">
      <alignment horizontal="left" vertical="center" wrapText="1"/>
      <protection/>
    </xf>
    <xf numFmtId="0" fontId="4" fillId="0" borderId="39" xfId="45" applyFont="1" applyBorder="1" applyAlignment="1">
      <alignment horizontal="left" vertical="center" wrapText="1"/>
      <protection/>
    </xf>
    <xf numFmtId="0" fontId="4" fillId="0" borderId="40" xfId="45" applyFont="1" applyBorder="1" applyAlignment="1">
      <alignment horizontal="left" vertical="center" wrapText="1"/>
      <protection/>
    </xf>
    <xf numFmtId="0" fontId="4" fillId="0" borderId="41" xfId="45" applyFont="1" applyBorder="1" applyAlignment="1">
      <alignment horizontal="left" vertical="center" wrapText="1"/>
      <protection/>
    </xf>
    <xf numFmtId="0" fontId="4" fillId="0" borderId="42" xfId="45" applyFont="1" applyBorder="1" applyAlignment="1">
      <alignment horizontal="left" vertical="center" wrapText="1"/>
      <protection/>
    </xf>
    <xf numFmtId="49" fontId="4" fillId="0" borderId="41" xfId="45" applyNumberFormat="1" applyFont="1" applyBorder="1" applyAlignment="1">
      <alignment horizontal="left" vertical="center"/>
      <protection/>
    </xf>
    <xf numFmtId="49" fontId="4" fillId="0" borderId="42" xfId="45" applyNumberFormat="1" applyFont="1" applyBorder="1" applyAlignment="1">
      <alignment horizontal="left" vertical="center"/>
      <protection/>
    </xf>
    <xf numFmtId="14" fontId="4" fillId="7" borderId="43" xfId="45" applyNumberFormat="1" applyFont="1" applyFill="1" applyBorder="1" applyAlignment="1">
      <alignment horizontal="left" vertical="center" wrapText="1"/>
      <protection/>
    </xf>
    <xf numFmtId="0" fontId="4" fillId="7" borderId="44" xfId="45" applyFont="1" applyFill="1" applyBorder="1" applyAlignment="1">
      <alignment horizontal="left" vertical="center" wrapText="1"/>
      <protection/>
    </xf>
    <xf numFmtId="0" fontId="4" fillId="0" borderId="45" xfId="45" applyFont="1" applyBorder="1" applyAlignment="1">
      <alignment horizontal="left" vertical="center" wrapText="1"/>
      <protection/>
    </xf>
    <xf numFmtId="0" fontId="4" fillId="0" borderId="46" xfId="45" applyFont="1" applyBorder="1" applyAlignment="1">
      <alignment horizontal="left" vertical="center" wrapText="1"/>
      <protection/>
    </xf>
    <xf numFmtId="0" fontId="4" fillId="0" borderId="0" xfId="45" applyFont="1" applyAlignment="1">
      <alignment horizontal="left" vertical="center" wrapText="1"/>
      <protection/>
    </xf>
    <xf numFmtId="49" fontId="4" fillId="0" borderId="0" xfId="45" applyNumberFormat="1" applyFont="1" applyAlignment="1">
      <alignment horizontal="left" vertical="center"/>
      <protection/>
    </xf>
    <xf numFmtId="49" fontId="4" fillId="0" borderId="47" xfId="45" applyNumberFormat="1" applyFont="1" applyBorder="1" applyAlignment="1">
      <alignment horizontal="left" vertical="center"/>
      <protection/>
    </xf>
    <xf numFmtId="0" fontId="4" fillId="7" borderId="0" xfId="45" applyFont="1" applyFill="1" applyAlignment="1" applyProtection="1">
      <alignment horizontal="left" vertical="center" wrapText="1"/>
      <protection locked="0"/>
    </xf>
    <xf numFmtId="49" fontId="4" fillId="0" borderId="47" xfId="45" applyNumberFormat="1" applyFont="1" applyBorder="1" applyAlignment="1">
      <alignment horizontal="left" vertical="center" wrapText="1"/>
      <protection/>
    </xf>
    <xf numFmtId="49" fontId="10" fillId="0" borderId="48" xfId="45" applyNumberFormat="1" applyFont="1" applyBorder="1" applyAlignment="1">
      <alignment horizontal="center" vertical="center" wrapText="1"/>
      <protection/>
    </xf>
    <xf numFmtId="49" fontId="10" fillId="0" borderId="49" xfId="45" applyNumberFormat="1" applyFont="1" applyBorder="1" applyAlignment="1">
      <alignment horizontal="center" vertical="center" wrapText="1"/>
      <protection/>
    </xf>
    <xf numFmtId="49" fontId="10" fillId="0" borderId="50" xfId="45" applyNumberFormat="1" applyFont="1" applyBorder="1" applyAlignment="1">
      <alignment horizontal="center" vertical="center" wrapText="1"/>
      <protection/>
    </xf>
    <xf numFmtId="0" fontId="4" fillId="0" borderId="51" xfId="45" applyFont="1" applyBorder="1" applyAlignment="1">
      <alignment horizontal="left" vertical="center" wrapText="1"/>
      <protection/>
    </xf>
    <xf numFmtId="0" fontId="4" fillId="0" borderId="52" xfId="45" applyFont="1" applyBorder="1" applyAlignment="1">
      <alignment horizontal="left" vertical="center" wrapText="1"/>
      <protection/>
    </xf>
    <xf numFmtId="0" fontId="3" fillId="0" borderId="53" xfId="45" applyFont="1" applyBorder="1" applyAlignment="1">
      <alignment horizontal="left" vertical="center" wrapText="1"/>
      <protection/>
    </xf>
    <xf numFmtId="0" fontId="4" fillId="0" borderId="53" xfId="45" applyFont="1" applyBorder="1" applyAlignment="1">
      <alignment horizontal="left" vertical="center" wrapText="1"/>
      <protection/>
    </xf>
    <xf numFmtId="49" fontId="4" fillId="0" borderId="54" xfId="45" applyNumberFormat="1" applyFont="1" applyBorder="1" applyAlignment="1">
      <alignment horizontal="left" vertical="center"/>
      <protection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55" xfId="0" applyNumberFormat="1" applyFont="1" applyFill="1" applyBorder="1" applyAlignment="1" applyProtection="1">
      <alignment horizontal="left" vertical="center" wrapText="1"/>
      <protection/>
    </xf>
    <xf numFmtId="0" fontId="53" fillId="0" borderId="56" xfId="0" applyNumberFormat="1" applyFont="1" applyFill="1" applyBorder="1" applyAlignment="1" applyProtection="1">
      <alignment horizontal="left" vertical="center"/>
      <protection/>
    </xf>
    <xf numFmtId="0" fontId="53" fillId="0" borderId="12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12" xfId="0" applyNumberFormat="1" applyFont="1" applyFill="1" applyBorder="1" applyAlignment="1" applyProtection="1">
      <alignment horizontal="left" vertical="center" wrapText="1"/>
      <protection/>
    </xf>
    <xf numFmtId="0" fontId="53" fillId="0" borderId="10" xfId="0" applyNumberFormat="1" applyFont="1" applyFill="1" applyBorder="1" applyAlignment="1" applyProtection="1">
      <alignment horizontal="left" vertical="center"/>
      <protection/>
    </xf>
    <xf numFmtId="0" fontId="53" fillId="0" borderId="56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56" xfId="0" applyNumberFormat="1" applyFont="1" applyFill="1" applyBorder="1" applyAlignment="1" applyProtection="1">
      <alignment horizontal="left" vertical="center" wrapText="1"/>
      <protection/>
    </xf>
    <xf numFmtId="0" fontId="54" fillId="0" borderId="56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57" xfId="0" applyNumberFormat="1" applyFont="1" applyFill="1" applyBorder="1" applyAlignment="1" applyProtection="1">
      <alignment horizontal="left" vertical="center"/>
      <protection/>
    </xf>
    <xf numFmtId="0" fontId="53" fillId="0" borderId="16" xfId="0" applyNumberFormat="1" applyFont="1" applyFill="1" applyBorder="1" applyAlignment="1" applyProtection="1">
      <alignment horizontal="left" vertical="center"/>
      <protection/>
    </xf>
    <xf numFmtId="0" fontId="53" fillId="7" borderId="16" xfId="0" applyNumberFormat="1" applyFont="1" applyFill="1" applyBorder="1" applyAlignment="1" applyProtection="1">
      <alignment horizontal="left" vertical="center"/>
      <protection locked="0"/>
    </xf>
    <xf numFmtId="0" fontId="53" fillId="0" borderId="16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center"/>
      <protection/>
    </xf>
    <xf numFmtId="0" fontId="53" fillId="7" borderId="0" xfId="0" applyNumberFormat="1" applyFont="1" applyFill="1" applyBorder="1" applyAlignment="1" applyProtection="1">
      <alignment horizontal="left" vertical="center" wrapText="1"/>
      <protection locked="0"/>
    </xf>
    <xf numFmtId="0" fontId="53" fillId="7" borderId="0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NumberFormat="1" applyFont="1" applyFill="1" applyBorder="1" applyAlignment="1" applyProtection="1">
      <alignment horizontal="left" vertical="center"/>
      <protection/>
    </xf>
    <xf numFmtId="0" fontId="56" fillId="33" borderId="58" xfId="0" applyNumberFormat="1" applyFont="1" applyFill="1" applyBorder="1" applyAlignment="1" applyProtection="1">
      <alignment horizontal="left" vertical="center"/>
      <protection/>
    </xf>
    <xf numFmtId="0" fontId="56" fillId="33" borderId="59" xfId="0" applyNumberFormat="1" applyFont="1" applyFill="1" applyBorder="1" applyAlignment="1" applyProtection="1">
      <alignment horizontal="left" vertical="center"/>
      <protection/>
    </xf>
    <xf numFmtId="0" fontId="56" fillId="33" borderId="26" xfId="0" applyNumberFormat="1" applyFont="1" applyFill="1" applyBorder="1" applyAlignment="1" applyProtection="1">
      <alignment horizontal="left" vertical="center"/>
      <protection/>
    </xf>
    <xf numFmtId="0" fontId="56" fillId="33" borderId="10" xfId="0" applyNumberFormat="1" applyFont="1" applyFill="1" applyBorder="1" applyAlignment="1" applyProtection="1">
      <alignment horizontal="left" vertical="center"/>
      <protection/>
    </xf>
    <xf numFmtId="0" fontId="61" fillId="0" borderId="60" xfId="0" applyNumberFormat="1" applyFont="1" applyFill="1" applyBorder="1" applyAlignment="1" applyProtection="1">
      <alignment horizontal="left" vertical="center"/>
      <protection/>
    </xf>
    <xf numFmtId="0" fontId="61" fillId="0" borderId="17" xfId="0" applyNumberFormat="1" applyFont="1" applyFill="1" applyBorder="1" applyAlignment="1" applyProtection="1">
      <alignment horizontal="left" vertical="center"/>
      <protection/>
    </xf>
    <xf numFmtId="0" fontId="61" fillId="0" borderId="21" xfId="0" applyNumberFormat="1" applyFont="1" applyFill="1" applyBorder="1" applyAlignment="1" applyProtection="1">
      <alignment horizontal="left" vertical="center"/>
      <protection/>
    </xf>
    <xf numFmtId="0" fontId="61" fillId="0" borderId="15" xfId="0" applyNumberFormat="1" applyFont="1" applyFill="1" applyBorder="1" applyAlignment="1" applyProtection="1">
      <alignment horizontal="left" vertical="center"/>
      <protection/>
    </xf>
    <xf numFmtId="0" fontId="61" fillId="0" borderId="61" xfId="0" applyNumberFormat="1" applyFont="1" applyFill="1" applyBorder="1" applyAlignment="1" applyProtection="1">
      <alignment horizontal="left" vertical="center"/>
      <protection/>
    </xf>
    <xf numFmtId="0" fontId="61" fillId="0" borderId="62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wrapText="1"/>
    </xf>
    <xf numFmtId="0" fontId="61" fillId="0" borderId="63" xfId="0" applyNumberFormat="1" applyFont="1" applyFill="1" applyBorder="1" applyAlignment="1" applyProtection="1">
      <alignment horizontal="left" vertical="center"/>
      <protection/>
    </xf>
    <xf numFmtId="0" fontId="61" fillId="0" borderId="64" xfId="0" applyNumberFormat="1" applyFont="1" applyFill="1" applyBorder="1" applyAlignment="1" applyProtection="1">
      <alignment horizontal="left" vertical="center"/>
      <protection/>
    </xf>
    <xf numFmtId="0" fontId="59" fillId="0" borderId="65" xfId="0" applyNumberFormat="1" applyFont="1" applyFill="1" applyBorder="1" applyAlignment="1" applyProtection="1">
      <alignment horizontal="center" vertical="center"/>
      <protection/>
    </xf>
    <xf numFmtId="0" fontId="59" fillId="0" borderId="66" xfId="0" applyNumberFormat="1" applyFont="1" applyFill="1" applyBorder="1" applyAlignment="1" applyProtection="1">
      <alignment horizontal="center" vertical="center"/>
      <protection/>
    </xf>
    <xf numFmtId="0" fontId="59" fillId="0" borderId="67" xfId="0" applyNumberFormat="1" applyFont="1" applyFill="1" applyBorder="1" applyAlignment="1" applyProtection="1">
      <alignment horizontal="center" vertical="center"/>
      <protection/>
    </xf>
    <xf numFmtId="0" fontId="53" fillId="0" borderId="68" xfId="0" applyNumberFormat="1" applyFont="1" applyFill="1" applyBorder="1" applyAlignment="1" applyProtection="1">
      <alignment horizontal="left" vertical="center" wrapText="1"/>
      <protection/>
    </xf>
    <xf numFmtId="0" fontId="53" fillId="0" borderId="32" xfId="0" applyNumberFormat="1" applyFont="1" applyFill="1" applyBorder="1" applyAlignment="1" applyProtection="1">
      <alignment horizontal="left" vertical="center"/>
      <protection/>
    </xf>
    <xf numFmtId="0" fontId="53" fillId="0" borderId="32" xfId="0" applyNumberFormat="1" applyFont="1" applyFill="1" applyBorder="1" applyAlignment="1" applyProtection="1">
      <alignment horizontal="left" vertical="center" wrapText="1"/>
      <protection/>
    </xf>
    <xf numFmtId="0" fontId="53" fillId="0" borderId="69" xfId="0" applyNumberFormat="1" applyFont="1" applyFill="1" applyBorder="1" applyAlignment="1" applyProtection="1">
      <alignment horizontal="left" vertical="center"/>
      <protection/>
    </xf>
    <xf numFmtId="0" fontId="53" fillId="0" borderId="33" xfId="0" applyNumberFormat="1" applyFont="1" applyFill="1" applyBorder="1" applyAlignment="1" applyProtection="1">
      <alignment horizontal="left" vertical="center"/>
      <protection/>
    </xf>
    <xf numFmtId="0" fontId="53" fillId="7" borderId="33" xfId="0" applyNumberFormat="1" applyFont="1" applyFill="1" applyBorder="1" applyAlignment="1" applyProtection="1">
      <alignment horizontal="left" vertical="center"/>
      <protection locked="0"/>
    </xf>
    <xf numFmtId="0" fontId="54" fillId="0" borderId="15" xfId="0" applyNumberFormat="1" applyFont="1" applyFill="1" applyBorder="1" applyAlignment="1" applyProtection="1">
      <alignment horizontal="left" vertical="center"/>
      <protection/>
    </xf>
    <xf numFmtId="0" fontId="54" fillId="0" borderId="11" xfId="0" applyNumberFormat="1" applyFont="1" applyFill="1" applyBorder="1" applyAlignment="1" applyProtection="1">
      <alignment horizontal="left" vertical="center"/>
      <protection/>
    </xf>
    <xf numFmtId="0" fontId="54" fillId="0" borderId="17" xfId="0" applyNumberFormat="1" applyFont="1" applyFill="1" applyBorder="1" applyAlignment="1" applyProtection="1">
      <alignment horizontal="left" vertical="center"/>
      <protection/>
    </xf>
    <xf numFmtId="0" fontId="54" fillId="0" borderId="20" xfId="0" applyNumberFormat="1" applyFont="1" applyFill="1" applyBorder="1" applyAlignment="1" applyProtection="1">
      <alignment horizontal="left" vertical="center"/>
      <protection/>
    </xf>
    <xf numFmtId="0" fontId="54" fillId="0" borderId="70" xfId="0" applyNumberFormat="1" applyFont="1" applyFill="1" applyBorder="1" applyAlignment="1" applyProtection="1">
      <alignment horizontal="center" vertical="center"/>
      <protection/>
    </xf>
    <xf numFmtId="0" fontId="54" fillId="0" borderId="71" xfId="0" applyNumberFormat="1" applyFont="1" applyFill="1" applyBorder="1" applyAlignment="1" applyProtection="1">
      <alignment horizontal="center" vertical="center"/>
      <protection/>
    </xf>
    <xf numFmtId="0" fontId="54" fillId="0" borderId="25" xfId="0" applyNumberFormat="1" applyFont="1" applyFill="1" applyBorder="1" applyAlignment="1" applyProtection="1">
      <alignment horizontal="center" vertical="center"/>
      <protection/>
    </xf>
    <xf numFmtId="0" fontId="54" fillId="36" borderId="0" xfId="0" applyNumberFormat="1" applyFont="1" applyFill="1" applyBorder="1" applyAlignment="1" applyProtection="1">
      <alignment horizontal="left" vertical="center"/>
      <protection/>
    </xf>
    <xf numFmtId="0" fontId="54" fillId="35" borderId="0" xfId="0" applyNumberFormat="1" applyFont="1" applyFill="1" applyBorder="1" applyAlignment="1" applyProtection="1">
      <alignment horizontal="left" vertical="center"/>
      <protection/>
    </xf>
    <xf numFmtId="0" fontId="53" fillId="34" borderId="0" xfId="0" applyNumberFormat="1" applyFont="1" applyFill="1" applyBorder="1" applyAlignment="1" applyProtection="1">
      <alignment horizontal="left" vertical="center"/>
      <protection/>
    </xf>
    <xf numFmtId="0" fontId="54" fillId="33" borderId="0" xfId="0" applyNumberFormat="1" applyFont="1" applyFill="1" applyBorder="1" applyAlignment="1" applyProtection="1">
      <alignment horizontal="left" vertical="center"/>
      <protection/>
    </xf>
    <xf numFmtId="0" fontId="53" fillId="0" borderId="15" xfId="0" applyNumberFormat="1" applyFont="1" applyFill="1" applyBorder="1" applyAlignment="1" applyProtection="1">
      <alignment horizontal="left" vertical="center"/>
      <protection/>
    </xf>
    <xf numFmtId="0" fontId="54" fillId="5" borderId="0" xfId="0" applyNumberFormat="1" applyFont="1" applyFill="1" applyBorder="1" applyAlignment="1" applyProtection="1">
      <alignment horizontal="left" vertical="center"/>
      <protection/>
    </xf>
    <xf numFmtId="0" fontId="53" fillId="0" borderId="57" xfId="0" applyNumberFormat="1" applyFont="1" applyFill="1" applyBorder="1" applyAlignment="1" applyProtection="1">
      <alignment horizontal="left" vertical="center" wrapText="1"/>
      <protection/>
    </xf>
    <xf numFmtId="0" fontId="53" fillId="7" borderId="16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72" xfId="0" applyNumberFormat="1" applyFont="1" applyFill="1" applyBorder="1" applyAlignment="1" applyProtection="1">
      <alignment horizontal="left" vertical="center"/>
      <protection/>
    </xf>
    <xf numFmtId="4" fontId="61" fillId="0" borderId="72" xfId="0" applyNumberFormat="1" applyFont="1" applyFill="1" applyBorder="1" applyAlignment="1" applyProtection="1">
      <alignment horizontal="right" vertical="center"/>
      <protection/>
    </xf>
    <xf numFmtId="4" fontId="56" fillId="0" borderId="72" xfId="0" applyNumberFormat="1" applyFont="1" applyFill="1" applyBorder="1" applyAlignment="1" applyProtection="1">
      <alignment horizontal="right" vertical="center"/>
      <protection/>
    </xf>
    <xf numFmtId="0" fontId="56" fillId="0" borderId="72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4" fontId="61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73" xfId="0" applyNumberFormat="1" applyFont="1" applyFill="1" applyBorder="1" applyAlignment="1" applyProtection="1">
      <alignment horizontal="center" vertical="center" wrapText="1"/>
      <protection/>
    </xf>
    <xf numFmtId="0" fontId="59" fillId="0" borderId="74" xfId="0" applyNumberFormat="1" applyFont="1" applyFill="1" applyBorder="1" applyAlignment="1" applyProtection="1">
      <alignment horizontal="center" vertical="center"/>
      <protection/>
    </xf>
    <xf numFmtId="0" fontId="59" fillId="0" borderId="75" xfId="0" applyNumberFormat="1" applyFont="1" applyFill="1" applyBorder="1" applyAlignment="1" applyProtection="1">
      <alignment horizontal="center" vertical="center"/>
      <protection/>
    </xf>
    <xf numFmtId="0" fontId="53" fillId="0" borderId="76" xfId="0" applyNumberFormat="1" applyFont="1" applyFill="1" applyBorder="1" applyAlignment="1" applyProtection="1">
      <alignment horizontal="left" vertical="center" wrapText="1"/>
      <protection/>
    </xf>
    <xf numFmtId="0" fontId="53" fillId="0" borderId="77" xfId="0" applyNumberFormat="1" applyFont="1" applyFill="1" applyBorder="1" applyAlignment="1" applyProtection="1">
      <alignment horizontal="left" vertical="center"/>
      <protection/>
    </xf>
    <xf numFmtId="0" fontId="53" fillId="0" borderId="45" xfId="0" applyNumberFormat="1" applyFont="1" applyFill="1" applyBorder="1" applyAlignment="1" applyProtection="1">
      <alignment horizontal="left" vertical="center"/>
      <protection/>
    </xf>
    <xf numFmtId="0" fontId="53" fillId="0" borderId="47" xfId="0" applyNumberFormat="1" applyFont="1" applyFill="1" applyBorder="1" applyAlignment="1" applyProtection="1">
      <alignment horizontal="left" vertical="center"/>
      <protection/>
    </xf>
    <xf numFmtId="0" fontId="53" fillId="0" borderId="45" xfId="0" applyNumberFormat="1" applyFont="1" applyFill="1" applyBorder="1" applyAlignment="1" applyProtection="1">
      <alignment horizontal="left" vertical="center" wrapText="1"/>
      <protection/>
    </xf>
    <xf numFmtId="0" fontId="53" fillId="7" borderId="47" xfId="0" applyNumberFormat="1" applyFont="1" applyFill="1" applyBorder="1" applyAlignment="1" applyProtection="1">
      <alignment horizontal="left" vertical="center"/>
      <protection locked="0"/>
    </xf>
    <xf numFmtId="1" fontId="53" fillId="0" borderId="47" xfId="0" applyNumberFormat="1" applyFont="1" applyFill="1" applyBorder="1" applyAlignment="1" applyProtection="1">
      <alignment horizontal="left" vertical="center"/>
      <protection/>
    </xf>
    <xf numFmtId="0" fontId="53" fillId="0" borderId="78" xfId="0" applyNumberFormat="1" applyFont="1" applyFill="1" applyBorder="1" applyAlignment="1" applyProtection="1">
      <alignment horizontal="left" vertical="center"/>
      <protection/>
    </xf>
    <xf numFmtId="0" fontId="60" fillId="0" borderId="45" xfId="0" applyNumberFormat="1" applyFont="1" applyFill="1" applyBorder="1" applyAlignment="1" applyProtection="1">
      <alignment horizontal="center" vertical="center"/>
      <protection/>
    </xf>
    <xf numFmtId="0" fontId="60" fillId="0" borderId="47" xfId="0" applyNumberFormat="1" applyFont="1" applyFill="1" applyBorder="1" applyAlignment="1" applyProtection="1">
      <alignment horizontal="center" vertical="center"/>
      <protection/>
    </xf>
    <xf numFmtId="0" fontId="56" fillId="0" borderId="79" xfId="0" applyNumberFormat="1" applyFont="1" applyFill="1" applyBorder="1" applyAlignment="1" applyProtection="1">
      <alignment horizontal="left" vertical="center"/>
      <protection/>
    </xf>
    <xf numFmtId="0" fontId="56" fillId="0" borderId="79" xfId="0" applyNumberFormat="1" applyFont="1" applyFill="1" applyBorder="1" applyAlignment="1" applyProtection="1">
      <alignment horizontal="center" vertical="center"/>
      <protection/>
    </xf>
    <xf numFmtId="0" fontId="56" fillId="0" borderId="39" xfId="0" applyNumberFormat="1" applyFont="1" applyFill="1" applyBorder="1" applyAlignment="1" applyProtection="1">
      <alignment horizontal="left" vertical="center"/>
      <protection/>
    </xf>
    <xf numFmtId="0" fontId="56" fillId="0" borderId="80" xfId="0" applyNumberFormat="1" applyFont="1" applyFill="1" applyBorder="1" applyAlignment="1" applyProtection="1">
      <alignment horizontal="left" vertical="center"/>
      <protection/>
    </xf>
    <xf numFmtId="4" fontId="61" fillId="0" borderId="80" xfId="0" applyNumberFormat="1" applyFont="1" applyFill="1" applyBorder="1" applyAlignment="1" applyProtection="1">
      <alignment horizontal="right" vertical="center"/>
      <protection/>
    </xf>
    <xf numFmtId="0" fontId="56" fillId="0" borderId="42" xfId="0" applyNumberFormat="1" applyFont="1" applyFill="1" applyBorder="1" applyAlignment="1" applyProtection="1">
      <alignment horizontal="left" vertical="center"/>
      <protection/>
    </xf>
    <xf numFmtId="4" fontId="61" fillId="0" borderId="44" xfId="0" applyNumberFormat="1" applyFont="1" applyFill="1" applyBorder="1" applyAlignment="1" applyProtection="1">
      <alignment horizontal="right" vertical="center"/>
      <protection/>
    </xf>
    <xf numFmtId="0" fontId="62" fillId="0" borderId="72" xfId="0" applyNumberFormat="1" applyFont="1" applyFill="1" applyBorder="1" applyAlignment="1" applyProtection="1">
      <alignment horizontal="left" vertical="center"/>
      <protection/>
    </xf>
    <xf numFmtId="0" fontId="63" fillId="0" borderId="72" xfId="0" applyNumberFormat="1" applyFont="1" applyFill="1" applyBorder="1" applyAlignment="1" applyProtection="1">
      <alignment horizontal="center" vertical="center"/>
      <protection/>
    </xf>
    <xf numFmtId="0" fontId="61" fillId="0" borderId="72" xfId="0" applyNumberFormat="1" applyFont="1" applyFill="1" applyBorder="1" applyAlignment="1" applyProtection="1">
      <alignment horizontal="left" vertical="center"/>
      <protection/>
    </xf>
    <xf numFmtId="0" fontId="61" fillId="0" borderId="72" xfId="0" applyNumberFormat="1" applyFont="1" applyFill="1" applyBorder="1" applyAlignment="1" applyProtection="1">
      <alignment horizontal="right" vertical="center"/>
      <protection/>
    </xf>
    <xf numFmtId="0" fontId="63" fillId="33" borderId="79" xfId="0" applyNumberFormat="1" applyFont="1" applyFill="1" applyBorder="1" applyAlignment="1" applyProtection="1">
      <alignment horizontal="center" vertical="center"/>
      <protection/>
    </xf>
    <xf numFmtId="0" fontId="63" fillId="0" borderId="81" xfId="0" applyNumberFormat="1" applyFont="1" applyFill="1" applyBorder="1" applyAlignment="1" applyProtection="1">
      <alignment horizontal="center" vertical="center"/>
      <protection/>
    </xf>
    <xf numFmtId="4" fontId="61" fillId="0" borderId="81" xfId="0" applyNumberFormat="1" applyFont="1" applyFill="1" applyBorder="1" applyAlignment="1" applyProtection="1">
      <alignment horizontal="right" vertical="center"/>
      <protection/>
    </xf>
    <xf numFmtId="0" fontId="61" fillId="0" borderId="81" xfId="0" applyNumberFormat="1" applyFont="1" applyFill="1" applyBorder="1" applyAlignment="1" applyProtection="1">
      <alignment horizontal="right" vertical="center"/>
      <protection/>
    </xf>
    <xf numFmtId="0" fontId="53" fillId="7" borderId="47" xfId="0" applyNumberFormat="1" applyFont="1" applyFill="1" applyBorder="1" applyAlignment="1" applyProtection="1">
      <alignment horizontal="left" vertical="center" wrapText="1"/>
      <protection locked="0"/>
    </xf>
    <xf numFmtId="0" fontId="53" fillId="7" borderId="82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J29"/>
  <sheetViews>
    <sheetView tabSelected="1" zoomScalePageLayoutView="0" workbookViewId="0" topLeftCell="A1">
      <selection activeCell="F6" sqref="F6:G7"/>
    </sheetView>
  </sheetViews>
  <sheetFormatPr defaultColWidth="13.33203125" defaultRowHeight="15"/>
  <cols>
    <col min="1" max="1" width="13.33203125" style="93" customWidth="1"/>
    <col min="2" max="2" width="1.66796875" style="93" customWidth="1"/>
    <col min="3" max="3" width="26.16015625" style="93" customWidth="1"/>
    <col min="4" max="4" width="14.5" style="93" customWidth="1"/>
    <col min="5" max="5" width="12.16015625" style="93" customWidth="1"/>
    <col min="6" max="6" width="26.16015625" style="93" customWidth="1"/>
    <col min="7" max="7" width="6.66015625" style="93" customWidth="1"/>
    <col min="8" max="8" width="8.66015625" style="93" customWidth="1"/>
    <col min="9" max="9" width="16" style="93" customWidth="1"/>
    <col min="10" max="16384" width="13.33203125" style="93" customWidth="1"/>
  </cols>
  <sheetData>
    <row r="1" spans="1:9" ht="62.25" customHeight="1">
      <c r="A1" s="118" t="s">
        <v>259</v>
      </c>
      <c r="B1" s="119"/>
      <c r="C1" s="119"/>
      <c r="D1" s="119"/>
      <c r="E1" s="119"/>
      <c r="F1" s="119"/>
      <c r="G1" s="119"/>
      <c r="H1" s="119"/>
      <c r="I1" s="120"/>
    </row>
    <row r="2" spans="1:10" ht="14.25" customHeight="1">
      <c r="A2" s="121" t="s">
        <v>18</v>
      </c>
      <c r="B2" s="122"/>
      <c r="C2" s="123" t="s">
        <v>261</v>
      </c>
      <c r="D2" s="123"/>
      <c r="E2" s="124" t="s">
        <v>169</v>
      </c>
      <c r="F2" s="124" t="s">
        <v>230</v>
      </c>
      <c r="G2" s="124"/>
      <c r="H2" s="124" t="s">
        <v>256</v>
      </c>
      <c r="I2" s="125" t="s">
        <v>258</v>
      </c>
      <c r="J2" s="97"/>
    </row>
    <row r="3" spans="1:10" ht="39.75" customHeight="1">
      <c r="A3" s="121"/>
      <c r="B3" s="122"/>
      <c r="C3" s="123"/>
      <c r="D3" s="123"/>
      <c r="E3" s="124"/>
      <c r="F3" s="124"/>
      <c r="G3" s="124"/>
      <c r="H3" s="124"/>
      <c r="I3" s="125"/>
      <c r="J3" s="97"/>
    </row>
    <row r="4" spans="1:10" ht="11.25" customHeight="1">
      <c r="A4" s="111" t="s">
        <v>111</v>
      </c>
      <c r="B4" s="112"/>
      <c r="C4" s="113" t="s">
        <v>262</v>
      </c>
      <c r="D4" s="113"/>
      <c r="E4" s="113" t="s">
        <v>139</v>
      </c>
      <c r="F4" s="113" t="s">
        <v>257</v>
      </c>
      <c r="G4" s="113"/>
      <c r="H4" s="113" t="s">
        <v>256</v>
      </c>
      <c r="I4" s="117" t="s">
        <v>62</v>
      </c>
      <c r="J4" s="97"/>
    </row>
    <row r="5" spans="1:10" ht="50.25" customHeight="1">
      <c r="A5" s="111"/>
      <c r="B5" s="112"/>
      <c r="C5" s="113"/>
      <c r="D5" s="113"/>
      <c r="E5" s="113"/>
      <c r="F5" s="113"/>
      <c r="G5" s="113"/>
      <c r="H5" s="113"/>
      <c r="I5" s="117"/>
      <c r="J5" s="97"/>
    </row>
    <row r="6" spans="1:10" ht="25.5" customHeight="1">
      <c r="A6" s="111" t="s">
        <v>24</v>
      </c>
      <c r="B6" s="112"/>
      <c r="C6" s="113" t="s">
        <v>9</v>
      </c>
      <c r="D6" s="113"/>
      <c r="E6" s="113" t="s">
        <v>177</v>
      </c>
      <c r="F6" s="116"/>
      <c r="G6" s="116"/>
      <c r="H6" s="113" t="s">
        <v>256</v>
      </c>
      <c r="I6" s="115"/>
      <c r="J6" s="97"/>
    </row>
    <row r="7" spans="1:10" ht="14.25" customHeight="1">
      <c r="A7" s="111"/>
      <c r="B7" s="112"/>
      <c r="C7" s="113"/>
      <c r="D7" s="113"/>
      <c r="E7" s="113"/>
      <c r="F7" s="116"/>
      <c r="G7" s="116"/>
      <c r="H7" s="113"/>
      <c r="I7" s="115"/>
      <c r="J7" s="97"/>
    </row>
    <row r="8" spans="1:10" ht="14.25" customHeight="1">
      <c r="A8" s="111" t="s">
        <v>179</v>
      </c>
      <c r="B8" s="112"/>
      <c r="C8" s="113" t="s">
        <v>187</v>
      </c>
      <c r="D8" s="113"/>
      <c r="E8" s="113" t="s">
        <v>65</v>
      </c>
      <c r="F8" s="113" t="s">
        <v>187</v>
      </c>
      <c r="G8" s="113"/>
      <c r="H8" s="114" t="s">
        <v>204</v>
      </c>
      <c r="I8" s="115" t="s">
        <v>128</v>
      </c>
      <c r="J8" s="97"/>
    </row>
    <row r="9" spans="1:10" ht="12.75">
      <c r="A9" s="111"/>
      <c r="B9" s="112"/>
      <c r="C9" s="113"/>
      <c r="D9" s="113"/>
      <c r="E9" s="113"/>
      <c r="F9" s="113"/>
      <c r="G9" s="113"/>
      <c r="H9" s="114"/>
      <c r="I9" s="115"/>
      <c r="J9" s="97"/>
    </row>
    <row r="10" spans="1:10" ht="14.25" customHeight="1">
      <c r="A10" s="101" t="s">
        <v>98</v>
      </c>
      <c r="B10" s="102"/>
      <c r="C10" s="105">
        <v>8013119</v>
      </c>
      <c r="D10" s="105"/>
      <c r="E10" s="105" t="s">
        <v>130</v>
      </c>
      <c r="F10" s="105"/>
      <c r="G10" s="105"/>
      <c r="H10" s="107" t="s">
        <v>197</v>
      </c>
      <c r="I10" s="109"/>
      <c r="J10" s="97"/>
    </row>
    <row r="11" spans="1:10" ht="13.5" thickBot="1">
      <c r="A11" s="103"/>
      <c r="B11" s="104"/>
      <c r="C11" s="106"/>
      <c r="D11" s="106"/>
      <c r="E11" s="106"/>
      <c r="F11" s="106"/>
      <c r="G11" s="106"/>
      <c r="H11" s="108"/>
      <c r="I11" s="110"/>
      <c r="J11" s="97"/>
    </row>
    <row r="12" spans="1:9" ht="23.25" customHeight="1">
      <c r="A12" s="98" t="s">
        <v>23</v>
      </c>
      <c r="B12" s="97"/>
      <c r="C12" s="97"/>
      <c r="D12" s="97"/>
      <c r="E12" s="97"/>
      <c r="F12" s="97"/>
      <c r="G12" s="97"/>
      <c r="H12" s="97"/>
      <c r="I12" s="97"/>
    </row>
    <row r="13" spans="1:9" ht="17.25" customHeight="1">
      <c r="A13" s="99" t="s">
        <v>255</v>
      </c>
      <c r="B13" s="99"/>
      <c r="C13" s="99"/>
      <c r="D13" s="99"/>
      <c r="E13" s="99"/>
      <c r="F13" s="99"/>
      <c r="G13" s="99"/>
      <c r="H13" s="99"/>
      <c r="I13" s="99"/>
    </row>
    <row r="14" spans="1:9" ht="32.25" customHeight="1">
      <c r="A14" s="100" t="s">
        <v>254</v>
      </c>
      <c r="B14" s="100"/>
      <c r="C14" s="100"/>
      <c r="D14" s="100"/>
      <c r="E14" s="100"/>
      <c r="F14" s="100"/>
      <c r="G14" s="100"/>
      <c r="H14" s="100"/>
      <c r="I14" s="100"/>
    </row>
    <row r="15" spans="1:9" ht="20.25" customHeight="1">
      <c r="A15" s="96" t="s">
        <v>253</v>
      </c>
      <c r="B15" s="96"/>
      <c r="C15" s="96"/>
      <c r="D15" s="96"/>
      <c r="E15" s="96"/>
      <c r="F15" s="96"/>
      <c r="G15" s="96"/>
      <c r="H15" s="96"/>
      <c r="I15" s="96"/>
    </row>
    <row r="16" spans="1:9" ht="20.25" customHeight="1">
      <c r="A16" s="96" t="s">
        <v>252</v>
      </c>
      <c r="B16" s="96"/>
      <c r="C16" s="96"/>
      <c r="D16" s="96"/>
      <c r="E16" s="96"/>
      <c r="F16" s="96"/>
      <c r="G16" s="96"/>
      <c r="H16" s="96"/>
      <c r="I16" s="96"/>
    </row>
    <row r="17" ht="20.25" customHeight="1">
      <c r="A17" s="93" t="s">
        <v>251</v>
      </c>
    </row>
    <row r="18" ht="18.75" customHeight="1"/>
    <row r="19" ht="19.5" customHeight="1"/>
    <row r="21" ht="12.75">
      <c r="A21" s="95"/>
    </row>
    <row r="26" ht="12.75">
      <c r="B26" s="94"/>
    </row>
    <row r="27" ht="12.75">
      <c r="B27" s="94"/>
    </row>
    <row r="28" ht="12.75">
      <c r="B28" s="94"/>
    </row>
    <row r="29" ht="12.75">
      <c r="B29" s="94"/>
    </row>
  </sheetData>
  <sheetProtection password="FC54" sheet="1" formatCells="0" formatColumns="0" formatRows="0" insertColumns="0" insertRows="0" insertHyperlinks="0" deleteColumns="0" deleteRows="0" sort="0" autoFilter="0" pivotTables="0"/>
  <mergeCells count="33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3:I13"/>
    <mergeCell ref="A14:I14"/>
    <mergeCell ref="A10:B11"/>
    <mergeCell ref="C10:D11"/>
    <mergeCell ref="E10:E11"/>
    <mergeCell ref="F10:G11"/>
    <mergeCell ref="H10:H11"/>
    <mergeCell ref="I10:I11"/>
  </mergeCells>
  <printOptions/>
  <pageMargins left="0.19652777777777777" right="0.19652777777777777" top="0.4618055555555556" bottom="0.5409722222222222" header="0.19652777777777777" footer="0.27569444444444446"/>
  <pageSetup firstPageNumber="1" useFirstPageNumber="1" fitToHeight="2" fitToWidth="1" horizontalDpi="300" verticalDpi="300" orientation="landscape" paperSize="11" scale="89" r:id="rId1"/>
  <headerFooter alignWithMargins="0">
    <oddHeader>&amp;C&amp;"Times New Roman,obyčejné"&amp;12&amp;A</oddHeader>
    <oddFooter>&amp;C&amp;"Times New Roman,obyčejné"&amp;12Stránka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OutlineSymbols="0" zoomScale="85" zoomScaleNormal="85" zoomScalePageLayoutView="0" workbookViewId="0" topLeftCell="A1">
      <selection activeCell="F6" sqref="F6:G7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7.16015625" style="0" customWidth="1"/>
    <col min="9" max="9" width="31.66015625" style="0" customWidth="1"/>
  </cols>
  <sheetData>
    <row r="1" spans="1:9" ht="54.75" customHeight="1">
      <c r="A1" s="191" t="s">
        <v>260</v>
      </c>
      <c r="B1" s="192"/>
      <c r="C1" s="192"/>
      <c r="D1" s="192"/>
      <c r="E1" s="192"/>
      <c r="F1" s="192"/>
      <c r="G1" s="192"/>
      <c r="H1" s="192"/>
      <c r="I1" s="193"/>
    </row>
    <row r="2" spans="1:9" ht="15" customHeight="1">
      <c r="A2" s="194" t="s">
        <v>18</v>
      </c>
      <c r="B2" s="130"/>
      <c r="C2" s="137" t="s">
        <v>261</v>
      </c>
      <c r="D2" s="138"/>
      <c r="E2" s="135" t="s">
        <v>169</v>
      </c>
      <c r="F2" s="135" t="s">
        <v>230</v>
      </c>
      <c r="G2" s="130"/>
      <c r="H2" s="135" t="s">
        <v>127</v>
      </c>
      <c r="I2" s="195" t="s">
        <v>66</v>
      </c>
    </row>
    <row r="3" spans="1:9" ht="36.75" customHeight="1">
      <c r="A3" s="196"/>
      <c r="B3" s="132"/>
      <c r="C3" s="139"/>
      <c r="D3" s="139"/>
      <c r="E3" s="132"/>
      <c r="F3" s="132"/>
      <c r="G3" s="132"/>
      <c r="H3" s="132"/>
      <c r="I3" s="197"/>
    </row>
    <row r="4" spans="1:9" ht="15" customHeight="1">
      <c r="A4" s="198" t="s">
        <v>111</v>
      </c>
      <c r="B4" s="132"/>
      <c r="C4" s="136" t="s">
        <v>262</v>
      </c>
      <c r="D4" s="132"/>
      <c r="E4" s="136" t="s">
        <v>139</v>
      </c>
      <c r="F4" s="136" t="s">
        <v>43</v>
      </c>
      <c r="G4" s="132"/>
      <c r="H4" s="136" t="s">
        <v>127</v>
      </c>
      <c r="I4" s="197" t="s">
        <v>62</v>
      </c>
    </row>
    <row r="5" spans="1:9" ht="15" customHeight="1">
      <c r="A5" s="196"/>
      <c r="B5" s="132"/>
      <c r="C5" s="132"/>
      <c r="D5" s="132"/>
      <c r="E5" s="132"/>
      <c r="F5" s="132"/>
      <c r="G5" s="132"/>
      <c r="H5" s="132"/>
      <c r="I5" s="197"/>
    </row>
    <row r="6" spans="1:9" ht="15" customHeight="1">
      <c r="A6" s="198" t="s">
        <v>24</v>
      </c>
      <c r="B6" s="132"/>
      <c r="C6" s="136" t="s">
        <v>9</v>
      </c>
      <c r="D6" s="132"/>
      <c r="E6" s="136" t="s">
        <v>177</v>
      </c>
      <c r="F6" s="145"/>
      <c r="G6" s="146"/>
      <c r="H6" s="136" t="s">
        <v>127</v>
      </c>
      <c r="I6" s="199" t="s">
        <v>140</v>
      </c>
    </row>
    <row r="7" spans="1:9" ht="15" customHeight="1">
      <c r="A7" s="196"/>
      <c r="B7" s="132"/>
      <c r="C7" s="132"/>
      <c r="D7" s="132"/>
      <c r="E7" s="132"/>
      <c r="F7" s="146"/>
      <c r="G7" s="146"/>
      <c r="H7" s="132"/>
      <c r="I7" s="199"/>
    </row>
    <row r="8" spans="1:9" ht="15" customHeight="1">
      <c r="A8" s="198" t="s">
        <v>179</v>
      </c>
      <c r="B8" s="132"/>
      <c r="C8" s="136"/>
      <c r="D8" s="132"/>
      <c r="E8" s="136" t="s">
        <v>65</v>
      </c>
      <c r="F8" s="136"/>
      <c r="G8" s="132"/>
      <c r="H8" s="132" t="s">
        <v>204</v>
      </c>
      <c r="I8" s="200">
        <v>55</v>
      </c>
    </row>
    <row r="9" spans="1:9" ht="15" customHeight="1">
      <c r="A9" s="196"/>
      <c r="B9" s="132"/>
      <c r="C9" s="132"/>
      <c r="D9" s="132"/>
      <c r="E9" s="132"/>
      <c r="F9" s="132"/>
      <c r="G9" s="132"/>
      <c r="H9" s="132"/>
      <c r="I9" s="197"/>
    </row>
    <row r="10" spans="1:9" ht="15" customHeight="1">
      <c r="A10" s="198" t="s">
        <v>98</v>
      </c>
      <c r="B10" s="132"/>
      <c r="C10" s="136" t="s">
        <v>187</v>
      </c>
      <c r="D10" s="132"/>
      <c r="E10" s="136" t="s">
        <v>130</v>
      </c>
      <c r="F10" s="136" t="s">
        <v>43</v>
      </c>
      <c r="G10" s="132"/>
      <c r="H10" s="132" t="s">
        <v>197</v>
      </c>
      <c r="I10" s="219"/>
    </row>
    <row r="11" spans="1:9" ht="15" customHeight="1">
      <c r="A11" s="201"/>
      <c r="B11" s="134"/>
      <c r="C11" s="134"/>
      <c r="D11" s="134"/>
      <c r="E11" s="134"/>
      <c r="F11" s="134"/>
      <c r="G11" s="134"/>
      <c r="H11" s="134"/>
      <c r="I11" s="220"/>
    </row>
    <row r="12" spans="1:9" ht="22.5" customHeight="1">
      <c r="A12" s="202" t="s">
        <v>39</v>
      </c>
      <c r="B12" s="144"/>
      <c r="C12" s="144"/>
      <c r="D12" s="144"/>
      <c r="E12" s="144"/>
      <c r="F12" s="144"/>
      <c r="G12" s="144"/>
      <c r="H12" s="144"/>
      <c r="I12" s="203"/>
    </row>
    <row r="13" spans="1:9" ht="26.25" customHeight="1">
      <c r="A13" s="215" t="s">
        <v>183</v>
      </c>
      <c r="B13" s="211" t="s">
        <v>266</v>
      </c>
      <c r="C13" s="211"/>
      <c r="D13" s="212"/>
      <c r="E13" s="212"/>
      <c r="F13" s="212"/>
      <c r="G13" s="212"/>
      <c r="H13" s="212"/>
      <c r="I13" s="216"/>
    </row>
    <row r="14" spans="1:9" ht="15" customHeight="1">
      <c r="A14" s="204" t="s">
        <v>267</v>
      </c>
      <c r="B14" s="185"/>
      <c r="C14" s="187">
        <f>'Rozpočet - Jen skupiny'!K12</f>
        <v>0</v>
      </c>
      <c r="D14" s="185" t="s">
        <v>270</v>
      </c>
      <c r="E14" s="185"/>
      <c r="F14" s="186"/>
      <c r="G14" s="213"/>
      <c r="H14" s="213"/>
      <c r="I14" s="217"/>
    </row>
    <row r="15" spans="1:9" ht="15" customHeight="1">
      <c r="A15" s="204" t="s">
        <v>268</v>
      </c>
      <c r="B15" s="185"/>
      <c r="C15" s="187">
        <f>'Rozpočet - Jen skupiny'!K13</f>
        <v>0</v>
      </c>
      <c r="D15" s="185" t="s">
        <v>270</v>
      </c>
      <c r="E15" s="185"/>
      <c r="F15" s="186"/>
      <c r="G15" s="213"/>
      <c r="H15" s="213"/>
      <c r="I15" s="217"/>
    </row>
    <row r="16" spans="1:9" ht="15" customHeight="1">
      <c r="A16" s="204" t="s">
        <v>269</v>
      </c>
      <c r="B16" s="185"/>
      <c r="C16" s="187">
        <f>SUM(C14:C15)</f>
        <v>0</v>
      </c>
      <c r="D16" s="185" t="s">
        <v>270</v>
      </c>
      <c r="E16" s="185"/>
      <c r="F16" s="214"/>
      <c r="G16" s="213"/>
      <c r="H16" s="213"/>
      <c r="I16" s="217"/>
    </row>
    <row r="17" spans="1:9" ht="15" customHeight="1">
      <c r="A17" s="205"/>
      <c r="B17" s="188"/>
      <c r="C17" s="186"/>
      <c r="D17" s="213"/>
      <c r="E17" s="213"/>
      <c r="F17" s="214"/>
      <c r="G17" s="213"/>
      <c r="H17" s="213"/>
      <c r="I17" s="217"/>
    </row>
    <row r="18" spans="1:9" ht="15" customHeight="1">
      <c r="A18" s="204"/>
      <c r="B18" s="185"/>
      <c r="C18" s="186"/>
      <c r="D18" s="213"/>
      <c r="E18" s="213"/>
      <c r="F18" s="214"/>
      <c r="G18" s="213"/>
      <c r="H18" s="213"/>
      <c r="I18" s="218"/>
    </row>
    <row r="19" spans="1:9" ht="15" customHeight="1">
      <c r="A19" s="204"/>
      <c r="B19" s="185"/>
      <c r="C19" s="186"/>
      <c r="D19" s="213"/>
      <c r="E19" s="213"/>
      <c r="F19" s="214"/>
      <c r="G19" s="213"/>
      <c r="H19" s="213"/>
      <c r="I19" s="218"/>
    </row>
    <row r="20" spans="1:9" ht="16.5" customHeight="1" thickBot="1">
      <c r="A20" s="206"/>
      <c r="B20" s="207"/>
      <c r="C20" s="208"/>
      <c r="D20" s="209"/>
      <c r="E20" s="207"/>
      <c r="F20" s="208"/>
      <c r="G20" s="209"/>
      <c r="H20" s="207"/>
      <c r="I20" s="210"/>
    </row>
    <row r="21" spans="4:9" ht="15" customHeight="1">
      <c r="D21" s="189"/>
      <c r="E21" s="189"/>
      <c r="F21" s="190"/>
      <c r="G21" s="189"/>
      <c r="H21" s="189"/>
      <c r="I21" s="190"/>
    </row>
    <row r="22" spans="7:9" ht="15" customHeight="1">
      <c r="G22" s="189"/>
      <c r="H22" s="189"/>
      <c r="I22" s="190"/>
    </row>
    <row r="23" spans="7:9" ht="15" customHeight="1">
      <c r="G23" s="189"/>
      <c r="H23" s="189"/>
      <c r="I23" s="190"/>
    </row>
    <row r="25" spans="1:3" ht="15" customHeight="1">
      <c r="A25" s="148" t="s">
        <v>84</v>
      </c>
      <c r="B25" s="149"/>
      <c r="C25" s="8">
        <v>0</v>
      </c>
    </row>
    <row r="26" spans="1:9" ht="15" customHeight="1">
      <c r="A26" s="150" t="s">
        <v>3</v>
      </c>
      <c r="B26" s="151"/>
      <c r="C26" s="28">
        <v>0</v>
      </c>
      <c r="D26" s="149" t="s">
        <v>48</v>
      </c>
      <c r="E26" s="149"/>
      <c r="F26" s="8">
        <f>ROUND(C26*(15/100),2)</f>
        <v>0</v>
      </c>
      <c r="G26" s="149" t="s">
        <v>30</v>
      </c>
      <c r="H26" s="149"/>
      <c r="I26" s="8">
        <f>SUM(C25:C27)</f>
        <v>0</v>
      </c>
    </row>
    <row r="27" spans="1:9" ht="15" customHeight="1">
      <c r="A27" s="150" t="s">
        <v>12</v>
      </c>
      <c r="B27" s="151"/>
      <c r="C27" s="28">
        <f>C16</f>
        <v>0</v>
      </c>
      <c r="D27" s="151" t="s">
        <v>151</v>
      </c>
      <c r="E27" s="151"/>
      <c r="F27" s="28">
        <f>ROUND(C27*(21/100),2)</f>
        <v>0</v>
      </c>
      <c r="G27" s="151" t="s">
        <v>82</v>
      </c>
      <c r="H27" s="151"/>
      <c r="I27" s="28">
        <f>SUM(F26:F27)+I26</f>
        <v>0</v>
      </c>
    </row>
    <row r="29" spans="1:9" ht="15" customHeight="1">
      <c r="A29" s="159" t="s">
        <v>1</v>
      </c>
      <c r="B29" s="155"/>
      <c r="C29" s="156"/>
      <c r="D29" s="155" t="s">
        <v>191</v>
      </c>
      <c r="E29" s="155"/>
      <c r="F29" s="156"/>
      <c r="G29" s="155" t="s">
        <v>132</v>
      </c>
      <c r="H29" s="155"/>
      <c r="I29" s="156"/>
    </row>
    <row r="30" spans="1:9" ht="15" customHeight="1">
      <c r="A30" s="160" t="s">
        <v>140</v>
      </c>
      <c r="B30" s="147"/>
      <c r="C30" s="157"/>
      <c r="D30" s="147" t="s">
        <v>140</v>
      </c>
      <c r="E30" s="147"/>
      <c r="F30" s="157"/>
      <c r="G30" s="147" t="s">
        <v>140</v>
      </c>
      <c r="H30" s="147"/>
      <c r="I30" s="157"/>
    </row>
    <row r="31" spans="1:9" ht="15" customHeight="1">
      <c r="A31" s="160" t="s">
        <v>140</v>
      </c>
      <c r="B31" s="147"/>
      <c r="C31" s="157"/>
      <c r="D31" s="147" t="s">
        <v>140</v>
      </c>
      <c r="E31" s="147"/>
      <c r="F31" s="157"/>
      <c r="G31" s="147" t="s">
        <v>140</v>
      </c>
      <c r="H31" s="147"/>
      <c r="I31" s="157"/>
    </row>
    <row r="32" spans="1:9" ht="15" customHeight="1">
      <c r="A32" s="160" t="s">
        <v>140</v>
      </c>
      <c r="B32" s="147"/>
      <c r="C32" s="157"/>
      <c r="D32" s="147" t="s">
        <v>140</v>
      </c>
      <c r="E32" s="147"/>
      <c r="F32" s="157"/>
      <c r="G32" s="147" t="s">
        <v>140</v>
      </c>
      <c r="H32" s="147"/>
      <c r="I32" s="157"/>
    </row>
    <row r="33" spans="1:9" ht="15" customHeight="1">
      <c r="A33" s="152" t="s">
        <v>42</v>
      </c>
      <c r="B33" s="153"/>
      <c r="C33" s="154"/>
      <c r="D33" s="153" t="s">
        <v>42</v>
      </c>
      <c r="E33" s="153"/>
      <c r="F33" s="154"/>
      <c r="G33" s="153" t="s">
        <v>42</v>
      </c>
      <c r="H33" s="153"/>
      <c r="I33" s="154"/>
    </row>
    <row r="34" ht="15" customHeight="1">
      <c r="A34" s="17" t="s">
        <v>23</v>
      </c>
    </row>
    <row r="35" spans="1:9" ht="12.75" customHeight="1">
      <c r="A35" s="158" t="s">
        <v>237</v>
      </c>
      <c r="B35" s="158"/>
      <c r="C35" s="158"/>
      <c r="D35" s="158"/>
      <c r="E35" s="158"/>
      <c r="F35" s="158"/>
      <c r="G35" s="158"/>
      <c r="H35" s="158"/>
      <c r="I35" s="158"/>
    </row>
    <row r="36" spans="1:9" ht="19.5" customHeight="1">
      <c r="A36" s="126" t="s">
        <v>238</v>
      </c>
      <c r="B36" s="126"/>
      <c r="C36" s="126"/>
      <c r="D36" s="126"/>
      <c r="E36" s="126"/>
      <c r="F36" s="126"/>
      <c r="G36" s="126"/>
      <c r="H36" s="126"/>
      <c r="I36" s="126"/>
    </row>
    <row r="37" spans="1:9" ht="30" customHeight="1">
      <c r="A37" s="126" t="s">
        <v>239</v>
      </c>
      <c r="B37" s="126"/>
      <c r="C37" s="126"/>
      <c r="D37" s="126"/>
      <c r="E37" s="126"/>
      <c r="F37" s="126"/>
      <c r="G37" s="126"/>
      <c r="H37" s="126"/>
      <c r="I37" s="126"/>
    </row>
    <row r="38" spans="1:9" ht="18" customHeight="1">
      <c r="A38" s="126" t="s">
        <v>240</v>
      </c>
      <c r="B38" s="126"/>
      <c r="C38" s="126"/>
      <c r="D38" s="126"/>
      <c r="E38" s="126"/>
      <c r="F38" s="126"/>
      <c r="G38" s="126"/>
      <c r="H38" s="126"/>
      <c r="I38" s="126"/>
    </row>
    <row r="39" spans="1:9" ht="19.5" customHeight="1">
      <c r="A39" s="126" t="s">
        <v>241</v>
      </c>
      <c r="B39" s="126"/>
      <c r="C39" s="126"/>
      <c r="D39" s="126"/>
      <c r="E39" s="126"/>
      <c r="F39" s="126"/>
      <c r="G39" s="126"/>
      <c r="H39" s="126"/>
      <c r="I39" s="126"/>
    </row>
    <row r="40" spans="1:9" ht="28.5" customHeight="1">
      <c r="A40" s="126" t="s">
        <v>242</v>
      </c>
      <c r="B40" s="126"/>
      <c r="C40" s="126"/>
      <c r="D40" s="126"/>
      <c r="E40" s="126"/>
      <c r="F40" s="126"/>
      <c r="G40" s="126"/>
      <c r="H40" s="126"/>
      <c r="I40" s="126"/>
    </row>
    <row r="41" spans="1:9" ht="15" customHeight="1">
      <c r="A41" s="126" t="s">
        <v>243</v>
      </c>
      <c r="B41" s="126"/>
      <c r="C41" s="126"/>
      <c r="D41" s="126"/>
      <c r="E41" s="126"/>
      <c r="F41" s="126"/>
      <c r="G41" s="126"/>
      <c r="H41" s="126"/>
      <c r="I41" s="126"/>
    </row>
    <row r="42" spans="1:9" ht="15" customHeight="1">
      <c r="A42" s="126" t="s">
        <v>244</v>
      </c>
      <c r="B42" s="126"/>
      <c r="C42" s="126"/>
      <c r="D42" s="126"/>
      <c r="E42" s="126"/>
      <c r="F42" s="126"/>
      <c r="G42" s="126"/>
      <c r="H42" s="126"/>
      <c r="I42" s="126"/>
    </row>
    <row r="43" spans="1:9" ht="30" customHeight="1">
      <c r="A43" s="126" t="s">
        <v>245</v>
      </c>
      <c r="B43" s="126"/>
      <c r="C43" s="126"/>
      <c r="D43" s="126"/>
      <c r="E43" s="126"/>
      <c r="F43" s="126"/>
      <c r="G43" s="126"/>
      <c r="H43" s="126"/>
      <c r="I43" s="126"/>
    </row>
    <row r="44" spans="1:9" ht="34.5" customHeight="1">
      <c r="A44" s="126" t="s">
        <v>246</v>
      </c>
      <c r="B44" s="126"/>
      <c r="C44" s="126"/>
      <c r="D44" s="126"/>
      <c r="E44" s="126"/>
      <c r="F44" s="126"/>
      <c r="G44" s="126"/>
      <c r="H44" s="126"/>
      <c r="I44" s="126"/>
    </row>
    <row r="45" spans="1:9" ht="25.5" customHeight="1">
      <c r="A45" s="126" t="s">
        <v>247</v>
      </c>
      <c r="B45" s="126"/>
      <c r="C45" s="126"/>
      <c r="D45" s="126"/>
      <c r="E45" s="126"/>
      <c r="F45" s="126"/>
      <c r="G45" s="126"/>
      <c r="H45" s="126"/>
      <c r="I45" s="126"/>
    </row>
    <row r="46" spans="1:9" ht="26.25" customHeight="1">
      <c r="A46" s="126" t="s">
        <v>248</v>
      </c>
      <c r="B46" s="126"/>
      <c r="C46" s="126"/>
      <c r="D46" s="126"/>
      <c r="E46" s="126"/>
      <c r="F46" s="126"/>
      <c r="G46" s="126"/>
      <c r="H46" s="126"/>
      <c r="I46" s="126"/>
    </row>
    <row r="47" spans="1:9" ht="15" customHeight="1">
      <c r="A47" s="91"/>
      <c r="B47" s="92"/>
      <c r="C47" s="92"/>
      <c r="D47" s="92"/>
      <c r="E47" s="92"/>
      <c r="F47" s="92"/>
      <c r="G47" s="92"/>
      <c r="H47" s="92"/>
      <c r="I47" s="92"/>
    </row>
    <row r="48" spans="1:9" ht="15" customHeight="1">
      <c r="A48" s="127" t="s">
        <v>249</v>
      </c>
      <c r="B48" s="127"/>
      <c r="C48" s="127"/>
      <c r="D48" s="127"/>
      <c r="E48" s="127"/>
      <c r="F48" s="127"/>
      <c r="G48" s="127"/>
      <c r="H48" s="127"/>
      <c r="I48" s="127"/>
    </row>
    <row r="49" spans="1:9" ht="15" customHeight="1">
      <c r="A49" s="126" t="s">
        <v>250</v>
      </c>
      <c r="B49" s="126"/>
      <c r="C49" s="126"/>
      <c r="D49" s="126"/>
      <c r="E49" s="126"/>
      <c r="F49" s="126"/>
      <c r="G49" s="126"/>
      <c r="H49" s="126"/>
      <c r="I49" s="126"/>
    </row>
  </sheetData>
  <sheetProtection password="FC54" sheet="1" formatCells="0" formatColumns="0" formatRows="0" insertColumns="0" insertRows="0" insertHyperlinks="0" deleteColumns="0" deleteRows="0" sort="0" autoFilter="0" pivotTables="0"/>
  <mergeCells count="96">
    <mergeCell ref="A14:B14"/>
    <mergeCell ref="A15:B15"/>
    <mergeCell ref="A16:B16"/>
    <mergeCell ref="A17:B17"/>
    <mergeCell ref="D13:F13"/>
    <mergeCell ref="G13:I13"/>
    <mergeCell ref="G29:I29"/>
    <mergeCell ref="G30:I30"/>
    <mergeCell ref="G31:I31"/>
    <mergeCell ref="G32:I32"/>
    <mergeCell ref="G33:I33"/>
    <mergeCell ref="A35:I35"/>
    <mergeCell ref="A29:C29"/>
    <mergeCell ref="A30:C30"/>
    <mergeCell ref="A31:C31"/>
    <mergeCell ref="A32:C32"/>
    <mergeCell ref="A33:C33"/>
    <mergeCell ref="D29:F29"/>
    <mergeCell ref="D30:F30"/>
    <mergeCell ref="D31:F31"/>
    <mergeCell ref="D32:F32"/>
    <mergeCell ref="D33:F33"/>
    <mergeCell ref="A25:B25"/>
    <mergeCell ref="A26:B26"/>
    <mergeCell ref="A27:B27"/>
    <mergeCell ref="D26:E26"/>
    <mergeCell ref="D27:E27"/>
    <mergeCell ref="G26:H26"/>
    <mergeCell ref="G27:H27"/>
    <mergeCell ref="G18:H18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D16:E16"/>
    <mergeCell ref="D17:E17"/>
    <mergeCell ref="D18:E18"/>
    <mergeCell ref="D19:E19"/>
    <mergeCell ref="D20:E20"/>
    <mergeCell ref="D21:E21"/>
    <mergeCell ref="B13:C13"/>
    <mergeCell ref="A18:B18"/>
    <mergeCell ref="A19:B19"/>
    <mergeCell ref="A20:B20"/>
    <mergeCell ref="D14:E14"/>
    <mergeCell ref="D15:E15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A36:I36"/>
    <mergeCell ref="A37:I37"/>
    <mergeCell ref="A38:I38"/>
    <mergeCell ref="A39:I39"/>
    <mergeCell ref="A40:I40"/>
    <mergeCell ref="A41:I41"/>
    <mergeCell ref="A49:I49"/>
    <mergeCell ref="A42:I42"/>
    <mergeCell ref="A43:I43"/>
    <mergeCell ref="A44:I44"/>
    <mergeCell ref="A45:I45"/>
    <mergeCell ref="A46:I46"/>
    <mergeCell ref="A48:I48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7"/>
  <sheetViews>
    <sheetView showOutlineSymbols="0" zoomScale="85" zoomScaleNormal="85" zoomScalePageLayoutView="0" workbookViewId="0" topLeftCell="A1">
      <pane ySplit="11" topLeftCell="A123" activePane="bottomLeft" state="frozen"/>
      <selection pane="topLeft" activeCell="A2305" sqref="A2305:N2305"/>
      <selection pane="bottomLeft" activeCell="D18" sqref="D18:E18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87.5" style="0" customWidth="1"/>
    <col min="5" max="5" width="67.33203125" style="0" customWidth="1"/>
    <col min="6" max="6" width="7.5" style="0" customWidth="1"/>
    <col min="7" max="7" width="15" style="0" customWidth="1"/>
    <col min="8" max="8" width="14" style="0" customWidth="1"/>
    <col min="9" max="11" width="18.33203125" style="0" customWidth="1"/>
    <col min="12" max="13" width="13.66015625" style="0" customWidth="1"/>
    <col min="14" max="14" width="15.66015625" style="0" customWidth="1"/>
    <col min="15" max="24" width="14.16015625" style="0" customWidth="1"/>
    <col min="25" max="74" width="14.16015625" style="0" hidden="1" customWidth="1"/>
  </cols>
  <sheetData>
    <row r="1" spans="1:47" ht="54.75" customHeight="1">
      <c r="A1" s="161" t="s">
        <v>263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  <c r="AS1" s="37">
        <f>SUM(AJ1:AJ2)</f>
        <v>0</v>
      </c>
      <c r="AT1" s="37">
        <f>SUM(AK1:AK2)</f>
        <v>0</v>
      </c>
      <c r="AU1" s="37">
        <f>SUM(AL1:AL2)</f>
        <v>0</v>
      </c>
    </row>
    <row r="2" spans="1:14" ht="15" customHeight="1">
      <c r="A2" s="164" t="s">
        <v>18</v>
      </c>
      <c r="B2" s="130"/>
      <c r="C2" s="130"/>
      <c r="D2" s="137" t="s">
        <v>236</v>
      </c>
      <c r="E2" s="130" t="s">
        <v>0</v>
      </c>
      <c r="F2" s="130"/>
      <c r="G2" s="130"/>
      <c r="H2" s="135" t="s">
        <v>169</v>
      </c>
      <c r="I2" s="135" t="s">
        <v>230</v>
      </c>
      <c r="J2" s="130"/>
      <c r="K2" s="130"/>
      <c r="L2" s="130"/>
      <c r="M2" s="130"/>
      <c r="N2" s="167"/>
    </row>
    <row r="3" spans="1:14" ht="15" customHeight="1">
      <c r="A3" s="165"/>
      <c r="B3" s="132"/>
      <c r="C3" s="132"/>
      <c r="D3" s="139"/>
      <c r="E3" s="132"/>
      <c r="F3" s="132"/>
      <c r="G3" s="132"/>
      <c r="H3" s="132"/>
      <c r="I3" s="132"/>
      <c r="J3" s="132"/>
      <c r="K3" s="132"/>
      <c r="L3" s="132"/>
      <c r="M3" s="132"/>
      <c r="N3" s="168"/>
    </row>
    <row r="4" spans="1:14" ht="15" customHeight="1">
      <c r="A4" s="166" t="s">
        <v>111</v>
      </c>
      <c r="B4" s="132"/>
      <c r="C4" s="132"/>
      <c r="D4" s="136" t="s">
        <v>262</v>
      </c>
      <c r="E4" s="132" t="s">
        <v>179</v>
      </c>
      <c r="F4" s="132"/>
      <c r="G4" s="132"/>
      <c r="H4" s="136" t="s">
        <v>139</v>
      </c>
      <c r="I4" s="136" t="s">
        <v>43</v>
      </c>
      <c r="J4" s="132"/>
      <c r="K4" s="132"/>
      <c r="L4" s="132"/>
      <c r="M4" s="132"/>
      <c r="N4" s="168"/>
    </row>
    <row r="5" spans="1:14" ht="15" customHeight="1">
      <c r="A5" s="165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68"/>
    </row>
    <row r="6" spans="1:14" ht="15" customHeight="1">
      <c r="A6" s="166" t="s">
        <v>24</v>
      </c>
      <c r="B6" s="132"/>
      <c r="C6" s="132"/>
      <c r="D6" s="136" t="s">
        <v>9</v>
      </c>
      <c r="E6" s="132" t="s">
        <v>65</v>
      </c>
      <c r="F6" s="132"/>
      <c r="G6" s="132"/>
      <c r="H6" s="136" t="s">
        <v>177</v>
      </c>
      <c r="I6" s="146"/>
      <c r="J6" s="146"/>
      <c r="K6" s="146"/>
      <c r="L6" s="146"/>
      <c r="M6" s="146"/>
      <c r="N6" s="169"/>
    </row>
    <row r="7" spans="1:14" ht="15" customHeight="1">
      <c r="A7" s="165"/>
      <c r="B7" s="132"/>
      <c r="C7" s="132"/>
      <c r="D7" s="132"/>
      <c r="E7" s="132"/>
      <c r="F7" s="132"/>
      <c r="G7" s="132"/>
      <c r="H7" s="132"/>
      <c r="I7" s="146"/>
      <c r="J7" s="146"/>
      <c r="K7" s="146"/>
      <c r="L7" s="146"/>
      <c r="M7" s="146"/>
      <c r="N7" s="169"/>
    </row>
    <row r="8" spans="1:14" ht="15" customHeight="1">
      <c r="A8" s="166" t="s">
        <v>98</v>
      </c>
      <c r="B8" s="132"/>
      <c r="C8" s="132"/>
      <c r="D8" s="136" t="s">
        <v>187</v>
      </c>
      <c r="E8" s="132" t="s">
        <v>114</v>
      </c>
      <c r="F8" s="146"/>
      <c r="G8" s="146"/>
      <c r="H8" s="136" t="s">
        <v>130</v>
      </c>
      <c r="I8" s="136" t="s">
        <v>43</v>
      </c>
      <c r="J8" s="132"/>
      <c r="K8" s="132"/>
      <c r="L8" s="132"/>
      <c r="M8" s="132"/>
      <c r="N8" s="168"/>
    </row>
    <row r="9" spans="1:14" ht="15" customHeight="1">
      <c r="A9" s="165"/>
      <c r="B9" s="132"/>
      <c r="C9" s="132"/>
      <c r="D9" s="132"/>
      <c r="E9" s="132"/>
      <c r="F9" s="146"/>
      <c r="G9" s="146"/>
      <c r="H9" s="132"/>
      <c r="I9" s="132"/>
      <c r="J9" s="132"/>
      <c r="K9" s="132"/>
      <c r="L9" s="132"/>
      <c r="M9" s="132"/>
      <c r="N9" s="168"/>
    </row>
    <row r="10" spans="1:64" ht="15" customHeight="1">
      <c r="A10" s="57" t="s">
        <v>20</v>
      </c>
      <c r="B10" s="2" t="s">
        <v>150</v>
      </c>
      <c r="C10" s="2" t="s">
        <v>67</v>
      </c>
      <c r="D10" s="170" t="s">
        <v>217</v>
      </c>
      <c r="E10" s="171"/>
      <c r="F10" s="2" t="s">
        <v>72</v>
      </c>
      <c r="G10" s="45" t="s">
        <v>119</v>
      </c>
      <c r="H10" s="9" t="s">
        <v>64</v>
      </c>
      <c r="I10" s="174" t="s">
        <v>126</v>
      </c>
      <c r="J10" s="175"/>
      <c r="K10" s="176"/>
      <c r="L10" s="175" t="s">
        <v>35</v>
      </c>
      <c r="M10" s="175"/>
      <c r="N10" s="58" t="s">
        <v>57</v>
      </c>
      <c r="BK10" s="23" t="s">
        <v>81</v>
      </c>
      <c r="BL10" s="35" t="s">
        <v>106</v>
      </c>
    </row>
    <row r="11" spans="1:62" ht="15" customHeight="1">
      <c r="A11" s="59" t="s">
        <v>187</v>
      </c>
      <c r="B11" s="18" t="s">
        <v>187</v>
      </c>
      <c r="C11" s="18" t="s">
        <v>187</v>
      </c>
      <c r="D11" s="172" t="s">
        <v>203</v>
      </c>
      <c r="E11" s="173"/>
      <c r="F11" s="18" t="s">
        <v>187</v>
      </c>
      <c r="G11" s="18" t="s">
        <v>187</v>
      </c>
      <c r="H11" s="12" t="s">
        <v>192</v>
      </c>
      <c r="I11" s="16" t="s">
        <v>13</v>
      </c>
      <c r="J11" s="32" t="s">
        <v>41</v>
      </c>
      <c r="K11" s="20" t="s">
        <v>25</v>
      </c>
      <c r="L11" s="32" t="s">
        <v>68</v>
      </c>
      <c r="M11" s="12" t="s">
        <v>25</v>
      </c>
      <c r="N11" s="60" t="s">
        <v>52</v>
      </c>
      <c r="Z11" s="23" t="s">
        <v>156</v>
      </c>
      <c r="AA11" s="23" t="s">
        <v>121</v>
      </c>
      <c r="AB11" s="23" t="s">
        <v>208</v>
      </c>
      <c r="AC11" s="23" t="s">
        <v>59</v>
      </c>
      <c r="AD11" s="23" t="s">
        <v>171</v>
      </c>
      <c r="AE11" s="23" t="s">
        <v>76</v>
      </c>
      <c r="AF11" s="23" t="s">
        <v>184</v>
      </c>
      <c r="AG11" s="23" t="s">
        <v>89</v>
      </c>
      <c r="AH11" s="23" t="s">
        <v>55</v>
      </c>
      <c r="BH11" s="23" t="s">
        <v>157</v>
      </c>
      <c r="BI11" s="23" t="s">
        <v>206</v>
      </c>
      <c r="BJ11" s="23" t="s">
        <v>220</v>
      </c>
    </row>
    <row r="12" spans="1:14" ht="15" customHeight="1">
      <c r="A12" s="61" t="s">
        <v>140</v>
      </c>
      <c r="B12" s="53" t="s">
        <v>165</v>
      </c>
      <c r="C12" s="53" t="s">
        <v>140</v>
      </c>
      <c r="D12" s="177" t="s">
        <v>176</v>
      </c>
      <c r="E12" s="177"/>
      <c r="F12" s="54" t="s">
        <v>187</v>
      </c>
      <c r="G12" s="54" t="s">
        <v>187</v>
      </c>
      <c r="H12" s="88" t="s">
        <v>187</v>
      </c>
      <c r="I12" s="55">
        <f>I13+I58+I75+I78+I85+I94+I107+I110+I113</f>
        <v>0</v>
      </c>
      <c r="J12" s="55">
        <f>J13+J58+J75+J78+J85+J94+J107+J110+J113</f>
        <v>0</v>
      </c>
      <c r="K12" s="55">
        <f>K13+K58+K75+K78+K85+K94+K107+K110+K113</f>
        <v>0</v>
      </c>
      <c r="L12" s="56" t="s">
        <v>140</v>
      </c>
      <c r="M12" s="55">
        <f>M13+M58+M75+M78+M85+M94+M107+M110+M113</f>
        <v>0</v>
      </c>
      <c r="N12" s="62" t="s">
        <v>140</v>
      </c>
    </row>
    <row r="13" spans="1:47" ht="15" customHeight="1">
      <c r="A13" s="69" t="s">
        <v>140</v>
      </c>
      <c r="B13" s="48" t="s">
        <v>165</v>
      </c>
      <c r="C13" s="48" t="s">
        <v>223</v>
      </c>
      <c r="D13" s="178" t="s">
        <v>31</v>
      </c>
      <c r="E13" s="178"/>
      <c r="F13" s="50" t="s">
        <v>187</v>
      </c>
      <c r="G13" s="50" t="s">
        <v>187</v>
      </c>
      <c r="H13" s="86" t="s">
        <v>187</v>
      </c>
      <c r="I13" s="51">
        <f>SUM(I14:I56)</f>
        <v>0</v>
      </c>
      <c r="J13" s="51">
        <f>SUM(J14:J56)</f>
        <v>0</v>
      </c>
      <c r="K13" s="51">
        <f>SUM(K14:K56)</f>
        <v>0</v>
      </c>
      <c r="L13" s="52" t="s">
        <v>140</v>
      </c>
      <c r="M13" s="51">
        <f>SUM(M14:M56)</f>
        <v>0</v>
      </c>
      <c r="N13" s="70" t="s">
        <v>140</v>
      </c>
      <c r="AI13" s="23" t="s">
        <v>165</v>
      </c>
      <c r="AS13" s="37">
        <f>SUM(AJ14:AJ56)</f>
        <v>0</v>
      </c>
      <c r="AT13" s="37">
        <f>SUM(AK14:AK56)</f>
        <v>0</v>
      </c>
      <c r="AU13" s="37">
        <f>SUM(AL14:AL56)</f>
        <v>0</v>
      </c>
    </row>
    <row r="14" spans="1:64" ht="15" customHeight="1">
      <c r="A14" s="71">
        <v>1</v>
      </c>
      <c r="B14" s="43" t="s">
        <v>165</v>
      </c>
      <c r="C14" s="43" t="s">
        <v>109</v>
      </c>
      <c r="D14" s="179" t="s">
        <v>47</v>
      </c>
      <c r="E14" s="179"/>
      <c r="F14" s="43" t="s">
        <v>145</v>
      </c>
      <c r="G14" s="29">
        <v>1</v>
      </c>
      <c r="H14" s="84"/>
      <c r="I14" s="29">
        <f>G14*AO14</f>
        <v>0</v>
      </c>
      <c r="J14" s="29">
        <f>G14*AP14</f>
        <v>0</v>
      </c>
      <c r="K14" s="29">
        <f>G14*H14</f>
        <v>0</v>
      </c>
      <c r="L14" s="29">
        <v>0</v>
      </c>
      <c r="M14" s="29">
        <f>G14*L14</f>
        <v>0</v>
      </c>
      <c r="N14" s="72"/>
      <c r="Z14" s="10">
        <f>IF(AQ14="5",BJ14,0)</f>
        <v>0</v>
      </c>
      <c r="AB14" s="10">
        <f>IF(AQ14="1",BH14,0)</f>
        <v>0</v>
      </c>
      <c r="AC14" s="10">
        <f>IF(AQ14="1",BI14,0)</f>
        <v>0</v>
      </c>
      <c r="AD14" s="10">
        <f>IF(AQ14="7",BH14,0)</f>
        <v>0</v>
      </c>
      <c r="AE14" s="10">
        <f>IF(AQ14="7",BI14,0)</f>
        <v>0</v>
      </c>
      <c r="AF14" s="10">
        <f>IF(AQ14="2",BH14,0)</f>
        <v>0</v>
      </c>
      <c r="AG14" s="10">
        <f>IF(AQ14="2",BI14,0)</f>
        <v>0</v>
      </c>
      <c r="AH14" s="10">
        <f>IF(AQ14="0",BJ14,0)</f>
        <v>0</v>
      </c>
      <c r="AI14" s="23" t="s">
        <v>165</v>
      </c>
      <c r="AJ14" s="10">
        <f>IF(AN14=0,K14,0)</f>
        <v>0</v>
      </c>
      <c r="AK14" s="10">
        <f>IF(AN14=15,K14,0)</f>
        <v>0</v>
      </c>
      <c r="AL14" s="10">
        <f>IF(AN14=21,K14,0)</f>
        <v>0</v>
      </c>
      <c r="AN14" s="10">
        <v>21</v>
      </c>
      <c r="AO14" s="10">
        <f>H14*1</f>
        <v>0</v>
      </c>
      <c r="AP14" s="10">
        <f>H14*(1-1)</f>
        <v>0</v>
      </c>
      <c r="AQ14" s="27" t="s">
        <v>201</v>
      </c>
      <c r="AV14" s="10">
        <f>AW14+AX14</f>
        <v>0</v>
      </c>
      <c r="AW14" s="10">
        <f>G14*AO14</f>
        <v>0</v>
      </c>
      <c r="AX14" s="10">
        <f>G14*AP14</f>
        <v>0</v>
      </c>
      <c r="AY14" s="27" t="s">
        <v>135</v>
      </c>
      <c r="AZ14" s="27" t="s">
        <v>95</v>
      </c>
      <c r="BA14" s="23" t="s">
        <v>49</v>
      </c>
      <c r="BC14" s="10">
        <f>AW14+AX14</f>
        <v>0</v>
      </c>
      <c r="BD14" s="10">
        <f>H14/(100-BE14)*100</f>
        <v>0</v>
      </c>
      <c r="BE14" s="10">
        <v>0</v>
      </c>
      <c r="BF14" s="10">
        <f>M14</f>
        <v>0</v>
      </c>
      <c r="BH14" s="10">
        <f>G14*AO14</f>
        <v>0</v>
      </c>
      <c r="BI14" s="10">
        <f>G14*AP14</f>
        <v>0</v>
      </c>
      <c r="BJ14" s="10">
        <f>G14*H14</f>
        <v>0</v>
      </c>
      <c r="BK14" s="10"/>
      <c r="BL14" s="10"/>
    </row>
    <row r="15" spans="1:14" ht="15" customHeight="1">
      <c r="A15" s="73"/>
      <c r="B15" s="13"/>
      <c r="C15" s="13"/>
      <c r="D15" s="38" t="s">
        <v>201</v>
      </c>
      <c r="E15" s="38" t="s">
        <v>140</v>
      </c>
      <c r="F15" s="13"/>
      <c r="G15" s="33">
        <v>1</v>
      </c>
      <c r="H15" s="89"/>
      <c r="I15" s="13"/>
      <c r="J15" s="13"/>
      <c r="K15" s="13"/>
      <c r="L15" s="13"/>
      <c r="M15" s="13"/>
      <c r="N15" s="74"/>
    </row>
    <row r="16" spans="1:64" ht="15" customHeight="1">
      <c r="A16" s="71">
        <v>2</v>
      </c>
      <c r="B16" s="43" t="s">
        <v>165</v>
      </c>
      <c r="C16" s="43" t="s">
        <v>164</v>
      </c>
      <c r="D16" s="179" t="s">
        <v>69</v>
      </c>
      <c r="E16" s="179"/>
      <c r="F16" s="43" t="s">
        <v>145</v>
      </c>
      <c r="G16" s="29">
        <v>1</v>
      </c>
      <c r="H16" s="84"/>
      <c r="I16" s="29">
        <f>G16*AO16</f>
        <v>0</v>
      </c>
      <c r="J16" s="29">
        <f>G16*AP16</f>
        <v>0</v>
      </c>
      <c r="K16" s="29">
        <f>G16*H16</f>
        <v>0</v>
      </c>
      <c r="L16" s="29">
        <v>0</v>
      </c>
      <c r="M16" s="29">
        <f>G16*L16</f>
        <v>0</v>
      </c>
      <c r="N16" s="72"/>
      <c r="Z16" s="10">
        <f>IF(AQ16="5",BJ16,0)</f>
        <v>0</v>
      </c>
      <c r="AB16" s="10">
        <f>IF(AQ16="1",BH16,0)</f>
        <v>0</v>
      </c>
      <c r="AC16" s="10">
        <f>IF(AQ16="1",BI16,0)</f>
        <v>0</v>
      </c>
      <c r="AD16" s="10">
        <f>IF(AQ16="7",BH16,0)</f>
        <v>0</v>
      </c>
      <c r="AE16" s="10">
        <f>IF(AQ16="7",BI16,0)</f>
        <v>0</v>
      </c>
      <c r="AF16" s="10">
        <f>IF(AQ16="2",BH16,0)</f>
        <v>0</v>
      </c>
      <c r="AG16" s="10">
        <f>IF(AQ16="2",BI16,0)</f>
        <v>0</v>
      </c>
      <c r="AH16" s="10">
        <f>IF(AQ16="0",BJ16,0)</f>
        <v>0</v>
      </c>
      <c r="AI16" s="23" t="s">
        <v>165</v>
      </c>
      <c r="AJ16" s="10">
        <f>IF(AN16=0,K16,0)</f>
        <v>0</v>
      </c>
      <c r="AK16" s="10">
        <f>IF(AN16=15,K16,0)</f>
        <v>0</v>
      </c>
      <c r="AL16" s="10">
        <f>IF(AN16=21,K16,0)</f>
        <v>0</v>
      </c>
      <c r="AN16" s="10">
        <v>21</v>
      </c>
      <c r="AO16" s="10">
        <f>H16*1</f>
        <v>0</v>
      </c>
      <c r="AP16" s="10">
        <f>H16*(1-1)</f>
        <v>0</v>
      </c>
      <c r="AQ16" s="27" t="s">
        <v>201</v>
      </c>
      <c r="AV16" s="10">
        <f>AW16+AX16</f>
        <v>0</v>
      </c>
      <c r="AW16" s="10">
        <f>G16*AO16</f>
        <v>0</v>
      </c>
      <c r="AX16" s="10">
        <f>G16*AP16</f>
        <v>0</v>
      </c>
      <c r="AY16" s="27" t="s">
        <v>135</v>
      </c>
      <c r="AZ16" s="27" t="s">
        <v>95</v>
      </c>
      <c r="BA16" s="23" t="s">
        <v>49</v>
      </c>
      <c r="BC16" s="10">
        <f>AW16+AX16</f>
        <v>0</v>
      </c>
      <c r="BD16" s="10">
        <f>H16/(100-BE16)*100</f>
        <v>0</v>
      </c>
      <c r="BE16" s="10">
        <v>0</v>
      </c>
      <c r="BF16" s="10">
        <f>M16</f>
        <v>0</v>
      </c>
      <c r="BH16" s="10">
        <f>G16*AO16</f>
        <v>0</v>
      </c>
      <c r="BI16" s="10">
        <f>G16*AP16</f>
        <v>0</v>
      </c>
      <c r="BJ16" s="10">
        <f>G16*H16</f>
        <v>0</v>
      </c>
      <c r="BK16" s="10"/>
      <c r="BL16" s="10"/>
    </row>
    <row r="17" spans="1:14" ht="15" customHeight="1">
      <c r="A17" s="73"/>
      <c r="B17" s="13"/>
      <c r="C17" s="13"/>
      <c r="D17" s="38" t="s">
        <v>201</v>
      </c>
      <c r="E17" s="38" t="s">
        <v>140</v>
      </c>
      <c r="F17" s="13"/>
      <c r="G17" s="33">
        <v>1</v>
      </c>
      <c r="H17" s="89"/>
      <c r="I17" s="13"/>
      <c r="J17" s="13"/>
      <c r="K17" s="13"/>
      <c r="L17" s="13"/>
      <c r="M17" s="13"/>
      <c r="N17" s="74"/>
    </row>
    <row r="18" spans="1:64" ht="15" customHeight="1">
      <c r="A18" s="71">
        <v>3</v>
      </c>
      <c r="B18" s="43" t="s">
        <v>165</v>
      </c>
      <c r="C18" s="43" t="s">
        <v>61</v>
      </c>
      <c r="D18" s="179" t="s">
        <v>118</v>
      </c>
      <c r="E18" s="179"/>
      <c r="F18" s="43" t="s">
        <v>145</v>
      </c>
      <c r="G18" s="29">
        <v>1</v>
      </c>
      <c r="H18" s="84"/>
      <c r="I18" s="29">
        <f>G18*AO18</f>
        <v>0</v>
      </c>
      <c r="J18" s="29">
        <f>G18*AP18</f>
        <v>0</v>
      </c>
      <c r="K18" s="29">
        <f>G18*H18</f>
        <v>0</v>
      </c>
      <c r="L18" s="29">
        <v>0</v>
      </c>
      <c r="M18" s="29">
        <f>G18*L18</f>
        <v>0</v>
      </c>
      <c r="N18" s="72"/>
      <c r="Z18" s="10">
        <f>IF(AQ18="5",BJ18,0)</f>
        <v>0</v>
      </c>
      <c r="AB18" s="10">
        <f>IF(AQ18="1",BH18,0)</f>
        <v>0</v>
      </c>
      <c r="AC18" s="10">
        <f>IF(AQ18="1",BI18,0)</f>
        <v>0</v>
      </c>
      <c r="AD18" s="10">
        <f>IF(AQ18="7",BH18,0)</f>
        <v>0</v>
      </c>
      <c r="AE18" s="10">
        <f>IF(AQ18="7",BI18,0)</f>
        <v>0</v>
      </c>
      <c r="AF18" s="10">
        <f>IF(AQ18="2",BH18,0)</f>
        <v>0</v>
      </c>
      <c r="AG18" s="10">
        <f>IF(AQ18="2",BI18,0)</f>
        <v>0</v>
      </c>
      <c r="AH18" s="10">
        <f>IF(AQ18="0",BJ18,0)</f>
        <v>0</v>
      </c>
      <c r="AI18" s="23" t="s">
        <v>165</v>
      </c>
      <c r="AJ18" s="10">
        <f>IF(AN18=0,K18,0)</f>
        <v>0</v>
      </c>
      <c r="AK18" s="10">
        <f>IF(AN18=15,K18,0)</f>
        <v>0</v>
      </c>
      <c r="AL18" s="10">
        <f>IF(AN18=21,K18,0)</f>
        <v>0</v>
      </c>
      <c r="AN18" s="10">
        <v>21</v>
      </c>
      <c r="AO18" s="10">
        <f>H18*1</f>
        <v>0</v>
      </c>
      <c r="AP18" s="10">
        <f>H18*(1-1)</f>
        <v>0</v>
      </c>
      <c r="AQ18" s="27" t="s">
        <v>201</v>
      </c>
      <c r="AV18" s="10">
        <f>AW18+AX18</f>
        <v>0</v>
      </c>
      <c r="AW18" s="10">
        <f>G18*AO18</f>
        <v>0</v>
      </c>
      <c r="AX18" s="10">
        <f>G18*AP18</f>
        <v>0</v>
      </c>
      <c r="AY18" s="27" t="s">
        <v>135</v>
      </c>
      <c r="AZ18" s="27" t="s">
        <v>95</v>
      </c>
      <c r="BA18" s="23" t="s">
        <v>49</v>
      </c>
      <c r="BC18" s="10">
        <f>AW18+AX18</f>
        <v>0</v>
      </c>
      <c r="BD18" s="10">
        <f>H18/(100-BE18)*100</f>
        <v>0</v>
      </c>
      <c r="BE18" s="10">
        <v>0</v>
      </c>
      <c r="BF18" s="10">
        <f>M18</f>
        <v>0</v>
      </c>
      <c r="BH18" s="10">
        <f>G18*AO18</f>
        <v>0</v>
      </c>
      <c r="BI18" s="10">
        <f>G18*AP18</f>
        <v>0</v>
      </c>
      <c r="BJ18" s="10">
        <f>G18*H18</f>
        <v>0</v>
      </c>
      <c r="BK18" s="10"/>
      <c r="BL18" s="10"/>
    </row>
    <row r="19" spans="1:14" ht="15" customHeight="1">
      <c r="A19" s="73"/>
      <c r="B19" s="13"/>
      <c r="C19" s="13"/>
      <c r="D19" s="38" t="s">
        <v>201</v>
      </c>
      <c r="E19" s="38" t="s">
        <v>140</v>
      </c>
      <c r="F19" s="13"/>
      <c r="G19" s="33">
        <v>1</v>
      </c>
      <c r="H19" s="89"/>
      <c r="I19" s="13"/>
      <c r="J19" s="13"/>
      <c r="K19" s="13"/>
      <c r="L19" s="13"/>
      <c r="M19" s="13"/>
      <c r="N19" s="74"/>
    </row>
    <row r="20" spans="1:64" ht="15" customHeight="1">
      <c r="A20" s="71">
        <v>4</v>
      </c>
      <c r="B20" s="43" t="s">
        <v>165</v>
      </c>
      <c r="C20" s="43" t="s">
        <v>172</v>
      </c>
      <c r="D20" s="179" t="s">
        <v>99</v>
      </c>
      <c r="E20" s="179"/>
      <c r="F20" s="43" t="s">
        <v>145</v>
      </c>
      <c r="G20" s="29">
        <v>1</v>
      </c>
      <c r="H20" s="84"/>
      <c r="I20" s="29">
        <f>G20*AO20</f>
        <v>0</v>
      </c>
      <c r="J20" s="29">
        <f>G20*AP20</f>
        <v>0</v>
      </c>
      <c r="K20" s="29">
        <f>G20*H20</f>
        <v>0</v>
      </c>
      <c r="L20" s="29">
        <v>0</v>
      </c>
      <c r="M20" s="29">
        <f>G20*L20</f>
        <v>0</v>
      </c>
      <c r="N20" s="72"/>
      <c r="Z20" s="10">
        <f>IF(AQ20="5",BJ20,0)</f>
        <v>0</v>
      </c>
      <c r="AB20" s="10">
        <f>IF(AQ20="1",BH20,0)</f>
        <v>0</v>
      </c>
      <c r="AC20" s="10">
        <f>IF(AQ20="1",BI20,0)</f>
        <v>0</v>
      </c>
      <c r="AD20" s="10">
        <f>IF(AQ20="7",BH20,0)</f>
        <v>0</v>
      </c>
      <c r="AE20" s="10">
        <f>IF(AQ20="7",BI20,0)</f>
        <v>0</v>
      </c>
      <c r="AF20" s="10">
        <f>IF(AQ20="2",BH20,0)</f>
        <v>0</v>
      </c>
      <c r="AG20" s="10">
        <f>IF(AQ20="2",BI20,0)</f>
        <v>0</v>
      </c>
      <c r="AH20" s="10">
        <f>IF(AQ20="0",BJ20,0)</f>
        <v>0</v>
      </c>
      <c r="AI20" s="23" t="s">
        <v>165</v>
      </c>
      <c r="AJ20" s="10">
        <f>IF(AN20=0,K20,0)</f>
        <v>0</v>
      </c>
      <c r="AK20" s="10">
        <f>IF(AN20=15,K20,0)</f>
        <v>0</v>
      </c>
      <c r="AL20" s="10">
        <f>IF(AN20=21,K20,0)</f>
        <v>0</v>
      </c>
      <c r="AN20" s="10">
        <v>21</v>
      </c>
      <c r="AO20" s="10">
        <f>H20*1</f>
        <v>0</v>
      </c>
      <c r="AP20" s="10">
        <f>H20*(1-1)</f>
        <v>0</v>
      </c>
      <c r="AQ20" s="27" t="s">
        <v>201</v>
      </c>
      <c r="AV20" s="10">
        <f>AW20+AX20</f>
        <v>0</v>
      </c>
      <c r="AW20" s="10">
        <f>G20*AO20</f>
        <v>0</v>
      </c>
      <c r="AX20" s="10">
        <f>G20*AP20</f>
        <v>0</v>
      </c>
      <c r="AY20" s="27" t="s">
        <v>135</v>
      </c>
      <c r="AZ20" s="27" t="s">
        <v>95</v>
      </c>
      <c r="BA20" s="23" t="s">
        <v>49</v>
      </c>
      <c r="BC20" s="10">
        <f>AW20+AX20</f>
        <v>0</v>
      </c>
      <c r="BD20" s="10">
        <f>H20/(100-BE20)*100</f>
        <v>0</v>
      </c>
      <c r="BE20" s="10">
        <v>0</v>
      </c>
      <c r="BF20" s="10">
        <f>M20</f>
        <v>0</v>
      </c>
      <c r="BH20" s="10">
        <f>G20*AO20</f>
        <v>0</v>
      </c>
      <c r="BI20" s="10">
        <f>G20*AP20</f>
        <v>0</v>
      </c>
      <c r="BJ20" s="10">
        <f>G20*H20</f>
        <v>0</v>
      </c>
      <c r="BK20" s="10"/>
      <c r="BL20" s="10"/>
    </row>
    <row r="21" spans="1:14" ht="15" customHeight="1">
      <c r="A21" s="73"/>
      <c r="B21" s="13"/>
      <c r="C21" s="13"/>
      <c r="D21" s="38" t="s">
        <v>201</v>
      </c>
      <c r="E21" s="38" t="s">
        <v>140</v>
      </c>
      <c r="F21" s="13"/>
      <c r="G21" s="33">
        <v>1</v>
      </c>
      <c r="H21" s="89"/>
      <c r="I21" s="13"/>
      <c r="J21" s="13"/>
      <c r="K21" s="13"/>
      <c r="L21" s="13"/>
      <c r="M21" s="13"/>
      <c r="N21" s="74"/>
    </row>
    <row r="22" spans="1:64" ht="15" customHeight="1">
      <c r="A22" s="71">
        <v>5</v>
      </c>
      <c r="B22" s="43" t="s">
        <v>165</v>
      </c>
      <c r="C22" s="43" t="s">
        <v>227</v>
      </c>
      <c r="D22" s="179" t="s">
        <v>167</v>
      </c>
      <c r="E22" s="179"/>
      <c r="F22" s="43" t="s">
        <v>145</v>
      </c>
      <c r="G22" s="29">
        <v>1</v>
      </c>
      <c r="H22" s="84"/>
      <c r="I22" s="29">
        <f>G22*AO22</f>
        <v>0</v>
      </c>
      <c r="J22" s="29">
        <f>G22*AP22</f>
        <v>0</v>
      </c>
      <c r="K22" s="29">
        <f>G22*H22</f>
        <v>0</v>
      </c>
      <c r="L22" s="29">
        <v>0</v>
      </c>
      <c r="M22" s="29">
        <f>G22*L22</f>
        <v>0</v>
      </c>
      <c r="N22" s="72"/>
      <c r="Z22" s="10">
        <f>IF(AQ22="5",BJ22,0)</f>
        <v>0</v>
      </c>
      <c r="AB22" s="10">
        <f>IF(AQ22="1",BH22,0)</f>
        <v>0</v>
      </c>
      <c r="AC22" s="10">
        <f>IF(AQ22="1",BI22,0)</f>
        <v>0</v>
      </c>
      <c r="AD22" s="10">
        <f>IF(AQ22="7",BH22,0)</f>
        <v>0</v>
      </c>
      <c r="AE22" s="10">
        <f>IF(AQ22="7",BI22,0)</f>
        <v>0</v>
      </c>
      <c r="AF22" s="10">
        <f>IF(AQ22="2",BH22,0)</f>
        <v>0</v>
      </c>
      <c r="AG22" s="10">
        <f>IF(AQ22="2",BI22,0)</f>
        <v>0</v>
      </c>
      <c r="AH22" s="10">
        <f>IF(AQ22="0",BJ22,0)</f>
        <v>0</v>
      </c>
      <c r="AI22" s="23" t="s">
        <v>165</v>
      </c>
      <c r="AJ22" s="10">
        <f>IF(AN22=0,K22,0)</f>
        <v>0</v>
      </c>
      <c r="AK22" s="10">
        <f>IF(AN22=15,K22,0)</f>
        <v>0</v>
      </c>
      <c r="AL22" s="10">
        <f>IF(AN22=21,K22,0)</f>
        <v>0</v>
      </c>
      <c r="AN22" s="10">
        <v>21</v>
      </c>
      <c r="AO22" s="10">
        <f>H22*1</f>
        <v>0</v>
      </c>
      <c r="AP22" s="10">
        <f>H22*(1-1)</f>
        <v>0</v>
      </c>
      <c r="AQ22" s="27" t="s">
        <v>201</v>
      </c>
      <c r="AV22" s="10">
        <f>AW22+AX22</f>
        <v>0</v>
      </c>
      <c r="AW22" s="10">
        <f>G22*AO22</f>
        <v>0</v>
      </c>
      <c r="AX22" s="10">
        <f>G22*AP22</f>
        <v>0</v>
      </c>
      <c r="AY22" s="27" t="s">
        <v>135</v>
      </c>
      <c r="AZ22" s="27" t="s">
        <v>95</v>
      </c>
      <c r="BA22" s="23" t="s">
        <v>49</v>
      </c>
      <c r="BC22" s="10">
        <f>AW22+AX22</f>
        <v>0</v>
      </c>
      <c r="BD22" s="10">
        <f>H22/(100-BE22)*100</f>
        <v>0</v>
      </c>
      <c r="BE22" s="10">
        <v>0</v>
      </c>
      <c r="BF22" s="10">
        <f>M22</f>
        <v>0</v>
      </c>
      <c r="BH22" s="10">
        <f>G22*AO22</f>
        <v>0</v>
      </c>
      <c r="BI22" s="10">
        <f>G22*AP22</f>
        <v>0</v>
      </c>
      <c r="BJ22" s="10">
        <f>G22*H22</f>
        <v>0</v>
      </c>
      <c r="BK22" s="10"/>
      <c r="BL22" s="10"/>
    </row>
    <row r="23" spans="1:14" ht="15" customHeight="1">
      <c r="A23" s="73"/>
      <c r="B23" s="13"/>
      <c r="C23" s="13"/>
      <c r="D23" s="38" t="s">
        <v>201</v>
      </c>
      <c r="E23" s="38" t="s">
        <v>140</v>
      </c>
      <c r="F23" s="13"/>
      <c r="G23" s="33">
        <v>1</v>
      </c>
      <c r="H23" s="89"/>
      <c r="I23" s="13"/>
      <c r="J23" s="13"/>
      <c r="K23" s="13"/>
      <c r="L23" s="13"/>
      <c r="M23" s="13"/>
      <c r="N23" s="74"/>
    </row>
    <row r="24" spans="1:64" ht="15" customHeight="1">
      <c r="A24" s="71">
        <v>6</v>
      </c>
      <c r="B24" s="43" t="s">
        <v>165</v>
      </c>
      <c r="C24" s="43" t="s">
        <v>229</v>
      </c>
      <c r="D24" s="179" t="s">
        <v>107</v>
      </c>
      <c r="E24" s="179"/>
      <c r="F24" s="43" t="s">
        <v>145</v>
      </c>
      <c r="G24" s="29">
        <v>1</v>
      </c>
      <c r="H24" s="84"/>
      <c r="I24" s="29">
        <f>G24*AO24</f>
        <v>0</v>
      </c>
      <c r="J24" s="29">
        <f>G24*AP24</f>
        <v>0</v>
      </c>
      <c r="K24" s="29">
        <f>G24*H24</f>
        <v>0</v>
      </c>
      <c r="L24" s="29">
        <v>0</v>
      </c>
      <c r="M24" s="29">
        <f>G24*L24</f>
        <v>0</v>
      </c>
      <c r="N24" s="72"/>
      <c r="Z24" s="10">
        <f>IF(AQ24="5",BJ24,0)</f>
        <v>0</v>
      </c>
      <c r="AB24" s="10">
        <f>IF(AQ24="1",BH24,0)</f>
        <v>0</v>
      </c>
      <c r="AC24" s="10">
        <f>IF(AQ24="1",BI24,0)</f>
        <v>0</v>
      </c>
      <c r="AD24" s="10">
        <f>IF(AQ24="7",BH24,0)</f>
        <v>0</v>
      </c>
      <c r="AE24" s="10">
        <f>IF(AQ24="7",BI24,0)</f>
        <v>0</v>
      </c>
      <c r="AF24" s="10">
        <f>IF(AQ24="2",BH24,0)</f>
        <v>0</v>
      </c>
      <c r="AG24" s="10">
        <f>IF(AQ24="2",BI24,0)</f>
        <v>0</v>
      </c>
      <c r="AH24" s="10">
        <f>IF(AQ24="0",BJ24,0)</f>
        <v>0</v>
      </c>
      <c r="AI24" s="23" t="s">
        <v>165</v>
      </c>
      <c r="AJ24" s="10">
        <f>IF(AN24=0,K24,0)</f>
        <v>0</v>
      </c>
      <c r="AK24" s="10">
        <f>IF(AN24=15,K24,0)</f>
        <v>0</v>
      </c>
      <c r="AL24" s="10">
        <f>IF(AN24=21,K24,0)</f>
        <v>0</v>
      </c>
      <c r="AN24" s="10">
        <v>21</v>
      </c>
      <c r="AO24" s="10">
        <f>H24*1</f>
        <v>0</v>
      </c>
      <c r="AP24" s="10">
        <f>H24*(1-1)</f>
        <v>0</v>
      </c>
      <c r="AQ24" s="27" t="s">
        <v>201</v>
      </c>
      <c r="AV24" s="10">
        <f>AW24+AX24</f>
        <v>0</v>
      </c>
      <c r="AW24" s="10">
        <f>G24*AO24</f>
        <v>0</v>
      </c>
      <c r="AX24" s="10">
        <f>G24*AP24</f>
        <v>0</v>
      </c>
      <c r="AY24" s="27" t="s">
        <v>135</v>
      </c>
      <c r="AZ24" s="27" t="s">
        <v>95</v>
      </c>
      <c r="BA24" s="23" t="s">
        <v>49</v>
      </c>
      <c r="BC24" s="10">
        <f>AW24+AX24</f>
        <v>0</v>
      </c>
      <c r="BD24" s="10">
        <f>H24/(100-BE24)*100</f>
        <v>0</v>
      </c>
      <c r="BE24" s="10">
        <v>0</v>
      </c>
      <c r="BF24" s="10">
        <f>M24</f>
        <v>0</v>
      </c>
      <c r="BH24" s="10">
        <f>G24*AO24</f>
        <v>0</v>
      </c>
      <c r="BI24" s="10">
        <f>G24*AP24</f>
        <v>0</v>
      </c>
      <c r="BJ24" s="10">
        <f>G24*H24</f>
        <v>0</v>
      </c>
      <c r="BK24" s="10"/>
      <c r="BL24" s="10"/>
    </row>
    <row r="25" spans="1:14" ht="15" customHeight="1">
      <c r="A25" s="73"/>
      <c r="B25" s="13"/>
      <c r="C25" s="13"/>
      <c r="D25" s="38" t="s">
        <v>201</v>
      </c>
      <c r="E25" s="38" t="s">
        <v>140</v>
      </c>
      <c r="F25" s="13"/>
      <c r="G25" s="33">
        <v>1</v>
      </c>
      <c r="H25" s="89"/>
      <c r="I25" s="13"/>
      <c r="J25" s="13"/>
      <c r="K25" s="13"/>
      <c r="L25" s="13"/>
      <c r="M25" s="13"/>
      <c r="N25" s="74"/>
    </row>
    <row r="26" spans="1:64" ht="15" customHeight="1">
      <c r="A26" s="71">
        <v>7</v>
      </c>
      <c r="B26" s="43" t="s">
        <v>165</v>
      </c>
      <c r="C26" s="43" t="s">
        <v>115</v>
      </c>
      <c r="D26" s="179" t="s">
        <v>120</v>
      </c>
      <c r="E26" s="179"/>
      <c r="F26" s="43" t="s">
        <v>145</v>
      </c>
      <c r="G26" s="29">
        <v>1</v>
      </c>
      <c r="H26" s="84"/>
      <c r="I26" s="29">
        <f>G26*AO26</f>
        <v>0</v>
      </c>
      <c r="J26" s="29">
        <f>G26*AP26</f>
        <v>0</v>
      </c>
      <c r="K26" s="29">
        <f>G26*H26</f>
        <v>0</v>
      </c>
      <c r="L26" s="29">
        <v>0</v>
      </c>
      <c r="M26" s="29">
        <f>G26*L26</f>
        <v>0</v>
      </c>
      <c r="N26" s="72"/>
      <c r="Z26" s="10">
        <f>IF(AQ26="5",BJ26,0)</f>
        <v>0</v>
      </c>
      <c r="AB26" s="10">
        <f>IF(AQ26="1",BH26,0)</f>
        <v>0</v>
      </c>
      <c r="AC26" s="10">
        <f>IF(AQ26="1",BI26,0)</f>
        <v>0</v>
      </c>
      <c r="AD26" s="10">
        <f>IF(AQ26="7",BH26,0)</f>
        <v>0</v>
      </c>
      <c r="AE26" s="10">
        <f>IF(AQ26="7",BI26,0)</f>
        <v>0</v>
      </c>
      <c r="AF26" s="10">
        <f>IF(AQ26="2",BH26,0)</f>
        <v>0</v>
      </c>
      <c r="AG26" s="10">
        <f>IF(AQ26="2",BI26,0)</f>
        <v>0</v>
      </c>
      <c r="AH26" s="10">
        <f>IF(AQ26="0",BJ26,0)</f>
        <v>0</v>
      </c>
      <c r="AI26" s="23" t="s">
        <v>165</v>
      </c>
      <c r="AJ26" s="10">
        <f>IF(AN26=0,K26,0)</f>
        <v>0</v>
      </c>
      <c r="AK26" s="10">
        <f>IF(AN26=15,K26,0)</f>
        <v>0</v>
      </c>
      <c r="AL26" s="10">
        <f>IF(AN26=21,K26,0)</f>
        <v>0</v>
      </c>
      <c r="AN26" s="10">
        <v>21</v>
      </c>
      <c r="AO26" s="10">
        <f>H26*1</f>
        <v>0</v>
      </c>
      <c r="AP26" s="10">
        <f>H26*(1-1)</f>
        <v>0</v>
      </c>
      <c r="AQ26" s="27" t="s">
        <v>201</v>
      </c>
      <c r="AV26" s="10">
        <f>AW26+AX26</f>
        <v>0</v>
      </c>
      <c r="AW26" s="10">
        <f>G26*AO26</f>
        <v>0</v>
      </c>
      <c r="AX26" s="10">
        <f>G26*AP26</f>
        <v>0</v>
      </c>
      <c r="AY26" s="27" t="s">
        <v>135</v>
      </c>
      <c r="AZ26" s="27" t="s">
        <v>95</v>
      </c>
      <c r="BA26" s="23" t="s">
        <v>49</v>
      </c>
      <c r="BC26" s="10">
        <f>AW26+AX26</f>
        <v>0</v>
      </c>
      <c r="BD26" s="10">
        <f>H26/(100-BE26)*100</f>
        <v>0</v>
      </c>
      <c r="BE26" s="10">
        <v>0</v>
      </c>
      <c r="BF26" s="10">
        <f>M26</f>
        <v>0</v>
      </c>
      <c r="BH26" s="10">
        <f>G26*AO26</f>
        <v>0</v>
      </c>
      <c r="BI26" s="10">
        <f>G26*AP26</f>
        <v>0</v>
      </c>
      <c r="BJ26" s="10">
        <f>G26*H26</f>
        <v>0</v>
      </c>
      <c r="BK26" s="10"/>
      <c r="BL26" s="10"/>
    </row>
    <row r="27" spans="1:14" ht="15" customHeight="1">
      <c r="A27" s="73"/>
      <c r="B27" s="13"/>
      <c r="C27" s="13"/>
      <c r="D27" s="38" t="s">
        <v>201</v>
      </c>
      <c r="E27" s="38" t="s">
        <v>140</v>
      </c>
      <c r="F27" s="13"/>
      <c r="G27" s="33">
        <v>1</v>
      </c>
      <c r="H27" s="89"/>
      <c r="I27" s="13"/>
      <c r="J27" s="13"/>
      <c r="K27" s="13"/>
      <c r="L27" s="13"/>
      <c r="M27" s="13"/>
      <c r="N27" s="74"/>
    </row>
    <row r="28" spans="1:64" ht="15" customHeight="1">
      <c r="A28" s="65">
        <v>8</v>
      </c>
      <c r="B28" s="7" t="s">
        <v>165</v>
      </c>
      <c r="C28" s="7" t="s">
        <v>124</v>
      </c>
      <c r="D28" s="132" t="s">
        <v>53</v>
      </c>
      <c r="E28" s="132"/>
      <c r="F28" s="7" t="s">
        <v>145</v>
      </c>
      <c r="G28" s="10">
        <v>1</v>
      </c>
      <c r="H28" s="84"/>
      <c r="I28" s="10">
        <f>G28*AO28</f>
        <v>0</v>
      </c>
      <c r="J28" s="10">
        <f>G28*AP28</f>
        <v>0</v>
      </c>
      <c r="K28" s="10">
        <f>G28*H28</f>
        <v>0</v>
      </c>
      <c r="L28" s="10">
        <v>0</v>
      </c>
      <c r="M28" s="10">
        <f>G28*L28</f>
        <v>0</v>
      </c>
      <c r="N28" s="66"/>
      <c r="Z28" s="10">
        <f>IF(AQ28="5",BJ28,0)</f>
        <v>0</v>
      </c>
      <c r="AB28" s="10">
        <f>IF(AQ28="1",BH28,0)</f>
        <v>0</v>
      </c>
      <c r="AC28" s="10">
        <f>IF(AQ28="1",BI28,0)</f>
        <v>0</v>
      </c>
      <c r="AD28" s="10">
        <f>IF(AQ28="7",BH28,0)</f>
        <v>0</v>
      </c>
      <c r="AE28" s="10">
        <f>IF(AQ28="7",BI28,0)</f>
        <v>0</v>
      </c>
      <c r="AF28" s="10">
        <f>IF(AQ28="2",BH28,0)</f>
        <v>0</v>
      </c>
      <c r="AG28" s="10">
        <f>IF(AQ28="2",BI28,0)</f>
        <v>0</v>
      </c>
      <c r="AH28" s="10">
        <f>IF(AQ28="0",BJ28,0)</f>
        <v>0</v>
      </c>
      <c r="AI28" s="23" t="s">
        <v>165</v>
      </c>
      <c r="AJ28" s="10">
        <f>IF(AN28=0,K28,0)</f>
        <v>0</v>
      </c>
      <c r="AK28" s="10">
        <f>IF(AN28=15,K28,0)</f>
        <v>0</v>
      </c>
      <c r="AL28" s="10">
        <f>IF(AN28=21,K28,0)</f>
        <v>0</v>
      </c>
      <c r="AN28" s="10">
        <v>21</v>
      </c>
      <c r="AO28" s="10">
        <f>H28*1</f>
        <v>0</v>
      </c>
      <c r="AP28" s="10">
        <f>H28*(1-1)</f>
        <v>0</v>
      </c>
      <c r="AQ28" s="27" t="s">
        <v>201</v>
      </c>
      <c r="AV28" s="10">
        <f>AW28+AX28</f>
        <v>0</v>
      </c>
      <c r="AW28" s="10">
        <f>G28*AO28</f>
        <v>0</v>
      </c>
      <c r="AX28" s="10">
        <f>G28*AP28</f>
        <v>0</v>
      </c>
      <c r="AY28" s="27" t="s">
        <v>135</v>
      </c>
      <c r="AZ28" s="27" t="s">
        <v>95</v>
      </c>
      <c r="BA28" s="23" t="s">
        <v>49</v>
      </c>
      <c r="BC28" s="10">
        <f>AW28+AX28</f>
        <v>0</v>
      </c>
      <c r="BD28" s="10">
        <f>H28/(100-BE28)*100</f>
        <v>0</v>
      </c>
      <c r="BE28" s="10">
        <v>0</v>
      </c>
      <c r="BF28" s="10">
        <f>M28</f>
        <v>0</v>
      </c>
      <c r="BH28" s="10">
        <f>G28*AO28</f>
        <v>0</v>
      </c>
      <c r="BI28" s="10">
        <f>G28*AP28</f>
        <v>0</v>
      </c>
      <c r="BJ28" s="10">
        <f>G28*H28</f>
        <v>0</v>
      </c>
      <c r="BK28" s="10"/>
      <c r="BL28" s="10"/>
    </row>
    <row r="29" spans="1:14" ht="15" customHeight="1">
      <c r="A29" s="67"/>
      <c r="D29" s="6" t="s">
        <v>201</v>
      </c>
      <c r="E29" s="6" t="s">
        <v>140</v>
      </c>
      <c r="G29" s="22">
        <v>1</v>
      </c>
      <c r="H29" s="85"/>
      <c r="N29" s="68"/>
    </row>
    <row r="30" spans="1:64" ht="15" customHeight="1">
      <c r="A30" s="65">
        <v>9</v>
      </c>
      <c r="B30" s="7" t="s">
        <v>165</v>
      </c>
      <c r="C30" s="7" t="s">
        <v>22</v>
      </c>
      <c r="D30" s="132" t="s">
        <v>40</v>
      </c>
      <c r="E30" s="132"/>
      <c r="F30" s="7" t="s">
        <v>145</v>
      </c>
      <c r="G30" s="10">
        <v>1</v>
      </c>
      <c r="H30" s="84"/>
      <c r="I30" s="10">
        <f>G30*AO30</f>
        <v>0</v>
      </c>
      <c r="J30" s="10">
        <f>G30*AP30</f>
        <v>0</v>
      </c>
      <c r="K30" s="10">
        <f>G30*H30</f>
        <v>0</v>
      </c>
      <c r="L30" s="10">
        <v>0</v>
      </c>
      <c r="M30" s="10">
        <f>G30*L30</f>
        <v>0</v>
      </c>
      <c r="N30" s="66"/>
      <c r="Z30" s="10">
        <f>IF(AQ30="5",BJ30,0)</f>
        <v>0</v>
      </c>
      <c r="AB30" s="10">
        <f>IF(AQ30="1",BH30,0)</f>
        <v>0</v>
      </c>
      <c r="AC30" s="10">
        <f>IF(AQ30="1",BI30,0)</f>
        <v>0</v>
      </c>
      <c r="AD30" s="10">
        <f>IF(AQ30="7",BH30,0)</f>
        <v>0</v>
      </c>
      <c r="AE30" s="10">
        <f>IF(AQ30="7",BI30,0)</f>
        <v>0</v>
      </c>
      <c r="AF30" s="10">
        <f>IF(AQ30="2",BH30,0)</f>
        <v>0</v>
      </c>
      <c r="AG30" s="10">
        <f>IF(AQ30="2",BI30,0)</f>
        <v>0</v>
      </c>
      <c r="AH30" s="10">
        <f>IF(AQ30="0",BJ30,0)</f>
        <v>0</v>
      </c>
      <c r="AI30" s="23" t="s">
        <v>165</v>
      </c>
      <c r="AJ30" s="10">
        <f>IF(AN30=0,K30,0)</f>
        <v>0</v>
      </c>
      <c r="AK30" s="10">
        <f>IF(AN30=15,K30,0)</f>
        <v>0</v>
      </c>
      <c r="AL30" s="10">
        <f>IF(AN30=21,K30,0)</f>
        <v>0</v>
      </c>
      <c r="AN30" s="10">
        <v>21</v>
      </c>
      <c r="AO30" s="10">
        <f>H30*1</f>
        <v>0</v>
      </c>
      <c r="AP30" s="10">
        <f>H30*(1-1)</f>
        <v>0</v>
      </c>
      <c r="AQ30" s="27" t="s">
        <v>201</v>
      </c>
      <c r="AV30" s="10">
        <f>AW30+AX30</f>
        <v>0</v>
      </c>
      <c r="AW30" s="10">
        <f>G30*AO30</f>
        <v>0</v>
      </c>
      <c r="AX30" s="10">
        <f>G30*AP30</f>
        <v>0</v>
      </c>
      <c r="AY30" s="27" t="s">
        <v>135</v>
      </c>
      <c r="AZ30" s="27" t="s">
        <v>95</v>
      </c>
      <c r="BA30" s="23" t="s">
        <v>49</v>
      </c>
      <c r="BC30" s="10">
        <f>AW30+AX30</f>
        <v>0</v>
      </c>
      <c r="BD30" s="10">
        <f>H30/(100-BE30)*100</f>
        <v>0</v>
      </c>
      <c r="BE30" s="10">
        <v>0</v>
      </c>
      <c r="BF30" s="10">
        <f>M30</f>
        <v>0</v>
      </c>
      <c r="BH30" s="10">
        <f>G30*AO30</f>
        <v>0</v>
      </c>
      <c r="BI30" s="10">
        <f>G30*AP30</f>
        <v>0</v>
      </c>
      <c r="BJ30" s="10">
        <f>G30*H30</f>
        <v>0</v>
      </c>
      <c r="BK30" s="10"/>
      <c r="BL30" s="10"/>
    </row>
    <row r="31" spans="1:14" ht="15" customHeight="1">
      <c r="A31" s="67"/>
      <c r="D31" s="6" t="s">
        <v>201</v>
      </c>
      <c r="E31" s="6" t="s">
        <v>140</v>
      </c>
      <c r="G31" s="22">
        <v>1</v>
      </c>
      <c r="H31" s="85"/>
      <c r="N31" s="68"/>
    </row>
    <row r="32" spans="1:64" ht="15" customHeight="1">
      <c r="A32" s="65">
        <v>10</v>
      </c>
      <c r="B32" s="7" t="s">
        <v>165</v>
      </c>
      <c r="C32" s="7" t="s">
        <v>11</v>
      </c>
      <c r="D32" s="132" t="s">
        <v>222</v>
      </c>
      <c r="E32" s="132"/>
      <c r="F32" s="7" t="s">
        <v>145</v>
      </c>
      <c r="G32" s="10">
        <v>1</v>
      </c>
      <c r="H32" s="84"/>
      <c r="I32" s="10">
        <f>G32*AO32</f>
        <v>0</v>
      </c>
      <c r="J32" s="10">
        <f>G32*AP32</f>
        <v>0</v>
      </c>
      <c r="K32" s="10">
        <f>G32*H32</f>
        <v>0</v>
      </c>
      <c r="L32" s="10">
        <v>0</v>
      </c>
      <c r="M32" s="10">
        <f>G32*L32</f>
        <v>0</v>
      </c>
      <c r="N32" s="66"/>
      <c r="Z32" s="10">
        <f>IF(AQ32="5",BJ32,0)</f>
        <v>0</v>
      </c>
      <c r="AB32" s="10">
        <f>IF(AQ32="1",BH32,0)</f>
        <v>0</v>
      </c>
      <c r="AC32" s="10">
        <f>IF(AQ32="1",BI32,0)</f>
        <v>0</v>
      </c>
      <c r="AD32" s="10">
        <f>IF(AQ32="7",BH32,0)</f>
        <v>0</v>
      </c>
      <c r="AE32" s="10">
        <f>IF(AQ32="7",BI32,0)</f>
        <v>0</v>
      </c>
      <c r="AF32" s="10">
        <f>IF(AQ32="2",BH32,0)</f>
        <v>0</v>
      </c>
      <c r="AG32" s="10">
        <f>IF(AQ32="2",BI32,0)</f>
        <v>0</v>
      </c>
      <c r="AH32" s="10">
        <f>IF(AQ32="0",BJ32,0)</f>
        <v>0</v>
      </c>
      <c r="AI32" s="23" t="s">
        <v>165</v>
      </c>
      <c r="AJ32" s="10">
        <f>IF(AN32=0,K32,0)</f>
        <v>0</v>
      </c>
      <c r="AK32" s="10">
        <f>IF(AN32=15,K32,0)</f>
        <v>0</v>
      </c>
      <c r="AL32" s="10">
        <f>IF(AN32=21,K32,0)</f>
        <v>0</v>
      </c>
      <c r="AN32" s="10">
        <v>21</v>
      </c>
      <c r="AO32" s="10">
        <f>H32*1</f>
        <v>0</v>
      </c>
      <c r="AP32" s="10">
        <f>H32*(1-1)</f>
        <v>0</v>
      </c>
      <c r="AQ32" s="27" t="s">
        <v>201</v>
      </c>
      <c r="AV32" s="10">
        <f>AW32+AX32</f>
        <v>0</v>
      </c>
      <c r="AW32" s="10">
        <f>G32*AO32</f>
        <v>0</v>
      </c>
      <c r="AX32" s="10">
        <f>G32*AP32</f>
        <v>0</v>
      </c>
      <c r="AY32" s="27" t="s">
        <v>135</v>
      </c>
      <c r="AZ32" s="27" t="s">
        <v>95</v>
      </c>
      <c r="BA32" s="23" t="s">
        <v>49</v>
      </c>
      <c r="BC32" s="10">
        <f>AW32+AX32</f>
        <v>0</v>
      </c>
      <c r="BD32" s="10">
        <f>H32/(100-BE32)*100</f>
        <v>0</v>
      </c>
      <c r="BE32" s="10">
        <v>0</v>
      </c>
      <c r="BF32" s="10">
        <f>M32</f>
        <v>0</v>
      </c>
      <c r="BH32" s="10">
        <f>G32*AO32</f>
        <v>0</v>
      </c>
      <c r="BI32" s="10">
        <f>G32*AP32</f>
        <v>0</v>
      </c>
      <c r="BJ32" s="10">
        <f>G32*H32</f>
        <v>0</v>
      </c>
      <c r="BK32" s="10"/>
      <c r="BL32" s="10"/>
    </row>
    <row r="33" spans="1:14" ht="15" customHeight="1">
      <c r="A33" s="67"/>
      <c r="D33" s="6" t="s">
        <v>201</v>
      </c>
      <c r="E33" s="6" t="s">
        <v>140</v>
      </c>
      <c r="G33" s="22">
        <v>1</v>
      </c>
      <c r="H33" s="85"/>
      <c r="N33" s="68"/>
    </row>
    <row r="34" spans="1:64" ht="15" customHeight="1">
      <c r="A34" s="65">
        <v>11</v>
      </c>
      <c r="B34" s="7" t="s">
        <v>165</v>
      </c>
      <c r="C34" s="7" t="s">
        <v>4</v>
      </c>
      <c r="D34" s="132" t="s">
        <v>113</v>
      </c>
      <c r="E34" s="132"/>
      <c r="F34" s="7" t="s">
        <v>145</v>
      </c>
      <c r="G34" s="10">
        <v>1</v>
      </c>
      <c r="H34" s="84"/>
      <c r="I34" s="10">
        <f>G34*AO34</f>
        <v>0</v>
      </c>
      <c r="J34" s="10">
        <f>G34*AP34</f>
        <v>0</v>
      </c>
      <c r="K34" s="10">
        <f>G34*H34</f>
        <v>0</v>
      </c>
      <c r="L34" s="10">
        <v>0</v>
      </c>
      <c r="M34" s="10">
        <f>G34*L34</f>
        <v>0</v>
      </c>
      <c r="N34" s="66"/>
      <c r="Z34" s="10">
        <f>IF(AQ34="5",BJ34,0)</f>
        <v>0</v>
      </c>
      <c r="AB34" s="10">
        <f>IF(AQ34="1",BH34,0)</f>
        <v>0</v>
      </c>
      <c r="AC34" s="10">
        <f>IF(AQ34="1",BI34,0)</f>
        <v>0</v>
      </c>
      <c r="AD34" s="10">
        <f>IF(AQ34="7",BH34,0)</f>
        <v>0</v>
      </c>
      <c r="AE34" s="10">
        <f>IF(AQ34="7",BI34,0)</f>
        <v>0</v>
      </c>
      <c r="AF34" s="10">
        <f>IF(AQ34="2",BH34,0)</f>
        <v>0</v>
      </c>
      <c r="AG34" s="10">
        <f>IF(AQ34="2",BI34,0)</f>
        <v>0</v>
      </c>
      <c r="AH34" s="10">
        <f>IF(AQ34="0",BJ34,0)</f>
        <v>0</v>
      </c>
      <c r="AI34" s="23" t="s">
        <v>165</v>
      </c>
      <c r="AJ34" s="10">
        <f>IF(AN34=0,K34,0)</f>
        <v>0</v>
      </c>
      <c r="AK34" s="10">
        <f>IF(AN34=15,K34,0)</f>
        <v>0</v>
      </c>
      <c r="AL34" s="10">
        <f>IF(AN34=21,K34,0)</f>
        <v>0</v>
      </c>
      <c r="AN34" s="10">
        <v>21</v>
      </c>
      <c r="AO34" s="10">
        <f>H34*1</f>
        <v>0</v>
      </c>
      <c r="AP34" s="10">
        <f>H34*(1-1)</f>
        <v>0</v>
      </c>
      <c r="AQ34" s="27" t="s">
        <v>201</v>
      </c>
      <c r="AV34" s="10">
        <f>AW34+AX34</f>
        <v>0</v>
      </c>
      <c r="AW34" s="10">
        <f>G34*AO34</f>
        <v>0</v>
      </c>
      <c r="AX34" s="10">
        <f>G34*AP34</f>
        <v>0</v>
      </c>
      <c r="AY34" s="27" t="s">
        <v>135</v>
      </c>
      <c r="AZ34" s="27" t="s">
        <v>95</v>
      </c>
      <c r="BA34" s="23" t="s">
        <v>49</v>
      </c>
      <c r="BC34" s="10">
        <f>AW34+AX34</f>
        <v>0</v>
      </c>
      <c r="BD34" s="10">
        <f>H34/(100-BE34)*100</f>
        <v>0</v>
      </c>
      <c r="BE34" s="10">
        <v>0</v>
      </c>
      <c r="BF34" s="10">
        <f>M34</f>
        <v>0</v>
      </c>
      <c r="BH34" s="10">
        <f>G34*AO34</f>
        <v>0</v>
      </c>
      <c r="BI34" s="10">
        <f>G34*AP34</f>
        <v>0</v>
      </c>
      <c r="BJ34" s="10">
        <f>G34*H34</f>
        <v>0</v>
      </c>
      <c r="BK34" s="10"/>
      <c r="BL34" s="10"/>
    </row>
    <row r="35" spans="1:14" ht="15" customHeight="1">
      <c r="A35" s="67"/>
      <c r="D35" s="6" t="s">
        <v>201</v>
      </c>
      <c r="E35" s="6" t="s">
        <v>140</v>
      </c>
      <c r="G35" s="22">
        <v>1</v>
      </c>
      <c r="H35" s="85"/>
      <c r="N35" s="68"/>
    </row>
    <row r="36" spans="1:64" ht="15" customHeight="1">
      <c r="A36" s="65">
        <v>12</v>
      </c>
      <c r="B36" s="7" t="s">
        <v>165</v>
      </c>
      <c r="C36" s="7" t="s">
        <v>6</v>
      </c>
      <c r="D36" s="132" t="s">
        <v>194</v>
      </c>
      <c r="E36" s="132"/>
      <c r="F36" s="7" t="s">
        <v>145</v>
      </c>
      <c r="G36" s="10">
        <v>1</v>
      </c>
      <c r="H36" s="84"/>
      <c r="I36" s="10">
        <f>G36*AO36</f>
        <v>0</v>
      </c>
      <c r="J36" s="10">
        <f>G36*AP36</f>
        <v>0</v>
      </c>
      <c r="K36" s="10">
        <f>G36*H36</f>
        <v>0</v>
      </c>
      <c r="L36" s="10">
        <v>0</v>
      </c>
      <c r="M36" s="10">
        <f>G36*L36</f>
        <v>0</v>
      </c>
      <c r="N36" s="66"/>
      <c r="Z36" s="10">
        <f>IF(AQ36="5",BJ36,0)</f>
        <v>0</v>
      </c>
      <c r="AB36" s="10">
        <f>IF(AQ36="1",BH36,0)</f>
        <v>0</v>
      </c>
      <c r="AC36" s="10">
        <f>IF(AQ36="1",BI36,0)</f>
        <v>0</v>
      </c>
      <c r="AD36" s="10">
        <f>IF(AQ36="7",BH36,0)</f>
        <v>0</v>
      </c>
      <c r="AE36" s="10">
        <f>IF(AQ36="7",BI36,0)</f>
        <v>0</v>
      </c>
      <c r="AF36" s="10">
        <f>IF(AQ36="2",BH36,0)</f>
        <v>0</v>
      </c>
      <c r="AG36" s="10">
        <f>IF(AQ36="2",BI36,0)</f>
        <v>0</v>
      </c>
      <c r="AH36" s="10">
        <f>IF(AQ36="0",BJ36,0)</f>
        <v>0</v>
      </c>
      <c r="AI36" s="23" t="s">
        <v>165</v>
      </c>
      <c r="AJ36" s="10">
        <f>IF(AN36=0,K36,0)</f>
        <v>0</v>
      </c>
      <c r="AK36" s="10">
        <f>IF(AN36=15,K36,0)</f>
        <v>0</v>
      </c>
      <c r="AL36" s="10">
        <f>IF(AN36=21,K36,0)</f>
        <v>0</v>
      </c>
      <c r="AN36" s="10">
        <v>21</v>
      </c>
      <c r="AO36" s="10">
        <f>H36*1</f>
        <v>0</v>
      </c>
      <c r="AP36" s="10">
        <f>H36*(1-1)</f>
        <v>0</v>
      </c>
      <c r="AQ36" s="27" t="s">
        <v>201</v>
      </c>
      <c r="AV36" s="10">
        <f>AW36+AX36</f>
        <v>0</v>
      </c>
      <c r="AW36" s="10">
        <f>G36*AO36</f>
        <v>0</v>
      </c>
      <c r="AX36" s="10">
        <f>G36*AP36</f>
        <v>0</v>
      </c>
      <c r="AY36" s="27" t="s">
        <v>135</v>
      </c>
      <c r="AZ36" s="27" t="s">
        <v>95</v>
      </c>
      <c r="BA36" s="23" t="s">
        <v>49</v>
      </c>
      <c r="BC36" s="10">
        <f>AW36+AX36</f>
        <v>0</v>
      </c>
      <c r="BD36" s="10">
        <f>H36/(100-BE36)*100</f>
        <v>0</v>
      </c>
      <c r="BE36" s="10">
        <v>0</v>
      </c>
      <c r="BF36" s="10">
        <f>M36</f>
        <v>0</v>
      </c>
      <c r="BH36" s="10">
        <f>G36*AO36</f>
        <v>0</v>
      </c>
      <c r="BI36" s="10">
        <f>G36*AP36</f>
        <v>0</v>
      </c>
      <c r="BJ36" s="10">
        <f>G36*H36</f>
        <v>0</v>
      </c>
      <c r="BK36" s="10"/>
      <c r="BL36" s="10"/>
    </row>
    <row r="37" spans="1:14" ht="15" customHeight="1">
      <c r="A37" s="67"/>
      <c r="D37" s="6" t="s">
        <v>201</v>
      </c>
      <c r="E37" s="6" t="s">
        <v>140</v>
      </c>
      <c r="G37" s="22">
        <v>1</v>
      </c>
      <c r="H37" s="85"/>
      <c r="N37" s="68"/>
    </row>
    <row r="38" spans="1:64" ht="15" customHeight="1">
      <c r="A38" s="65">
        <v>13</v>
      </c>
      <c r="B38" s="7" t="s">
        <v>165</v>
      </c>
      <c r="C38" s="7" t="s">
        <v>54</v>
      </c>
      <c r="D38" s="132" t="s">
        <v>195</v>
      </c>
      <c r="E38" s="132"/>
      <c r="F38" s="7" t="s">
        <v>145</v>
      </c>
      <c r="G38" s="10">
        <v>1</v>
      </c>
      <c r="H38" s="84"/>
      <c r="I38" s="10">
        <f>G38*AO38</f>
        <v>0</v>
      </c>
      <c r="J38" s="10">
        <f>G38*AP38</f>
        <v>0</v>
      </c>
      <c r="K38" s="10">
        <f>G38*H38</f>
        <v>0</v>
      </c>
      <c r="L38" s="10">
        <v>0</v>
      </c>
      <c r="M38" s="10">
        <f>G38*L38</f>
        <v>0</v>
      </c>
      <c r="N38" s="66"/>
      <c r="Z38" s="10">
        <f>IF(AQ38="5",BJ38,0)</f>
        <v>0</v>
      </c>
      <c r="AB38" s="10">
        <f>IF(AQ38="1",BH38,0)</f>
        <v>0</v>
      </c>
      <c r="AC38" s="10">
        <f>IF(AQ38="1",BI38,0)</f>
        <v>0</v>
      </c>
      <c r="AD38" s="10">
        <f>IF(AQ38="7",BH38,0)</f>
        <v>0</v>
      </c>
      <c r="AE38" s="10">
        <f>IF(AQ38="7",BI38,0)</f>
        <v>0</v>
      </c>
      <c r="AF38" s="10">
        <f>IF(AQ38="2",BH38,0)</f>
        <v>0</v>
      </c>
      <c r="AG38" s="10">
        <f>IF(AQ38="2",BI38,0)</f>
        <v>0</v>
      </c>
      <c r="AH38" s="10">
        <f>IF(AQ38="0",BJ38,0)</f>
        <v>0</v>
      </c>
      <c r="AI38" s="23" t="s">
        <v>165</v>
      </c>
      <c r="AJ38" s="10">
        <f>IF(AN38=0,K38,0)</f>
        <v>0</v>
      </c>
      <c r="AK38" s="10">
        <f>IF(AN38=15,K38,0)</f>
        <v>0</v>
      </c>
      <c r="AL38" s="10">
        <f>IF(AN38=21,K38,0)</f>
        <v>0</v>
      </c>
      <c r="AN38" s="10">
        <v>21</v>
      </c>
      <c r="AO38" s="10">
        <f>H38*1</f>
        <v>0</v>
      </c>
      <c r="AP38" s="10">
        <f>H38*(1-1)</f>
        <v>0</v>
      </c>
      <c r="AQ38" s="27" t="s">
        <v>201</v>
      </c>
      <c r="AV38" s="10">
        <f>AW38+AX38</f>
        <v>0</v>
      </c>
      <c r="AW38" s="10">
        <f>G38*AO38</f>
        <v>0</v>
      </c>
      <c r="AX38" s="10">
        <f>G38*AP38</f>
        <v>0</v>
      </c>
      <c r="AY38" s="27" t="s">
        <v>135</v>
      </c>
      <c r="AZ38" s="27" t="s">
        <v>95</v>
      </c>
      <c r="BA38" s="23" t="s">
        <v>49</v>
      </c>
      <c r="BC38" s="10">
        <f>AW38+AX38</f>
        <v>0</v>
      </c>
      <c r="BD38" s="10">
        <f>H38/(100-BE38)*100</f>
        <v>0</v>
      </c>
      <c r="BE38" s="10">
        <v>0</v>
      </c>
      <c r="BF38" s="10">
        <f>M38</f>
        <v>0</v>
      </c>
      <c r="BH38" s="10">
        <f>G38*AO38</f>
        <v>0</v>
      </c>
      <c r="BI38" s="10">
        <f>G38*AP38</f>
        <v>0</v>
      </c>
      <c r="BJ38" s="10">
        <f>G38*H38</f>
        <v>0</v>
      </c>
      <c r="BK38" s="10"/>
      <c r="BL38" s="10"/>
    </row>
    <row r="39" spans="1:14" ht="15" customHeight="1">
      <c r="A39" s="67"/>
      <c r="D39" s="6" t="s">
        <v>201</v>
      </c>
      <c r="E39" s="6" t="s">
        <v>140</v>
      </c>
      <c r="G39" s="22">
        <v>1</v>
      </c>
      <c r="H39" s="85"/>
      <c r="N39" s="68"/>
    </row>
    <row r="40" spans="1:64" ht="15" customHeight="1">
      <c r="A40" s="65">
        <v>14</v>
      </c>
      <c r="B40" s="7" t="s">
        <v>165</v>
      </c>
      <c r="C40" s="7" t="s">
        <v>163</v>
      </c>
      <c r="D40" s="132" t="s">
        <v>210</v>
      </c>
      <c r="E40" s="132"/>
      <c r="F40" s="7" t="s">
        <v>145</v>
      </c>
      <c r="G40" s="10">
        <v>1</v>
      </c>
      <c r="H40" s="84"/>
      <c r="I40" s="10">
        <f>G40*AO40</f>
        <v>0</v>
      </c>
      <c r="J40" s="10">
        <f>G40*AP40</f>
        <v>0</v>
      </c>
      <c r="K40" s="10">
        <f>G40*H40</f>
        <v>0</v>
      </c>
      <c r="L40" s="10">
        <v>0</v>
      </c>
      <c r="M40" s="10">
        <f>G40*L40</f>
        <v>0</v>
      </c>
      <c r="N40" s="66"/>
      <c r="Z40" s="10">
        <f>IF(AQ40="5",BJ40,0)</f>
        <v>0</v>
      </c>
      <c r="AB40" s="10">
        <f>IF(AQ40="1",BH40,0)</f>
        <v>0</v>
      </c>
      <c r="AC40" s="10">
        <f>IF(AQ40="1",BI40,0)</f>
        <v>0</v>
      </c>
      <c r="AD40" s="10">
        <f>IF(AQ40="7",BH40,0)</f>
        <v>0</v>
      </c>
      <c r="AE40" s="10">
        <f>IF(AQ40="7",BI40,0)</f>
        <v>0</v>
      </c>
      <c r="AF40" s="10">
        <f>IF(AQ40="2",BH40,0)</f>
        <v>0</v>
      </c>
      <c r="AG40" s="10">
        <f>IF(AQ40="2",BI40,0)</f>
        <v>0</v>
      </c>
      <c r="AH40" s="10">
        <f>IF(AQ40="0",BJ40,0)</f>
        <v>0</v>
      </c>
      <c r="AI40" s="23" t="s">
        <v>165</v>
      </c>
      <c r="AJ40" s="10">
        <f>IF(AN40=0,K40,0)</f>
        <v>0</v>
      </c>
      <c r="AK40" s="10">
        <f>IF(AN40=15,K40,0)</f>
        <v>0</v>
      </c>
      <c r="AL40" s="10">
        <f>IF(AN40=21,K40,0)</f>
        <v>0</v>
      </c>
      <c r="AN40" s="10">
        <v>21</v>
      </c>
      <c r="AO40" s="10">
        <f>H40*1</f>
        <v>0</v>
      </c>
      <c r="AP40" s="10">
        <f>H40*(1-1)</f>
        <v>0</v>
      </c>
      <c r="AQ40" s="27" t="s">
        <v>201</v>
      </c>
      <c r="AV40" s="10">
        <f>AW40+AX40</f>
        <v>0</v>
      </c>
      <c r="AW40" s="10">
        <f>G40*AO40</f>
        <v>0</v>
      </c>
      <c r="AX40" s="10">
        <f>G40*AP40</f>
        <v>0</v>
      </c>
      <c r="AY40" s="27" t="s">
        <v>135</v>
      </c>
      <c r="AZ40" s="27" t="s">
        <v>95</v>
      </c>
      <c r="BA40" s="23" t="s">
        <v>49</v>
      </c>
      <c r="BC40" s="10">
        <f>AW40+AX40</f>
        <v>0</v>
      </c>
      <c r="BD40" s="10">
        <f>H40/(100-BE40)*100</f>
        <v>0</v>
      </c>
      <c r="BE40" s="10">
        <v>0</v>
      </c>
      <c r="BF40" s="10">
        <f>M40</f>
        <v>0</v>
      </c>
      <c r="BH40" s="10">
        <f>G40*AO40</f>
        <v>0</v>
      </c>
      <c r="BI40" s="10">
        <f>G40*AP40</f>
        <v>0</v>
      </c>
      <c r="BJ40" s="10">
        <f>G40*H40</f>
        <v>0</v>
      </c>
      <c r="BK40" s="10"/>
      <c r="BL40" s="10"/>
    </row>
    <row r="41" spans="1:14" ht="15" customHeight="1">
      <c r="A41" s="67"/>
      <c r="D41" s="6" t="s">
        <v>201</v>
      </c>
      <c r="E41" s="6" t="s">
        <v>140</v>
      </c>
      <c r="G41" s="22">
        <v>1</v>
      </c>
      <c r="H41" s="85"/>
      <c r="N41" s="68"/>
    </row>
    <row r="42" spans="1:64" ht="15" customHeight="1">
      <c r="A42" s="65">
        <v>15</v>
      </c>
      <c r="B42" s="7" t="s">
        <v>165</v>
      </c>
      <c r="C42" s="7" t="s">
        <v>148</v>
      </c>
      <c r="D42" s="132" t="s">
        <v>112</v>
      </c>
      <c r="E42" s="132"/>
      <c r="F42" s="7" t="s">
        <v>145</v>
      </c>
      <c r="G42" s="10">
        <v>1</v>
      </c>
      <c r="H42" s="84"/>
      <c r="I42" s="10">
        <f>G42*AO42</f>
        <v>0</v>
      </c>
      <c r="J42" s="10">
        <f>G42*AP42</f>
        <v>0</v>
      </c>
      <c r="K42" s="10">
        <f>G42*H42</f>
        <v>0</v>
      </c>
      <c r="L42" s="10">
        <v>0</v>
      </c>
      <c r="M42" s="10">
        <f>G42*L42</f>
        <v>0</v>
      </c>
      <c r="N42" s="66"/>
      <c r="Z42" s="10">
        <f>IF(AQ42="5",BJ42,0)</f>
        <v>0</v>
      </c>
      <c r="AB42" s="10">
        <f>IF(AQ42="1",BH42,0)</f>
        <v>0</v>
      </c>
      <c r="AC42" s="10">
        <f>IF(AQ42="1",BI42,0)</f>
        <v>0</v>
      </c>
      <c r="AD42" s="10">
        <f>IF(AQ42="7",BH42,0)</f>
        <v>0</v>
      </c>
      <c r="AE42" s="10">
        <f>IF(AQ42="7",BI42,0)</f>
        <v>0</v>
      </c>
      <c r="AF42" s="10">
        <f>IF(AQ42="2",BH42,0)</f>
        <v>0</v>
      </c>
      <c r="AG42" s="10">
        <f>IF(AQ42="2",BI42,0)</f>
        <v>0</v>
      </c>
      <c r="AH42" s="10">
        <f>IF(AQ42="0",BJ42,0)</f>
        <v>0</v>
      </c>
      <c r="AI42" s="23" t="s">
        <v>165</v>
      </c>
      <c r="AJ42" s="10">
        <f>IF(AN42=0,K42,0)</f>
        <v>0</v>
      </c>
      <c r="AK42" s="10">
        <f>IF(AN42=15,K42,0)</f>
        <v>0</v>
      </c>
      <c r="AL42" s="10">
        <f>IF(AN42=21,K42,0)</f>
        <v>0</v>
      </c>
      <c r="AN42" s="10">
        <v>21</v>
      </c>
      <c r="AO42" s="10">
        <f>H42*1</f>
        <v>0</v>
      </c>
      <c r="AP42" s="10">
        <f>H42*(1-1)</f>
        <v>0</v>
      </c>
      <c r="AQ42" s="27" t="s">
        <v>201</v>
      </c>
      <c r="AV42" s="10">
        <f>AW42+AX42</f>
        <v>0</v>
      </c>
      <c r="AW42" s="10">
        <f>G42*AO42</f>
        <v>0</v>
      </c>
      <c r="AX42" s="10">
        <f>G42*AP42</f>
        <v>0</v>
      </c>
      <c r="AY42" s="27" t="s">
        <v>135</v>
      </c>
      <c r="AZ42" s="27" t="s">
        <v>95</v>
      </c>
      <c r="BA42" s="23" t="s">
        <v>49</v>
      </c>
      <c r="BC42" s="10">
        <f>AW42+AX42</f>
        <v>0</v>
      </c>
      <c r="BD42" s="10">
        <f>H42/(100-BE42)*100</f>
        <v>0</v>
      </c>
      <c r="BE42" s="10">
        <v>0</v>
      </c>
      <c r="BF42" s="10">
        <f>M42</f>
        <v>0</v>
      </c>
      <c r="BH42" s="10">
        <f>G42*AO42</f>
        <v>0</v>
      </c>
      <c r="BI42" s="10">
        <f>G42*AP42</f>
        <v>0</v>
      </c>
      <c r="BJ42" s="10">
        <f>G42*H42</f>
        <v>0</v>
      </c>
      <c r="BK42" s="10"/>
      <c r="BL42" s="10"/>
    </row>
    <row r="43" spans="1:14" ht="15" customHeight="1">
      <c r="A43" s="67"/>
      <c r="D43" s="6" t="s">
        <v>201</v>
      </c>
      <c r="E43" s="6" t="s">
        <v>140</v>
      </c>
      <c r="G43" s="22">
        <v>1</v>
      </c>
      <c r="H43" s="85"/>
      <c r="N43" s="68"/>
    </row>
    <row r="44" spans="1:64" ht="15" customHeight="1">
      <c r="A44" s="65">
        <v>16</v>
      </c>
      <c r="B44" s="7" t="s">
        <v>165</v>
      </c>
      <c r="C44" s="7" t="s">
        <v>100</v>
      </c>
      <c r="D44" s="132" t="s">
        <v>155</v>
      </c>
      <c r="E44" s="132"/>
      <c r="F44" s="7" t="s">
        <v>145</v>
      </c>
      <c r="G44" s="10">
        <v>1</v>
      </c>
      <c r="H44" s="84"/>
      <c r="I44" s="10">
        <f>G44*AO44</f>
        <v>0</v>
      </c>
      <c r="J44" s="10">
        <f>G44*AP44</f>
        <v>0</v>
      </c>
      <c r="K44" s="10">
        <f>G44*H44</f>
        <v>0</v>
      </c>
      <c r="L44" s="10">
        <v>0</v>
      </c>
      <c r="M44" s="10">
        <f>G44*L44</f>
        <v>0</v>
      </c>
      <c r="N44" s="66"/>
      <c r="Z44" s="10">
        <f>IF(AQ44="5",BJ44,0)</f>
        <v>0</v>
      </c>
      <c r="AB44" s="10">
        <f>IF(AQ44="1",BH44,0)</f>
        <v>0</v>
      </c>
      <c r="AC44" s="10">
        <f>IF(AQ44="1",BI44,0)</f>
        <v>0</v>
      </c>
      <c r="AD44" s="10">
        <f>IF(AQ44="7",BH44,0)</f>
        <v>0</v>
      </c>
      <c r="AE44" s="10">
        <f>IF(AQ44="7",BI44,0)</f>
        <v>0</v>
      </c>
      <c r="AF44" s="10">
        <f>IF(AQ44="2",BH44,0)</f>
        <v>0</v>
      </c>
      <c r="AG44" s="10">
        <f>IF(AQ44="2",BI44,0)</f>
        <v>0</v>
      </c>
      <c r="AH44" s="10">
        <f>IF(AQ44="0",BJ44,0)</f>
        <v>0</v>
      </c>
      <c r="AI44" s="23" t="s">
        <v>165</v>
      </c>
      <c r="AJ44" s="10">
        <f>IF(AN44=0,K44,0)</f>
        <v>0</v>
      </c>
      <c r="AK44" s="10">
        <f>IF(AN44=15,K44,0)</f>
        <v>0</v>
      </c>
      <c r="AL44" s="10">
        <f>IF(AN44=21,K44,0)</f>
        <v>0</v>
      </c>
      <c r="AN44" s="10">
        <v>21</v>
      </c>
      <c r="AO44" s="10">
        <f>H44*1</f>
        <v>0</v>
      </c>
      <c r="AP44" s="10">
        <f>H44*(1-1)</f>
        <v>0</v>
      </c>
      <c r="AQ44" s="27" t="s">
        <v>201</v>
      </c>
      <c r="AV44" s="10">
        <f>AW44+AX44</f>
        <v>0</v>
      </c>
      <c r="AW44" s="10">
        <f>G44*AO44</f>
        <v>0</v>
      </c>
      <c r="AX44" s="10">
        <f>G44*AP44</f>
        <v>0</v>
      </c>
      <c r="AY44" s="27" t="s">
        <v>135</v>
      </c>
      <c r="AZ44" s="27" t="s">
        <v>95</v>
      </c>
      <c r="BA44" s="23" t="s">
        <v>49</v>
      </c>
      <c r="BC44" s="10">
        <f>AW44+AX44</f>
        <v>0</v>
      </c>
      <c r="BD44" s="10">
        <f>H44/(100-BE44)*100</f>
        <v>0</v>
      </c>
      <c r="BE44" s="10">
        <v>0</v>
      </c>
      <c r="BF44" s="10">
        <f>M44</f>
        <v>0</v>
      </c>
      <c r="BH44" s="10">
        <f>G44*AO44</f>
        <v>0</v>
      </c>
      <c r="BI44" s="10">
        <f>G44*AP44</f>
        <v>0</v>
      </c>
      <c r="BJ44" s="10">
        <f>G44*H44</f>
        <v>0</v>
      </c>
      <c r="BK44" s="10"/>
      <c r="BL44" s="10"/>
    </row>
    <row r="45" spans="1:14" ht="15" customHeight="1">
      <c r="A45" s="67"/>
      <c r="D45" s="6" t="s">
        <v>201</v>
      </c>
      <c r="E45" s="6" t="s">
        <v>140</v>
      </c>
      <c r="G45" s="22">
        <v>1</v>
      </c>
      <c r="H45" s="85"/>
      <c r="N45" s="68"/>
    </row>
    <row r="46" spans="1:64" ht="15" customHeight="1">
      <c r="A46" s="65">
        <v>17</v>
      </c>
      <c r="B46" s="7" t="s">
        <v>165</v>
      </c>
      <c r="C46" s="7" t="s">
        <v>97</v>
      </c>
      <c r="D46" s="132" t="s">
        <v>7</v>
      </c>
      <c r="E46" s="132"/>
      <c r="F46" s="7" t="s">
        <v>145</v>
      </c>
      <c r="G46" s="10">
        <v>1</v>
      </c>
      <c r="H46" s="84"/>
      <c r="I46" s="10">
        <f>G46*AO46</f>
        <v>0</v>
      </c>
      <c r="J46" s="10">
        <f>G46*AP46</f>
        <v>0</v>
      </c>
      <c r="K46" s="10">
        <f>G46*H46</f>
        <v>0</v>
      </c>
      <c r="L46" s="10">
        <v>0</v>
      </c>
      <c r="M46" s="10">
        <f>G46*L46</f>
        <v>0</v>
      </c>
      <c r="N46" s="66"/>
      <c r="Z46" s="10">
        <f>IF(AQ46="5",BJ46,0)</f>
        <v>0</v>
      </c>
      <c r="AB46" s="10">
        <f>IF(AQ46="1",BH46,0)</f>
        <v>0</v>
      </c>
      <c r="AC46" s="10">
        <f>IF(AQ46="1",BI46,0)</f>
        <v>0</v>
      </c>
      <c r="AD46" s="10">
        <f>IF(AQ46="7",BH46,0)</f>
        <v>0</v>
      </c>
      <c r="AE46" s="10">
        <f>IF(AQ46="7",BI46,0)</f>
        <v>0</v>
      </c>
      <c r="AF46" s="10">
        <f>IF(AQ46="2",BH46,0)</f>
        <v>0</v>
      </c>
      <c r="AG46" s="10">
        <f>IF(AQ46="2",BI46,0)</f>
        <v>0</v>
      </c>
      <c r="AH46" s="10">
        <f>IF(AQ46="0",BJ46,0)</f>
        <v>0</v>
      </c>
      <c r="AI46" s="23" t="s">
        <v>165</v>
      </c>
      <c r="AJ46" s="10">
        <f>IF(AN46=0,K46,0)</f>
        <v>0</v>
      </c>
      <c r="AK46" s="10">
        <f>IF(AN46=15,K46,0)</f>
        <v>0</v>
      </c>
      <c r="AL46" s="10">
        <f>IF(AN46=21,K46,0)</f>
        <v>0</v>
      </c>
      <c r="AN46" s="10">
        <v>21</v>
      </c>
      <c r="AO46" s="10">
        <f>H46*1</f>
        <v>0</v>
      </c>
      <c r="AP46" s="10">
        <f>H46*(1-1)</f>
        <v>0</v>
      </c>
      <c r="AQ46" s="27" t="s">
        <v>201</v>
      </c>
      <c r="AV46" s="10">
        <f>AW46+AX46</f>
        <v>0</v>
      </c>
      <c r="AW46" s="10">
        <f>G46*AO46</f>
        <v>0</v>
      </c>
      <c r="AX46" s="10">
        <f>G46*AP46</f>
        <v>0</v>
      </c>
      <c r="AY46" s="27" t="s">
        <v>135</v>
      </c>
      <c r="AZ46" s="27" t="s">
        <v>95</v>
      </c>
      <c r="BA46" s="23" t="s">
        <v>49</v>
      </c>
      <c r="BC46" s="10">
        <f>AW46+AX46</f>
        <v>0</v>
      </c>
      <c r="BD46" s="10">
        <f>H46/(100-BE46)*100</f>
        <v>0</v>
      </c>
      <c r="BE46" s="10">
        <v>0</v>
      </c>
      <c r="BF46" s="10">
        <f>M46</f>
        <v>0</v>
      </c>
      <c r="BH46" s="10">
        <f>G46*AO46</f>
        <v>0</v>
      </c>
      <c r="BI46" s="10">
        <f>G46*AP46</f>
        <v>0</v>
      </c>
      <c r="BJ46" s="10">
        <f>G46*H46</f>
        <v>0</v>
      </c>
      <c r="BK46" s="10"/>
      <c r="BL46" s="10"/>
    </row>
    <row r="47" spans="1:14" ht="15" customHeight="1">
      <c r="A47" s="67"/>
      <c r="D47" s="6" t="s">
        <v>201</v>
      </c>
      <c r="E47" s="6" t="s">
        <v>140</v>
      </c>
      <c r="G47" s="22">
        <v>1</v>
      </c>
      <c r="H47" s="85"/>
      <c r="N47" s="68"/>
    </row>
    <row r="48" spans="1:64" ht="15" customHeight="1">
      <c r="A48" s="65">
        <v>18</v>
      </c>
      <c r="B48" s="7" t="s">
        <v>165</v>
      </c>
      <c r="C48" s="7" t="s">
        <v>26</v>
      </c>
      <c r="D48" s="132" t="s">
        <v>202</v>
      </c>
      <c r="E48" s="132"/>
      <c r="F48" s="7" t="s">
        <v>145</v>
      </c>
      <c r="G48" s="10">
        <v>5</v>
      </c>
      <c r="H48" s="84"/>
      <c r="I48" s="10">
        <f>G48*AO48</f>
        <v>0</v>
      </c>
      <c r="J48" s="10">
        <f>G48*AP48</f>
        <v>0</v>
      </c>
      <c r="K48" s="10">
        <f>G48*H48</f>
        <v>0</v>
      </c>
      <c r="L48" s="10">
        <v>0</v>
      </c>
      <c r="M48" s="10">
        <f>G48*L48</f>
        <v>0</v>
      </c>
      <c r="N48" s="66"/>
      <c r="Z48" s="10">
        <f>IF(AQ48="5",BJ48,0)</f>
        <v>0</v>
      </c>
      <c r="AB48" s="10">
        <f>IF(AQ48="1",BH48,0)</f>
        <v>0</v>
      </c>
      <c r="AC48" s="10">
        <f>IF(AQ48="1",BI48,0)</f>
        <v>0</v>
      </c>
      <c r="AD48" s="10">
        <f>IF(AQ48="7",BH48,0)</f>
        <v>0</v>
      </c>
      <c r="AE48" s="10">
        <f>IF(AQ48="7",BI48,0)</f>
        <v>0</v>
      </c>
      <c r="AF48" s="10">
        <f>IF(AQ48="2",BH48,0)</f>
        <v>0</v>
      </c>
      <c r="AG48" s="10">
        <f>IF(AQ48="2",BI48,0)</f>
        <v>0</v>
      </c>
      <c r="AH48" s="10">
        <f>IF(AQ48="0",BJ48,0)</f>
        <v>0</v>
      </c>
      <c r="AI48" s="23" t="s">
        <v>165</v>
      </c>
      <c r="AJ48" s="10">
        <f>IF(AN48=0,K48,0)</f>
        <v>0</v>
      </c>
      <c r="AK48" s="10">
        <f>IF(AN48=15,K48,0)</f>
        <v>0</v>
      </c>
      <c r="AL48" s="10">
        <f>IF(AN48=21,K48,0)</f>
        <v>0</v>
      </c>
      <c r="AN48" s="10">
        <v>21</v>
      </c>
      <c r="AO48" s="10">
        <f>H48*1</f>
        <v>0</v>
      </c>
      <c r="AP48" s="10">
        <f>H48*(1-1)</f>
        <v>0</v>
      </c>
      <c r="AQ48" s="27" t="s">
        <v>201</v>
      </c>
      <c r="AV48" s="10">
        <f>AW48+AX48</f>
        <v>0</v>
      </c>
      <c r="AW48" s="10">
        <f>G48*AO48</f>
        <v>0</v>
      </c>
      <c r="AX48" s="10">
        <f>G48*AP48</f>
        <v>0</v>
      </c>
      <c r="AY48" s="27" t="s">
        <v>135</v>
      </c>
      <c r="AZ48" s="27" t="s">
        <v>95</v>
      </c>
      <c r="BA48" s="23" t="s">
        <v>49</v>
      </c>
      <c r="BC48" s="10">
        <f>AW48+AX48</f>
        <v>0</v>
      </c>
      <c r="BD48" s="10">
        <f>H48/(100-BE48)*100</f>
        <v>0</v>
      </c>
      <c r="BE48" s="10">
        <v>0</v>
      </c>
      <c r="BF48" s="10">
        <f>M48</f>
        <v>0</v>
      </c>
      <c r="BH48" s="10">
        <f>G48*AO48</f>
        <v>0</v>
      </c>
      <c r="BI48" s="10">
        <f>G48*AP48</f>
        <v>0</v>
      </c>
      <c r="BJ48" s="10">
        <f>G48*H48</f>
        <v>0</v>
      </c>
      <c r="BK48" s="10"/>
      <c r="BL48" s="10"/>
    </row>
    <row r="49" spans="1:14" ht="15" customHeight="1">
      <c r="A49" s="67"/>
      <c r="D49" s="6" t="s">
        <v>108</v>
      </c>
      <c r="E49" s="6" t="s">
        <v>140</v>
      </c>
      <c r="G49" s="22">
        <v>5</v>
      </c>
      <c r="H49" s="85"/>
      <c r="N49" s="68"/>
    </row>
    <row r="50" spans="1:64" ht="15" customHeight="1">
      <c r="A50" s="65">
        <v>19</v>
      </c>
      <c r="B50" s="7" t="s">
        <v>165</v>
      </c>
      <c r="C50" s="7" t="s">
        <v>83</v>
      </c>
      <c r="D50" s="132" t="s">
        <v>193</v>
      </c>
      <c r="E50" s="132"/>
      <c r="F50" s="7" t="s">
        <v>145</v>
      </c>
      <c r="G50" s="10">
        <v>4</v>
      </c>
      <c r="H50" s="84"/>
      <c r="I50" s="10">
        <f>G50*AO50</f>
        <v>0</v>
      </c>
      <c r="J50" s="10">
        <f>G50*AP50</f>
        <v>0</v>
      </c>
      <c r="K50" s="10">
        <f>G50*H50</f>
        <v>0</v>
      </c>
      <c r="L50" s="10">
        <v>0</v>
      </c>
      <c r="M50" s="10">
        <f>G50*L50</f>
        <v>0</v>
      </c>
      <c r="N50" s="66"/>
      <c r="Z50" s="10">
        <f>IF(AQ50="5",BJ50,0)</f>
        <v>0</v>
      </c>
      <c r="AB50" s="10">
        <f>IF(AQ50="1",BH50,0)</f>
        <v>0</v>
      </c>
      <c r="AC50" s="10">
        <f>IF(AQ50="1",BI50,0)</f>
        <v>0</v>
      </c>
      <c r="AD50" s="10">
        <f>IF(AQ50="7",BH50,0)</f>
        <v>0</v>
      </c>
      <c r="AE50" s="10">
        <f>IF(AQ50="7",BI50,0)</f>
        <v>0</v>
      </c>
      <c r="AF50" s="10">
        <f>IF(AQ50="2",BH50,0)</f>
        <v>0</v>
      </c>
      <c r="AG50" s="10">
        <f>IF(AQ50="2",BI50,0)</f>
        <v>0</v>
      </c>
      <c r="AH50" s="10">
        <f>IF(AQ50="0",BJ50,0)</f>
        <v>0</v>
      </c>
      <c r="AI50" s="23" t="s">
        <v>165</v>
      </c>
      <c r="AJ50" s="10">
        <f>IF(AN50=0,K50,0)</f>
        <v>0</v>
      </c>
      <c r="AK50" s="10">
        <f>IF(AN50=15,K50,0)</f>
        <v>0</v>
      </c>
      <c r="AL50" s="10">
        <f>IF(AN50=21,K50,0)</f>
        <v>0</v>
      </c>
      <c r="AN50" s="10">
        <v>21</v>
      </c>
      <c r="AO50" s="10">
        <f>H50*1</f>
        <v>0</v>
      </c>
      <c r="AP50" s="10">
        <f>H50*(1-1)</f>
        <v>0</v>
      </c>
      <c r="AQ50" s="27" t="s">
        <v>201</v>
      </c>
      <c r="AV50" s="10">
        <f>AW50+AX50</f>
        <v>0</v>
      </c>
      <c r="AW50" s="10">
        <f>G50*AO50</f>
        <v>0</v>
      </c>
      <c r="AX50" s="10">
        <f>G50*AP50</f>
        <v>0</v>
      </c>
      <c r="AY50" s="27" t="s">
        <v>135</v>
      </c>
      <c r="AZ50" s="27" t="s">
        <v>95</v>
      </c>
      <c r="BA50" s="23" t="s">
        <v>49</v>
      </c>
      <c r="BC50" s="10">
        <f>AW50+AX50</f>
        <v>0</v>
      </c>
      <c r="BD50" s="10">
        <f>H50/(100-BE50)*100</f>
        <v>0</v>
      </c>
      <c r="BE50" s="10">
        <v>0</v>
      </c>
      <c r="BF50" s="10">
        <f>M50</f>
        <v>0</v>
      </c>
      <c r="BH50" s="10">
        <f>G50*AO50</f>
        <v>0</v>
      </c>
      <c r="BI50" s="10">
        <f>G50*AP50</f>
        <v>0</v>
      </c>
      <c r="BJ50" s="10">
        <f>G50*H50</f>
        <v>0</v>
      </c>
      <c r="BK50" s="10"/>
      <c r="BL50" s="10"/>
    </row>
    <row r="51" spans="1:14" ht="15" customHeight="1">
      <c r="A51" s="67"/>
      <c r="D51" s="6" t="s">
        <v>28</v>
      </c>
      <c r="E51" s="6" t="s">
        <v>140</v>
      </c>
      <c r="G51" s="22">
        <v>4</v>
      </c>
      <c r="H51" s="85"/>
      <c r="N51" s="68"/>
    </row>
    <row r="52" spans="1:64" ht="15" customHeight="1">
      <c r="A52" s="65">
        <v>20</v>
      </c>
      <c r="B52" s="7" t="s">
        <v>165</v>
      </c>
      <c r="C52" s="7" t="s">
        <v>15</v>
      </c>
      <c r="D52" s="132" t="s">
        <v>214</v>
      </c>
      <c r="E52" s="132"/>
      <c r="F52" s="7" t="s">
        <v>145</v>
      </c>
      <c r="G52" s="10">
        <v>3</v>
      </c>
      <c r="H52" s="84"/>
      <c r="I52" s="10">
        <f>G52*AO52</f>
        <v>0</v>
      </c>
      <c r="J52" s="10">
        <f>G52*AP52</f>
        <v>0</v>
      </c>
      <c r="K52" s="10">
        <f>G52*H52</f>
        <v>0</v>
      </c>
      <c r="L52" s="10">
        <v>0</v>
      </c>
      <c r="M52" s="10">
        <f>G52*L52</f>
        <v>0</v>
      </c>
      <c r="N52" s="66"/>
      <c r="Z52" s="10">
        <f>IF(AQ52="5",BJ52,0)</f>
        <v>0</v>
      </c>
      <c r="AB52" s="10">
        <f>IF(AQ52="1",BH52,0)</f>
        <v>0</v>
      </c>
      <c r="AC52" s="10">
        <f>IF(AQ52="1",BI52,0)</f>
        <v>0</v>
      </c>
      <c r="AD52" s="10">
        <f>IF(AQ52="7",BH52,0)</f>
        <v>0</v>
      </c>
      <c r="AE52" s="10">
        <f>IF(AQ52="7",BI52,0)</f>
        <v>0</v>
      </c>
      <c r="AF52" s="10">
        <f>IF(AQ52="2",BH52,0)</f>
        <v>0</v>
      </c>
      <c r="AG52" s="10">
        <f>IF(AQ52="2",BI52,0)</f>
        <v>0</v>
      </c>
      <c r="AH52" s="10">
        <f>IF(AQ52="0",BJ52,0)</f>
        <v>0</v>
      </c>
      <c r="AI52" s="23" t="s">
        <v>165</v>
      </c>
      <c r="AJ52" s="10">
        <f>IF(AN52=0,K52,0)</f>
        <v>0</v>
      </c>
      <c r="AK52" s="10">
        <f>IF(AN52=15,K52,0)</f>
        <v>0</v>
      </c>
      <c r="AL52" s="10">
        <f>IF(AN52=21,K52,0)</f>
        <v>0</v>
      </c>
      <c r="AN52" s="10">
        <v>21</v>
      </c>
      <c r="AO52" s="10">
        <f>H52*1</f>
        <v>0</v>
      </c>
      <c r="AP52" s="10">
        <f>H52*(1-1)</f>
        <v>0</v>
      </c>
      <c r="AQ52" s="27" t="s">
        <v>201</v>
      </c>
      <c r="AV52" s="10">
        <f>AW52+AX52</f>
        <v>0</v>
      </c>
      <c r="AW52" s="10">
        <f>G52*AO52</f>
        <v>0</v>
      </c>
      <c r="AX52" s="10">
        <f>G52*AP52</f>
        <v>0</v>
      </c>
      <c r="AY52" s="27" t="s">
        <v>135</v>
      </c>
      <c r="AZ52" s="27" t="s">
        <v>95</v>
      </c>
      <c r="BA52" s="23" t="s">
        <v>49</v>
      </c>
      <c r="BC52" s="10">
        <f>AW52+AX52</f>
        <v>0</v>
      </c>
      <c r="BD52" s="10">
        <f>H52/(100-BE52)*100</f>
        <v>0</v>
      </c>
      <c r="BE52" s="10">
        <v>0</v>
      </c>
      <c r="BF52" s="10">
        <f>M52</f>
        <v>0</v>
      </c>
      <c r="BH52" s="10">
        <f>G52*AO52</f>
        <v>0</v>
      </c>
      <c r="BI52" s="10">
        <f>G52*AP52</f>
        <v>0</v>
      </c>
      <c r="BJ52" s="10">
        <f>G52*H52</f>
        <v>0</v>
      </c>
      <c r="BK52" s="10"/>
      <c r="BL52" s="10"/>
    </row>
    <row r="53" spans="1:14" ht="15" customHeight="1">
      <c r="A53" s="67"/>
      <c r="D53" s="6" t="s">
        <v>173</v>
      </c>
      <c r="E53" s="6" t="s">
        <v>140</v>
      </c>
      <c r="G53" s="22">
        <v>3.0000000000000004</v>
      </c>
      <c r="H53" s="85"/>
      <c r="N53" s="68"/>
    </row>
    <row r="54" spans="1:64" ht="15" customHeight="1">
      <c r="A54" s="65">
        <v>21</v>
      </c>
      <c r="B54" s="7" t="s">
        <v>165</v>
      </c>
      <c r="C54" s="7" t="s">
        <v>94</v>
      </c>
      <c r="D54" s="132" t="s">
        <v>77</v>
      </c>
      <c r="E54" s="132"/>
      <c r="F54" s="7" t="s">
        <v>145</v>
      </c>
      <c r="G54" s="10">
        <v>3</v>
      </c>
      <c r="H54" s="84"/>
      <c r="I54" s="10">
        <f>G54*AO54</f>
        <v>0</v>
      </c>
      <c r="J54" s="10">
        <f>G54*AP54</f>
        <v>0</v>
      </c>
      <c r="K54" s="10">
        <f>G54*H54</f>
        <v>0</v>
      </c>
      <c r="L54" s="10">
        <v>0</v>
      </c>
      <c r="M54" s="10">
        <f>G54*L54</f>
        <v>0</v>
      </c>
      <c r="N54" s="66"/>
      <c r="Z54" s="10">
        <f>IF(AQ54="5",BJ54,0)</f>
        <v>0</v>
      </c>
      <c r="AB54" s="10">
        <f>IF(AQ54="1",BH54,0)</f>
        <v>0</v>
      </c>
      <c r="AC54" s="10">
        <f>IF(AQ54="1",BI54,0)</f>
        <v>0</v>
      </c>
      <c r="AD54" s="10">
        <f>IF(AQ54="7",BH54,0)</f>
        <v>0</v>
      </c>
      <c r="AE54" s="10">
        <f>IF(AQ54="7",BI54,0)</f>
        <v>0</v>
      </c>
      <c r="AF54" s="10">
        <f>IF(AQ54="2",BH54,0)</f>
        <v>0</v>
      </c>
      <c r="AG54" s="10">
        <f>IF(AQ54="2",BI54,0)</f>
        <v>0</v>
      </c>
      <c r="AH54" s="10">
        <f>IF(AQ54="0",BJ54,0)</f>
        <v>0</v>
      </c>
      <c r="AI54" s="23" t="s">
        <v>165</v>
      </c>
      <c r="AJ54" s="10">
        <f>IF(AN54=0,K54,0)</f>
        <v>0</v>
      </c>
      <c r="AK54" s="10">
        <f>IF(AN54=15,K54,0)</f>
        <v>0</v>
      </c>
      <c r="AL54" s="10">
        <f>IF(AN54=21,K54,0)</f>
        <v>0</v>
      </c>
      <c r="AN54" s="10">
        <v>21</v>
      </c>
      <c r="AO54" s="10">
        <f>H54*1</f>
        <v>0</v>
      </c>
      <c r="AP54" s="10">
        <f>H54*(1-1)</f>
        <v>0</v>
      </c>
      <c r="AQ54" s="27" t="s">
        <v>201</v>
      </c>
      <c r="AV54" s="10">
        <f>AW54+AX54</f>
        <v>0</v>
      </c>
      <c r="AW54" s="10">
        <f>G54*AO54</f>
        <v>0</v>
      </c>
      <c r="AX54" s="10">
        <f>G54*AP54</f>
        <v>0</v>
      </c>
      <c r="AY54" s="27" t="s">
        <v>135</v>
      </c>
      <c r="AZ54" s="27" t="s">
        <v>95</v>
      </c>
      <c r="BA54" s="23" t="s">
        <v>49</v>
      </c>
      <c r="BC54" s="10">
        <f>AW54+AX54</f>
        <v>0</v>
      </c>
      <c r="BD54" s="10">
        <f>H54/(100-BE54)*100</f>
        <v>0</v>
      </c>
      <c r="BE54" s="10">
        <v>0</v>
      </c>
      <c r="BF54" s="10">
        <f>M54</f>
        <v>0</v>
      </c>
      <c r="BH54" s="10">
        <f>G54*AO54</f>
        <v>0</v>
      </c>
      <c r="BI54" s="10">
        <f>G54*AP54</f>
        <v>0</v>
      </c>
      <c r="BJ54" s="10">
        <f>G54*H54</f>
        <v>0</v>
      </c>
      <c r="BK54" s="10"/>
      <c r="BL54" s="10"/>
    </row>
    <row r="55" spans="1:14" ht="15" customHeight="1">
      <c r="A55" s="67"/>
      <c r="D55" s="6" t="s">
        <v>173</v>
      </c>
      <c r="E55" s="6" t="s">
        <v>140</v>
      </c>
      <c r="G55" s="22">
        <v>3.0000000000000004</v>
      </c>
      <c r="H55" s="85"/>
      <c r="N55" s="68"/>
    </row>
    <row r="56" spans="1:64" ht="15" customHeight="1">
      <c r="A56" s="65">
        <v>22</v>
      </c>
      <c r="B56" s="7" t="s">
        <v>165</v>
      </c>
      <c r="C56" s="7" t="s">
        <v>75</v>
      </c>
      <c r="D56" s="132" t="s">
        <v>2</v>
      </c>
      <c r="E56" s="132"/>
      <c r="F56" s="7" t="s">
        <v>145</v>
      </c>
      <c r="G56" s="10">
        <v>4</v>
      </c>
      <c r="H56" s="84"/>
      <c r="I56" s="10">
        <f>G56*AO56</f>
        <v>0</v>
      </c>
      <c r="J56" s="10">
        <f>G56*AP56</f>
        <v>0</v>
      </c>
      <c r="K56" s="10">
        <f>G56*H56</f>
        <v>0</v>
      </c>
      <c r="L56" s="10">
        <v>0</v>
      </c>
      <c r="M56" s="10">
        <f>G56*L56</f>
        <v>0</v>
      </c>
      <c r="N56" s="66"/>
      <c r="Z56" s="10">
        <f>IF(AQ56="5",BJ56,0)</f>
        <v>0</v>
      </c>
      <c r="AB56" s="10">
        <f>IF(AQ56="1",BH56,0)</f>
        <v>0</v>
      </c>
      <c r="AC56" s="10">
        <f>IF(AQ56="1",BI56,0)</f>
        <v>0</v>
      </c>
      <c r="AD56" s="10">
        <f>IF(AQ56="7",BH56,0)</f>
        <v>0</v>
      </c>
      <c r="AE56" s="10">
        <f>IF(AQ56="7",BI56,0)</f>
        <v>0</v>
      </c>
      <c r="AF56" s="10">
        <f>IF(AQ56="2",BH56,0)</f>
        <v>0</v>
      </c>
      <c r="AG56" s="10">
        <f>IF(AQ56="2",BI56,0)</f>
        <v>0</v>
      </c>
      <c r="AH56" s="10">
        <f>IF(AQ56="0",BJ56,0)</f>
        <v>0</v>
      </c>
      <c r="AI56" s="23" t="s">
        <v>165</v>
      </c>
      <c r="AJ56" s="10">
        <f>IF(AN56=0,K56,0)</f>
        <v>0</v>
      </c>
      <c r="AK56" s="10">
        <f>IF(AN56=15,K56,0)</f>
        <v>0</v>
      </c>
      <c r="AL56" s="10">
        <f>IF(AN56=21,K56,0)</f>
        <v>0</v>
      </c>
      <c r="AN56" s="10">
        <v>21</v>
      </c>
      <c r="AO56" s="10">
        <f>H56*1</f>
        <v>0</v>
      </c>
      <c r="AP56" s="10">
        <f>H56*(1-1)</f>
        <v>0</v>
      </c>
      <c r="AQ56" s="27" t="s">
        <v>201</v>
      </c>
      <c r="AV56" s="10">
        <f>AW56+AX56</f>
        <v>0</v>
      </c>
      <c r="AW56" s="10">
        <f>G56*AO56</f>
        <v>0</v>
      </c>
      <c r="AX56" s="10">
        <f>G56*AP56</f>
        <v>0</v>
      </c>
      <c r="AY56" s="27" t="s">
        <v>135</v>
      </c>
      <c r="AZ56" s="27" t="s">
        <v>95</v>
      </c>
      <c r="BA56" s="23" t="s">
        <v>49</v>
      </c>
      <c r="BC56" s="10">
        <f>AW56+AX56</f>
        <v>0</v>
      </c>
      <c r="BD56" s="10">
        <f>H56/(100-BE56)*100</f>
        <v>0</v>
      </c>
      <c r="BE56" s="10">
        <v>0</v>
      </c>
      <c r="BF56" s="10">
        <f>M56</f>
        <v>0</v>
      </c>
      <c r="BH56" s="10">
        <f>G56*AO56</f>
        <v>0</v>
      </c>
      <c r="BI56" s="10">
        <f>G56*AP56</f>
        <v>0</v>
      </c>
      <c r="BJ56" s="10">
        <f>G56*H56</f>
        <v>0</v>
      </c>
      <c r="BK56" s="10"/>
      <c r="BL56" s="10"/>
    </row>
    <row r="57" spans="1:14" ht="15" customHeight="1">
      <c r="A57" s="67"/>
      <c r="D57" s="6" t="s">
        <v>28</v>
      </c>
      <c r="E57" s="6" t="s">
        <v>140</v>
      </c>
      <c r="G57" s="22">
        <v>4</v>
      </c>
      <c r="H57" s="85"/>
      <c r="N57" s="68"/>
    </row>
    <row r="58" spans="1:47" ht="15" customHeight="1">
      <c r="A58" s="69" t="s">
        <v>140</v>
      </c>
      <c r="B58" s="48" t="s">
        <v>165</v>
      </c>
      <c r="C58" s="48" t="s">
        <v>123</v>
      </c>
      <c r="D58" s="178" t="s">
        <v>85</v>
      </c>
      <c r="E58" s="178"/>
      <c r="F58" s="50" t="s">
        <v>187</v>
      </c>
      <c r="G58" s="50" t="s">
        <v>187</v>
      </c>
      <c r="H58" s="86"/>
      <c r="I58" s="51">
        <f>SUM(I59:I73)</f>
        <v>0</v>
      </c>
      <c r="J58" s="51">
        <f>SUM(J59:J73)</f>
        <v>0</v>
      </c>
      <c r="K58" s="51">
        <f>SUM(K59:K73)</f>
        <v>0</v>
      </c>
      <c r="L58" s="52" t="s">
        <v>140</v>
      </c>
      <c r="M58" s="51">
        <f>SUM(M59:M73)</f>
        <v>0</v>
      </c>
      <c r="N58" s="70" t="s">
        <v>140</v>
      </c>
      <c r="AI58" s="23" t="s">
        <v>165</v>
      </c>
      <c r="AS58" s="37">
        <f>SUM(AJ59:AJ73)</f>
        <v>0</v>
      </c>
      <c r="AT58" s="37">
        <f>SUM(AK59:AK73)</f>
        <v>0</v>
      </c>
      <c r="AU58" s="37">
        <f>SUM(AL59:AL73)</f>
        <v>0</v>
      </c>
    </row>
    <row r="59" spans="1:64" ht="15" customHeight="1">
      <c r="A59" s="71">
        <v>23</v>
      </c>
      <c r="B59" s="43" t="s">
        <v>165</v>
      </c>
      <c r="C59" s="43" t="s">
        <v>34</v>
      </c>
      <c r="D59" s="179" t="s">
        <v>60</v>
      </c>
      <c r="E59" s="179"/>
      <c r="F59" s="43" t="s">
        <v>145</v>
      </c>
      <c r="G59" s="29">
        <v>1</v>
      </c>
      <c r="H59" s="84"/>
      <c r="I59" s="29">
        <f>G59*AO59</f>
        <v>0</v>
      </c>
      <c r="J59" s="29">
        <f>G59*AP59</f>
        <v>0</v>
      </c>
      <c r="K59" s="29">
        <f>G59*H59</f>
        <v>0</v>
      </c>
      <c r="L59" s="29">
        <v>0</v>
      </c>
      <c r="M59" s="29">
        <f>G59*L59</f>
        <v>0</v>
      </c>
      <c r="N59" s="72"/>
      <c r="Z59" s="10">
        <f>IF(AQ59="5",BJ59,0)</f>
        <v>0</v>
      </c>
      <c r="AB59" s="10">
        <f>IF(AQ59="1",BH59,0)</f>
        <v>0</v>
      </c>
      <c r="AC59" s="10">
        <f>IF(AQ59="1",BI59,0)</f>
        <v>0</v>
      </c>
      <c r="AD59" s="10">
        <f>IF(AQ59="7",BH59,0)</f>
        <v>0</v>
      </c>
      <c r="AE59" s="10">
        <f>IF(AQ59="7",BI59,0)</f>
        <v>0</v>
      </c>
      <c r="AF59" s="10">
        <f>IF(AQ59="2",BH59,0)</f>
        <v>0</v>
      </c>
      <c r="AG59" s="10">
        <f>IF(AQ59="2",BI59,0)</f>
        <v>0</v>
      </c>
      <c r="AH59" s="10">
        <f>IF(AQ59="0",BJ59,0)</f>
        <v>0</v>
      </c>
      <c r="AI59" s="23" t="s">
        <v>165</v>
      </c>
      <c r="AJ59" s="10">
        <f>IF(AN59=0,K59,0)</f>
        <v>0</v>
      </c>
      <c r="AK59" s="10">
        <f>IF(AN59=15,K59,0)</f>
        <v>0</v>
      </c>
      <c r="AL59" s="10">
        <f>IF(AN59=21,K59,0)</f>
        <v>0</v>
      </c>
      <c r="AN59" s="10">
        <v>21</v>
      </c>
      <c r="AO59" s="10">
        <f>H59*1</f>
        <v>0</v>
      </c>
      <c r="AP59" s="10">
        <f>H59*(1-1)</f>
        <v>0</v>
      </c>
      <c r="AQ59" s="27" t="s">
        <v>201</v>
      </c>
      <c r="AV59" s="10">
        <f>AW59+AX59</f>
        <v>0</v>
      </c>
      <c r="AW59" s="10">
        <f>G59*AO59</f>
        <v>0</v>
      </c>
      <c r="AX59" s="10">
        <f>G59*AP59</f>
        <v>0</v>
      </c>
      <c r="AY59" s="27" t="s">
        <v>162</v>
      </c>
      <c r="AZ59" s="27" t="s">
        <v>95</v>
      </c>
      <c r="BA59" s="23" t="s">
        <v>49</v>
      </c>
      <c r="BC59" s="10">
        <f>AW59+AX59</f>
        <v>0</v>
      </c>
      <c r="BD59" s="10">
        <f>H59/(100-BE59)*100</f>
        <v>0</v>
      </c>
      <c r="BE59" s="10">
        <v>0</v>
      </c>
      <c r="BF59" s="10">
        <f>M59</f>
        <v>0</v>
      </c>
      <c r="BH59" s="10">
        <f>G59*AO59</f>
        <v>0</v>
      </c>
      <c r="BI59" s="10">
        <f>G59*AP59</f>
        <v>0</v>
      </c>
      <c r="BJ59" s="10">
        <f>G59*H59</f>
        <v>0</v>
      </c>
      <c r="BK59" s="10"/>
      <c r="BL59" s="10"/>
    </row>
    <row r="60" spans="1:14" ht="15" customHeight="1">
      <c r="A60" s="73"/>
      <c r="B60" s="13"/>
      <c r="C60" s="13"/>
      <c r="D60" s="38" t="s">
        <v>201</v>
      </c>
      <c r="E60" s="38" t="s">
        <v>140</v>
      </c>
      <c r="F60" s="13"/>
      <c r="G60" s="33">
        <v>1</v>
      </c>
      <c r="H60" s="89"/>
      <c r="I60" s="13"/>
      <c r="J60" s="13"/>
      <c r="K60" s="13"/>
      <c r="L60" s="13"/>
      <c r="M60" s="13"/>
      <c r="N60" s="74"/>
    </row>
    <row r="61" spans="1:64" ht="15" customHeight="1">
      <c r="A61" s="71">
        <v>24</v>
      </c>
      <c r="B61" s="43" t="s">
        <v>165</v>
      </c>
      <c r="C61" s="43" t="s">
        <v>138</v>
      </c>
      <c r="D61" s="179" t="s">
        <v>131</v>
      </c>
      <c r="E61" s="179"/>
      <c r="F61" s="43" t="s">
        <v>145</v>
      </c>
      <c r="G61" s="29">
        <v>1</v>
      </c>
      <c r="H61" s="84"/>
      <c r="I61" s="29">
        <f>G61*AO61</f>
        <v>0</v>
      </c>
      <c r="J61" s="29">
        <f>G61*AP61</f>
        <v>0</v>
      </c>
      <c r="K61" s="29">
        <f>G61*H61</f>
        <v>0</v>
      </c>
      <c r="L61" s="29">
        <v>0</v>
      </c>
      <c r="M61" s="29">
        <f>G61*L61</f>
        <v>0</v>
      </c>
      <c r="N61" s="72"/>
      <c r="Z61" s="10">
        <f>IF(AQ61="5",BJ61,0)</f>
        <v>0</v>
      </c>
      <c r="AB61" s="10">
        <f>IF(AQ61="1",BH61,0)</f>
        <v>0</v>
      </c>
      <c r="AC61" s="10">
        <f>IF(AQ61="1",BI61,0)</f>
        <v>0</v>
      </c>
      <c r="AD61" s="10">
        <f>IF(AQ61="7",BH61,0)</f>
        <v>0</v>
      </c>
      <c r="AE61" s="10">
        <f>IF(AQ61="7",BI61,0)</f>
        <v>0</v>
      </c>
      <c r="AF61" s="10">
        <f>IF(AQ61="2",BH61,0)</f>
        <v>0</v>
      </c>
      <c r="AG61" s="10">
        <f>IF(AQ61="2",BI61,0)</f>
        <v>0</v>
      </c>
      <c r="AH61" s="10">
        <f>IF(AQ61="0",BJ61,0)</f>
        <v>0</v>
      </c>
      <c r="AI61" s="23" t="s">
        <v>165</v>
      </c>
      <c r="AJ61" s="10">
        <f>IF(AN61=0,K61,0)</f>
        <v>0</v>
      </c>
      <c r="AK61" s="10">
        <f>IF(AN61=15,K61,0)</f>
        <v>0</v>
      </c>
      <c r="AL61" s="10">
        <f>IF(AN61=21,K61,0)</f>
        <v>0</v>
      </c>
      <c r="AN61" s="10">
        <v>21</v>
      </c>
      <c r="AO61" s="10">
        <f>H61*1</f>
        <v>0</v>
      </c>
      <c r="AP61" s="10">
        <f>H61*(1-1)</f>
        <v>0</v>
      </c>
      <c r="AQ61" s="27" t="s">
        <v>201</v>
      </c>
      <c r="AV61" s="10">
        <f>AW61+AX61</f>
        <v>0</v>
      </c>
      <c r="AW61" s="10">
        <f>G61*AO61</f>
        <v>0</v>
      </c>
      <c r="AX61" s="10">
        <f>G61*AP61</f>
        <v>0</v>
      </c>
      <c r="AY61" s="27" t="s">
        <v>162</v>
      </c>
      <c r="AZ61" s="27" t="s">
        <v>95</v>
      </c>
      <c r="BA61" s="23" t="s">
        <v>49</v>
      </c>
      <c r="BC61" s="10">
        <f>AW61+AX61</f>
        <v>0</v>
      </c>
      <c r="BD61" s="10">
        <f>H61/(100-BE61)*100</f>
        <v>0</v>
      </c>
      <c r="BE61" s="10">
        <v>0</v>
      </c>
      <c r="BF61" s="10">
        <f>M61</f>
        <v>0</v>
      </c>
      <c r="BH61" s="10">
        <f>G61*AO61</f>
        <v>0</v>
      </c>
      <c r="BI61" s="10">
        <f>G61*AP61</f>
        <v>0</v>
      </c>
      <c r="BJ61" s="10">
        <f>G61*H61</f>
        <v>0</v>
      </c>
      <c r="BK61" s="10"/>
      <c r="BL61" s="10"/>
    </row>
    <row r="62" spans="1:14" ht="15" customHeight="1">
      <c r="A62" s="73"/>
      <c r="B62" s="13"/>
      <c r="C62" s="13"/>
      <c r="D62" s="38" t="s">
        <v>201</v>
      </c>
      <c r="E62" s="38" t="s">
        <v>140</v>
      </c>
      <c r="F62" s="13"/>
      <c r="G62" s="33">
        <v>1</v>
      </c>
      <c r="H62" s="89"/>
      <c r="I62" s="13"/>
      <c r="J62" s="13"/>
      <c r="K62" s="13"/>
      <c r="L62" s="13"/>
      <c r="M62" s="13"/>
      <c r="N62" s="74"/>
    </row>
    <row r="63" spans="1:64" ht="15" customHeight="1">
      <c r="A63" s="71">
        <v>25</v>
      </c>
      <c r="B63" s="43" t="s">
        <v>165</v>
      </c>
      <c r="C63" s="43" t="s">
        <v>56</v>
      </c>
      <c r="D63" s="179" t="s">
        <v>166</v>
      </c>
      <c r="E63" s="179"/>
      <c r="F63" s="43" t="s">
        <v>145</v>
      </c>
      <c r="G63" s="29">
        <v>1</v>
      </c>
      <c r="H63" s="84"/>
      <c r="I63" s="29">
        <f>G63*AO63</f>
        <v>0</v>
      </c>
      <c r="J63" s="29">
        <f>G63*AP63</f>
        <v>0</v>
      </c>
      <c r="K63" s="29">
        <f>G63*H63</f>
        <v>0</v>
      </c>
      <c r="L63" s="29">
        <v>0</v>
      </c>
      <c r="M63" s="29">
        <f>G63*L63</f>
        <v>0</v>
      </c>
      <c r="N63" s="72"/>
      <c r="Z63" s="10">
        <f>IF(AQ63="5",BJ63,0)</f>
        <v>0</v>
      </c>
      <c r="AB63" s="10">
        <f>IF(AQ63="1",BH63,0)</f>
        <v>0</v>
      </c>
      <c r="AC63" s="10">
        <f>IF(AQ63="1",BI63,0)</f>
        <v>0</v>
      </c>
      <c r="AD63" s="10">
        <f>IF(AQ63="7",BH63,0)</f>
        <v>0</v>
      </c>
      <c r="AE63" s="10">
        <f>IF(AQ63="7",BI63,0)</f>
        <v>0</v>
      </c>
      <c r="AF63" s="10">
        <f>IF(AQ63="2",BH63,0)</f>
        <v>0</v>
      </c>
      <c r="AG63" s="10">
        <f>IF(AQ63="2",BI63,0)</f>
        <v>0</v>
      </c>
      <c r="AH63" s="10">
        <f>IF(AQ63="0",BJ63,0)</f>
        <v>0</v>
      </c>
      <c r="AI63" s="23" t="s">
        <v>165</v>
      </c>
      <c r="AJ63" s="10">
        <f>IF(AN63=0,K63,0)</f>
        <v>0</v>
      </c>
      <c r="AK63" s="10">
        <f>IF(AN63=15,K63,0)</f>
        <v>0</v>
      </c>
      <c r="AL63" s="10">
        <f>IF(AN63=21,K63,0)</f>
        <v>0</v>
      </c>
      <c r="AN63" s="10">
        <v>21</v>
      </c>
      <c r="AO63" s="10">
        <f>H63*1</f>
        <v>0</v>
      </c>
      <c r="AP63" s="10">
        <f>H63*(1-1)</f>
        <v>0</v>
      </c>
      <c r="AQ63" s="27" t="s">
        <v>201</v>
      </c>
      <c r="AV63" s="10">
        <f>AW63+AX63</f>
        <v>0</v>
      </c>
      <c r="AW63" s="10">
        <f>G63*AO63</f>
        <v>0</v>
      </c>
      <c r="AX63" s="10">
        <f>G63*AP63</f>
        <v>0</v>
      </c>
      <c r="AY63" s="27" t="s">
        <v>162</v>
      </c>
      <c r="AZ63" s="27" t="s">
        <v>95</v>
      </c>
      <c r="BA63" s="23" t="s">
        <v>49</v>
      </c>
      <c r="BC63" s="10">
        <f>AW63+AX63</f>
        <v>0</v>
      </c>
      <c r="BD63" s="10">
        <f>H63/(100-BE63)*100</f>
        <v>0</v>
      </c>
      <c r="BE63" s="10">
        <v>0</v>
      </c>
      <c r="BF63" s="10">
        <f>M63</f>
        <v>0</v>
      </c>
      <c r="BH63" s="10">
        <f>G63*AO63</f>
        <v>0</v>
      </c>
      <c r="BI63" s="10">
        <f>G63*AP63</f>
        <v>0</v>
      </c>
      <c r="BJ63" s="10">
        <f>G63*H63</f>
        <v>0</v>
      </c>
      <c r="BK63" s="10"/>
      <c r="BL63" s="10"/>
    </row>
    <row r="64" spans="1:14" ht="15" customHeight="1">
      <c r="A64" s="73"/>
      <c r="B64" s="13"/>
      <c r="C64" s="13"/>
      <c r="D64" s="38" t="s">
        <v>201</v>
      </c>
      <c r="E64" s="38" t="s">
        <v>140</v>
      </c>
      <c r="F64" s="13"/>
      <c r="G64" s="33">
        <v>1</v>
      </c>
      <c r="H64" s="89"/>
      <c r="I64" s="13"/>
      <c r="J64" s="13"/>
      <c r="K64" s="13"/>
      <c r="L64" s="13"/>
      <c r="M64" s="13"/>
      <c r="N64" s="74"/>
    </row>
    <row r="65" spans="1:64" ht="15" customHeight="1">
      <c r="A65" s="65">
        <v>26</v>
      </c>
      <c r="B65" s="7" t="s">
        <v>165</v>
      </c>
      <c r="C65" s="7" t="s">
        <v>182</v>
      </c>
      <c r="D65" s="132" t="s">
        <v>174</v>
      </c>
      <c r="E65" s="132"/>
      <c r="F65" s="7" t="s">
        <v>145</v>
      </c>
      <c r="G65" s="10">
        <v>1</v>
      </c>
      <c r="H65" s="84"/>
      <c r="I65" s="10">
        <f>G65*AO65</f>
        <v>0</v>
      </c>
      <c r="J65" s="10">
        <f>G65*AP65</f>
        <v>0</v>
      </c>
      <c r="K65" s="10">
        <f>G65*H65</f>
        <v>0</v>
      </c>
      <c r="L65" s="10">
        <v>0</v>
      </c>
      <c r="M65" s="10">
        <f>G65*L65</f>
        <v>0</v>
      </c>
      <c r="N65" s="66"/>
      <c r="Z65" s="10">
        <f>IF(AQ65="5",BJ65,0)</f>
        <v>0</v>
      </c>
      <c r="AB65" s="10">
        <f>IF(AQ65="1",BH65,0)</f>
        <v>0</v>
      </c>
      <c r="AC65" s="10">
        <f>IF(AQ65="1",BI65,0)</f>
        <v>0</v>
      </c>
      <c r="AD65" s="10">
        <f>IF(AQ65="7",BH65,0)</f>
        <v>0</v>
      </c>
      <c r="AE65" s="10">
        <f>IF(AQ65="7",BI65,0)</f>
        <v>0</v>
      </c>
      <c r="AF65" s="10">
        <f>IF(AQ65="2",BH65,0)</f>
        <v>0</v>
      </c>
      <c r="AG65" s="10">
        <f>IF(AQ65="2",BI65,0)</f>
        <v>0</v>
      </c>
      <c r="AH65" s="10">
        <f>IF(AQ65="0",BJ65,0)</f>
        <v>0</v>
      </c>
      <c r="AI65" s="23" t="s">
        <v>165</v>
      </c>
      <c r="AJ65" s="10">
        <f>IF(AN65=0,K65,0)</f>
        <v>0</v>
      </c>
      <c r="AK65" s="10">
        <f>IF(AN65=15,K65,0)</f>
        <v>0</v>
      </c>
      <c r="AL65" s="10">
        <f>IF(AN65=21,K65,0)</f>
        <v>0</v>
      </c>
      <c r="AN65" s="10">
        <v>21</v>
      </c>
      <c r="AO65" s="10">
        <f>H65*1</f>
        <v>0</v>
      </c>
      <c r="AP65" s="10">
        <f>H65*(1-1)</f>
        <v>0</v>
      </c>
      <c r="AQ65" s="27" t="s">
        <v>201</v>
      </c>
      <c r="AV65" s="10">
        <f>AW65+AX65</f>
        <v>0</v>
      </c>
      <c r="AW65" s="10">
        <f>G65*AO65</f>
        <v>0</v>
      </c>
      <c r="AX65" s="10">
        <f>G65*AP65</f>
        <v>0</v>
      </c>
      <c r="AY65" s="27" t="s">
        <v>162</v>
      </c>
      <c r="AZ65" s="27" t="s">
        <v>95</v>
      </c>
      <c r="BA65" s="23" t="s">
        <v>49</v>
      </c>
      <c r="BC65" s="10">
        <f>AW65+AX65</f>
        <v>0</v>
      </c>
      <c r="BD65" s="10">
        <f>H65/(100-BE65)*100</f>
        <v>0</v>
      </c>
      <c r="BE65" s="10">
        <v>0</v>
      </c>
      <c r="BF65" s="10">
        <f>M65</f>
        <v>0</v>
      </c>
      <c r="BH65" s="10">
        <f>G65*AO65</f>
        <v>0</v>
      </c>
      <c r="BI65" s="10">
        <f>G65*AP65</f>
        <v>0</v>
      </c>
      <c r="BJ65" s="10">
        <f>G65*H65</f>
        <v>0</v>
      </c>
      <c r="BK65" s="10"/>
      <c r="BL65" s="10"/>
    </row>
    <row r="66" spans="1:14" ht="15" customHeight="1">
      <c r="A66" s="67"/>
      <c r="D66" s="6" t="s">
        <v>201</v>
      </c>
      <c r="E66" s="6" t="s">
        <v>140</v>
      </c>
      <c r="G66" s="22">
        <v>1</v>
      </c>
      <c r="H66" s="85"/>
      <c r="N66" s="68"/>
    </row>
    <row r="67" spans="1:64" ht="15" customHeight="1">
      <c r="A67" s="65">
        <v>27</v>
      </c>
      <c r="B67" s="7" t="s">
        <v>165</v>
      </c>
      <c r="C67" s="7" t="s">
        <v>117</v>
      </c>
      <c r="D67" s="132" t="s">
        <v>136</v>
      </c>
      <c r="E67" s="132"/>
      <c r="F67" s="7" t="s">
        <v>145</v>
      </c>
      <c r="G67" s="10">
        <v>1</v>
      </c>
      <c r="H67" s="84"/>
      <c r="I67" s="10">
        <f>G67*AO67</f>
        <v>0</v>
      </c>
      <c r="J67" s="10">
        <f>G67*AP67</f>
        <v>0</v>
      </c>
      <c r="K67" s="10">
        <f>G67*H67</f>
        <v>0</v>
      </c>
      <c r="L67" s="10">
        <v>0</v>
      </c>
      <c r="M67" s="10">
        <f>G67*L67</f>
        <v>0</v>
      </c>
      <c r="N67" s="66"/>
      <c r="Z67" s="10">
        <f>IF(AQ67="5",BJ67,0)</f>
        <v>0</v>
      </c>
      <c r="AB67" s="10">
        <f>IF(AQ67="1",BH67,0)</f>
        <v>0</v>
      </c>
      <c r="AC67" s="10">
        <f>IF(AQ67="1",BI67,0)</f>
        <v>0</v>
      </c>
      <c r="AD67" s="10">
        <f>IF(AQ67="7",BH67,0)</f>
        <v>0</v>
      </c>
      <c r="AE67" s="10">
        <f>IF(AQ67="7",BI67,0)</f>
        <v>0</v>
      </c>
      <c r="AF67" s="10">
        <f>IF(AQ67="2",BH67,0)</f>
        <v>0</v>
      </c>
      <c r="AG67" s="10">
        <f>IF(AQ67="2",BI67,0)</f>
        <v>0</v>
      </c>
      <c r="AH67" s="10">
        <f>IF(AQ67="0",BJ67,0)</f>
        <v>0</v>
      </c>
      <c r="AI67" s="23" t="s">
        <v>165</v>
      </c>
      <c r="AJ67" s="10">
        <f>IF(AN67=0,K67,0)</f>
        <v>0</v>
      </c>
      <c r="AK67" s="10">
        <f>IF(AN67=15,K67,0)</f>
        <v>0</v>
      </c>
      <c r="AL67" s="10">
        <f>IF(AN67=21,K67,0)</f>
        <v>0</v>
      </c>
      <c r="AN67" s="10">
        <v>21</v>
      </c>
      <c r="AO67" s="10">
        <f>H67*1</f>
        <v>0</v>
      </c>
      <c r="AP67" s="10">
        <f>H67*(1-1)</f>
        <v>0</v>
      </c>
      <c r="AQ67" s="27" t="s">
        <v>201</v>
      </c>
      <c r="AV67" s="10">
        <f>AW67+AX67</f>
        <v>0</v>
      </c>
      <c r="AW67" s="10">
        <f>G67*AO67</f>
        <v>0</v>
      </c>
      <c r="AX67" s="10">
        <f>G67*AP67</f>
        <v>0</v>
      </c>
      <c r="AY67" s="27" t="s">
        <v>162</v>
      </c>
      <c r="AZ67" s="27" t="s">
        <v>95</v>
      </c>
      <c r="BA67" s="23" t="s">
        <v>49</v>
      </c>
      <c r="BC67" s="10">
        <f>AW67+AX67</f>
        <v>0</v>
      </c>
      <c r="BD67" s="10">
        <f>H67/(100-BE67)*100</f>
        <v>0</v>
      </c>
      <c r="BE67" s="10">
        <v>0</v>
      </c>
      <c r="BF67" s="10">
        <f>M67</f>
        <v>0</v>
      </c>
      <c r="BH67" s="10">
        <f>G67*AO67</f>
        <v>0</v>
      </c>
      <c r="BI67" s="10">
        <f>G67*AP67</f>
        <v>0</v>
      </c>
      <c r="BJ67" s="10">
        <f>G67*H67</f>
        <v>0</v>
      </c>
      <c r="BK67" s="10"/>
      <c r="BL67" s="10"/>
    </row>
    <row r="68" spans="1:14" ht="15" customHeight="1">
      <c r="A68" s="67"/>
      <c r="D68" s="6" t="s">
        <v>201</v>
      </c>
      <c r="E68" s="6" t="s">
        <v>140</v>
      </c>
      <c r="G68" s="22">
        <v>1</v>
      </c>
      <c r="H68" s="85"/>
      <c r="N68" s="68"/>
    </row>
    <row r="69" spans="1:64" ht="15" customHeight="1">
      <c r="A69" s="65">
        <v>28</v>
      </c>
      <c r="B69" s="7" t="s">
        <v>165</v>
      </c>
      <c r="C69" s="7" t="s">
        <v>175</v>
      </c>
      <c r="D69" s="132" t="s">
        <v>104</v>
      </c>
      <c r="E69" s="132"/>
      <c r="F69" s="7" t="s">
        <v>145</v>
      </c>
      <c r="G69" s="10">
        <v>1</v>
      </c>
      <c r="H69" s="84"/>
      <c r="I69" s="10">
        <f>G69*AO69</f>
        <v>0</v>
      </c>
      <c r="J69" s="10">
        <f>G69*AP69</f>
        <v>0</v>
      </c>
      <c r="K69" s="10">
        <f>G69*H69</f>
        <v>0</v>
      </c>
      <c r="L69" s="10">
        <v>0</v>
      </c>
      <c r="M69" s="10">
        <f>G69*L69</f>
        <v>0</v>
      </c>
      <c r="N69" s="66"/>
      <c r="Z69" s="10">
        <f>IF(AQ69="5",BJ69,0)</f>
        <v>0</v>
      </c>
      <c r="AB69" s="10">
        <f>IF(AQ69="1",BH69,0)</f>
        <v>0</v>
      </c>
      <c r="AC69" s="10">
        <f>IF(AQ69="1",BI69,0)</f>
        <v>0</v>
      </c>
      <c r="AD69" s="10">
        <f>IF(AQ69="7",BH69,0)</f>
        <v>0</v>
      </c>
      <c r="AE69" s="10">
        <f>IF(AQ69="7",BI69,0)</f>
        <v>0</v>
      </c>
      <c r="AF69" s="10">
        <f>IF(AQ69="2",BH69,0)</f>
        <v>0</v>
      </c>
      <c r="AG69" s="10">
        <f>IF(AQ69="2",BI69,0)</f>
        <v>0</v>
      </c>
      <c r="AH69" s="10">
        <f>IF(AQ69="0",BJ69,0)</f>
        <v>0</v>
      </c>
      <c r="AI69" s="23" t="s">
        <v>165</v>
      </c>
      <c r="AJ69" s="10">
        <f>IF(AN69=0,K69,0)</f>
        <v>0</v>
      </c>
      <c r="AK69" s="10">
        <f>IF(AN69=15,K69,0)</f>
        <v>0</v>
      </c>
      <c r="AL69" s="10">
        <f>IF(AN69=21,K69,0)</f>
        <v>0</v>
      </c>
      <c r="AN69" s="10">
        <v>21</v>
      </c>
      <c r="AO69" s="10">
        <f>H69*1</f>
        <v>0</v>
      </c>
      <c r="AP69" s="10">
        <f>H69*(1-1)</f>
        <v>0</v>
      </c>
      <c r="AQ69" s="27" t="s">
        <v>201</v>
      </c>
      <c r="AV69" s="10">
        <f>AW69+AX69</f>
        <v>0</v>
      </c>
      <c r="AW69" s="10">
        <f>G69*AO69</f>
        <v>0</v>
      </c>
      <c r="AX69" s="10">
        <f>G69*AP69</f>
        <v>0</v>
      </c>
      <c r="AY69" s="27" t="s">
        <v>162</v>
      </c>
      <c r="AZ69" s="27" t="s">
        <v>95</v>
      </c>
      <c r="BA69" s="23" t="s">
        <v>49</v>
      </c>
      <c r="BC69" s="10">
        <f>AW69+AX69</f>
        <v>0</v>
      </c>
      <c r="BD69" s="10">
        <f>H69/(100-BE69)*100</f>
        <v>0</v>
      </c>
      <c r="BE69" s="10">
        <v>0</v>
      </c>
      <c r="BF69" s="10">
        <f>M69</f>
        <v>0</v>
      </c>
      <c r="BH69" s="10">
        <f>G69*AO69</f>
        <v>0</v>
      </c>
      <c r="BI69" s="10">
        <f>G69*AP69</f>
        <v>0</v>
      </c>
      <c r="BJ69" s="10">
        <f>G69*H69</f>
        <v>0</v>
      </c>
      <c r="BK69" s="10"/>
      <c r="BL69" s="10"/>
    </row>
    <row r="70" spans="1:14" ht="15" customHeight="1">
      <c r="A70" s="67"/>
      <c r="D70" s="6" t="s">
        <v>201</v>
      </c>
      <c r="E70" s="6" t="s">
        <v>140</v>
      </c>
      <c r="G70" s="22">
        <v>1</v>
      </c>
      <c r="H70" s="85"/>
      <c r="N70" s="68"/>
    </row>
    <row r="71" spans="1:64" ht="15" customHeight="1">
      <c r="A71" s="71">
        <v>29</v>
      </c>
      <c r="B71" s="43" t="s">
        <v>165</v>
      </c>
      <c r="C71" s="43" t="s">
        <v>186</v>
      </c>
      <c r="D71" s="179" t="s">
        <v>180</v>
      </c>
      <c r="E71" s="179"/>
      <c r="F71" s="43" t="s">
        <v>145</v>
      </c>
      <c r="G71" s="29">
        <v>1</v>
      </c>
      <c r="H71" s="84"/>
      <c r="I71" s="29">
        <f>G71*AO71</f>
        <v>0</v>
      </c>
      <c r="J71" s="29">
        <f>G71*AP71</f>
        <v>0</v>
      </c>
      <c r="K71" s="29">
        <f>G71*H71</f>
        <v>0</v>
      </c>
      <c r="L71" s="29">
        <v>0</v>
      </c>
      <c r="M71" s="29">
        <f>G71*L71</f>
        <v>0</v>
      </c>
      <c r="N71" s="72"/>
      <c r="Z71" s="10">
        <f>IF(AQ71="5",BJ71,0)</f>
        <v>0</v>
      </c>
      <c r="AB71" s="10">
        <f>IF(AQ71="1",BH71,0)</f>
        <v>0</v>
      </c>
      <c r="AC71" s="10">
        <f>IF(AQ71="1",BI71,0)</f>
        <v>0</v>
      </c>
      <c r="AD71" s="10">
        <f>IF(AQ71="7",BH71,0)</f>
        <v>0</v>
      </c>
      <c r="AE71" s="10">
        <f>IF(AQ71="7",BI71,0)</f>
        <v>0</v>
      </c>
      <c r="AF71" s="10">
        <f>IF(AQ71="2",BH71,0)</f>
        <v>0</v>
      </c>
      <c r="AG71" s="10">
        <f>IF(AQ71="2",BI71,0)</f>
        <v>0</v>
      </c>
      <c r="AH71" s="10">
        <f>IF(AQ71="0",BJ71,0)</f>
        <v>0</v>
      </c>
      <c r="AI71" s="23" t="s">
        <v>165</v>
      </c>
      <c r="AJ71" s="10">
        <f>IF(AN71=0,K71,0)</f>
        <v>0</v>
      </c>
      <c r="AK71" s="10">
        <f>IF(AN71=15,K71,0)</f>
        <v>0</v>
      </c>
      <c r="AL71" s="10">
        <f>IF(AN71=21,K71,0)</f>
        <v>0</v>
      </c>
      <c r="AN71" s="10">
        <v>21</v>
      </c>
      <c r="AO71" s="10">
        <f>H71*1</f>
        <v>0</v>
      </c>
      <c r="AP71" s="10">
        <f>H71*(1-1)</f>
        <v>0</v>
      </c>
      <c r="AQ71" s="27" t="s">
        <v>201</v>
      </c>
      <c r="AV71" s="10">
        <f>AW71+AX71</f>
        <v>0</v>
      </c>
      <c r="AW71" s="10">
        <f>G71*AO71</f>
        <v>0</v>
      </c>
      <c r="AX71" s="10">
        <f>G71*AP71</f>
        <v>0</v>
      </c>
      <c r="AY71" s="27" t="s">
        <v>162</v>
      </c>
      <c r="AZ71" s="27" t="s">
        <v>95</v>
      </c>
      <c r="BA71" s="23" t="s">
        <v>49</v>
      </c>
      <c r="BC71" s="10">
        <f>AW71+AX71</f>
        <v>0</v>
      </c>
      <c r="BD71" s="10">
        <f>H71/(100-BE71)*100</f>
        <v>0</v>
      </c>
      <c r="BE71" s="10">
        <v>0</v>
      </c>
      <c r="BF71" s="10">
        <f>M71</f>
        <v>0</v>
      </c>
      <c r="BH71" s="10">
        <f>G71*AO71</f>
        <v>0</v>
      </c>
      <c r="BI71" s="10">
        <f>G71*AP71</f>
        <v>0</v>
      </c>
      <c r="BJ71" s="10">
        <f>G71*H71</f>
        <v>0</v>
      </c>
      <c r="BK71" s="10"/>
      <c r="BL71" s="10"/>
    </row>
    <row r="72" spans="1:14" ht="15" customHeight="1">
      <c r="A72" s="73"/>
      <c r="B72" s="13"/>
      <c r="C72" s="13"/>
      <c r="D72" s="38" t="s">
        <v>201</v>
      </c>
      <c r="E72" s="38" t="s">
        <v>140</v>
      </c>
      <c r="F72" s="13"/>
      <c r="G72" s="33">
        <v>1</v>
      </c>
      <c r="H72" s="89"/>
      <c r="I72" s="13"/>
      <c r="J72" s="13"/>
      <c r="K72" s="13"/>
      <c r="L72" s="13"/>
      <c r="M72" s="13"/>
      <c r="N72" s="74"/>
    </row>
    <row r="73" spans="1:64" ht="15" customHeight="1">
      <c r="A73" s="71">
        <v>30</v>
      </c>
      <c r="B73" s="43" t="s">
        <v>165</v>
      </c>
      <c r="C73" s="43" t="s">
        <v>168</v>
      </c>
      <c r="D73" s="179" t="s">
        <v>110</v>
      </c>
      <c r="E73" s="179"/>
      <c r="F73" s="43" t="s">
        <v>145</v>
      </c>
      <c r="G73" s="29">
        <v>1</v>
      </c>
      <c r="H73" s="84"/>
      <c r="I73" s="29">
        <f>G73*AO73</f>
        <v>0</v>
      </c>
      <c r="J73" s="29">
        <f>G73*AP73</f>
        <v>0</v>
      </c>
      <c r="K73" s="29">
        <f>G73*H73</f>
        <v>0</v>
      </c>
      <c r="L73" s="29">
        <v>0</v>
      </c>
      <c r="M73" s="29">
        <f>G73*L73</f>
        <v>0</v>
      </c>
      <c r="N73" s="72"/>
      <c r="Z73" s="10">
        <f>IF(AQ73="5",BJ73,0)</f>
        <v>0</v>
      </c>
      <c r="AB73" s="10">
        <f>IF(AQ73="1",BH73,0)</f>
        <v>0</v>
      </c>
      <c r="AC73" s="10">
        <f>IF(AQ73="1",BI73,0)</f>
        <v>0</v>
      </c>
      <c r="AD73" s="10">
        <f>IF(AQ73="7",BH73,0)</f>
        <v>0</v>
      </c>
      <c r="AE73" s="10">
        <f>IF(AQ73="7",BI73,0)</f>
        <v>0</v>
      </c>
      <c r="AF73" s="10">
        <f>IF(AQ73="2",BH73,0)</f>
        <v>0</v>
      </c>
      <c r="AG73" s="10">
        <f>IF(AQ73="2",BI73,0)</f>
        <v>0</v>
      </c>
      <c r="AH73" s="10">
        <f>IF(AQ73="0",BJ73,0)</f>
        <v>0</v>
      </c>
      <c r="AI73" s="23" t="s">
        <v>165</v>
      </c>
      <c r="AJ73" s="10">
        <f>IF(AN73=0,K73,0)</f>
        <v>0</v>
      </c>
      <c r="AK73" s="10">
        <f>IF(AN73=15,K73,0)</f>
        <v>0</v>
      </c>
      <c r="AL73" s="10">
        <f>IF(AN73=21,K73,0)</f>
        <v>0</v>
      </c>
      <c r="AN73" s="10">
        <v>21</v>
      </c>
      <c r="AO73" s="10">
        <f>H73*1</f>
        <v>0</v>
      </c>
      <c r="AP73" s="10">
        <f>H73*(1-1)</f>
        <v>0</v>
      </c>
      <c r="AQ73" s="27" t="s">
        <v>201</v>
      </c>
      <c r="AV73" s="10">
        <f>AW73+AX73</f>
        <v>0</v>
      </c>
      <c r="AW73" s="10">
        <f>G73*AO73</f>
        <v>0</v>
      </c>
      <c r="AX73" s="10">
        <f>G73*AP73</f>
        <v>0</v>
      </c>
      <c r="AY73" s="27" t="s">
        <v>162</v>
      </c>
      <c r="AZ73" s="27" t="s">
        <v>95</v>
      </c>
      <c r="BA73" s="23" t="s">
        <v>49</v>
      </c>
      <c r="BC73" s="10">
        <f>AW73+AX73</f>
        <v>0</v>
      </c>
      <c r="BD73" s="10">
        <f>H73/(100-BE73)*100</f>
        <v>0</v>
      </c>
      <c r="BE73" s="10">
        <v>0</v>
      </c>
      <c r="BF73" s="10">
        <f>M73</f>
        <v>0</v>
      </c>
      <c r="BH73" s="10">
        <f>G73*AO73</f>
        <v>0</v>
      </c>
      <c r="BI73" s="10">
        <f>G73*AP73</f>
        <v>0</v>
      </c>
      <c r="BJ73" s="10">
        <f>G73*H73</f>
        <v>0</v>
      </c>
      <c r="BK73" s="10"/>
      <c r="BL73" s="10"/>
    </row>
    <row r="74" spans="1:14" ht="15" customHeight="1">
      <c r="A74" s="73"/>
      <c r="B74" s="13"/>
      <c r="C74" s="13"/>
      <c r="D74" s="38" t="s">
        <v>201</v>
      </c>
      <c r="E74" s="38" t="s">
        <v>140</v>
      </c>
      <c r="F74" s="13"/>
      <c r="G74" s="33">
        <v>1</v>
      </c>
      <c r="H74" s="89"/>
      <c r="I74" s="13"/>
      <c r="J74" s="13"/>
      <c r="K74" s="13"/>
      <c r="L74" s="13"/>
      <c r="M74" s="13"/>
      <c r="N74" s="74"/>
    </row>
    <row r="75" spans="1:47" ht="15" customHeight="1">
      <c r="A75" s="63" t="s">
        <v>140</v>
      </c>
      <c r="B75" s="26" t="s">
        <v>165</v>
      </c>
      <c r="C75" s="26" t="s">
        <v>144</v>
      </c>
      <c r="D75" s="180" t="s">
        <v>122</v>
      </c>
      <c r="E75" s="180"/>
      <c r="F75" s="30" t="s">
        <v>187</v>
      </c>
      <c r="G75" s="30" t="s">
        <v>187</v>
      </c>
      <c r="H75" s="87"/>
      <c r="I75" s="46">
        <f>SUM(I76:I76)</f>
        <v>0</v>
      </c>
      <c r="J75" s="46">
        <f>SUM(J76:J76)</f>
        <v>0</v>
      </c>
      <c r="K75" s="46">
        <f>SUM(K76:K76)</f>
        <v>0</v>
      </c>
      <c r="L75" s="34" t="s">
        <v>140</v>
      </c>
      <c r="M75" s="46">
        <f>SUM(M76:M76)</f>
        <v>0</v>
      </c>
      <c r="N75" s="64" t="s">
        <v>140</v>
      </c>
      <c r="AI75" s="23" t="s">
        <v>165</v>
      </c>
      <c r="AS75" s="37">
        <f>SUM(AJ76:AJ76)</f>
        <v>0</v>
      </c>
      <c r="AT75" s="37">
        <f>SUM(AK76:AK76)</f>
        <v>0</v>
      </c>
      <c r="AU75" s="37">
        <f>SUM(AL76:AL76)</f>
        <v>0</v>
      </c>
    </row>
    <row r="76" spans="1:64" ht="15" customHeight="1">
      <c r="A76" s="71">
        <v>31</v>
      </c>
      <c r="B76" s="43" t="s">
        <v>165</v>
      </c>
      <c r="C76" s="43" t="s">
        <v>79</v>
      </c>
      <c r="D76" s="179" t="s">
        <v>38</v>
      </c>
      <c r="E76" s="179"/>
      <c r="F76" s="43" t="s">
        <v>145</v>
      </c>
      <c r="G76" s="29">
        <v>1</v>
      </c>
      <c r="H76" s="84"/>
      <c r="I76" s="29">
        <f>G76*AO76</f>
        <v>0</v>
      </c>
      <c r="J76" s="29">
        <f>G76*AP76</f>
        <v>0</v>
      </c>
      <c r="K76" s="29">
        <f>G76*H76</f>
        <v>0</v>
      </c>
      <c r="L76" s="29">
        <v>0</v>
      </c>
      <c r="M76" s="29">
        <f>G76*L76</f>
        <v>0</v>
      </c>
      <c r="N76" s="72"/>
      <c r="Z76" s="10">
        <f>IF(AQ76="5",BJ76,0)</f>
        <v>0</v>
      </c>
      <c r="AB76" s="10">
        <f>IF(AQ76="1",BH76,0)</f>
        <v>0</v>
      </c>
      <c r="AC76" s="10">
        <f>IF(AQ76="1",BI76,0)</f>
        <v>0</v>
      </c>
      <c r="AD76" s="10">
        <f>IF(AQ76="7",BH76,0)</f>
        <v>0</v>
      </c>
      <c r="AE76" s="10">
        <f>IF(AQ76="7",BI76,0)</f>
        <v>0</v>
      </c>
      <c r="AF76" s="10">
        <f>IF(AQ76="2",BH76,0)</f>
        <v>0</v>
      </c>
      <c r="AG76" s="10">
        <f>IF(AQ76="2",BI76,0)</f>
        <v>0</v>
      </c>
      <c r="AH76" s="10">
        <f>IF(AQ76="0",BJ76,0)</f>
        <v>0</v>
      </c>
      <c r="AI76" s="23" t="s">
        <v>165</v>
      </c>
      <c r="AJ76" s="10">
        <f>IF(AN76=0,K76,0)</f>
        <v>0</v>
      </c>
      <c r="AK76" s="10">
        <f>IF(AN76=15,K76,0)</f>
        <v>0</v>
      </c>
      <c r="AL76" s="10">
        <f>IF(AN76=21,K76,0)</f>
        <v>0</v>
      </c>
      <c r="AN76" s="10">
        <v>21</v>
      </c>
      <c r="AO76" s="10">
        <f>H76*1</f>
        <v>0</v>
      </c>
      <c r="AP76" s="10">
        <f>H76*(1-1)</f>
        <v>0</v>
      </c>
      <c r="AQ76" s="27" t="s">
        <v>201</v>
      </c>
      <c r="AV76" s="10">
        <f>AW76+AX76</f>
        <v>0</v>
      </c>
      <c r="AW76" s="10">
        <f>G76*AO76</f>
        <v>0</v>
      </c>
      <c r="AX76" s="10">
        <f>G76*AP76</f>
        <v>0</v>
      </c>
      <c r="AY76" s="27" t="s">
        <v>17</v>
      </c>
      <c r="AZ76" s="27" t="s">
        <v>95</v>
      </c>
      <c r="BA76" s="23" t="s">
        <v>49</v>
      </c>
      <c r="BC76" s="10">
        <f>AW76+AX76</f>
        <v>0</v>
      </c>
      <c r="BD76" s="10">
        <f>H76/(100-BE76)*100</f>
        <v>0</v>
      </c>
      <c r="BE76" s="10">
        <v>0</v>
      </c>
      <c r="BF76" s="10">
        <f>M76</f>
        <v>0</v>
      </c>
      <c r="BH76" s="10">
        <f>G76*AO76</f>
        <v>0</v>
      </c>
      <c r="BI76" s="10">
        <f>G76*AP76</f>
        <v>0</v>
      </c>
      <c r="BJ76" s="10">
        <f>G76*H76</f>
        <v>0</v>
      </c>
      <c r="BK76" s="10"/>
      <c r="BL76" s="10"/>
    </row>
    <row r="77" spans="1:14" ht="15" customHeight="1">
      <c r="A77" s="73"/>
      <c r="B77" s="13"/>
      <c r="C77" s="13"/>
      <c r="D77" s="38" t="s">
        <v>201</v>
      </c>
      <c r="E77" s="38" t="s">
        <v>140</v>
      </c>
      <c r="F77" s="13"/>
      <c r="G77" s="33">
        <v>1</v>
      </c>
      <c r="H77" s="89"/>
      <c r="I77" s="13"/>
      <c r="J77" s="13"/>
      <c r="K77" s="13"/>
      <c r="L77" s="13"/>
      <c r="M77" s="13"/>
      <c r="N77" s="74"/>
    </row>
    <row r="78" spans="1:47" ht="15" customHeight="1">
      <c r="A78" s="69" t="s">
        <v>140</v>
      </c>
      <c r="B78" s="48" t="s">
        <v>165</v>
      </c>
      <c r="C78" s="48" t="s">
        <v>73</v>
      </c>
      <c r="D78" s="178" t="s">
        <v>189</v>
      </c>
      <c r="E78" s="178"/>
      <c r="F78" s="50" t="s">
        <v>187</v>
      </c>
      <c r="G78" s="50" t="s">
        <v>187</v>
      </c>
      <c r="H78" s="86"/>
      <c r="I78" s="51">
        <f>SUM(I79:I83)</f>
        <v>0</v>
      </c>
      <c r="J78" s="51">
        <f>SUM(J79:J83)</f>
        <v>0</v>
      </c>
      <c r="K78" s="51">
        <f>SUM(K79:K83)</f>
        <v>0</v>
      </c>
      <c r="L78" s="52" t="s">
        <v>140</v>
      </c>
      <c r="M78" s="51">
        <f>SUM(M79:M83)</f>
        <v>0</v>
      </c>
      <c r="N78" s="70" t="s">
        <v>140</v>
      </c>
      <c r="AI78" s="23" t="s">
        <v>165</v>
      </c>
      <c r="AS78" s="37">
        <f>SUM(AJ79:AJ83)</f>
        <v>0</v>
      </c>
      <c r="AT78" s="37">
        <f>SUM(AK79:AK83)</f>
        <v>0</v>
      </c>
      <c r="AU78" s="37">
        <f>SUM(AL79:AL83)</f>
        <v>0</v>
      </c>
    </row>
    <row r="79" spans="1:64" ht="15" customHeight="1">
      <c r="A79" s="71">
        <v>32</v>
      </c>
      <c r="B79" s="43" t="s">
        <v>165</v>
      </c>
      <c r="C79" s="43" t="s">
        <v>209</v>
      </c>
      <c r="D79" s="179" t="s">
        <v>153</v>
      </c>
      <c r="E79" s="179"/>
      <c r="F79" s="43" t="s">
        <v>145</v>
      </c>
      <c r="G79" s="29">
        <v>1</v>
      </c>
      <c r="H79" s="84"/>
      <c r="I79" s="29">
        <f>G79*AO79</f>
        <v>0</v>
      </c>
      <c r="J79" s="29">
        <f>G79*AP79</f>
        <v>0</v>
      </c>
      <c r="K79" s="29">
        <f>G79*H79</f>
        <v>0</v>
      </c>
      <c r="L79" s="29">
        <v>0</v>
      </c>
      <c r="M79" s="29">
        <f>G79*L79</f>
        <v>0</v>
      </c>
      <c r="N79" s="72"/>
      <c r="Z79" s="10">
        <f>IF(AQ79="5",BJ79,0)</f>
        <v>0</v>
      </c>
      <c r="AB79" s="10">
        <f>IF(AQ79="1",BH79,0)</f>
        <v>0</v>
      </c>
      <c r="AC79" s="10">
        <f>IF(AQ79="1",BI79,0)</f>
        <v>0</v>
      </c>
      <c r="AD79" s="10">
        <f>IF(AQ79="7",BH79,0)</f>
        <v>0</v>
      </c>
      <c r="AE79" s="10">
        <f>IF(AQ79="7",BI79,0)</f>
        <v>0</v>
      </c>
      <c r="AF79" s="10">
        <f>IF(AQ79="2",BH79,0)</f>
        <v>0</v>
      </c>
      <c r="AG79" s="10">
        <f>IF(AQ79="2",BI79,0)</f>
        <v>0</v>
      </c>
      <c r="AH79" s="10">
        <f>IF(AQ79="0",BJ79,0)</f>
        <v>0</v>
      </c>
      <c r="AI79" s="23" t="s">
        <v>165</v>
      </c>
      <c r="AJ79" s="10">
        <f>IF(AN79=0,K79,0)</f>
        <v>0</v>
      </c>
      <c r="AK79" s="10">
        <f>IF(AN79=15,K79,0)</f>
        <v>0</v>
      </c>
      <c r="AL79" s="10">
        <f>IF(AN79=21,K79,0)</f>
        <v>0</v>
      </c>
      <c r="AN79" s="10">
        <v>21</v>
      </c>
      <c r="AO79" s="10">
        <f>H79*1</f>
        <v>0</v>
      </c>
      <c r="AP79" s="10">
        <f>H79*(1-1)</f>
        <v>0</v>
      </c>
      <c r="AQ79" s="27" t="s">
        <v>201</v>
      </c>
      <c r="AV79" s="10">
        <f>AW79+AX79</f>
        <v>0</v>
      </c>
      <c r="AW79" s="10">
        <f>G79*AO79</f>
        <v>0</v>
      </c>
      <c r="AX79" s="10">
        <f>G79*AP79</f>
        <v>0</v>
      </c>
      <c r="AY79" s="27" t="s">
        <v>198</v>
      </c>
      <c r="AZ79" s="27" t="s">
        <v>95</v>
      </c>
      <c r="BA79" s="23" t="s">
        <v>49</v>
      </c>
      <c r="BC79" s="10">
        <f>AW79+AX79</f>
        <v>0</v>
      </c>
      <c r="BD79" s="10">
        <f>H79/(100-BE79)*100</f>
        <v>0</v>
      </c>
      <c r="BE79" s="10">
        <v>0</v>
      </c>
      <c r="BF79" s="10">
        <f>M79</f>
        <v>0</v>
      </c>
      <c r="BH79" s="10">
        <f>G79*AO79</f>
        <v>0</v>
      </c>
      <c r="BI79" s="10">
        <f>G79*AP79</f>
        <v>0</v>
      </c>
      <c r="BJ79" s="10">
        <f>G79*H79</f>
        <v>0</v>
      </c>
      <c r="BK79" s="10"/>
      <c r="BL79" s="10"/>
    </row>
    <row r="80" spans="1:14" ht="15" customHeight="1">
      <c r="A80" s="73"/>
      <c r="B80" s="13"/>
      <c r="C80" s="13"/>
      <c r="D80" s="38" t="s">
        <v>201</v>
      </c>
      <c r="E80" s="38" t="s">
        <v>140</v>
      </c>
      <c r="F80" s="13"/>
      <c r="G80" s="33">
        <v>1</v>
      </c>
      <c r="H80" s="89"/>
      <c r="I80" s="13"/>
      <c r="J80" s="13"/>
      <c r="K80" s="13"/>
      <c r="L80" s="13"/>
      <c r="M80" s="13"/>
      <c r="N80" s="74"/>
    </row>
    <row r="81" spans="1:64" ht="15" customHeight="1">
      <c r="A81" s="71">
        <v>33</v>
      </c>
      <c r="B81" s="43" t="s">
        <v>165</v>
      </c>
      <c r="C81" s="43" t="s">
        <v>5</v>
      </c>
      <c r="D81" s="179" t="s">
        <v>27</v>
      </c>
      <c r="E81" s="179"/>
      <c r="F81" s="43" t="s">
        <v>145</v>
      </c>
      <c r="G81" s="29">
        <v>1</v>
      </c>
      <c r="H81" s="84"/>
      <c r="I81" s="29">
        <f>G81*AO81</f>
        <v>0</v>
      </c>
      <c r="J81" s="29">
        <f>G81*AP81</f>
        <v>0</v>
      </c>
      <c r="K81" s="29">
        <f>G81*H81</f>
        <v>0</v>
      </c>
      <c r="L81" s="29">
        <v>0</v>
      </c>
      <c r="M81" s="29">
        <f>G81*L81</f>
        <v>0</v>
      </c>
      <c r="N81" s="72"/>
      <c r="Z81" s="10">
        <f>IF(AQ81="5",BJ81,0)</f>
        <v>0</v>
      </c>
      <c r="AB81" s="10">
        <f>IF(AQ81="1",BH81,0)</f>
        <v>0</v>
      </c>
      <c r="AC81" s="10">
        <f>IF(AQ81="1",BI81,0)</f>
        <v>0</v>
      </c>
      <c r="AD81" s="10">
        <f>IF(AQ81="7",BH81,0)</f>
        <v>0</v>
      </c>
      <c r="AE81" s="10">
        <f>IF(AQ81="7",BI81,0)</f>
        <v>0</v>
      </c>
      <c r="AF81" s="10">
        <f>IF(AQ81="2",BH81,0)</f>
        <v>0</v>
      </c>
      <c r="AG81" s="10">
        <f>IF(AQ81="2",BI81,0)</f>
        <v>0</v>
      </c>
      <c r="AH81" s="10">
        <f>IF(AQ81="0",BJ81,0)</f>
        <v>0</v>
      </c>
      <c r="AI81" s="23" t="s">
        <v>165</v>
      </c>
      <c r="AJ81" s="10">
        <f>IF(AN81=0,K81,0)</f>
        <v>0</v>
      </c>
      <c r="AK81" s="10">
        <f>IF(AN81=15,K81,0)</f>
        <v>0</v>
      </c>
      <c r="AL81" s="10">
        <f>IF(AN81=21,K81,0)</f>
        <v>0</v>
      </c>
      <c r="AN81" s="10">
        <v>21</v>
      </c>
      <c r="AO81" s="10">
        <f>H81*1</f>
        <v>0</v>
      </c>
      <c r="AP81" s="10">
        <f>H81*(1-1)</f>
        <v>0</v>
      </c>
      <c r="AQ81" s="27" t="s">
        <v>201</v>
      </c>
      <c r="AV81" s="10">
        <f>AW81+AX81</f>
        <v>0</v>
      </c>
      <c r="AW81" s="10">
        <f>G81*AO81</f>
        <v>0</v>
      </c>
      <c r="AX81" s="10">
        <f>G81*AP81</f>
        <v>0</v>
      </c>
      <c r="AY81" s="27" t="s">
        <v>198</v>
      </c>
      <c r="AZ81" s="27" t="s">
        <v>95</v>
      </c>
      <c r="BA81" s="23" t="s">
        <v>49</v>
      </c>
      <c r="BC81" s="10">
        <f>AW81+AX81</f>
        <v>0</v>
      </c>
      <c r="BD81" s="10">
        <f>H81/(100-BE81)*100</f>
        <v>0</v>
      </c>
      <c r="BE81" s="10">
        <v>0</v>
      </c>
      <c r="BF81" s="10">
        <f>M81</f>
        <v>0</v>
      </c>
      <c r="BH81" s="10">
        <f>G81*AO81</f>
        <v>0</v>
      </c>
      <c r="BI81" s="10">
        <f>G81*AP81</f>
        <v>0</v>
      </c>
      <c r="BJ81" s="10">
        <f>G81*H81</f>
        <v>0</v>
      </c>
      <c r="BK81" s="10"/>
      <c r="BL81" s="10"/>
    </row>
    <row r="82" spans="1:14" ht="15" customHeight="1">
      <c r="A82" s="73"/>
      <c r="B82" s="13"/>
      <c r="C82" s="13"/>
      <c r="D82" s="38" t="s">
        <v>201</v>
      </c>
      <c r="E82" s="38" t="s">
        <v>140</v>
      </c>
      <c r="F82" s="13"/>
      <c r="G82" s="33">
        <v>1</v>
      </c>
      <c r="H82" s="89"/>
      <c r="I82" s="13"/>
      <c r="J82" s="13"/>
      <c r="K82" s="13"/>
      <c r="L82" s="13"/>
      <c r="M82" s="13"/>
      <c r="N82" s="74"/>
    </row>
    <row r="83" spans="1:64" ht="15" customHeight="1">
      <c r="A83" s="71">
        <v>34</v>
      </c>
      <c r="B83" s="43" t="s">
        <v>165</v>
      </c>
      <c r="C83" s="43" t="s">
        <v>188</v>
      </c>
      <c r="D83" s="179" t="s">
        <v>50</v>
      </c>
      <c r="E83" s="179"/>
      <c r="F83" s="43" t="s">
        <v>145</v>
      </c>
      <c r="G83" s="29">
        <v>1</v>
      </c>
      <c r="H83" s="84"/>
      <c r="I83" s="29">
        <f>G83*AO83</f>
        <v>0</v>
      </c>
      <c r="J83" s="29">
        <f>G83*AP83</f>
        <v>0</v>
      </c>
      <c r="K83" s="29">
        <f>G83*H83</f>
        <v>0</v>
      </c>
      <c r="L83" s="29">
        <v>0</v>
      </c>
      <c r="M83" s="29">
        <f>G83*L83</f>
        <v>0</v>
      </c>
      <c r="N83" s="72"/>
      <c r="Z83" s="10">
        <f>IF(AQ83="5",BJ83,0)</f>
        <v>0</v>
      </c>
      <c r="AB83" s="10">
        <f>IF(AQ83="1",BH83,0)</f>
        <v>0</v>
      </c>
      <c r="AC83" s="10">
        <f>IF(AQ83="1",BI83,0)</f>
        <v>0</v>
      </c>
      <c r="AD83" s="10">
        <f>IF(AQ83="7",BH83,0)</f>
        <v>0</v>
      </c>
      <c r="AE83" s="10">
        <f>IF(AQ83="7",BI83,0)</f>
        <v>0</v>
      </c>
      <c r="AF83" s="10">
        <f>IF(AQ83="2",BH83,0)</f>
        <v>0</v>
      </c>
      <c r="AG83" s="10">
        <f>IF(AQ83="2",BI83,0)</f>
        <v>0</v>
      </c>
      <c r="AH83" s="10">
        <f>IF(AQ83="0",BJ83,0)</f>
        <v>0</v>
      </c>
      <c r="AI83" s="23" t="s">
        <v>165</v>
      </c>
      <c r="AJ83" s="10">
        <f>IF(AN83=0,K83,0)</f>
        <v>0</v>
      </c>
      <c r="AK83" s="10">
        <f>IF(AN83=15,K83,0)</f>
        <v>0</v>
      </c>
      <c r="AL83" s="10">
        <f>IF(AN83=21,K83,0)</f>
        <v>0</v>
      </c>
      <c r="AN83" s="10">
        <v>21</v>
      </c>
      <c r="AO83" s="10">
        <f>H83*1</f>
        <v>0</v>
      </c>
      <c r="AP83" s="10">
        <f>H83*(1-1)</f>
        <v>0</v>
      </c>
      <c r="AQ83" s="27" t="s">
        <v>201</v>
      </c>
      <c r="AV83" s="10">
        <f>AW83+AX83</f>
        <v>0</v>
      </c>
      <c r="AW83" s="10">
        <f>G83*AO83</f>
        <v>0</v>
      </c>
      <c r="AX83" s="10">
        <f>G83*AP83</f>
        <v>0</v>
      </c>
      <c r="AY83" s="27" t="s">
        <v>198</v>
      </c>
      <c r="AZ83" s="27" t="s">
        <v>95</v>
      </c>
      <c r="BA83" s="23" t="s">
        <v>49</v>
      </c>
      <c r="BC83" s="10">
        <f>AW83+AX83</f>
        <v>0</v>
      </c>
      <c r="BD83" s="10">
        <f>H83/(100-BE83)*100</f>
        <v>0</v>
      </c>
      <c r="BE83" s="10">
        <v>0</v>
      </c>
      <c r="BF83" s="10">
        <f>M83</f>
        <v>0</v>
      </c>
      <c r="BH83" s="10">
        <f>G83*AO83</f>
        <v>0</v>
      </c>
      <c r="BI83" s="10">
        <f>G83*AP83</f>
        <v>0</v>
      </c>
      <c r="BJ83" s="10">
        <f>G83*H83</f>
        <v>0</v>
      </c>
      <c r="BK83" s="10"/>
      <c r="BL83" s="10"/>
    </row>
    <row r="84" spans="1:14" ht="15" customHeight="1">
      <c r="A84" s="73"/>
      <c r="B84" s="13"/>
      <c r="C84" s="13"/>
      <c r="D84" s="38" t="s">
        <v>201</v>
      </c>
      <c r="E84" s="38" t="s">
        <v>140</v>
      </c>
      <c r="F84" s="13"/>
      <c r="G84" s="33">
        <v>1</v>
      </c>
      <c r="H84" s="89"/>
      <c r="I84" s="13"/>
      <c r="J84" s="13"/>
      <c r="K84" s="13"/>
      <c r="L84" s="13"/>
      <c r="M84" s="13"/>
      <c r="N84" s="74"/>
    </row>
    <row r="85" spans="1:47" ht="15" customHeight="1">
      <c r="A85" s="69" t="s">
        <v>140</v>
      </c>
      <c r="B85" s="48" t="s">
        <v>165</v>
      </c>
      <c r="C85" s="48" t="s">
        <v>129</v>
      </c>
      <c r="D85" s="178" t="s">
        <v>216</v>
      </c>
      <c r="E85" s="178"/>
      <c r="F85" s="50" t="s">
        <v>187</v>
      </c>
      <c r="G85" s="50" t="s">
        <v>187</v>
      </c>
      <c r="H85" s="86"/>
      <c r="I85" s="51">
        <f>SUM(I86:I92)</f>
        <v>0</v>
      </c>
      <c r="J85" s="51">
        <f>SUM(J86:J92)</f>
        <v>0</v>
      </c>
      <c r="K85" s="51">
        <f>SUM(K86:K92)</f>
        <v>0</v>
      </c>
      <c r="L85" s="52" t="s">
        <v>140</v>
      </c>
      <c r="M85" s="51">
        <f>SUM(M86:M92)</f>
        <v>0</v>
      </c>
      <c r="N85" s="70" t="s">
        <v>140</v>
      </c>
      <c r="AI85" s="23" t="s">
        <v>165</v>
      </c>
      <c r="AS85" s="37">
        <f>SUM(AJ86:AJ92)</f>
        <v>0</v>
      </c>
      <c r="AT85" s="37">
        <f>SUM(AK86:AK92)</f>
        <v>0</v>
      </c>
      <c r="AU85" s="37">
        <f>SUM(AL86:AL92)</f>
        <v>0</v>
      </c>
    </row>
    <row r="86" spans="1:64" ht="15" customHeight="1">
      <c r="A86" s="71">
        <v>35</v>
      </c>
      <c r="B86" s="43" t="s">
        <v>165</v>
      </c>
      <c r="C86" s="43" t="s">
        <v>207</v>
      </c>
      <c r="D86" s="179" t="s">
        <v>51</v>
      </c>
      <c r="E86" s="179"/>
      <c r="F86" s="43" t="s">
        <v>145</v>
      </c>
      <c r="G86" s="29">
        <v>1</v>
      </c>
      <c r="H86" s="84"/>
      <c r="I86" s="29">
        <f>G86*AO86</f>
        <v>0</v>
      </c>
      <c r="J86" s="29">
        <f>G86*AP86</f>
        <v>0</v>
      </c>
      <c r="K86" s="29">
        <f>G86*H86</f>
        <v>0</v>
      </c>
      <c r="L86" s="29">
        <v>0</v>
      </c>
      <c r="M86" s="29">
        <f>G86*L86</f>
        <v>0</v>
      </c>
      <c r="N86" s="72"/>
      <c r="Z86" s="10">
        <f>IF(AQ86="5",BJ86,0)</f>
        <v>0</v>
      </c>
      <c r="AB86" s="10">
        <f>IF(AQ86="1",BH86,0)</f>
        <v>0</v>
      </c>
      <c r="AC86" s="10">
        <f>IF(AQ86="1",BI86,0)</f>
        <v>0</v>
      </c>
      <c r="AD86" s="10">
        <f>IF(AQ86="7",BH86,0)</f>
        <v>0</v>
      </c>
      <c r="AE86" s="10">
        <f>IF(AQ86="7",BI86,0)</f>
        <v>0</v>
      </c>
      <c r="AF86" s="10">
        <f>IF(AQ86="2",BH86,0)</f>
        <v>0</v>
      </c>
      <c r="AG86" s="10">
        <f>IF(AQ86="2",BI86,0)</f>
        <v>0</v>
      </c>
      <c r="AH86" s="10">
        <f>IF(AQ86="0",BJ86,0)</f>
        <v>0</v>
      </c>
      <c r="AI86" s="23" t="s">
        <v>165</v>
      </c>
      <c r="AJ86" s="10">
        <f>IF(AN86=0,K86,0)</f>
        <v>0</v>
      </c>
      <c r="AK86" s="10">
        <f>IF(AN86=15,K86,0)</f>
        <v>0</v>
      </c>
      <c r="AL86" s="10">
        <f>IF(AN86=21,K86,0)</f>
        <v>0</v>
      </c>
      <c r="AN86" s="10">
        <v>21</v>
      </c>
      <c r="AO86" s="10">
        <f>H86*1</f>
        <v>0</v>
      </c>
      <c r="AP86" s="10">
        <f>H86*(1-1)</f>
        <v>0</v>
      </c>
      <c r="AQ86" s="27" t="s">
        <v>201</v>
      </c>
      <c r="AV86" s="10">
        <f>AW86+AX86</f>
        <v>0</v>
      </c>
      <c r="AW86" s="10">
        <f>G86*AO86</f>
        <v>0</v>
      </c>
      <c r="AX86" s="10">
        <f>G86*AP86</f>
        <v>0</v>
      </c>
      <c r="AY86" s="27" t="s">
        <v>154</v>
      </c>
      <c r="AZ86" s="27" t="s">
        <v>95</v>
      </c>
      <c r="BA86" s="23" t="s">
        <v>49</v>
      </c>
      <c r="BC86" s="10">
        <f>AW86+AX86</f>
        <v>0</v>
      </c>
      <c r="BD86" s="10">
        <f>H86/(100-BE86)*100</f>
        <v>0</v>
      </c>
      <c r="BE86" s="10">
        <v>0</v>
      </c>
      <c r="BF86" s="10">
        <f>M86</f>
        <v>0</v>
      </c>
      <c r="BH86" s="10">
        <f>G86*AO86</f>
        <v>0</v>
      </c>
      <c r="BI86" s="10">
        <f>G86*AP86</f>
        <v>0</v>
      </c>
      <c r="BJ86" s="10">
        <f>G86*H86</f>
        <v>0</v>
      </c>
      <c r="BK86" s="10"/>
      <c r="BL86" s="10"/>
    </row>
    <row r="87" spans="1:14" ht="15" customHeight="1">
      <c r="A87" s="73"/>
      <c r="B87" s="13"/>
      <c r="C87" s="13"/>
      <c r="D87" s="38" t="s">
        <v>201</v>
      </c>
      <c r="E87" s="38" t="s">
        <v>140</v>
      </c>
      <c r="F87" s="13"/>
      <c r="G87" s="33">
        <v>1</v>
      </c>
      <c r="H87" s="89"/>
      <c r="I87" s="13"/>
      <c r="J87" s="13"/>
      <c r="K87" s="13"/>
      <c r="L87" s="13"/>
      <c r="M87" s="13"/>
      <c r="N87" s="74"/>
    </row>
    <row r="88" spans="1:64" ht="15" customHeight="1">
      <c r="A88" s="71">
        <v>36</v>
      </c>
      <c r="B88" s="43" t="s">
        <v>165</v>
      </c>
      <c r="C88" s="43" t="s">
        <v>134</v>
      </c>
      <c r="D88" s="179" t="s">
        <v>118</v>
      </c>
      <c r="E88" s="179"/>
      <c r="F88" s="43" t="s">
        <v>145</v>
      </c>
      <c r="G88" s="29">
        <v>1</v>
      </c>
      <c r="H88" s="84"/>
      <c r="I88" s="29">
        <f>G88*AO88</f>
        <v>0</v>
      </c>
      <c r="J88" s="29">
        <f>G88*AP88</f>
        <v>0</v>
      </c>
      <c r="K88" s="29">
        <f>G88*H88</f>
        <v>0</v>
      </c>
      <c r="L88" s="29">
        <v>0</v>
      </c>
      <c r="M88" s="29">
        <f>G88*L88</f>
        <v>0</v>
      </c>
      <c r="N88" s="72"/>
      <c r="Z88" s="10">
        <f>IF(AQ88="5",BJ88,0)</f>
        <v>0</v>
      </c>
      <c r="AB88" s="10">
        <f>IF(AQ88="1",BH88,0)</f>
        <v>0</v>
      </c>
      <c r="AC88" s="10">
        <f>IF(AQ88="1",BI88,0)</f>
        <v>0</v>
      </c>
      <c r="AD88" s="10">
        <f>IF(AQ88="7",BH88,0)</f>
        <v>0</v>
      </c>
      <c r="AE88" s="10">
        <f>IF(AQ88="7",BI88,0)</f>
        <v>0</v>
      </c>
      <c r="AF88" s="10">
        <f>IF(AQ88="2",BH88,0)</f>
        <v>0</v>
      </c>
      <c r="AG88" s="10">
        <f>IF(AQ88="2",BI88,0)</f>
        <v>0</v>
      </c>
      <c r="AH88" s="10">
        <f>IF(AQ88="0",BJ88,0)</f>
        <v>0</v>
      </c>
      <c r="AI88" s="23" t="s">
        <v>165</v>
      </c>
      <c r="AJ88" s="10">
        <f>IF(AN88=0,K88,0)</f>
        <v>0</v>
      </c>
      <c r="AK88" s="10">
        <f>IF(AN88=15,K88,0)</f>
        <v>0</v>
      </c>
      <c r="AL88" s="10">
        <f>IF(AN88=21,K88,0)</f>
        <v>0</v>
      </c>
      <c r="AN88" s="10">
        <v>21</v>
      </c>
      <c r="AO88" s="10">
        <f>H88*1</f>
        <v>0</v>
      </c>
      <c r="AP88" s="10">
        <f>H88*(1-1)</f>
        <v>0</v>
      </c>
      <c r="AQ88" s="27" t="s">
        <v>201</v>
      </c>
      <c r="AV88" s="10">
        <f>AW88+AX88</f>
        <v>0</v>
      </c>
      <c r="AW88" s="10">
        <f>G88*AO88</f>
        <v>0</v>
      </c>
      <c r="AX88" s="10">
        <f>G88*AP88</f>
        <v>0</v>
      </c>
      <c r="AY88" s="27" t="s">
        <v>154</v>
      </c>
      <c r="AZ88" s="27" t="s">
        <v>95</v>
      </c>
      <c r="BA88" s="23" t="s">
        <v>49</v>
      </c>
      <c r="BC88" s="10">
        <f>AW88+AX88</f>
        <v>0</v>
      </c>
      <c r="BD88" s="10">
        <f>H88/(100-BE88)*100</f>
        <v>0</v>
      </c>
      <c r="BE88" s="10">
        <v>0</v>
      </c>
      <c r="BF88" s="10">
        <f>M88</f>
        <v>0</v>
      </c>
      <c r="BH88" s="10">
        <f>G88*AO88</f>
        <v>0</v>
      </c>
      <c r="BI88" s="10">
        <f>G88*AP88</f>
        <v>0</v>
      </c>
      <c r="BJ88" s="10">
        <f>G88*H88</f>
        <v>0</v>
      </c>
      <c r="BK88" s="10"/>
      <c r="BL88" s="10"/>
    </row>
    <row r="89" spans="1:14" ht="15" customHeight="1">
      <c r="A89" s="73"/>
      <c r="B89" s="13"/>
      <c r="C89" s="13"/>
      <c r="D89" s="38" t="s">
        <v>201</v>
      </c>
      <c r="E89" s="38" t="s">
        <v>140</v>
      </c>
      <c r="F89" s="13"/>
      <c r="G89" s="33">
        <v>1</v>
      </c>
      <c r="H89" s="89"/>
      <c r="I89" s="13"/>
      <c r="J89" s="13"/>
      <c r="K89" s="13"/>
      <c r="L89" s="13"/>
      <c r="M89" s="13"/>
      <c r="N89" s="74"/>
    </row>
    <row r="90" spans="1:64" ht="15" customHeight="1">
      <c r="A90" s="65">
        <v>37</v>
      </c>
      <c r="B90" s="7" t="s">
        <v>165</v>
      </c>
      <c r="C90" s="7" t="s">
        <v>185</v>
      </c>
      <c r="D90" s="132" t="s">
        <v>215</v>
      </c>
      <c r="E90" s="132"/>
      <c r="F90" s="7" t="s">
        <v>145</v>
      </c>
      <c r="G90" s="10">
        <v>1</v>
      </c>
      <c r="H90" s="84"/>
      <c r="I90" s="10">
        <f>G90*AO90</f>
        <v>0</v>
      </c>
      <c r="J90" s="10">
        <f>G90*AP90</f>
        <v>0</v>
      </c>
      <c r="K90" s="10">
        <f>G90*H90</f>
        <v>0</v>
      </c>
      <c r="L90" s="10">
        <v>0</v>
      </c>
      <c r="M90" s="10">
        <f>G90*L90</f>
        <v>0</v>
      </c>
      <c r="N90" s="66"/>
      <c r="Z90" s="10">
        <f>IF(AQ90="5",BJ90,0)</f>
        <v>0</v>
      </c>
      <c r="AB90" s="10">
        <f>IF(AQ90="1",BH90,0)</f>
        <v>0</v>
      </c>
      <c r="AC90" s="10">
        <f>IF(AQ90="1",BI90,0)</f>
        <v>0</v>
      </c>
      <c r="AD90" s="10">
        <f>IF(AQ90="7",BH90,0)</f>
        <v>0</v>
      </c>
      <c r="AE90" s="10">
        <f>IF(AQ90="7",BI90,0)</f>
        <v>0</v>
      </c>
      <c r="AF90" s="10">
        <f>IF(AQ90="2",BH90,0)</f>
        <v>0</v>
      </c>
      <c r="AG90" s="10">
        <f>IF(AQ90="2",BI90,0)</f>
        <v>0</v>
      </c>
      <c r="AH90" s="10">
        <f>IF(AQ90="0",BJ90,0)</f>
        <v>0</v>
      </c>
      <c r="AI90" s="23" t="s">
        <v>165</v>
      </c>
      <c r="AJ90" s="10">
        <f>IF(AN90=0,K90,0)</f>
        <v>0</v>
      </c>
      <c r="AK90" s="10">
        <f>IF(AN90=15,K90,0)</f>
        <v>0</v>
      </c>
      <c r="AL90" s="10">
        <f>IF(AN90=21,K90,0)</f>
        <v>0</v>
      </c>
      <c r="AN90" s="10">
        <v>21</v>
      </c>
      <c r="AO90" s="10">
        <f>H90*1</f>
        <v>0</v>
      </c>
      <c r="AP90" s="10">
        <f>H90*(1-1)</f>
        <v>0</v>
      </c>
      <c r="AQ90" s="27" t="s">
        <v>201</v>
      </c>
      <c r="AV90" s="10">
        <f>AW90+AX90</f>
        <v>0</v>
      </c>
      <c r="AW90" s="10">
        <f>G90*AO90</f>
        <v>0</v>
      </c>
      <c r="AX90" s="10">
        <f>G90*AP90</f>
        <v>0</v>
      </c>
      <c r="AY90" s="27" t="s">
        <v>154</v>
      </c>
      <c r="AZ90" s="27" t="s">
        <v>95</v>
      </c>
      <c r="BA90" s="23" t="s">
        <v>49</v>
      </c>
      <c r="BC90" s="10">
        <f>AW90+AX90</f>
        <v>0</v>
      </c>
      <c r="BD90" s="10">
        <f>H90/(100-BE90)*100</f>
        <v>0</v>
      </c>
      <c r="BE90" s="10">
        <v>0</v>
      </c>
      <c r="BF90" s="10">
        <f>M90</f>
        <v>0</v>
      </c>
      <c r="BH90" s="10">
        <f>G90*AO90</f>
        <v>0</v>
      </c>
      <c r="BI90" s="10">
        <f>G90*AP90</f>
        <v>0</v>
      </c>
      <c r="BJ90" s="10">
        <f>G90*H90</f>
        <v>0</v>
      </c>
      <c r="BK90" s="10"/>
      <c r="BL90" s="10"/>
    </row>
    <row r="91" spans="1:14" ht="15" customHeight="1">
      <c r="A91" s="67"/>
      <c r="D91" s="6" t="s">
        <v>201</v>
      </c>
      <c r="E91" s="6" t="s">
        <v>140</v>
      </c>
      <c r="G91" s="22">
        <v>1</v>
      </c>
      <c r="H91" s="85"/>
      <c r="N91" s="68"/>
    </row>
    <row r="92" spans="1:64" ht="15" customHeight="1">
      <c r="A92" s="71">
        <v>38</v>
      </c>
      <c r="B92" s="43" t="s">
        <v>165</v>
      </c>
      <c r="C92" s="43" t="s">
        <v>170</v>
      </c>
      <c r="D92" s="179" t="s">
        <v>32</v>
      </c>
      <c r="E92" s="179"/>
      <c r="F92" s="43" t="s">
        <v>145</v>
      </c>
      <c r="G92" s="29">
        <v>1</v>
      </c>
      <c r="H92" s="84"/>
      <c r="I92" s="29">
        <f>G92*AO92</f>
        <v>0</v>
      </c>
      <c r="J92" s="29">
        <f>G92*AP92</f>
        <v>0</v>
      </c>
      <c r="K92" s="29">
        <f>G92*H92</f>
        <v>0</v>
      </c>
      <c r="L92" s="29">
        <v>0</v>
      </c>
      <c r="M92" s="29">
        <f>G92*L92</f>
        <v>0</v>
      </c>
      <c r="N92" s="72"/>
      <c r="Z92" s="10">
        <f>IF(AQ92="5",BJ92,0)</f>
        <v>0</v>
      </c>
      <c r="AB92" s="10">
        <f>IF(AQ92="1",BH92,0)</f>
        <v>0</v>
      </c>
      <c r="AC92" s="10">
        <f>IF(AQ92="1",BI92,0)</f>
        <v>0</v>
      </c>
      <c r="AD92" s="10">
        <f>IF(AQ92="7",BH92,0)</f>
        <v>0</v>
      </c>
      <c r="AE92" s="10">
        <f>IF(AQ92="7",BI92,0)</f>
        <v>0</v>
      </c>
      <c r="AF92" s="10">
        <f>IF(AQ92="2",BH92,0)</f>
        <v>0</v>
      </c>
      <c r="AG92" s="10">
        <f>IF(AQ92="2",BI92,0)</f>
        <v>0</v>
      </c>
      <c r="AH92" s="10">
        <f>IF(AQ92="0",BJ92,0)</f>
        <v>0</v>
      </c>
      <c r="AI92" s="23" t="s">
        <v>165</v>
      </c>
      <c r="AJ92" s="10">
        <f>IF(AN92=0,K92,0)</f>
        <v>0</v>
      </c>
      <c r="AK92" s="10">
        <f>IF(AN92=15,K92,0)</f>
        <v>0</v>
      </c>
      <c r="AL92" s="10">
        <f>IF(AN92=21,K92,0)</f>
        <v>0</v>
      </c>
      <c r="AN92" s="10">
        <v>21</v>
      </c>
      <c r="AO92" s="10">
        <f>H92*1.00000036913513</f>
        <v>0</v>
      </c>
      <c r="AP92" s="10">
        <f>H92*(1-1.00000036913513)</f>
        <v>0</v>
      </c>
      <c r="AQ92" s="27" t="s">
        <v>201</v>
      </c>
      <c r="AV92" s="10">
        <f>AW92+AX92</f>
        <v>0</v>
      </c>
      <c r="AW92" s="10">
        <f>G92*AO92</f>
        <v>0</v>
      </c>
      <c r="AX92" s="10">
        <f>G92*AP92</f>
        <v>0</v>
      </c>
      <c r="AY92" s="27" t="s">
        <v>154</v>
      </c>
      <c r="AZ92" s="27" t="s">
        <v>95</v>
      </c>
      <c r="BA92" s="23" t="s">
        <v>49</v>
      </c>
      <c r="BC92" s="10">
        <f>AW92+AX92</f>
        <v>0</v>
      </c>
      <c r="BD92" s="10">
        <f>H92/(100-BE92)*100</f>
        <v>0</v>
      </c>
      <c r="BE92" s="10">
        <v>0</v>
      </c>
      <c r="BF92" s="10">
        <f>M92</f>
        <v>0</v>
      </c>
      <c r="BH92" s="10">
        <f>G92*AO92</f>
        <v>0</v>
      </c>
      <c r="BI92" s="10">
        <f>G92*AP92</f>
        <v>0</v>
      </c>
      <c r="BJ92" s="10">
        <f>G92*H92</f>
        <v>0</v>
      </c>
      <c r="BK92" s="10"/>
      <c r="BL92" s="10"/>
    </row>
    <row r="93" spans="1:14" ht="15" customHeight="1">
      <c r="A93" s="73"/>
      <c r="B93" s="13"/>
      <c r="C93" s="13"/>
      <c r="D93" s="38" t="s">
        <v>201</v>
      </c>
      <c r="E93" s="38" t="s">
        <v>140</v>
      </c>
      <c r="F93" s="13"/>
      <c r="G93" s="33">
        <v>1</v>
      </c>
      <c r="H93" s="89"/>
      <c r="I93" s="13"/>
      <c r="J93" s="13"/>
      <c r="K93" s="13"/>
      <c r="L93" s="13"/>
      <c r="M93" s="13"/>
      <c r="N93" s="74"/>
    </row>
    <row r="94" spans="1:47" ht="15" customHeight="1">
      <c r="A94" s="69" t="s">
        <v>140</v>
      </c>
      <c r="B94" s="48" t="s">
        <v>165</v>
      </c>
      <c r="C94" s="48" t="s">
        <v>74</v>
      </c>
      <c r="D94" s="178" t="s">
        <v>133</v>
      </c>
      <c r="E94" s="178"/>
      <c r="F94" s="50" t="s">
        <v>187</v>
      </c>
      <c r="G94" s="50" t="s">
        <v>187</v>
      </c>
      <c r="H94" s="86"/>
      <c r="I94" s="51">
        <f>SUM(I95:I105)</f>
        <v>0</v>
      </c>
      <c r="J94" s="51">
        <f>SUM(J95:J105)</f>
        <v>0</v>
      </c>
      <c r="K94" s="51">
        <f>SUM(K95:K105)</f>
        <v>0</v>
      </c>
      <c r="L94" s="52" t="s">
        <v>140</v>
      </c>
      <c r="M94" s="51">
        <f>SUM(M95:M105)</f>
        <v>0</v>
      </c>
      <c r="N94" s="70" t="s">
        <v>140</v>
      </c>
      <c r="AI94" s="23" t="s">
        <v>165</v>
      </c>
      <c r="AS94" s="37">
        <f>SUM(AJ95:AJ105)</f>
        <v>0</v>
      </c>
      <c r="AT94" s="37">
        <f>SUM(AK95:AK105)</f>
        <v>0</v>
      </c>
      <c r="AU94" s="37">
        <f>SUM(AL95:AL105)</f>
        <v>0</v>
      </c>
    </row>
    <row r="95" spans="1:64" ht="15" customHeight="1">
      <c r="A95" s="71">
        <v>39</v>
      </c>
      <c r="B95" s="43" t="s">
        <v>165</v>
      </c>
      <c r="C95" s="43" t="s">
        <v>152</v>
      </c>
      <c r="D95" s="179" t="s">
        <v>161</v>
      </c>
      <c r="E95" s="179"/>
      <c r="F95" s="43" t="s">
        <v>145</v>
      </c>
      <c r="G95" s="29">
        <v>2</v>
      </c>
      <c r="H95" s="84"/>
      <c r="I95" s="29">
        <f>G95*AO95</f>
        <v>0</v>
      </c>
      <c r="J95" s="29">
        <f>G95*AP95</f>
        <v>0</v>
      </c>
      <c r="K95" s="29">
        <f>G95*H95</f>
        <v>0</v>
      </c>
      <c r="L95" s="29">
        <v>0</v>
      </c>
      <c r="M95" s="29">
        <f>G95*L95</f>
        <v>0</v>
      </c>
      <c r="N95" s="72"/>
      <c r="Z95" s="10">
        <f>IF(AQ95="5",BJ95,0)</f>
        <v>0</v>
      </c>
      <c r="AB95" s="10">
        <f>IF(AQ95="1",BH95,0)</f>
        <v>0</v>
      </c>
      <c r="AC95" s="10">
        <f>IF(AQ95="1",BI95,0)</f>
        <v>0</v>
      </c>
      <c r="AD95" s="10">
        <f>IF(AQ95="7",BH95,0)</f>
        <v>0</v>
      </c>
      <c r="AE95" s="10">
        <f>IF(AQ95="7",BI95,0)</f>
        <v>0</v>
      </c>
      <c r="AF95" s="10">
        <f>IF(AQ95="2",BH95,0)</f>
        <v>0</v>
      </c>
      <c r="AG95" s="10">
        <f>IF(AQ95="2",BI95,0)</f>
        <v>0</v>
      </c>
      <c r="AH95" s="10">
        <f>IF(AQ95="0",BJ95,0)</f>
        <v>0</v>
      </c>
      <c r="AI95" s="23" t="s">
        <v>165</v>
      </c>
      <c r="AJ95" s="10">
        <f>IF(AN95=0,K95,0)</f>
        <v>0</v>
      </c>
      <c r="AK95" s="10">
        <f>IF(AN95=15,K95,0)</f>
        <v>0</v>
      </c>
      <c r="AL95" s="10">
        <f>IF(AN95=21,K95,0)</f>
        <v>0</v>
      </c>
      <c r="AN95" s="10">
        <v>21</v>
      </c>
      <c r="AO95" s="10">
        <f>H95*1</f>
        <v>0</v>
      </c>
      <c r="AP95" s="10">
        <f>H95*(1-1)</f>
        <v>0</v>
      </c>
      <c r="AQ95" s="27" t="s">
        <v>201</v>
      </c>
      <c r="AV95" s="10">
        <f>AW95+AX95</f>
        <v>0</v>
      </c>
      <c r="AW95" s="10">
        <f>G95*AO95</f>
        <v>0</v>
      </c>
      <c r="AX95" s="10">
        <f>G95*AP95</f>
        <v>0</v>
      </c>
      <c r="AY95" s="27" t="s">
        <v>88</v>
      </c>
      <c r="AZ95" s="27" t="s">
        <v>95</v>
      </c>
      <c r="BA95" s="23" t="s">
        <v>49</v>
      </c>
      <c r="BC95" s="10">
        <f>AW95+AX95</f>
        <v>0</v>
      </c>
      <c r="BD95" s="10">
        <f>H95/(100-BE95)*100</f>
        <v>0</v>
      </c>
      <c r="BE95" s="10">
        <v>0</v>
      </c>
      <c r="BF95" s="10">
        <f>M95</f>
        <v>0</v>
      </c>
      <c r="BH95" s="10">
        <f>G95*AO95</f>
        <v>0</v>
      </c>
      <c r="BI95" s="10">
        <f>G95*AP95</f>
        <v>0</v>
      </c>
      <c r="BJ95" s="10">
        <f>G95*H95</f>
        <v>0</v>
      </c>
      <c r="BK95" s="10"/>
      <c r="BL95" s="10"/>
    </row>
    <row r="96" spans="1:14" ht="15" customHeight="1">
      <c r="A96" s="73"/>
      <c r="B96" s="13"/>
      <c r="C96" s="13"/>
      <c r="D96" s="38" t="s">
        <v>137</v>
      </c>
      <c r="E96" s="38" t="s">
        <v>140</v>
      </c>
      <c r="F96" s="13"/>
      <c r="G96" s="33">
        <v>2</v>
      </c>
      <c r="H96" s="89"/>
      <c r="I96" s="13"/>
      <c r="J96" s="13"/>
      <c r="K96" s="13"/>
      <c r="L96" s="13"/>
      <c r="M96" s="13"/>
      <c r="N96" s="74"/>
    </row>
    <row r="97" spans="1:64" ht="15" customHeight="1">
      <c r="A97" s="71">
        <v>40</v>
      </c>
      <c r="B97" s="43" t="s">
        <v>165</v>
      </c>
      <c r="C97" s="43" t="s">
        <v>16</v>
      </c>
      <c r="D97" s="179" t="s">
        <v>225</v>
      </c>
      <c r="E97" s="179"/>
      <c r="F97" s="43" t="s">
        <v>145</v>
      </c>
      <c r="G97" s="29">
        <v>2</v>
      </c>
      <c r="H97" s="84"/>
      <c r="I97" s="29">
        <f>G97*AO97</f>
        <v>0</v>
      </c>
      <c r="J97" s="29">
        <f>G97*AP97</f>
        <v>0</v>
      </c>
      <c r="K97" s="29">
        <f>G97*H97</f>
        <v>0</v>
      </c>
      <c r="L97" s="29">
        <v>0</v>
      </c>
      <c r="M97" s="29">
        <f>G97*L97</f>
        <v>0</v>
      </c>
      <c r="N97" s="72"/>
      <c r="Z97" s="10">
        <f>IF(AQ97="5",BJ97,0)</f>
        <v>0</v>
      </c>
      <c r="AB97" s="10">
        <f>IF(AQ97="1",BH97,0)</f>
        <v>0</v>
      </c>
      <c r="AC97" s="10">
        <f>IF(AQ97="1",BI97,0)</f>
        <v>0</v>
      </c>
      <c r="AD97" s="10">
        <f>IF(AQ97="7",BH97,0)</f>
        <v>0</v>
      </c>
      <c r="AE97" s="10">
        <f>IF(AQ97="7",BI97,0)</f>
        <v>0</v>
      </c>
      <c r="AF97" s="10">
        <f>IF(AQ97="2",BH97,0)</f>
        <v>0</v>
      </c>
      <c r="AG97" s="10">
        <f>IF(AQ97="2",BI97,0)</f>
        <v>0</v>
      </c>
      <c r="AH97" s="10">
        <f>IF(AQ97="0",BJ97,0)</f>
        <v>0</v>
      </c>
      <c r="AI97" s="23" t="s">
        <v>165</v>
      </c>
      <c r="AJ97" s="10">
        <f>IF(AN97=0,K97,0)</f>
        <v>0</v>
      </c>
      <c r="AK97" s="10">
        <f>IF(AN97=15,K97,0)</f>
        <v>0</v>
      </c>
      <c r="AL97" s="10">
        <f>IF(AN97=21,K97,0)</f>
        <v>0</v>
      </c>
      <c r="AN97" s="10">
        <v>21</v>
      </c>
      <c r="AO97" s="10">
        <f>H97*1</f>
        <v>0</v>
      </c>
      <c r="AP97" s="10">
        <f>H97*(1-1)</f>
        <v>0</v>
      </c>
      <c r="AQ97" s="27" t="s">
        <v>201</v>
      </c>
      <c r="AV97" s="10">
        <f>AW97+AX97</f>
        <v>0</v>
      </c>
      <c r="AW97" s="10">
        <f>G97*AO97</f>
        <v>0</v>
      </c>
      <c r="AX97" s="10">
        <f>G97*AP97</f>
        <v>0</v>
      </c>
      <c r="AY97" s="27" t="s">
        <v>88</v>
      </c>
      <c r="AZ97" s="27" t="s">
        <v>95</v>
      </c>
      <c r="BA97" s="23" t="s">
        <v>49</v>
      </c>
      <c r="BC97" s="10">
        <f>AW97+AX97</f>
        <v>0</v>
      </c>
      <c r="BD97" s="10">
        <f>H97/(100-BE97)*100</f>
        <v>0</v>
      </c>
      <c r="BE97" s="10">
        <v>0</v>
      </c>
      <c r="BF97" s="10">
        <f>M97</f>
        <v>0</v>
      </c>
      <c r="BH97" s="10">
        <f>G97*AO97</f>
        <v>0</v>
      </c>
      <c r="BI97" s="10">
        <f>G97*AP97</f>
        <v>0</v>
      </c>
      <c r="BJ97" s="10">
        <f>G97*H97</f>
        <v>0</v>
      </c>
      <c r="BK97" s="10"/>
      <c r="BL97" s="10"/>
    </row>
    <row r="98" spans="1:14" ht="15" customHeight="1">
      <c r="A98" s="73"/>
      <c r="B98" s="13"/>
      <c r="C98" s="13"/>
      <c r="D98" s="38" t="s">
        <v>137</v>
      </c>
      <c r="E98" s="38" t="s">
        <v>140</v>
      </c>
      <c r="F98" s="13"/>
      <c r="G98" s="33">
        <v>2</v>
      </c>
      <c r="H98" s="89"/>
      <c r="I98" s="13"/>
      <c r="J98" s="13"/>
      <c r="K98" s="13"/>
      <c r="L98" s="13"/>
      <c r="M98" s="13"/>
      <c r="N98" s="74"/>
    </row>
    <row r="99" spans="1:64" ht="15" customHeight="1">
      <c r="A99" s="65">
        <v>41</v>
      </c>
      <c r="B99" s="7" t="s">
        <v>165</v>
      </c>
      <c r="C99" s="7" t="s">
        <v>205</v>
      </c>
      <c r="D99" s="132" t="s">
        <v>141</v>
      </c>
      <c r="E99" s="132"/>
      <c r="F99" s="7" t="s">
        <v>145</v>
      </c>
      <c r="G99" s="10">
        <v>1</v>
      </c>
      <c r="H99" s="84"/>
      <c r="I99" s="10">
        <f>G99*AO99</f>
        <v>0</v>
      </c>
      <c r="J99" s="10">
        <f>G99*AP99</f>
        <v>0</v>
      </c>
      <c r="K99" s="10">
        <f>G99*H99</f>
        <v>0</v>
      </c>
      <c r="L99" s="10">
        <v>0</v>
      </c>
      <c r="M99" s="10">
        <f>G99*L99</f>
        <v>0</v>
      </c>
      <c r="N99" s="66"/>
      <c r="Z99" s="10">
        <f>IF(AQ99="5",BJ99,0)</f>
        <v>0</v>
      </c>
      <c r="AB99" s="10">
        <f>IF(AQ99="1",BH99,0)</f>
        <v>0</v>
      </c>
      <c r="AC99" s="10">
        <f>IF(AQ99="1",BI99,0)</f>
        <v>0</v>
      </c>
      <c r="AD99" s="10">
        <f>IF(AQ99="7",BH99,0)</f>
        <v>0</v>
      </c>
      <c r="AE99" s="10">
        <f>IF(AQ99="7",BI99,0)</f>
        <v>0</v>
      </c>
      <c r="AF99" s="10">
        <f>IF(AQ99="2",BH99,0)</f>
        <v>0</v>
      </c>
      <c r="AG99" s="10">
        <f>IF(AQ99="2",BI99,0)</f>
        <v>0</v>
      </c>
      <c r="AH99" s="10">
        <f>IF(AQ99="0",BJ99,0)</f>
        <v>0</v>
      </c>
      <c r="AI99" s="23" t="s">
        <v>165</v>
      </c>
      <c r="AJ99" s="10">
        <f>IF(AN99=0,K99,0)</f>
        <v>0</v>
      </c>
      <c r="AK99" s="10">
        <f>IF(AN99=15,K99,0)</f>
        <v>0</v>
      </c>
      <c r="AL99" s="10">
        <f>IF(AN99=21,K99,0)</f>
        <v>0</v>
      </c>
      <c r="AN99" s="10">
        <v>21</v>
      </c>
      <c r="AO99" s="10">
        <f>H99*1</f>
        <v>0</v>
      </c>
      <c r="AP99" s="10">
        <f>H99*(1-1)</f>
        <v>0</v>
      </c>
      <c r="AQ99" s="27" t="s">
        <v>201</v>
      </c>
      <c r="AV99" s="10">
        <f>AW99+AX99</f>
        <v>0</v>
      </c>
      <c r="AW99" s="10">
        <f>G99*AO99</f>
        <v>0</v>
      </c>
      <c r="AX99" s="10">
        <f>G99*AP99</f>
        <v>0</v>
      </c>
      <c r="AY99" s="27" t="s">
        <v>88</v>
      </c>
      <c r="AZ99" s="27" t="s">
        <v>95</v>
      </c>
      <c r="BA99" s="23" t="s">
        <v>49</v>
      </c>
      <c r="BC99" s="10">
        <f>AW99+AX99</f>
        <v>0</v>
      </c>
      <c r="BD99" s="10">
        <f>H99/(100-BE99)*100</f>
        <v>0</v>
      </c>
      <c r="BE99" s="10">
        <v>0</v>
      </c>
      <c r="BF99" s="10">
        <f>M99</f>
        <v>0</v>
      </c>
      <c r="BH99" s="10">
        <f>G99*AO99</f>
        <v>0</v>
      </c>
      <c r="BI99" s="10">
        <f>G99*AP99</f>
        <v>0</v>
      </c>
      <c r="BJ99" s="10">
        <f>G99*H99</f>
        <v>0</v>
      </c>
      <c r="BK99" s="10"/>
      <c r="BL99" s="10"/>
    </row>
    <row r="100" spans="1:14" ht="15" customHeight="1">
      <c r="A100" s="67"/>
      <c r="D100" s="6" t="s">
        <v>201</v>
      </c>
      <c r="E100" s="6" t="s">
        <v>140</v>
      </c>
      <c r="G100" s="22">
        <v>1</v>
      </c>
      <c r="H100" s="85"/>
      <c r="N100" s="68"/>
    </row>
    <row r="101" spans="1:64" ht="15" customHeight="1">
      <c r="A101" s="65">
        <v>42</v>
      </c>
      <c r="B101" s="7" t="s">
        <v>165</v>
      </c>
      <c r="C101" s="7" t="s">
        <v>146</v>
      </c>
      <c r="D101" s="132" t="s">
        <v>218</v>
      </c>
      <c r="E101" s="132"/>
      <c r="F101" s="7" t="s">
        <v>145</v>
      </c>
      <c r="G101" s="10">
        <v>1</v>
      </c>
      <c r="H101" s="84"/>
      <c r="I101" s="10">
        <f>G101*AO101</f>
        <v>0</v>
      </c>
      <c r="J101" s="10">
        <f>G101*AP101</f>
        <v>0</v>
      </c>
      <c r="K101" s="10">
        <f>G101*H101</f>
        <v>0</v>
      </c>
      <c r="L101" s="10">
        <v>0</v>
      </c>
      <c r="M101" s="10">
        <f>G101*L101</f>
        <v>0</v>
      </c>
      <c r="N101" s="66"/>
      <c r="Z101" s="10">
        <f>IF(AQ101="5",BJ101,0)</f>
        <v>0</v>
      </c>
      <c r="AB101" s="10">
        <f>IF(AQ101="1",BH101,0)</f>
        <v>0</v>
      </c>
      <c r="AC101" s="10">
        <f>IF(AQ101="1",BI101,0)</f>
        <v>0</v>
      </c>
      <c r="AD101" s="10">
        <f>IF(AQ101="7",BH101,0)</f>
        <v>0</v>
      </c>
      <c r="AE101" s="10">
        <f>IF(AQ101="7",BI101,0)</f>
        <v>0</v>
      </c>
      <c r="AF101" s="10">
        <f>IF(AQ101="2",BH101,0)</f>
        <v>0</v>
      </c>
      <c r="AG101" s="10">
        <f>IF(AQ101="2",BI101,0)</f>
        <v>0</v>
      </c>
      <c r="AH101" s="10">
        <f>IF(AQ101="0",BJ101,0)</f>
        <v>0</v>
      </c>
      <c r="AI101" s="23" t="s">
        <v>165</v>
      </c>
      <c r="AJ101" s="10">
        <f>IF(AN101=0,K101,0)</f>
        <v>0</v>
      </c>
      <c r="AK101" s="10">
        <f>IF(AN101=15,K101,0)</f>
        <v>0</v>
      </c>
      <c r="AL101" s="10">
        <f>IF(AN101=21,K101,0)</f>
        <v>0</v>
      </c>
      <c r="AN101" s="10">
        <v>21</v>
      </c>
      <c r="AO101" s="10">
        <f>H101*1</f>
        <v>0</v>
      </c>
      <c r="AP101" s="10">
        <f>H101*(1-1)</f>
        <v>0</v>
      </c>
      <c r="AQ101" s="27" t="s">
        <v>201</v>
      </c>
      <c r="AV101" s="10">
        <f>AW101+AX101</f>
        <v>0</v>
      </c>
      <c r="AW101" s="10">
        <f>G101*AO101</f>
        <v>0</v>
      </c>
      <c r="AX101" s="10">
        <f>G101*AP101</f>
        <v>0</v>
      </c>
      <c r="AY101" s="27" t="s">
        <v>88</v>
      </c>
      <c r="AZ101" s="27" t="s">
        <v>95</v>
      </c>
      <c r="BA101" s="23" t="s">
        <v>49</v>
      </c>
      <c r="BC101" s="10">
        <f>AW101+AX101</f>
        <v>0</v>
      </c>
      <c r="BD101" s="10">
        <f>H101/(100-BE101)*100</f>
        <v>0</v>
      </c>
      <c r="BE101" s="10">
        <v>0</v>
      </c>
      <c r="BF101" s="10">
        <f>M101</f>
        <v>0</v>
      </c>
      <c r="BH101" s="10">
        <f>G101*AO101</f>
        <v>0</v>
      </c>
      <c r="BI101" s="10">
        <f>G101*AP101</f>
        <v>0</v>
      </c>
      <c r="BJ101" s="10">
        <f>G101*H101</f>
        <v>0</v>
      </c>
      <c r="BK101" s="10"/>
      <c r="BL101" s="10"/>
    </row>
    <row r="102" spans="1:14" ht="15" customHeight="1">
      <c r="A102" s="67"/>
      <c r="D102" s="6" t="s">
        <v>201</v>
      </c>
      <c r="E102" s="6" t="s">
        <v>140</v>
      </c>
      <c r="G102" s="22">
        <v>1</v>
      </c>
      <c r="H102" s="85"/>
      <c r="N102" s="68"/>
    </row>
    <row r="103" spans="1:64" ht="15" customHeight="1">
      <c r="A103" s="65">
        <v>43</v>
      </c>
      <c r="B103" s="7" t="s">
        <v>165</v>
      </c>
      <c r="C103" s="7" t="s">
        <v>58</v>
      </c>
      <c r="D103" s="132" t="s">
        <v>181</v>
      </c>
      <c r="E103" s="132"/>
      <c r="F103" s="7" t="s">
        <v>145</v>
      </c>
      <c r="G103" s="10">
        <v>1</v>
      </c>
      <c r="H103" s="84"/>
      <c r="I103" s="10">
        <f>G103*AO103</f>
        <v>0</v>
      </c>
      <c r="J103" s="10">
        <f>G103*AP103</f>
        <v>0</v>
      </c>
      <c r="K103" s="10">
        <f>G103*H103</f>
        <v>0</v>
      </c>
      <c r="L103" s="10">
        <v>0</v>
      </c>
      <c r="M103" s="10">
        <f>G103*L103</f>
        <v>0</v>
      </c>
      <c r="N103" s="66"/>
      <c r="Z103" s="10">
        <f>IF(AQ103="5",BJ103,0)</f>
        <v>0</v>
      </c>
      <c r="AB103" s="10">
        <f>IF(AQ103="1",BH103,0)</f>
        <v>0</v>
      </c>
      <c r="AC103" s="10">
        <f>IF(AQ103="1",BI103,0)</f>
        <v>0</v>
      </c>
      <c r="AD103" s="10">
        <f>IF(AQ103="7",BH103,0)</f>
        <v>0</v>
      </c>
      <c r="AE103" s="10">
        <f>IF(AQ103="7",BI103,0)</f>
        <v>0</v>
      </c>
      <c r="AF103" s="10">
        <f>IF(AQ103="2",BH103,0)</f>
        <v>0</v>
      </c>
      <c r="AG103" s="10">
        <f>IF(AQ103="2",BI103,0)</f>
        <v>0</v>
      </c>
      <c r="AH103" s="10">
        <f>IF(AQ103="0",BJ103,0)</f>
        <v>0</v>
      </c>
      <c r="AI103" s="23" t="s">
        <v>165</v>
      </c>
      <c r="AJ103" s="10">
        <f>IF(AN103=0,K103,0)</f>
        <v>0</v>
      </c>
      <c r="AK103" s="10">
        <f>IF(AN103=15,K103,0)</f>
        <v>0</v>
      </c>
      <c r="AL103" s="10">
        <f>IF(AN103=21,K103,0)</f>
        <v>0</v>
      </c>
      <c r="AN103" s="10">
        <v>21</v>
      </c>
      <c r="AO103" s="10">
        <f>H103*1</f>
        <v>0</v>
      </c>
      <c r="AP103" s="10">
        <f>H103*(1-1)</f>
        <v>0</v>
      </c>
      <c r="AQ103" s="27" t="s">
        <v>201</v>
      </c>
      <c r="AV103" s="10">
        <f>AW103+AX103</f>
        <v>0</v>
      </c>
      <c r="AW103" s="10">
        <f>G103*AO103</f>
        <v>0</v>
      </c>
      <c r="AX103" s="10">
        <f>G103*AP103</f>
        <v>0</v>
      </c>
      <c r="AY103" s="27" t="s">
        <v>88</v>
      </c>
      <c r="AZ103" s="27" t="s">
        <v>95</v>
      </c>
      <c r="BA103" s="23" t="s">
        <v>49</v>
      </c>
      <c r="BC103" s="10">
        <f>AW103+AX103</f>
        <v>0</v>
      </c>
      <c r="BD103" s="10">
        <f>H103/(100-BE103)*100</f>
        <v>0</v>
      </c>
      <c r="BE103" s="10">
        <v>0</v>
      </c>
      <c r="BF103" s="10">
        <f>M103</f>
        <v>0</v>
      </c>
      <c r="BH103" s="10">
        <f>G103*AO103</f>
        <v>0</v>
      </c>
      <c r="BI103" s="10">
        <f>G103*AP103</f>
        <v>0</v>
      </c>
      <c r="BJ103" s="10">
        <f>G103*H103</f>
        <v>0</v>
      </c>
      <c r="BK103" s="10"/>
      <c r="BL103" s="10"/>
    </row>
    <row r="104" spans="1:14" ht="15" customHeight="1">
      <c r="A104" s="67"/>
      <c r="D104" s="6" t="s">
        <v>201</v>
      </c>
      <c r="E104" s="6" t="s">
        <v>140</v>
      </c>
      <c r="G104" s="22">
        <v>1</v>
      </c>
      <c r="H104" s="85"/>
      <c r="N104" s="68"/>
    </row>
    <row r="105" spans="1:64" ht="15" customHeight="1">
      <c r="A105" s="65">
        <v>44</v>
      </c>
      <c r="B105" s="7" t="s">
        <v>165</v>
      </c>
      <c r="C105" s="7" t="s">
        <v>80</v>
      </c>
      <c r="D105" s="132" t="s">
        <v>118</v>
      </c>
      <c r="E105" s="132"/>
      <c r="F105" s="7" t="s">
        <v>145</v>
      </c>
      <c r="G105" s="10">
        <v>1</v>
      </c>
      <c r="H105" s="84"/>
      <c r="I105" s="10">
        <f>G105*AO105</f>
        <v>0</v>
      </c>
      <c r="J105" s="10">
        <f>G105*AP105</f>
        <v>0</v>
      </c>
      <c r="K105" s="10">
        <f>G105*H105</f>
        <v>0</v>
      </c>
      <c r="L105" s="10">
        <v>0</v>
      </c>
      <c r="M105" s="10">
        <f>G105*L105</f>
        <v>0</v>
      </c>
      <c r="N105" s="66"/>
      <c r="Z105" s="10">
        <f>IF(AQ105="5",BJ105,0)</f>
        <v>0</v>
      </c>
      <c r="AB105" s="10">
        <f>IF(AQ105="1",BH105,0)</f>
        <v>0</v>
      </c>
      <c r="AC105" s="10">
        <f>IF(AQ105="1",BI105,0)</f>
        <v>0</v>
      </c>
      <c r="AD105" s="10">
        <f>IF(AQ105="7",BH105,0)</f>
        <v>0</v>
      </c>
      <c r="AE105" s="10">
        <f>IF(AQ105="7",BI105,0)</f>
        <v>0</v>
      </c>
      <c r="AF105" s="10">
        <f>IF(AQ105="2",BH105,0)</f>
        <v>0</v>
      </c>
      <c r="AG105" s="10">
        <f>IF(AQ105="2",BI105,0)</f>
        <v>0</v>
      </c>
      <c r="AH105" s="10">
        <f>IF(AQ105="0",BJ105,0)</f>
        <v>0</v>
      </c>
      <c r="AI105" s="23" t="s">
        <v>165</v>
      </c>
      <c r="AJ105" s="10">
        <f>IF(AN105=0,K105,0)</f>
        <v>0</v>
      </c>
      <c r="AK105" s="10">
        <f>IF(AN105=15,K105,0)</f>
        <v>0</v>
      </c>
      <c r="AL105" s="10">
        <f>IF(AN105=21,K105,0)</f>
        <v>0</v>
      </c>
      <c r="AN105" s="10">
        <v>21</v>
      </c>
      <c r="AO105" s="10">
        <f>H105*1</f>
        <v>0</v>
      </c>
      <c r="AP105" s="10">
        <f>H105*(1-1)</f>
        <v>0</v>
      </c>
      <c r="AQ105" s="27" t="s">
        <v>201</v>
      </c>
      <c r="AV105" s="10">
        <f>AW105+AX105</f>
        <v>0</v>
      </c>
      <c r="AW105" s="10">
        <f>G105*AO105</f>
        <v>0</v>
      </c>
      <c r="AX105" s="10">
        <f>G105*AP105</f>
        <v>0</v>
      </c>
      <c r="AY105" s="27" t="s">
        <v>88</v>
      </c>
      <c r="AZ105" s="27" t="s">
        <v>95</v>
      </c>
      <c r="BA105" s="23" t="s">
        <v>49</v>
      </c>
      <c r="BC105" s="10">
        <f>AW105+AX105</f>
        <v>0</v>
      </c>
      <c r="BD105" s="10">
        <f>H105/(100-BE105)*100</f>
        <v>0</v>
      </c>
      <c r="BE105" s="10">
        <v>0</v>
      </c>
      <c r="BF105" s="10">
        <f>M105</f>
        <v>0</v>
      </c>
      <c r="BH105" s="10">
        <f>G105*AO105</f>
        <v>0</v>
      </c>
      <c r="BI105" s="10">
        <f>G105*AP105</f>
        <v>0</v>
      </c>
      <c r="BJ105" s="10">
        <f>G105*H105</f>
        <v>0</v>
      </c>
      <c r="BK105" s="10"/>
      <c r="BL105" s="10"/>
    </row>
    <row r="106" spans="1:14" ht="15" customHeight="1">
      <c r="A106" s="67"/>
      <c r="D106" s="6" t="s">
        <v>201</v>
      </c>
      <c r="E106" s="6" t="s">
        <v>140</v>
      </c>
      <c r="G106" s="22">
        <v>1</v>
      </c>
      <c r="H106" s="85"/>
      <c r="N106" s="68"/>
    </row>
    <row r="107" spans="1:47" ht="15" customHeight="1">
      <c r="A107" s="63" t="s">
        <v>140</v>
      </c>
      <c r="B107" s="26" t="s">
        <v>165</v>
      </c>
      <c r="C107" s="26" t="s">
        <v>219</v>
      </c>
      <c r="D107" s="180" t="s">
        <v>199</v>
      </c>
      <c r="E107" s="180"/>
      <c r="F107" s="30" t="s">
        <v>187</v>
      </c>
      <c r="G107" s="30" t="s">
        <v>187</v>
      </c>
      <c r="H107" s="87"/>
      <c r="I107" s="46">
        <f>SUM(I108:I108)</f>
        <v>0</v>
      </c>
      <c r="J107" s="46">
        <f>SUM(J108:J108)</f>
        <v>0</v>
      </c>
      <c r="K107" s="46">
        <f>SUM(K108:K108)</f>
        <v>0</v>
      </c>
      <c r="L107" s="34" t="s">
        <v>140</v>
      </c>
      <c r="M107" s="46">
        <f>SUM(M108:M108)</f>
        <v>0</v>
      </c>
      <c r="N107" s="64"/>
      <c r="AI107" s="23" t="s">
        <v>165</v>
      </c>
      <c r="AS107" s="37">
        <f>SUM(AJ108:AJ108)</f>
        <v>0</v>
      </c>
      <c r="AT107" s="37">
        <f>SUM(AK108:AK108)</f>
        <v>0</v>
      </c>
      <c r="AU107" s="37">
        <f>SUM(AL108:AL108)</f>
        <v>0</v>
      </c>
    </row>
    <row r="108" spans="1:64" ht="15" customHeight="1">
      <c r="A108" s="65">
        <v>45</v>
      </c>
      <c r="B108" s="7" t="s">
        <v>165</v>
      </c>
      <c r="C108" s="7" t="s">
        <v>44</v>
      </c>
      <c r="D108" s="132" t="s">
        <v>125</v>
      </c>
      <c r="E108" s="132"/>
      <c r="F108" s="7" t="s">
        <v>145</v>
      </c>
      <c r="G108" s="10">
        <v>1</v>
      </c>
      <c r="H108" s="84"/>
      <c r="I108" s="10">
        <f>G108*AO108</f>
        <v>0</v>
      </c>
      <c r="J108" s="10">
        <f>G108*AP108</f>
        <v>0</v>
      </c>
      <c r="K108" s="10">
        <f>G108*H108</f>
        <v>0</v>
      </c>
      <c r="L108" s="10">
        <v>0</v>
      </c>
      <c r="M108" s="10">
        <f>G108*L108</f>
        <v>0</v>
      </c>
      <c r="N108" s="66"/>
      <c r="Z108" s="10">
        <f>IF(AQ108="5",BJ108,0)</f>
        <v>0</v>
      </c>
      <c r="AB108" s="10">
        <f>IF(AQ108="1",BH108,0)</f>
        <v>0</v>
      </c>
      <c r="AC108" s="10">
        <f>IF(AQ108="1",BI108,0)</f>
        <v>0</v>
      </c>
      <c r="AD108" s="10">
        <f>IF(AQ108="7",BH108,0)</f>
        <v>0</v>
      </c>
      <c r="AE108" s="10">
        <f>IF(AQ108="7",BI108,0)</f>
        <v>0</v>
      </c>
      <c r="AF108" s="10">
        <f>IF(AQ108="2",BH108,0)</f>
        <v>0</v>
      </c>
      <c r="AG108" s="10">
        <f>IF(AQ108="2",BI108,0)</f>
        <v>0</v>
      </c>
      <c r="AH108" s="10">
        <f>IF(AQ108="0",BJ108,0)</f>
        <v>0</v>
      </c>
      <c r="AI108" s="23" t="s">
        <v>165</v>
      </c>
      <c r="AJ108" s="10">
        <f>IF(AN108=0,K108,0)</f>
        <v>0</v>
      </c>
      <c r="AK108" s="10">
        <f>IF(AN108=15,K108,0)</f>
        <v>0</v>
      </c>
      <c r="AL108" s="10">
        <f>IF(AN108=21,K108,0)</f>
        <v>0</v>
      </c>
      <c r="AN108" s="10">
        <v>21</v>
      </c>
      <c r="AO108" s="10">
        <f>H108*1</f>
        <v>0</v>
      </c>
      <c r="AP108" s="10">
        <f>H108*(1-1)</f>
        <v>0</v>
      </c>
      <c r="AQ108" s="27" t="s">
        <v>201</v>
      </c>
      <c r="AV108" s="10">
        <f>AW108+AX108</f>
        <v>0</v>
      </c>
      <c r="AW108" s="10">
        <f>G108*AO108</f>
        <v>0</v>
      </c>
      <c r="AX108" s="10">
        <f>G108*AP108</f>
        <v>0</v>
      </c>
      <c r="AY108" s="27" t="s">
        <v>92</v>
      </c>
      <c r="AZ108" s="27" t="s">
        <v>95</v>
      </c>
      <c r="BA108" s="23" t="s">
        <v>49</v>
      </c>
      <c r="BC108" s="10">
        <f>AW108+AX108</f>
        <v>0</v>
      </c>
      <c r="BD108" s="10">
        <f>H108/(100-BE108)*100</f>
        <v>0</v>
      </c>
      <c r="BE108" s="10">
        <v>0</v>
      </c>
      <c r="BF108" s="10">
        <f>M108</f>
        <v>0</v>
      </c>
      <c r="BH108" s="10">
        <f>G108*AO108</f>
        <v>0</v>
      </c>
      <c r="BI108" s="10">
        <f>G108*AP108</f>
        <v>0</v>
      </c>
      <c r="BJ108" s="10">
        <f>G108*H108</f>
        <v>0</v>
      </c>
      <c r="BK108" s="10"/>
      <c r="BL108" s="10"/>
    </row>
    <row r="109" spans="1:14" ht="15" customHeight="1">
      <c r="A109" s="67"/>
      <c r="D109" s="6" t="s">
        <v>201</v>
      </c>
      <c r="E109" s="6" t="s">
        <v>140</v>
      </c>
      <c r="G109" s="22">
        <v>1</v>
      </c>
      <c r="H109" s="85"/>
      <c r="N109" s="68"/>
    </row>
    <row r="110" spans="1:47" ht="15" customHeight="1">
      <c r="A110" s="63" t="s">
        <v>140</v>
      </c>
      <c r="B110" s="26" t="s">
        <v>165</v>
      </c>
      <c r="C110" s="26" t="s">
        <v>213</v>
      </c>
      <c r="D110" s="180" t="s">
        <v>70</v>
      </c>
      <c r="E110" s="180"/>
      <c r="F110" s="30" t="s">
        <v>187</v>
      </c>
      <c r="G110" s="30" t="s">
        <v>187</v>
      </c>
      <c r="H110" s="87"/>
      <c r="I110" s="46">
        <f>SUM(I111:I111)</f>
        <v>0</v>
      </c>
      <c r="J110" s="46">
        <f>SUM(J111:J111)</f>
        <v>0</v>
      </c>
      <c r="K110" s="46">
        <f>SUM(K111:K111)</f>
        <v>0</v>
      </c>
      <c r="L110" s="34" t="s">
        <v>140</v>
      </c>
      <c r="M110" s="46">
        <f>SUM(M111:M111)</f>
        <v>0</v>
      </c>
      <c r="N110" s="64"/>
      <c r="AI110" s="23" t="s">
        <v>165</v>
      </c>
      <c r="AS110" s="37">
        <f>SUM(AJ111:AJ111)</f>
        <v>0</v>
      </c>
      <c r="AT110" s="37">
        <f>SUM(AK111:AK111)</f>
        <v>0</v>
      </c>
      <c r="AU110" s="37">
        <f>SUM(AL111:AL111)</f>
        <v>0</v>
      </c>
    </row>
    <row r="111" spans="1:64" ht="15" customHeight="1">
      <c r="A111" s="65">
        <v>46</v>
      </c>
      <c r="B111" s="7" t="s">
        <v>165</v>
      </c>
      <c r="C111" s="7" t="s">
        <v>45</v>
      </c>
      <c r="D111" s="132" t="s">
        <v>21</v>
      </c>
      <c r="E111" s="132"/>
      <c r="F111" s="7" t="s">
        <v>96</v>
      </c>
      <c r="G111" s="10">
        <v>3.285</v>
      </c>
      <c r="H111" s="84"/>
      <c r="I111" s="10">
        <f>G111*AO111</f>
        <v>0</v>
      </c>
      <c r="J111" s="10">
        <f>G111*AP111</f>
        <v>0</v>
      </c>
      <c r="K111" s="10">
        <f>G111*H111</f>
        <v>0</v>
      </c>
      <c r="L111" s="10">
        <v>0</v>
      </c>
      <c r="M111" s="10">
        <f>G111*L111</f>
        <v>0</v>
      </c>
      <c r="N111" s="66"/>
      <c r="Z111" s="10">
        <f>IF(AQ111="5",BJ111,0)</f>
        <v>0</v>
      </c>
      <c r="AB111" s="10">
        <f>IF(AQ111="1",BH111,0)</f>
        <v>0</v>
      </c>
      <c r="AC111" s="10">
        <f>IF(AQ111="1",BI111,0)</f>
        <v>0</v>
      </c>
      <c r="AD111" s="10">
        <f>IF(AQ111="7",BH111,0)</f>
        <v>0</v>
      </c>
      <c r="AE111" s="10">
        <f>IF(AQ111="7",BI111,0)</f>
        <v>0</v>
      </c>
      <c r="AF111" s="10">
        <f>IF(AQ111="2",BH111,0)</f>
        <v>0</v>
      </c>
      <c r="AG111" s="10">
        <f>IF(AQ111="2",BI111,0)</f>
        <v>0</v>
      </c>
      <c r="AH111" s="10">
        <f>IF(AQ111="0",BJ111,0)</f>
        <v>0</v>
      </c>
      <c r="AI111" s="23" t="s">
        <v>165</v>
      </c>
      <c r="AJ111" s="10">
        <f>IF(AN111=0,K111,0)</f>
        <v>0</v>
      </c>
      <c r="AK111" s="10">
        <f>IF(AN111=15,K111,0)</f>
        <v>0</v>
      </c>
      <c r="AL111" s="10">
        <f>IF(AN111=21,K111,0)</f>
        <v>0</v>
      </c>
      <c r="AN111" s="10">
        <v>21</v>
      </c>
      <c r="AO111" s="10">
        <f>H111*0</f>
        <v>0</v>
      </c>
      <c r="AP111" s="10">
        <f>H111*(1-0)</f>
        <v>0</v>
      </c>
      <c r="AQ111" s="27" t="s">
        <v>108</v>
      </c>
      <c r="AV111" s="10">
        <f>AW111+AX111</f>
        <v>0</v>
      </c>
      <c r="AW111" s="10">
        <f>G111*AO111</f>
        <v>0</v>
      </c>
      <c r="AX111" s="10">
        <f>G111*AP111</f>
        <v>0</v>
      </c>
      <c r="AY111" s="27" t="s">
        <v>103</v>
      </c>
      <c r="AZ111" s="27" t="s">
        <v>160</v>
      </c>
      <c r="BA111" s="23" t="s">
        <v>49</v>
      </c>
      <c r="BC111" s="10">
        <f>AW111+AX111</f>
        <v>0</v>
      </c>
      <c r="BD111" s="10">
        <f>H111/(100-BE111)*100</f>
        <v>0</v>
      </c>
      <c r="BE111" s="10">
        <v>0</v>
      </c>
      <c r="BF111" s="10">
        <f>M111</f>
        <v>0</v>
      </c>
      <c r="BH111" s="10">
        <f>G111*AO111</f>
        <v>0</v>
      </c>
      <c r="BI111" s="10">
        <f>G111*AP111</f>
        <v>0</v>
      </c>
      <c r="BJ111" s="10">
        <f>G111*H111</f>
        <v>0</v>
      </c>
      <c r="BK111" s="10"/>
      <c r="BL111" s="10"/>
    </row>
    <row r="112" spans="1:14" ht="15" customHeight="1">
      <c r="A112" s="67"/>
      <c r="D112" s="6" t="s">
        <v>228</v>
      </c>
      <c r="E112" s="6" t="s">
        <v>140</v>
      </c>
      <c r="G112" s="22">
        <v>3.285</v>
      </c>
      <c r="H112" s="85"/>
      <c r="N112" s="68"/>
    </row>
    <row r="113" spans="1:47" ht="15" customHeight="1">
      <c r="A113" s="69" t="s">
        <v>140</v>
      </c>
      <c r="B113" s="49" t="s">
        <v>165</v>
      </c>
      <c r="C113" s="49" t="s">
        <v>224</v>
      </c>
      <c r="D113" s="178" t="s">
        <v>10</v>
      </c>
      <c r="E113" s="178"/>
      <c r="F113" s="50" t="s">
        <v>187</v>
      </c>
      <c r="G113" s="50" t="s">
        <v>187</v>
      </c>
      <c r="H113" s="86"/>
      <c r="I113" s="51">
        <f>SUM(I114:I115)</f>
        <v>0</v>
      </c>
      <c r="J113" s="51">
        <f>SUM(J114:J115)</f>
        <v>0</v>
      </c>
      <c r="K113" s="51">
        <f>SUM(K114:K115)</f>
        <v>0</v>
      </c>
      <c r="L113" s="52" t="s">
        <v>140</v>
      </c>
      <c r="M113" s="51">
        <f>SUM(M114:M115)</f>
        <v>0</v>
      </c>
      <c r="N113" s="70"/>
      <c r="AI113" s="23" t="s">
        <v>165</v>
      </c>
      <c r="AS113" s="37">
        <f>SUM(AJ114:AJ115)</f>
        <v>0</v>
      </c>
      <c r="AT113" s="37">
        <f>SUM(AK114:AK115)</f>
        <v>0</v>
      </c>
      <c r="AU113" s="37">
        <f>SUM(AL114:AL115)</f>
        <v>0</v>
      </c>
    </row>
    <row r="114" spans="1:64" ht="15" customHeight="1">
      <c r="A114" s="71">
        <v>47</v>
      </c>
      <c r="B114" s="43" t="s">
        <v>165</v>
      </c>
      <c r="C114" s="43" t="s">
        <v>158</v>
      </c>
      <c r="D114" s="179" t="s">
        <v>200</v>
      </c>
      <c r="E114" s="179"/>
      <c r="F114" s="43" t="s">
        <v>91</v>
      </c>
      <c r="G114" s="29">
        <v>40</v>
      </c>
      <c r="H114" s="84"/>
      <c r="I114" s="29">
        <f>G114*AO114</f>
        <v>0</v>
      </c>
      <c r="J114" s="29">
        <f>G114*AP114</f>
        <v>0</v>
      </c>
      <c r="K114" s="29">
        <f>G114*H114</f>
        <v>0</v>
      </c>
      <c r="L114" s="29">
        <v>0</v>
      </c>
      <c r="M114" s="29">
        <f>G114*L114</f>
        <v>0</v>
      </c>
      <c r="N114" s="72"/>
      <c r="Z114" s="10">
        <f>IF(AQ114="5",BJ114,0)</f>
        <v>0</v>
      </c>
      <c r="AB114" s="10">
        <f>IF(AQ114="1",BH114,0)</f>
        <v>0</v>
      </c>
      <c r="AC114" s="10">
        <f>IF(AQ114="1",BI114,0)</f>
        <v>0</v>
      </c>
      <c r="AD114" s="10">
        <f>IF(AQ114="7",BH114,0)</f>
        <v>0</v>
      </c>
      <c r="AE114" s="10">
        <f>IF(AQ114="7",BI114,0)</f>
        <v>0</v>
      </c>
      <c r="AF114" s="10">
        <f>IF(AQ114="2",BH114,0)</f>
        <v>0</v>
      </c>
      <c r="AG114" s="10">
        <f>IF(AQ114="2",BI114,0)</f>
        <v>0</v>
      </c>
      <c r="AH114" s="10">
        <f>IF(AQ114="0",BJ114,0)</f>
        <v>0</v>
      </c>
      <c r="AI114" s="23" t="s">
        <v>165</v>
      </c>
      <c r="AJ114" s="10">
        <f>IF(AN114=0,K114,0)</f>
        <v>0</v>
      </c>
      <c r="AK114" s="10">
        <f>IF(AN114=15,K114,0)</f>
        <v>0</v>
      </c>
      <c r="AL114" s="10">
        <f>IF(AN114=21,K114,0)</f>
        <v>0</v>
      </c>
      <c r="AN114" s="10">
        <v>21</v>
      </c>
      <c r="AO114" s="10">
        <f>H114*0</f>
        <v>0</v>
      </c>
      <c r="AP114" s="10">
        <f>H114*(1-0)</f>
        <v>0</v>
      </c>
      <c r="AQ114" s="27" t="s">
        <v>201</v>
      </c>
      <c r="AV114" s="10">
        <f>AW114+AX114</f>
        <v>0</v>
      </c>
      <c r="AW114" s="10">
        <f>G114*AO114</f>
        <v>0</v>
      </c>
      <c r="AX114" s="10">
        <f>G114*AP114</f>
        <v>0</v>
      </c>
      <c r="AY114" s="27" t="s">
        <v>101</v>
      </c>
      <c r="AZ114" s="27" t="s">
        <v>160</v>
      </c>
      <c r="BA114" s="23" t="s">
        <v>49</v>
      </c>
      <c r="BC114" s="10">
        <f>AW114+AX114</f>
        <v>0</v>
      </c>
      <c r="BD114" s="10">
        <f>H114/(100-BE114)*100</f>
        <v>0</v>
      </c>
      <c r="BE114" s="10">
        <v>0</v>
      </c>
      <c r="BF114" s="10">
        <f>M114</f>
        <v>0</v>
      </c>
      <c r="BH114" s="10">
        <f>G114*AO114</f>
        <v>0</v>
      </c>
      <c r="BI114" s="10">
        <f>G114*AP114</f>
        <v>0</v>
      </c>
      <c r="BJ114" s="10">
        <f>G114*H114</f>
        <v>0</v>
      </c>
      <c r="BK114" s="10"/>
      <c r="BL114" s="10"/>
    </row>
    <row r="115" spans="1:14" ht="15" customHeight="1">
      <c r="A115" s="73"/>
      <c r="B115" s="13"/>
      <c r="C115" s="13"/>
      <c r="D115" s="38" t="s">
        <v>90</v>
      </c>
      <c r="E115" s="38" t="s">
        <v>140</v>
      </c>
      <c r="F115" s="13"/>
      <c r="G115" s="33">
        <v>40</v>
      </c>
      <c r="H115" s="89"/>
      <c r="I115" s="13"/>
      <c r="J115" s="13"/>
      <c r="K115" s="13"/>
      <c r="L115" s="13"/>
      <c r="M115" s="13"/>
      <c r="N115" s="74"/>
    </row>
    <row r="116" spans="1:14" ht="15" customHeight="1">
      <c r="A116" s="61" t="s">
        <v>140</v>
      </c>
      <c r="B116" s="53" t="s">
        <v>37</v>
      </c>
      <c r="C116" s="53" t="s">
        <v>140</v>
      </c>
      <c r="D116" s="177" t="s">
        <v>33</v>
      </c>
      <c r="E116" s="177"/>
      <c r="F116" s="54" t="s">
        <v>187</v>
      </c>
      <c r="G116" s="54" t="s">
        <v>187</v>
      </c>
      <c r="H116" s="88"/>
      <c r="I116" s="55">
        <f>I117+I128</f>
        <v>0</v>
      </c>
      <c r="J116" s="55">
        <f>J117+J128</f>
        <v>0</v>
      </c>
      <c r="K116" s="55">
        <f>K117+K128</f>
        <v>0</v>
      </c>
      <c r="L116" s="56" t="s">
        <v>140</v>
      </c>
      <c r="M116" s="55">
        <f>M117+M128</f>
        <v>0</v>
      </c>
      <c r="N116" s="62" t="s">
        <v>140</v>
      </c>
    </row>
    <row r="117" spans="1:47" ht="15" customHeight="1">
      <c r="A117" s="63" t="s">
        <v>140</v>
      </c>
      <c r="B117" s="26" t="s">
        <v>37</v>
      </c>
      <c r="C117" s="26" t="s">
        <v>78</v>
      </c>
      <c r="D117" s="180" t="s">
        <v>116</v>
      </c>
      <c r="E117" s="180"/>
      <c r="F117" s="30" t="s">
        <v>187</v>
      </c>
      <c r="G117" s="30" t="s">
        <v>187</v>
      </c>
      <c r="H117" s="87"/>
      <c r="I117" s="46">
        <f>SUM(I118:I126)</f>
        <v>0</v>
      </c>
      <c r="J117" s="46">
        <f>SUM(J118:J126)</f>
        <v>0</v>
      </c>
      <c r="K117" s="46">
        <f>SUM(K118:K126)</f>
        <v>0</v>
      </c>
      <c r="L117" s="34" t="s">
        <v>140</v>
      </c>
      <c r="M117" s="46">
        <f>SUM(M118:M126)</f>
        <v>0</v>
      </c>
      <c r="N117" s="64" t="s">
        <v>140</v>
      </c>
      <c r="AI117" s="23" t="s">
        <v>37</v>
      </c>
      <c r="AS117" s="37">
        <f>SUM(AJ118:AJ126)</f>
        <v>0</v>
      </c>
      <c r="AT117" s="37">
        <f>SUM(AK118:AK126)</f>
        <v>0</v>
      </c>
      <c r="AU117" s="37">
        <f>SUM(AL118:AL126)</f>
        <v>0</v>
      </c>
    </row>
    <row r="118" spans="1:64" ht="15" customHeight="1">
      <c r="A118" s="65">
        <v>48</v>
      </c>
      <c r="B118" s="7" t="s">
        <v>37</v>
      </c>
      <c r="C118" s="7" t="s">
        <v>105</v>
      </c>
      <c r="D118" s="132" t="s">
        <v>46</v>
      </c>
      <c r="E118" s="132"/>
      <c r="F118" s="7" t="s">
        <v>145</v>
      </c>
      <c r="G118" s="10">
        <v>1</v>
      </c>
      <c r="H118" s="84"/>
      <c r="I118" s="10">
        <f>G118*AO118</f>
        <v>0</v>
      </c>
      <c r="J118" s="10">
        <f>G118*AP118</f>
        <v>0</v>
      </c>
      <c r="K118" s="10">
        <f>G118*H118</f>
        <v>0</v>
      </c>
      <c r="L118" s="10">
        <v>0</v>
      </c>
      <c r="M118" s="10">
        <f>G118*L118</f>
        <v>0</v>
      </c>
      <c r="N118" s="66" t="s">
        <v>140</v>
      </c>
      <c r="Z118" s="10">
        <f>IF(AQ118="5",BJ118,0)</f>
        <v>0</v>
      </c>
      <c r="AB118" s="10">
        <f>IF(AQ118="1",BH118,0)</f>
        <v>0</v>
      </c>
      <c r="AC118" s="10">
        <f>IF(AQ118="1",BI118,0)</f>
        <v>0</v>
      </c>
      <c r="AD118" s="10">
        <f>IF(AQ118="7",BH118,0)</f>
        <v>0</v>
      </c>
      <c r="AE118" s="10">
        <f>IF(AQ118="7",BI118,0)</f>
        <v>0</v>
      </c>
      <c r="AF118" s="10">
        <f>IF(AQ118="2",BH118,0)</f>
        <v>0</v>
      </c>
      <c r="AG118" s="10">
        <f>IF(AQ118="2",BI118,0)</f>
        <v>0</v>
      </c>
      <c r="AH118" s="10">
        <f>IF(AQ118="0",BJ118,0)</f>
        <v>0</v>
      </c>
      <c r="AI118" s="23" t="s">
        <v>37</v>
      </c>
      <c r="AJ118" s="10">
        <f>IF(AN118=0,K118,0)</f>
        <v>0</v>
      </c>
      <c r="AK118" s="10">
        <f>IF(AN118=15,K118,0)</f>
        <v>0</v>
      </c>
      <c r="AL118" s="10">
        <f>IF(AN118=21,K118,0)</f>
        <v>0</v>
      </c>
      <c r="AN118" s="10">
        <v>21</v>
      </c>
      <c r="AO118" s="10">
        <f>H118*0</f>
        <v>0</v>
      </c>
      <c r="AP118" s="10">
        <f>H118*(1-0)</f>
        <v>0</v>
      </c>
      <c r="AQ118" s="27" t="s">
        <v>201</v>
      </c>
      <c r="AV118" s="10">
        <f>AW118+AX118</f>
        <v>0</v>
      </c>
      <c r="AW118" s="10">
        <f>G118*AO118</f>
        <v>0</v>
      </c>
      <c r="AX118" s="10">
        <f>G118*AP118</f>
        <v>0</v>
      </c>
      <c r="AY118" s="27" t="s">
        <v>86</v>
      </c>
      <c r="AZ118" s="27" t="s">
        <v>19</v>
      </c>
      <c r="BA118" s="23" t="s">
        <v>29</v>
      </c>
      <c r="BC118" s="10">
        <f>AW118+AX118</f>
        <v>0</v>
      </c>
      <c r="BD118" s="10">
        <f>H118/(100-BE118)*100</f>
        <v>0</v>
      </c>
      <c r="BE118" s="10">
        <v>0</v>
      </c>
      <c r="BF118" s="10">
        <f>M118</f>
        <v>0</v>
      </c>
      <c r="BH118" s="10">
        <f>G118*AO118</f>
        <v>0</v>
      </c>
      <c r="BI118" s="10">
        <f>G118*AP118</f>
        <v>0</v>
      </c>
      <c r="BJ118" s="10">
        <f>G118*H118</f>
        <v>0</v>
      </c>
      <c r="BK118" s="10"/>
      <c r="BL118" s="10"/>
    </row>
    <row r="119" spans="1:14" ht="15" customHeight="1">
      <c r="A119" s="67"/>
      <c r="D119" s="6" t="s">
        <v>201</v>
      </c>
      <c r="E119" s="6" t="s">
        <v>140</v>
      </c>
      <c r="G119" s="22">
        <v>1</v>
      </c>
      <c r="H119" s="85"/>
      <c r="N119" s="68"/>
    </row>
    <row r="120" spans="1:64" ht="15" customHeight="1">
      <c r="A120" s="65">
        <v>49</v>
      </c>
      <c r="B120" s="7" t="s">
        <v>37</v>
      </c>
      <c r="C120" s="7" t="s">
        <v>232</v>
      </c>
      <c r="D120" s="132" t="s">
        <v>231</v>
      </c>
      <c r="E120" s="132"/>
      <c r="F120" s="7" t="s">
        <v>145</v>
      </c>
      <c r="G120" s="10">
        <v>1</v>
      </c>
      <c r="H120" s="84"/>
      <c r="I120" s="10">
        <f>G120*AO120</f>
        <v>0</v>
      </c>
      <c r="J120" s="10">
        <f>G120*AP120</f>
        <v>0</v>
      </c>
      <c r="K120" s="10">
        <f>G120*H120</f>
        <v>0</v>
      </c>
      <c r="L120" s="10">
        <v>0</v>
      </c>
      <c r="M120" s="10">
        <f>G120*L120</f>
        <v>0</v>
      </c>
      <c r="N120" s="66" t="s">
        <v>140</v>
      </c>
      <c r="Z120" s="10">
        <f>IF(AQ120="5",BJ120,0)</f>
        <v>0</v>
      </c>
      <c r="AB120" s="10">
        <f>IF(AQ120="1",BH120,0)</f>
        <v>0</v>
      </c>
      <c r="AC120" s="10">
        <f>IF(AQ120="1",BI120,0)</f>
        <v>0</v>
      </c>
      <c r="AD120" s="10">
        <f>IF(AQ120="7",BH120,0)</f>
        <v>0</v>
      </c>
      <c r="AE120" s="10">
        <f>IF(AQ120="7",BI120,0)</f>
        <v>0</v>
      </c>
      <c r="AF120" s="10">
        <f>IF(AQ120="2",BH120,0)</f>
        <v>0</v>
      </c>
      <c r="AG120" s="10">
        <f>IF(AQ120="2",BI120,0)</f>
        <v>0</v>
      </c>
      <c r="AH120" s="10">
        <f>IF(AQ120="0",BJ120,0)</f>
        <v>0</v>
      </c>
      <c r="AI120" s="23" t="s">
        <v>37</v>
      </c>
      <c r="AJ120" s="10">
        <f>IF(AN120=0,K120,0)</f>
        <v>0</v>
      </c>
      <c r="AK120" s="10">
        <f>IF(AN120=15,K120,0)</f>
        <v>0</v>
      </c>
      <c r="AL120" s="10">
        <f>IF(AN120=21,K120,0)</f>
        <v>0</v>
      </c>
      <c r="AN120" s="10">
        <v>21</v>
      </c>
      <c r="AO120" s="10">
        <f>H120*0</f>
        <v>0</v>
      </c>
      <c r="AP120" s="10">
        <f>H120*(1-0)</f>
        <v>0</v>
      </c>
      <c r="AQ120" s="27" t="s">
        <v>201</v>
      </c>
      <c r="AV120" s="10">
        <f>AW120+AX120</f>
        <v>0</v>
      </c>
      <c r="AW120" s="10">
        <f>G120*AO120</f>
        <v>0</v>
      </c>
      <c r="AX120" s="10">
        <f>G120*AP120</f>
        <v>0</v>
      </c>
      <c r="AY120" s="27" t="s">
        <v>86</v>
      </c>
      <c r="AZ120" s="27" t="s">
        <v>19</v>
      </c>
      <c r="BA120" s="23" t="s">
        <v>29</v>
      </c>
      <c r="BC120" s="10">
        <f>AW120+AX120</f>
        <v>0</v>
      </c>
      <c r="BD120" s="10">
        <f>H120/(100-BE120)*100</f>
        <v>0</v>
      </c>
      <c r="BE120" s="10">
        <v>0</v>
      </c>
      <c r="BF120" s="10">
        <f>M120</f>
        <v>0</v>
      </c>
      <c r="BH120" s="10">
        <f>G120*AO120</f>
        <v>0</v>
      </c>
      <c r="BI120" s="10">
        <f>G120*AP120</f>
        <v>0</v>
      </c>
      <c r="BJ120" s="10">
        <f>G120*H120</f>
        <v>0</v>
      </c>
      <c r="BK120" s="10"/>
      <c r="BL120" s="10"/>
    </row>
    <row r="121" spans="1:14" ht="15" customHeight="1">
      <c r="A121" s="67"/>
      <c r="D121" s="6" t="s">
        <v>201</v>
      </c>
      <c r="E121" s="6" t="s">
        <v>140</v>
      </c>
      <c r="G121" s="22">
        <v>1</v>
      </c>
      <c r="H121" s="85"/>
      <c r="N121" s="68"/>
    </row>
    <row r="122" spans="1:64" ht="15" customHeight="1">
      <c r="A122" s="65">
        <v>50</v>
      </c>
      <c r="B122" s="7" t="s">
        <v>37</v>
      </c>
      <c r="C122" s="7" t="s">
        <v>149</v>
      </c>
      <c r="D122" s="132" t="s">
        <v>233</v>
      </c>
      <c r="E122" s="132"/>
      <c r="F122" s="47" t="s">
        <v>71</v>
      </c>
      <c r="G122" s="10">
        <v>1</v>
      </c>
      <c r="H122" s="84"/>
      <c r="I122" s="10">
        <f>G122*AO122</f>
        <v>0</v>
      </c>
      <c r="J122" s="10">
        <f>G122*AP122</f>
        <v>0</v>
      </c>
      <c r="K122" s="10">
        <f>G122*H122</f>
        <v>0</v>
      </c>
      <c r="L122" s="10">
        <v>0</v>
      </c>
      <c r="M122" s="10">
        <f>G122*L122</f>
        <v>0</v>
      </c>
      <c r="N122" s="66" t="s">
        <v>140</v>
      </c>
      <c r="Z122" s="10">
        <f>IF(AQ122="5",BJ122,0)</f>
        <v>0</v>
      </c>
      <c r="AB122" s="10">
        <f>IF(AQ122="1",BH122,0)</f>
        <v>0</v>
      </c>
      <c r="AC122" s="10">
        <f>IF(AQ122="1",BI122,0)</f>
        <v>0</v>
      </c>
      <c r="AD122" s="10">
        <f>IF(AQ122="7",BH122,0)</f>
        <v>0</v>
      </c>
      <c r="AE122" s="10">
        <f>IF(AQ122="7",BI122,0)</f>
        <v>0</v>
      </c>
      <c r="AF122" s="10">
        <f>IF(AQ122="2",BH122,0)</f>
        <v>0</v>
      </c>
      <c r="AG122" s="10">
        <f>IF(AQ122="2",BI122,0)</f>
        <v>0</v>
      </c>
      <c r="AH122" s="10">
        <f>IF(AQ122="0",BJ122,0)</f>
        <v>0</v>
      </c>
      <c r="AI122" s="23" t="s">
        <v>37</v>
      </c>
      <c r="AJ122" s="10">
        <f>IF(AN122=0,K122,0)</f>
        <v>0</v>
      </c>
      <c r="AK122" s="10">
        <f>IF(AN122=15,K122,0)</f>
        <v>0</v>
      </c>
      <c r="AL122" s="10">
        <f>IF(AN122=21,K122,0)</f>
        <v>0</v>
      </c>
      <c r="AN122" s="10">
        <v>21</v>
      </c>
      <c r="AO122" s="10">
        <f>H122*0</f>
        <v>0</v>
      </c>
      <c r="AP122" s="10">
        <f>H122*(1-0)</f>
        <v>0</v>
      </c>
      <c r="AQ122" s="27" t="s">
        <v>201</v>
      </c>
      <c r="AV122" s="10">
        <f>AW122+AX122</f>
        <v>0</v>
      </c>
      <c r="AW122" s="10">
        <f>G122*AO122</f>
        <v>0</v>
      </c>
      <c r="AX122" s="10">
        <f>G122*AP122</f>
        <v>0</v>
      </c>
      <c r="AY122" s="27" t="s">
        <v>86</v>
      </c>
      <c r="AZ122" s="27" t="s">
        <v>19</v>
      </c>
      <c r="BA122" s="23" t="s">
        <v>29</v>
      </c>
      <c r="BC122" s="10">
        <f>AW122+AX122</f>
        <v>0</v>
      </c>
      <c r="BD122" s="10">
        <f>H122/(100-BE122)*100</f>
        <v>0</v>
      </c>
      <c r="BE122" s="10">
        <v>0</v>
      </c>
      <c r="BF122" s="10">
        <f>M122</f>
        <v>0</v>
      </c>
      <c r="BH122" s="10">
        <f>G122*AO122</f>
        <v>0</v>
      </c>
      <c r="BI122" s="10">
        <f>G122*AP122</f>
        <v>0</v>
      </c>
      <c r="BJ122" s="10">
        <f>G122*H122</f>
        <v>0</v>
      </c>
      <c r="BK122" s="10"/>
      <c r="BL122" s="10"/>
    </row>
    <row r="123" spans="1:14" ht="15" customHeight="1">
      <c r="A123" s="67"/>
      <c r="D123" s="6" t="s">
        <v>201</v>
      </c>
      <c r="E123" s="6" t="s">
        <v>140</v>
      </c>
      <c r="G123" s="22">
        <v>1</v>
      </c>
      <c r="H123" s="85"/>
      <c r="N123" s="68"/>
    </row>
    <row r="124" spans="1:64" ht="15" customHeight="1">
      <c r="A124" s="65">
        <v>51</v>
      </c>
      <c r="B124" s="7" t="s">
        <v>37</v>
      </c>
      <c r="C124" s="7" t="s">
        <v>143</v>
      </c>
      <c r="D124" s="132" t="s">
        <v>211</v>
      </c>
      <c r="E124" s="132"/>
      <c r="F124" s="7" t="s">
        <v>145</v>
      </c>
      <c r="G124" s="10">
        <v>1</v>
      </c>
      <c r="H124" s="84"/>
      <c r="I124" s="10">
        <f>G124*AO124</f>
        <v>0</v>
      </c>
      <c r="J124" s="10">
        <f>G124*AP124</f>
        <v>0</v>
      </c>
      <c r="K124" s="10">
        <f>G124*H124</f>
        <v>0</v>
      </c>
      <c r="L124" s="10">
        <v>0</v>
      </c>
      <c r="M124" s="10">
        <f>G124*L124</f>
        <v>0</v>
      </c>
      <c r="N124" s="66" t="s">
        <v>140</v>
      </c>
      <c r="Z124" s="10">
        <f>IF(AQ124="5",BJ124,0)</f>
        <v>0</v>
      </c>
      <c r="AB124" s="10">
        <f>IF(AQ124="1",BH124,0)</f>
        <v>0</v>
      </c>
      <c r="AC124" s="10">
        <f>IF(AQ124="1",BI124,0)</f>
        <v>0</v>
      </c>
      <c r="AD124" s="10">
        <f>IF(AQ124="7",BH124,0)</f>
        <v>0</v>
      </c>
      <c r="AE124" s="10">
        <f>IF(AQ124="7",BI124,0)</f>
        <v>0</v>
      </c>
      <c r="AF124" s="10">
        <f>IF(AQ124="2",BH124,0)</f>
        <v>0</v>
      </c>
      <c r="AG124" s="10">
        <f>IF(AQ124="2",BI124,0)</f>
        <v>0</v>
      </c>
      <c r="AH124" s="10">
        <f>IF(AQ124="0",BJ124,0)</f>
        <v>0</v>
      </c>
      <c r="AI124" s="23" t="s">
        <v>37</v>
      </c>
      <c r="AJ124" s="10">
        <f>IF(AN124=0,K124,0)</f>
        <v>0</v>
      </c>
      <c r="AK124" s="10">
        <f>IF(AN124=15,K124,0)</f>
        <v>0</v>
      </c>
      <c r="AL124" s="10">
        <f>IF(AN124=21,K124,0)</f>
        <v>0</v>
      </c>
      <c r="AN124" s="10">
        <v>21</v>
      </c>
      <c r="AO124" s="10">
        <f>H124*0</f>
        <v>0</v>
      </c>
      <c r="AP124" s="10">
        <f>H124*(1-0)</f>
        <v>0</v>
      </c>
      <c r="AQ124" s="27" t="s">
        <v>201</v>
      </c>
      <c r="AV124" s="10">
        <f>AW124+AX124</f>
        <v>0</v>
      </c>
      <c r="AW124" s="10">
        <f>G124*AO124</f>
        <v>0</v>
      </c>
      <c r="AX124" s="10">
        <f>G124*AP124</f>
        <v>0</v>
      </c>
      <c r="AY124" s="27" t="s">
        <v>86</v>
      </c>
      <c r="AZ124" s="27" t="s">
        <v>19</v>
      </c>
      <c r="BA124" s="23" t="s">
        <v>29</v>
      </c>
      <c r="BC124" s="10">
        <f>AW124+AX124</f>
        <v>0</v>
      </c>
      <c r="BD124" s="10">
        <f>H124/(100-BE124)*100</f>
        <v>0</v>
      </c>
      <c r="BE124" s="10">
        <v>0</v>
      </c>
      <c r="BF124" s="10">
        <f>M124</f>
        <v>0</v>
      </c>
      <c r="BH124" s="10">
        <f>G124*AO124</f>
        <v>0</v>
      </c>
      <c r="BI124" s="10">
        <f>G124*AP124</f>
        <v>0</v>
      </c>
      <c r="BJ124" s="10">
        <f>G124*H124</f>
        <v>0</v>
      </c>
      <c r="BK124" s="10"/>
      <c r="BL124" s="10"/>
    </row>
    <row r="125" spans="1:14" ht="15" customHeight="1">
      <c r="A125" s="67"/>
      <c r="D125" s="6" t="s">
        <v>201</v>
      </c>
      <c r="E125" s="6" t="s">
        <v>140</v>
      </c>
      <c r="G125" s="22">
        <v>1</v>
      </c>
      <c r="H125" s="85"/>
      <c r="N125" s="68"/>
    </row>
    <row r="126" spans="1:64" ht="15" customHeight="1">
      <c r="A126" s="65">
        <v>52</v>
      </c>
      <c r="B126" s="7" t="s">
        <v>37</v>
      </c>
      <c r="C126" s="7" t="s">
        <v>149</v>
      </c>
      <c r="D126" s="132" t="s">
        <v>234</v>
      </c>
      <c r="E126" s="132"/>
      <c r="F126" s="7" t="s">
        <v>145</v>
      </c>
      <c r="G126" s="10">
        <v>1</v>
      </c>
      <c r="H126" s="84"/>
      <c r="I126" s="10">
        <f>G126*AO126</f>
        <v>0</v>
      </c>
      <c r="J126" s="10">
        <f>G126*AP126</f>
        <v>0</v>
      </c>
      <c r="K126" s="10">
        <f>G126*H126</f>
        <v>0</v>
      </c>
      <c r="L126" s="10">
        <v>0</v>
      </c>
      <c r="M126" s="10">
        <f>G126*L126</f>
        <v>0</v>
      </c>
      <c r="N126" s="66" t="s">
        <v>140</v>
      </c>
      <c r="Z126" s="10">
        <f>IF(AQ126="5",BJ126,0)</f>
        <v>0</v>
      </c>
      <c r="AB126" s="10">
        <f>IF(AQ126="1",BH126,0)</f>
        <v>0</v>
      </c>
      <c r="AC126" s="10">
        <f>IF(AQ126="1",BI126,0)</f>
        <v>0</v>
      </c>
      <c r="AD126" s="10">
        <f>IF(AQ126="7",BH126,0)</f>
        <v>0</v>
      </c>
      <c r="AE126" s="10">
        <f>IF(AQ126="7",BI126,0)</f>
        <v>0</v>
      </c>
      <c r="AF126" s="10">
        <f>IF(AQ126="2",BH126,0)</f>
        <v>0</v>
      </c>
      <c r="AG126" s="10">
        <f>IF(AQ126="2",BI126,0)</f>
        <v>0</v>
      </c>
      <c r="AH126" s="10">
        <f>IF(AQ126="0",BJ126,0)</f>
        <v>0</v>
      </c>
      <c r="AI126" s="23" t="s">
        <v>37</v>
      </c>
      <c r="AJ126" s="10">
        <f>IF(AN126=0,K126,0)</f>
        <v>0</v>
      </c>
      <c r="AK126" s="10">
        <f>IF(AN126=15,K126,0)</f>
        <v>0</v>
      </c>
      <c r="AL126" s="10">
        <f>IF(AN126=21,K126,0)</f>
        <v>0</v>
      </c>
      <c r="AN126" s="10">
        <v>21</v>
      </c>
      <c r="AO126" s="10">
        <f>H126*0</f>
        <v>0</v>
      </c>
      <c r="AP126" s="10">
        <f>H126*(1-0)</f>
        <v>0</v>
      </c>
      <c r="AQ126" s="27" t="s">
        <v>201</v>
      </c>
      <c r="AV126" s="10">
        <f>AW126+AX126</f>
        <v>0</v>
      </c>
      <c r="AW126" s="10">
        <f>G126*AO126</f>
        <v>0</v>
      </c>
      <c r="AX126" s="10">
        <f>G126*AP126</f>
        <v>0</v>
      </c>
      <c r="AY126" s="27" t="s">
        <v>86</v>
      </c>
      <c r="AZ126" s="27" t="s">
        <v>19</v>
      </c>
      <c r="BA126" s="23" t="s">
        <v>29</v>
      </c>
      <c r="BC126" s="10">
        <f>AW126+AX126</f>
        <v>0</v>
      </c>
      <c r="BD126" s="10">
        <f>H126/(100-BE126)*100</f>
        <v>0</v>
      </c>
      <c r="BE126" s="10">
        <v>0</v>
      </c>
      <c r="BF126" s="10">
        <f>M126</f>
        <v>0</v>
      </c>
      <c r="BH126" s="10">
        <f>G126*AO126</f>
        <v>0</v>
      </c>
      <c r="BI126" s="10">
        <f>G126*AP126</f>
        <v>0</v>
      </c>
      <c r="BJ126" s="10">
        <f>G126*H126</f>
        <v>0</v>
      </c>
      <c r="BK126" s="10"/>
      <c r="BL126" s="10"/>
    </row>
    <row r="127" spans="1:14" ht="15" customHeight="1">
      <c r="A127" s="67"/>
      <c r="D127" s="6" t="s">
        <v>201</v>
      </c>
      <c r="E127" s="6" t="s">
        <v>140</v>
      </c>
      <c r="G127" s="22">
        <v>1</v>
      </c>
      <c r="H127" s="85"/>
      <c r="N127" s="68"/>
    </row>
    <row r="128" spans="1:47" ht="15" customHeight="1">
      <c r="A128" s="63" t="s">
        <v>140</v>
      </c>
      <c r="B128" s="26" t="s">
        <v>37</v>
      </c>
      <c r="C128" s="26" t="s">
        <v>147</v>
      </c>
      <c r="D128" s="180" t="s">
        <v>142</v>
      </c>
      <c r="E128" s="180"/>
      <c r="F128" s="30" t="s">
        <v>187</v>
      </c>
      <c r="G128" s="30" t="s">
        <v>187</v>
      </c>
      <c r="H128" s="87"/>
      <c r="I128" s="46">
        <f>SUM(I129:I133)</f>
        <v>0</v>
      </c>
      <c r="J128" s="46">
        <f>SUM(J129:J133)</f>
        <v>0</v>
      </c>
      <c r="K128" s="46">
        <f>SUM(K129:K133)</f>
        <v>0</v>
      </c>
      <c r="L128" s="34" t="s">
        <v>140</v>
      </c>
      <c r="M128" s="46">
        <f>SUM(M129:M133)</f>
        <v>0</v>
      </c>
      <c r="N128" s="64" t="s">
        <v>140</v>
      </c>
      <c r="AI128" s="23" t="s">
        <v>37</v>
      </c>
      <c r="AS128" s="37">
        <f>SUM(AJ129:AJ133)</f>
        <v>0</v>
      </c>
      <c r="AT128" s="37">
        <f>SUM(AK129:AK133)</f>
        <v>0</v>
      </c>
      <c r="AU128" s="37">
        <f>SUM(AL129:AL133)</f>
        <v>0</v>
      </c>
    </row>
    <row r="129" spans="1:64" ht="15" customHeight="1">
      <c r="A129" s="65">
        <v>53</v>
      </c>
      <c r="B129" s="7" t="s">
        <v>37</v>
      </c>
      <c r="C129" s="7" t="s">
        <v>8</v>
      </c>
      <c r="D129" s="132" t="s">
        <v>235</v>
      </c>
      <c r="E129" s="132"/>
      <c r="F129" s="7" t="s">
        <v>71</v>
      </c>
      <c r="G129" s="10">
        <v>1</v>
      </c>
      <c r="H129" s="84"/>
      <c r="I129" s="10">
        <f>G129*AO129</f>
        <v>0</v>
      </c>
      <c r="J129" s="10">
        <f>G129*AP129</f>
        <v>0</v>
      </c>
      <c r="K129" s="10">
        <f>G129*H129</f>
        <v>0</v>
      </c>
      <c r="L129" s="10">
        <v>0</v>
      </c>
      <c r="M129" s="10">
        <f>G129*L129</f>
        <v>0</v>
      </c>
      <c r="N129" s="66"/>
      <c r="Z129" s="10">
        <f>IF(AQ129="5",BJ129,0)</f>
        <v>0</v>
      </c>
      <c r="AB129" s="10">
        <f>IF(AQ129="1",BH129,0)</f>
        <v>0</v>
      </c>
      <c r="AC129" s="10">
        <f>IF(AQ129="1",BI129,0)</f>
        <v>0</v>
      </c>
      <c r="AD129" s="10">
        <f>IF(AQ129="7",BH129,0)</f>
        <v>0</v>
      </c>
      <c r="AE129" s="10">
        <f>IF(AQ129="7",BI129,0)</f>
        <v>0</v>
      </c>
      <c r="AF129" s="10">
        <f>IF(AQ129="2",BH129,0)</f>
        <v>0</v>
      </c>
      <c r="AG129" s="10">
        <f>IF(AQ129="2",BI129,0)</f>
        <v>0</v>
      </c>
      <c r="AH129" s="10">
        <f>IF(AQ129="0",BJ129,0)</f>
        <v>0</v>
      </c>
      <c r="AI129" s="23" t="s">
        <v>37</v>
      </c>
      <c r="AJ129" s="10">
        <f>IF(AN129=0,K129,0)</f>
        <v>0</v>
      </c>
      <c r="AK129" s="10">
        <f>IF(AN129=15,K129,0)</f>
        <v>0</v>
      </c>
      <c r="AL129" s="10">
        <f>IF(AN129=21,K129,0)</f>
        <v>0</v>
      </c>
      <c r="AN129" s="10">
        <v>21</v>
      </c>
      <c r="AO129" s="10">
        <f>H129*0</f>
        <v>0</v>
      </c>
      <c r="AP129" s="10">
        <f>H129*(1-0)</f>
        <v>0</v>
      </c>
      <c r="AQ129" s="27" t="s">
        <v>137</v>
      </c>
      <c r="AV129" s="10">
        <f>AW129+AX129</f>
        <v>0</v>
      </c>
      <c r="AW129" s="10">
        <f>G129*AO129</f>
        <v>0</v>
      </c>
      <c r="AX129" s="10">
        <f>G129*AP129</f>
        <v>0</v>
      </c>
      <c r="AY129" s="27" t="s">
        <v>221</v>
      </c>
      <c r="AZ129" s="27" t="s">
        <v>19</v>
      </c>
      <c r="BA129" s="23" t="s">
        <v>29</v>
      </c>
      <c r="BC129" s="10">
        <f>AW129+AX129</f>
        <v>0</v>
      </c>
      <c r="BD129" s="10">
        <f>H129/(100-BE129)*100</f>
        <v>0</v>
      </c>
      <c r="BE129" s="10">
        <v>0</v>
      </c>
      <c r="BF129" s="10">
        <f>M129</f>
        <v>0</v>
      </c>
      <c r="BH129" s="10">
        <f>G129*AO129</f>
        <v>0</v>
      </c>
      <c r="BI129" s="10">
        <f>G129*AP129</f>
        <v>0</v>
      </c>
      <c r="BJ129" s="10">
        <f>G129*H129</f>
        <v>0</v>
      </c>
      <c r="BK129" s="10"/>
      <c r="BL129" s="10"/>
    </row>
    <row r="130" spans="1:14" ht="15" customHeight="1">
      <c r="A130" s="67"/>
      <c r="D130" s="6" t="s">
        <v>201</v>
      </c>
      <c r="E130" s="6" t="s">
        <v>140</v>
      </c>
      <c r="G130" s="22">
        <v>1</v>
      </c>
      <c r="H130" s="85"/>
      <c r="N130" s="68"/>
    </row>
    <row r="131" spans="1:64" ht="15" customHeight="1">
      <c r="A131" s="65">
        <v>54</v>
      </c>
      <c r="B131" s="7" t="s">
        <v>37</v>
      </c>
      <c r="C131" s="7" t="s">
        <v>212</v>
      </c>
      <c r="D131" s="132" t="s">
        <v>36</v>
      </c>
      <c r="E131" s="132"/>
      <c r="F131" s="7" t="s">
        <v>178</v>
      </c>
      <c r="G131" s="10">
        <v>1</v>
      </c>
      <c r="H131" s="84"/>
      <c r="I131" s="10">
        <f>G131*AO131</f>
        <v>0</v>
      </c>
      <c r="J131" s="10">
        <f>G131*AP131</f>
        <v>0</v>
      </c>
      <c r="K131" s="10">
        <f>G131*H131</f>
        <v>0</v>
      </c>
      <c r="L131" s="10">
        <v>0</v>
      </c>
      <c r="M131" s="10">
        <f>G131*L131</f>
        <v>0</v>
      </c>
      <c r="N131" s="66" t="s">
        <v>140</v>
      </c>
      <c r="Z131" s="10">
        <f>IF(AQ131="5",BJ131,0)</f>
        <v>0</v>
      </c>
      <c r="AB131" s="10">
        <f>IF(AQ131="1",BH131,0)</f>
        <v>0</v>
      </c>
      <c r="AC131" s="10">
        <f>IF(AQ131="1",BI131,0)</f>
        <v>0</v>
      </c>
      <c r="AD131" s="10">
        <f>IF(AQ131="7",BH131,0)</f>
        <v>0</v>
      </c>
      <c r="AE131" s="10">
        <f>IF(AQ131="7",BI131,0)</f>
        <v>0</v>
      </c>
      <c r="AF131" s="10">
        <f>IF(AQ131="2",BH131,0)</f>
        <v>0</v>
      </c>
      <c r="AG131" s="10">
        <f>IF(AQ131="2",BI131,0)</f>
        <v>0</v>
      </c>
      <c r="AH131" s="10">
        <f>IF(AQ131="0",BJ131,0)</f>
        <v>0</v>
      </c>
      <c r="AI131" s="23" t="s">
        <v>37</v>
      </c>
      <c r="AJ131" s="10">
        <f>IF(AN131=0,K131,0)</f>
        <v>0</v>
      </c>
      <c r="AK131" s="10">
        <f>IF(AN131=15,K131,0)</f>
        <v>0</v>
      </c>
      <c r="AL131" s="10">
        <f>IF(AN131=21,K131,0)</f>
        <v>0</v>
      </c>
      <c r="AN131" s="10">
        <v>21</v>
      </c>
      <c r="AO131" s="10">
        <f>H131*0</f>
        <v>0</v>
      </c>
      <c r="AP131" s="10">
        <f>H131*(1-0)</f>
        <v>0</v>
      </c>
      <c r="AQ131" s="27" t="s">
        <v>201</v>
      </c>
      <c r="AV131" s="10">
        <f>AW131+AX131</f>
        <v>0</v>
      </c>
      <c r="AW131" s="10">
        <f>G131*AO131</f>
        <v>0</v>
      </c>
      <c r="AX131" s="10">
        <f>G131*AP131</f>
        <v>0</v>
      </c>
      <c r="AY131" s="27" t="s">
        <v>221</v>
      </c>
      <c r="AZ131" s="27" t="s">
        <v>19</v>
      </c>
      <c r="BA131" s="23" t="s">
        <v>29</v>
      </c>
      <c r="BC131" s="10">
        <f>AW131+AX131</f>
        <v>0</v>
      </c>
      <c r="BD131" s="10">
        <f>H131/(100-BE131)*100</f>
        <v>0</v>
      </c>
      <c r="BE131" s="10">
        <v>0</v>
      </c>
      <c r="BF131" s="10">
        <f>M131</f>
        <v>0</v>
      </c>
      <c r="BH131" s="10">
        <f>G131*AO131</f>
        <v>0</v>
      </c>
      <c r="BI131" s="10">
        <f>G131*AP131</f>
        <v>0</v>
      </c>
      <c r="BJ131" s="10">
        <f>G131*H131</f>
        <v>0</v>
      </c>
      <c r="BK131" s="10"/>
      <c r="BL131" s="10"/>
    </row>
    <row r="132" spans="1:14" ht="15" customHeight="1">
      <c r="A132" s="67"/>
      <c r="D132" s="6" t="s">
        <v>201</v>
      </c>
      <c r="E132" s="6" t="s">
        <v>140</v>
      </c>
      <c r="G132" s="22">
        <v>1</v>
      </c>
      <c r="H132" s="85"/>
      <c r="N132" s="68"/>
    </row>
    <row r="133" spans="1:64" ht="15" customHeight="1">
      <c r="A133" s="65">
        <v>55</v>
      </c>
      <c r="B133" s="7" t="s">
        <v>37</v>
      </c>
      <c r="C133" s="7" t="s">
        <v>63</v>
      </c>
      <c r="D133" s="132" t="s">
        <v>190</v>
      </c>
      <c r="E133" s="132"/>
      <c r="F133" s="7" t="s">
        <v>178</v>
      </c>
      <c r="G133" s="10">
        <v>1</v>
      </c>
      <c r="H133" s="84"/>
      <c r="I133" s="10">
        <f>G133*AO133</f>
        <v>0</v>
      </c>
      <c r="J133" s="10">
        <f>G133*AP133</f>
        <v>0</v>
      </c>
      <c r="K133" s="10">
        <f>G133*H133</f>
        <v>0</v>
      </c>
      <c r="L133" s="10">
        <v>0</v>
      </c>
      <c r="M133" s="10">
        <f>G133*L133</f>
        <v>0</v>
      </c>
      <c r="N133" s="66" t="s">
        <v>140</v>
      </c>
      <c r="Z133" s="10">
        <f>IF(AQ133="5",BJ133,0)</f>
        <v>0</v>
      </c>
      <c r="AB133" s="10">
        <f>IF(AQ133="1",BH133,0)</f>
        <v>0</v>
      </c>
      <c r="AC133" s="10">
        <f>IF(AQ133="1",BI133,0)</f>
        <v>0</v>
      </c>
      <c r="AD133" s="10">
        <f>IF(AQ133="7",BH133,0)</f>
        <v>0</v>
      </c>
      <c r="AE133" s="10">
        <f>IF(AQ133="7",BI133,0)</f>
        <v>0</v>
      </c>
      <c r="AF133" s="10">
        <f>IF(AQ133="2",BH133,0)</f>
        <v>0</v>
      </c>
      <c r="AG133" s="10">
        <f>IF(AQ133="2",BI133,0)</f>
        <v>0</v>
      </c>
      <c r="AH133" s="10">
        <f>IF(AQ133="0",BJ133,0)</f>
        <v>0</v>
      </c>
      <c r="AI133" s="23" t="s">
        <v>37</v>
      </c>
      <c r="AJ133" s="10">
        <f>IF(AN133=0,K133,0)</f>
        <v>0</v>
      </c>
      <c r="AK133" s="10">
        <f>IF(AN133=15,K133,0)</f>
        <v>0</v>
      </c>
      <c r="AL133" s="10">
        <f>IF(AN133=21,K133,0)</f>
        <v>0</v>
      </c>
      <c r="AN133" s="10">
        <v>21</v>
      </c>
      <c r="AO133" s="10">
        <f>H133*0</f>
        <v>0</v>
      </c>
      <c r="AP133" s="10">
        <f>H133*(1-0)</f>
        <v>0</v>
      </c>
      <c r="AQ133" s="27" t="s">
        <v>201</v>
      </c>
      <c r="AV133" s="10">
        <f>AW133+AX133</f>
        <v>0</v>
      </c>
      <c r="AW133" s="10">
        <f>G133*AO133</f>
        <v>0</v>
      </c>
      <c r="AX133" s="10">
        <f>G133*AP133</f>
        <v>0</v>
      </c>
      <c r="AY133" s="27" t="s">
        <v>221</v>
      </c>
      <c r="AZ133" s="27" t="s">
        <v>19</v>
      </c>
      <c r="BA133" s="23" t="s">
        <v>29</v>
      </c>
      <c r="BC133" s="10">
        <f>AW133+AX133</f>
        <v>0</v>
      </c>
      <c r="BD133" s="10">
        <f>H133/(100-BE133)*100</f>
        <v>0</v>
      </c>
      <c r="BE133" s="10">
        <v>0</v>
      </c>
      <c r="BF133" s="10">
        <f>M133</f>
        <v>0</v>
      </c>
      <c r="BH133" s="10">
        <f>G133*AO133</f>
        <v>0</v>
      </c>
      <c r="BI133" s="10">
        <f>G133*AP133</f>
        <v>0</v>
      </c>
      <c r="BJ133" s="10">
        <f>G133*H133</f>
        <v>0</v>
      </c>
      <c r="BK133" s="10"/>
      <c r="BL133" s="10"/>
    </row>
    <row r="134" spans="1:14" ht="15" customHeight="1">
      <c r="A134" s="75"/>
      <c r="B134" s="76"/>
      <c r="C134" s="76"/>
      <c r="D134" s="77" t="s">
        <v>201</v>
      </c>
      <c r="E134" s="77" t="s">
        <v>140</v>
      </c>
      <c r="F134" s="76"/>
      <c r="G134" s="78">
        <v>1</v>
      </c>
      <c r="H134" s="90"/>
      <c r="I134" s="76"/>
      <c r="J134" s="76"/>
      <c r="K134" s="76"/>
      <c r="L134" s="76"/>
      <c r="M134" s="76"/>
      <c r="N134" s="79"/>
    </row>
    <row r="135" spans="9:11" ht="15" customHeight="1">
      <c r="I135" s="139" t="s">
        <v>159</v>
      </c>
      <c r="J135" s="139"/>
      <c r="K135" s="36">
        <f>K13+K58+K75+K78+K85+K94+K107+K110+K113+K117+K128</f>
        <v>0</v>
      </c>
    </row>
    <row r="136" ht="15" customHeight="1">
      <c r="A136" s="17" t="s">
        <v>23</v>
      </c>
    </row>
    <row r="137" spans="1:14" ht="12.75" customHeight="1">
      <c r="A137" s="136" t="s">
        <v>140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</row>
  </sheetData>
  <sheetProtection password="FC54" sheet="1" formatCells="0" formatColumns="0" formatRows="0" insertColumns="0" insertRows="0" insertHyperlinks="0" deleteColumns="0" deleteRows="0" sort="0" autoFilter="0" pivotTables="0"/>
  <mergeCells count="99">
    <mergeCell ref="D126:E126"/>
    <mergeCell ref="D128:E128"/>
    <mergeCell ref="D129:E129"/>
    <mergeCell ref="D133:E133"/>
    <mergeCell ref="I135:J135"/>
    <mergeCell ref="A137:N137"/>
    <mergeCell ref="D131:E131"/>
    <mergeCell ref="D116:E116"/>
    <mergeCell ref="D117:E117"/>
    <mergeCell ref="D118:E118"/>
    <mergeCell ref="D120:E120"/>
    <mergeCell ref="D122:E122"/>
    <mergeCell ref="D124:E124"/>
    <mergeCell ref="D107:E107"/>
    <mergeCell ref="D108:E108"/>
    <mergeCell ref="D110:E110"/>
    <mergeCell ref="D111:E111"/>
    <mergeCell ref="D113:E113"/>
    <mergeCell ref="D114:E114"/>
    <mergeCell ref="D95:E95"/>
    <mergeCell ref="D97:E97"/>
    <mergeCell ref="D99:E99"/>
    <mergeCell ref="D101:E101"/>
    <mergeCell ref="D103:E103"/>
    <mergeCell ref="D105:E105"/>
    <mergeCell ref="D85:E85"/>
    <mergeCell ref="D86:E86"/>
    <mergeCell ref="D88:E88"/>
    <mergeCell ref="D90:E90"/>
    <mergeCell ref="D92:E92"/>
    <mergeCell ref="D94:E94"/>
    <mergeCell ref="D75:E75"/>
    <mergeCell ref="D76:E76"/>
    <mergeCell ref="D78:E78"/>
    <mergeCell ref="D79:E79"/>
    <mergeCell ref="D81:E81"/>
    <mergeCell ref="D83:E83"/>
    <mergeCell ref="D63:E63"/>
    <mergeCell ref="D65:E65"/>
    <mergeCell ref="D67:E67"/>
    <mergeCell ref="D69:E69"/>
    <mergeCell ref="D71:E71"/>
    <mergeCell ref="D73:E73"/>
    <mergeCell ref="D52:E52"/>
    <mergeCell ref="D54:E54"/>
    <mergeCell ref="D56:E56"/>
    <mergeCell ref="D58:E58"/>
    <mergeCell ref="D59:E59"/>
    <mergeCell ref="D61:E61"/>
    <mergeCell ref="D40:E40"/>
    <mergeCell ref="D42:E42"/>
    <mergeCell ref="D44:E44"/>
    <mergeCell ref="D46:E46"/>
    <mergeCell ref="D48:E48"/>
    <mergeCell ref="D50:E50"/>
    <mergeCell ref="D28:E28"/>
    <mergeCell ref="D30:E30"/>
    <mergeCell ref="D32:E32"/>
    <mergeCell ref="D34:E34"/>
    <mergeCell ref="D36:E36"/>
    <mergeCell ref="D38:E38"/>
    <mergeCell ref="D16:E16"/>
    <mergeCell ref="D18:E18"/>
    <mergeCell ref="D20:E20"/>
    <mergeCell ref="D22:E22"/>
    <mergeCell ref="D24:E24"/>
    <mergeCell ref="D26:E26"/>
    <mergeCell ref="D11:E11"/>
    <mergeCell ref="I10:K10"/>
    <mergeCell ref="L10:M10"/>
    <mergeCell ref="D12:E12"/>
    <mergeCell ref="D13:E13"/>
    <mergeCell ref="D14:E14"/>
    <mergeCell ref="I2:N3"/>
    <mergeCell ref="I4:N5"/>
    <mergeCell ref="I6:N7"/>
    <mergeCell ref="I8:N9"/>
    <mergeCell ref="D10:E10"/>
    <mergeCell ref="H4:H5"/>
    <mergeCell ref="H6:H7"/>
    <mergeCell ref="H8:H9"/>
    <mergeCell ref="D2:D3"/>
    <mergeCell ref="D4:D5"/>
    <mergeCell ref="D6:D7"/>
    <mergeCell ref="D8:D9"/>
    <mergeCell ref="F2:G3"/>
    <mergeCell ref="F4:G5"/>
    <mergeCell ref="F6:G7"/>
    <mergeCell ref="F8:G9"/>
    <mergeCell ref="A1:N1"/>
    <mergeCell ref="A2:C3"/>
    <mergeCell ref="A4:C5"/>
    <mergeCell ref="A6:C7"/>
    <mergeCell ref="A8:C9"/>
    <mergeCell ref="E2:E3"/>
    <mergeCell ref="E4:E5"/>
    <mergeCell ref="E6:E7"/>
    <mergeCell ref="E8:E9"/>
    <mergeCell ref="H2:H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OutlineSymbols="0" zoomScalePageLayoutView="0" workbookViewId="0" topLeftCell="A1">
      <pane ySplit="11" topLeftCell="A12" activePane="bottomLeft" state="frozen"/>
      <selection pane="topLeft" activeCell="A52" sqref="A52:L52"/>
      <selection pane="bottomLeft" activeCell="J6" sqref="J6:L7"/>
    </sheetView>
  </sheetViews>
  <sheetFormatPr defaultColWidth="14.16015625" defaultRowHeight="15" customHeight="1"/>
  <cols>
    <col min="1" max="1" width="8.83203125" style="0" customWidth="1"/>
    <col min="2" max="2" width="6.66015625" style="0" customWidth="1"/>
    <col min="3" max="8" width="18.33203125" style="0" customWidth="1"/>
    <col min="9" max="12" width="16.66015625" style="0" customWidth="1"/>
    <col min="13" max="16" width="14.16015625" style="0" hidden="1" customWidth="1"/>
  </cols>
  <sheetData>
    <row r="1" spans="1:12" ht="54.75" customHeight="1">
      <c r="A1" s="128" t="s">
        <v>264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5" customHeight="1">
      <c r="A2" s="129" t="s">
        <v>18</v>
      </c>
      <c r="B2" s="130"/>
      <c r="C2" s="130"/>
      <c r="D2" s="137" t="s">
        <v>261</v>
      </c>
      <c r="E2" s="138"/>
      <c r="F2" s="138"/>
      <c r="G2" s="135" t="s">
        <v>0</v>
      </c>
      <c r="H2" s="135"/>
      <c r="I2" s="135" t="s">
        <v>169</v>
      </c>
      <c r="J2" s="135" t="s">
        <v>230</v>
      </c>
      <c r="K2" s="130"/>
      <c r="L2" s="140"/>
    </row>
    <row r="3" spans="1:12" ht="31.5" customHeight="1">
      <c r="A3" s="131"/>
      <c r="B3" s="132"/>
      <c r="C3" s="132"/>
      <c r="D3" s="139"/>
      <c r="E3" s="139"/>
      <c r="F3" s="139"/>
      <c r="G3" s="132"/>
      <c r="H3" s="132"/>
      <c r="I3" s="132"/>
      <c r="J3" s="132"/>
      <c r="K3" s="132"/>
      <c r="L3" s="141"/>
    </row>
    <row r="4" spans="1:12" ht="15" customHeight="1">
      <c r="A4" s="133" t="s">
        <v>111</v>
      </c>
      <c r="B4" s="132"/>
      <c r="C4" s="132"/>
      <c r="D4" s="136" t="s">
        <v>262</v>
      </c>
      <c r="E4" s="132"/>
      <c r="F4" s="132"/>
      <c r="G4" s="136" t="s">
        <v>179</v>
      </c>
      <c r="H4" s="136"/>
      <c r="I4" s="136" t="s">
        <v>139</v>
      </c>
      <c r="J4" s="136" t="s">
        <v>43</v>
      </c>
      <c r="K4" s="132"/>
      <c r="L4" s="141"/>
    </row>
    <row r="5" spans="1:12" ht="15" customHeight="1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41"/>
    </row>
    <row r="6" spans="1:12" ht="15" customHeight="1">
      <c r="A6" s="133" t="s">
        <v>24</v>
      </c>
      <c r="B6" s="132"/>
      <c r="C6" s="132"/>
      <c r="D6" s="136" t="s">
        <v>9</v>
      </c>
      <c r="E6" s="132"/>
      <c r="F6" s="132"/>
      <c r="G6" s="136" t="s">
        <v>65</v>
      </c>
      <c r="H6" s="136"/>
      <c r="I6" s="136" t="s">
        <v>177</v>
      </c>
      <c r="J6" s="145"/>
      <c r="K6" s="146"/>
      <c r="L6" s="142"/>
    </row>
    <row r="7" spans="1:12" ht="15" customHeight="1">
      <c r="A7" s="131"/>
      <c r="B7" s="132"/>
      <c r="C7" s="132"/>
      <c r="D7" s="132"/>
      <c r="E7" s="132"/>
      <c r="F7" s="132"/>
      <c r="G7" s="132"/>
      <c r="H7" s="132"/>
      <c r="I7" s="132"/>
      <c r="J7" s="146"/>
      <c r="K7" s="146"/>
      <c r="L7" s="142"/>
    </row>
    <row r="8" spans="1:12" ht="15" customHeight="1">
      <c r="A8" s="133" t="s">
        <v>98</v>
      </c>
      <c r="B8" s="132"/>
      <c r="C8" s="132"/>
      <c r="D8" s="136" t="s">
        <v>187</v>
      </c>
      <c r="E8" s="132"/>
      <c r="F8" s="132"/>
      <c r="G8" s="136" t="s">
        <v>114</v>
      </c>
      <c r="H8" s="145"/>
      <c r="I8" s="136" t="s">
        <v>130</v>
      </c>
      <c r="J8" s="136" t="s">
        <v>43</v>
      </c>
      <c r="K8" s="132"/>
      <c r="L8" s="141"/>
    </row>
    <row r="9" spans="1:12" ht="15" customHeight="1">
      <c r="A9" s="131"/>
      <c r="B9" s="132"/>
      <c r="C9" s="132"/>
      <c r="D9" s="132"/>
      <c r="E9" s="132"/>
      <c r="F9" s="132"/>
      <c r="G9" s="132"/>
      <c r="H9" s="146"/>
      <c r="I9" s="132"/>
      <c r="J9" s="132"/>
      <c r="K9" s="132"/>
      <c r="L9" s="141"/>
    </row>
    <row r="10" spans="1:12" ht="15" customHeight="1">
      <c r="A10" s="5" t="s">
        <v>187</v>
      </c>
      <c r="B10" s="4" t="s">
        <v>187</v>
      </c>
      <c r="C10" s="181" t="s">
        <v>187</v>
      </c>
      <c r="D10" s="181"/>
      <c r="E10" s="181"/>
      <c r="F10" s="181"/>
      <c r="G10" s="181"/>
      <c r="H10" s="181"/>
      <c r="I10" s="174" t="s">
        <v>126</v>
      </c>
      <c r="J10" s="175"/>
      <c r="K10" s="176"/>
      <c r="L10" s="40" t="s">
        <v>35</v>
      </c>
    </row>
    <row r="11" spans="1:12" ht="15" customHeight="1">
      <c r="A11" s="14" t="s">
        <v>150</v>
      </c>
      <c r="B11" s="41" t="s">
        <v>67</v>
      </c>
      <c r="C11" s="172" t="s">
        <v>217</v>
      </c>
      <c r="D11" s="172"/>
      <c r="E11" s="172"/>
      <c r="F11" s="172"/>
      <c r="G11" s="172"/>
      <c r="H11" s="172"/>
      <c r="I11" s="16" t="s">
        <v>13</v>
      </c>
      <c r="J11" s="32" t="s">
        <v>41</v>
      </c>
      <c r="K11" s="20" t="s">
        <v>25</v>
      </c>
      <c r="L11" s="20" t="s">
        <v>25</v>
      </c>
    </row>
    <row r="12" spans="1:16" ht="15" customHeight="1">
      <c r="A12" s="80" t="s">
        <v>165</v>
      </c>
      <c r="B12" s="81" t="s">
        <v>140</v>
      </c>
      <c r="C12" s="182" t="s">
        <v>176</v>
      </c>
      <c r="D12" s="182"/>
      <c r="E12" s="182"/>
      <c r="F12" s="182"/>
      <c r="G12" s="182"/>
      <c r="H12" s="182"/>
      <c r="I12" s="82">
        <f>'Stavební rozpočet'!I12</f>
        <v>0</v>
      </c>
      <c r="J12" s="82">
        <f>'Stavební rozpočet'!J12</f>
        <v>0</v>
      </c>
      <c r="K12" s="82">
        <f>'Stavební rozpočet'!K12</f>
        <v>0</v>
      </c>
      <c r="L12" s="83">
        <f>'Stavební rozpočet'!M12</f>
        <v>0</v>
      </c>
      <c r="M12" s="27" t="s">
        <v>93</v>
      </c>
      <c r="N12" s="10">
        <f>IF(M12="F",0,K12)</f>
        <v>0</v>
      </c>
      <c r="O12" s="7" t="s">
        <v>165</v>
      </c>
      <c r="P12" s="10">
        <f>IF(M12="T",0,K12)</f>
        <v>0</v>
      </c>
    </row>
    <row r="13" spans="1:16" ht="15" customHeight="1">
      <c r="A13" s="80" t="s">
        <v>37</v>
      </c>
      <c r="B13" s="81" t="s">
        <v>140</v>
      </c>
      <c r="C13" s="182" t="s">
        <v>33</v>
      </c>
      <c r="D13" s="182"/>
      <c r="E13" s="182"/>
      <c r="F13" s="182"/>
      <c r="G13" s="182"/>
      <c r="H13" s="182"/>
      <c r="I13" s="82">
        <f>'Stavební rozpočet'!I116</f>
        <v>0</v>
      </c>
      <c r="J13" s="82">
        <f>'Stavební rozpočet'!J116</f>
        <v>0</v>
      </c>
      <c r="K13" s="82">
        <f>'Stavební rozpočet'!K116</f>
        <v>0</v>
      </c>
      <c r="L13" s="83">
        <f>'Stavební rozpočet'!M116</f>
        <v>0</v>
      </c>
      <c r="M13" s="27" t="s">
        <v>93</v>
      </c>
      <c r="N13" s="10">
        <f>IF(M13="F",0,K13)</f>
        <v>0</v>
      </c>
      <c r="O13" s="7" t="s">
        <v>37</v>
      </c>
      <c r="P13" s="10">
        <f>IF(M13="T",0,K13)</f>
        <v>0</v>
      </c>
    </row>
    <row r="14" spans="9:11" ht="15" customHeight="1">
      <c r="I14" s="139" t="s">
        <v>159</v>
      </c>
      <c r="J14" s="139"/>
      <c r="K14" s="36">
        <f>K12+K13</f>
        <v>0</v>
      </c>
    </row>
    <row r="15" ht="15" customHeight="1">
      <c r="A15" s="17" t="s">
        <v>23</v>
      </c>
    </row>
    <row r="16" spans="1:12" ht="12.75" customHeight="1">
      <c r="A16" s="136" t="s">
        <v>140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</row>
  </sheetData>
  <sheetProtection password="FC54" sheet="1" formatCells="0" formatColumns="0" formatRows="0" insertColumns="0" insertRows="0" insertHyperlinks="0" deleteColumns="0" deleteRows="0" sort="0" autoFilter="0" pivotTables="0"/>
  <mergeCells count="32">
    <mergeCell ref="C10:H10"/>
    <mergeCell ref="C11:H11"/>
    <mergeCell ref="I10:K10"/>
    <mergeCell ref="A16:L16"/>
    <mergeCell ref="C12:H12"/>
    <mergeCell ref="C13:H13"/>
    <mergeCell ref="I14:J14"/>
    <mergeCell ref="I2:I3"/>
    <mergeCell ref="I4:I5"/>
    <mergeCell ref="I6:I7"/>
    <mergeCell ref="I8:I9"/>
    <mergeCell ref="J2:L3"/>
    <mergeCell ref="J4:L5"/>
    <mergeCell ref="J6:L7"/>
    <mergeCell ref="J8:L9"/>
    <mergeCell ref="G4:G5"/>
    <mergeCell ref="G6:G7"/>
    <mergeCell ref="G8:G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OutlineSymbols="0" zoomScalePageLayoutView="0" workbookViewId="0" topLeftCell="A1">
      <pane ySplit="10" topLeftCell="A11" activePane="bottomLeft" state="frozen"/>
      <selection pane="topLeft" activeCell="G8" sqref="G8:G9"/>
      <selection pane="bottomLeft" activeCell="G6" sqref="G6:G7"/>
    </sheetView>
  </sheetViews>
  <sheetFormatPr defaultColWidth="14.16015625" defaultRowHeight="15" customHeight="1"/>
  <cols>
    <col min="1" max="2" width="10" style="0" customWidth="1"/>
    <col min="3" max="3" width="83.33203125" style="0" customWidth="1"/>
    <col min="4" max="6" width="32.5" style="0" customWidth="1"/>
    <col min="7" max="7" width="43.33203125" style="0" customWidth="1"/>
    <col min="8" max="9" width="0" style="0" hidden="1" customWidth="1"/>
  </cols>
  <sheetData>
    <row r="1" spans="1:7" ht="54.75" customHeight="1">
      <c r="A1" s="128" t="s">
        <v>265</v>
      </c>
      <c r="B1" s="128"/>
      <c r="C1" s="128"/>
      <c r="D1" s="128"/>
      <c r="E1" s="128"/>
      <c r="F1" s="128"/>
      <c r="G1" s="128"/>
    </row>
    <row r="2" spans="1:7" ht="15" customHeight="1">
      <c r="A2" s="129" t="s">
        <v>18</v>
      </c>
      <c r="B2" s="130"/>
      <c r="C2" s="137" t="s">
        <v>261</v>
      </c>
      <c r="D2" s="130" t="s">
        <v>0</v>
      </c>
      <c r="E2" s="130"/>
      <c r="F2" s="135" t="s">
        <v>169</v>
      </c>
      <c r="G2" s="183" t="s">
        <v>230</v>
      </c>
    </row>
    <row r="3" spans="1:7" ht="33" customHeight="1">
      <c r="A3" s="131"/>
      <c r="B3" s="132"/>
      <c r="C3" s="139"/>
      <c r="D3" s="132"/>
      <c r="E3" s="132"/>
      <c r="F3" s="132"/>
      <c r="G3" s="141"/>
    </row>
    <row r="4" spans="1:7" ht="15" customHeight="1">
      <c r="A4" s="133" t="s">
        <v>111</v>
      </c>
      <c r="B4" s="132"/>
      <c r="C4" s="136" t="s">
        <v>262</v>
      </c>
      <c r="D4" s="132" t="s">
        <v>179</v>
      </c>
      <c r="E4" s="132"/>
      <c r="F4" s="136" t="s">
        <v>139</v>
      </c>
      <c r="G4" s="143" t="s">
        <v>43</v>
      </c>
    </row>
    <row r="5" spans="1:7" ht="15" customHeight="1">
      <c r="A5" s="131"/>
      <c r="B5" s="132"/>
      <c r="C5" s="132"/>
      <c r="D5" s="132"/>
      <c r="E5" s="132"/>
      <c r="F5" s="132"/>
      <c r="G5" s="141"/>
    </row>
    <row r="6" spans="1:7" ht="15" customHeight="1">
      <c r="A6" s="133" t="s">
        <v>24</v>
      </c>
      <c r="B6" s="132"/>
      <c r="C6" s="136" t="s">
        <v>9</v>
      </c>
      <c r="D6" s="132" t="s">
        <v>65</v>
      </c>
      <c r="E6" s="132"/>
      <c r="F6" s="136" t="s">
        <v>177</v>
      </c>
      <c r="G6" s="184"/>
    </row>
    <row r="7" spans="1:7" ht="15" customHeight="1">
      <c r="A7" s="131"/>
      <c r="B7" s="132"/>
      <c r="C7" s="132"/>
      <c r="D7" s="132"/>
      <c r="E7" s="132"/>
      <c r="F7" s="132"/>
      <c r="G7" s="142"/>
    </row>
    <row r="8" spans="1:7" ht="15" customHeight="1">
      <c r="A8" s="133" t="s">
        <v>130</v>
      </c>
      <c r="B8" s="132"/>
      <c r="C8" s="136" t="s">
        <v>43</v>
      </c>
      <c r="D8" s="132" t="s">
        <v>114</v>
      </c>
      <c r="E8" s="132"/>
      <c r="F8" s="132" t="s">
        <v>114</v>
      </c>
      <c r="G8" s="184"/>
    </row>
    <row r="9" spans="1:7" ht="15" customHeight="1">
      <c r="A9" s="131"/>
      <c r="B9" s="132"/>
      <c r="C9" s="132"/>
      <c r="D9" s="132"/>
      <c r="E9" s="132"/>
      <c r="F9" s="132"/>
      <c r="G9" s="142"/>
    </row>
    <row r="10" spans="1:7" ht="15" customHeight="1">
      <c r="A10" s="39" t="s">
        <v>150</v>
      </c>
      <c r="B10" s="25" t="s">
        <v>67</v>
      </c>
      <c r="C10" s="24" t="s">
        <v>217</v>
      </c>
      <c r="D10" s="31" t="s">
        <v>102</v>
      </c>
      <c r="E10" s="31" t="s">
        <v>226</v>
      </c>
      <c r="F10" s="31" t="s">
        <v>14</v>
      </c>
      <c r="G10" s="44" t="s">
        <v>87</v>
      </c>
    </row>
    <row r="11" spans="1:9" ht="15" customHeight="1">
      <c r="A11" s="80" t="s">
        <v>165</v>
      </c>
      <c r="B11" s="81" t="s">
        <v>140</v>
      </c>
      <c r="C11" s="81" t="s">
        <v>176</v>
      </c>
      <c r="D11" s="82">
        <f>SUM(D12:D20)</f>
        <v>0</v>
      </c>
      <c r="E11" s="82">
        <f>SUM(E12:E20)</f>
        <v>0</v>
      </c>
      <c r="F11" s="82">
        <f>SUM(F12:F20)</f>
        <v>0</v>
      </c>
      <c r="G11" s="82">
        <f>SUM(G12:G20)</f>
        <v>0</v>
      </c>
      <c r="H11" s="27" t="s">
        <v>93</v>
      </c>
      <c r="I11" s="10">
        <f aca="true" t="shared" si="0" ref="I11:I23">IF(H11="F",0,F11)</f>
        <v>0</v>
      </c>
    </row>
    <row r="12" spans="1:9" ht="15" customHeight="1">
      <c r="A12" s="3" t="s">
        <v>165</v>
      </c>
      <c r="B12" s="7" t="s">
        <v>223</v>
      </c>
      <c r="C12" s="7" t="s">
        <v>31</v>
      </c>
      <c r="D12" s="10">
        <f>'Stavební rozpočet'!I13</f>
        <v>0</v>
      </c>
      <c r="E12" s="10">
        <f>'Stavební rozpočet'!J13</f>
        <v>0</v>
      </c>
      <c r="F12" s="10">
        <f>'Stavební rozpočet'!K13</f>
        <v>0</v>
      </c>
      <c r="G12" s="11">
        <v>0</v>
      </c>
      <c r="H12" s="27" t="s">
        <v>196</v>
      </c>
      <c r="I12" s="10">
        <f t="shared" si="0"/>
        <v>0</v>
      </c>
    </row>
    <row r="13" spans="1:9" ht="15" customHeight="1">
      <c r="A13" s="3" t="s">
        <v>165</v>
      </c>
      <c r="B13" s="7" t="s">
        <v>123</v>
      </c>
      <c r="C13" s="7" t="s">
        <v>85</v>
      </c>
      <c r="D13" s="10">
        <f>'Stavební rozpočet'!I58</f>
        <v>0</v>
      </c>
      <c r="E13" s="10">
        <f>'Stavební rozpočet'!J58</f>
        <v>0</v>
      </c>
      <c r="F13" s="10">
        <f>'Stavební rozpočet'!K58</f>
        <v>0</v>
      </c>
      <c r="G13" s="11">
        <v>0</v>
      </c>
      <c r="H13" s="27" t="s">
        <v>196</v>
      </c>
      <c r="I13" s="10">
        <f t="shared" si="0"/>
        <v>0</v>
      </c>
    </row>
    <row r="14" spans="1:9" ht="15" customHeight="1">
      <c r="A14" s="3" t="s">
        <v>165</v>
      </c>
      <c r="B14" s="7" t="s">
        <v>144</v>
      </c>
      <c r="C14" s="7" t="s">
        <v>122</v>
      </c>
      <c r="D14" s="10">
        <f>'Stavební rozpočet'!I75</f>
        <v>0</v>
      </c>
      <c r="E14" s="10">
        <f>'Stavební rozpočet'!J75</f>
        <v>0</v>
      </c>
      <c r="F14" s="10">
        <f>'Stavební rozpočet'!K75</f>
        <v>0</v>
      </c>
      <c r="G14" s="11">
        <v>0</v>
      </c>
      <c r="H14" s="27" t="s">
        <v>196</v>
      </c>
      <c r="I14" s="10">
        <f t="shared" si="0"/>
        <v>0</v>
      </c>
    </row>
    <row r="15" spans="1:9" ht="15" customHeight="1">
      <c r="A15" s="3" t="s">
        <v>165</v>
      </c>
      <c r="B15" s="7" t="s">
        <v>73</v>
      </c>
      <c r="C15" s="7" t="s">
        <v>189</v>
      </c>
      <c r="D15" s="10">
        <f>'Stavební rozpočet'!I78</f>
        <v>0</v>
      </c>
      <c r="E15" s="10">
        <f>'Stavební rozpočet'!J78</f>
        <v>0</v>
      </c>
      <c r="F15" s="10">
        <f>'Stavební rozpočet'!K78</f>
        <v>0</v>
      </c>
      <c r="G15" s="11">
        <v>0</v>
      </c>
      <c r="H15" s="27" t="s">
        <v>196</v>
      </c>
      <c r="I15" s="10">
        <f t="shared" si="0"/>
        <v>0</v>
      </c>
    </row>
    <row r="16" spans="1:9" ht="15" customHeight="1">
      <c r="A16" s="3" t="s">
        <v>165</v>
      </c>
      <c r="B16" s="7" t="s">
        <v>129</v>
      </c>
      <c r="C16" s="7" t="s">
        <v>216</v>
      </c>
      <c r="D16" s="10">
        <f>'Stavební rozpočet'!I85</f>
        <v>0</v>
      </c>
      <c r="E16" s="10">
        <f>'Stavební rozpočet'!J85</f>
        <v>0</v>
      </c>
      <c r="F16" s="10">
        <f>'Stavební rozpočet'!K85</f>
        <v>0</v>
      </c>
      <c r="G16" s="11">
        <v>0</v>
      </c>
      <c r="H16" s="27" t="s">
        <v>196</v>
      </c>
      <c r="I16" s="10">
        <f t="shared" si="0"/>
        <v>0</v>
      </c>
    </row>
    <row r="17" spans="1:9" ht="15" customHeight="1">
      <c r="A17" s="3" t="s">
        <v>165</v>
      </c>
      <c r="B17" s="7" t="s">
        <v>74</v>
      </c>
      <c r="C17" s="7" t="s">
        <v>133</v>
      </c>
      <c r="D17" s="10">
        <f>'Stavební rozpočet'!I94</f>
        <v>0</v>
      </c>
      <c r="E17" s="10">
        <f>'Stavební rozpočet'!J94</f>
        <v>0</v>
      </c>
      <c r="F17" s="10">
        <f>'Stavební rozpočet'!K94</f>
        <v>0</v>
      </c>
      <c r="G17" s="11">
        <v>0</v>
      </c>
      <c r="H17" s="27" t="s">
        <v>196</v>
      </c>
      <c r="I17" s="10">
        <f t="shared" si="0"/>
        <v>0</v>
      </c>
    </row>
    <row r="18" spans="1:9" ht="15" customHeight="1">
      <c r="A18" s="3" t="s">
        <v>165</v>
      </c>
      <c r="B18" s="7" t="s">
        <v>219</v>
      </c>
      <c r="C18" s="7" t="s">
        <v>199</v>
      </c>
      <c r="D18" s="10">
        <f>'Stavební rozpočet'!I107</f>
        <v>0</v>
      </c>
      <c r="E18" s="10">
        <f>'Stavební rozpočet'!J107</f>
        <v>0</v>
      </c>
      <c r="F18" s="10">
        <f>'Stavební rozpočet'!K107</f>
        <v>0</v>
      </c>
      <c r="G18" s="11">
        <v>0</v>
      </c>
      <c r="H18" s="27" t="s">
        <v>196</v>
      </c>
      <c r="I18" s="10">
        <f t="shared" si="0"/>
        <v>0</v>
      </c>
    </row>
    <row r="19" spans="1:9" ht="15" customHeight="1">
      <c r="A19" s="3" t="s">
        <v>165</v>
      </c>
      <c r="B19" s="7" t="s">
        <v>213</v>
      </c>
      <c r="C19" s="7" t="s">
        <v>70</v>
      </c>
      <c r="D19" s="10">
        <f>'Stavební rozpočet'!I110</f>
        <v>0</v>
      </c>
      <c r="E19" s="10">
        <f>'Stavební rozpočet'!J110</f>
        <v>0</v>
      </c>
      <c r="F19" s="10">
        <f>'Stavební rozpočet'!K110</f>
        <v>0</v>
      </c>
      <c r="G19" s="11">
        <v>0</v>
      </c>
      <c r="H19" s="27" t="s">
        <v>196</v>
      </c>
      <c r="I19" s="10">
        <f t="shared" si="0"/>
        <v>0</v>
      </c>
    </row>
    <row r="20" spans="1:9" ht="15" customHeight="1">
      <c r="A20" s="3" t="s">
        <v>165</v>
      </c>
      <c r="B20" s="7" t="s">
        <v>224</v>
      </c>
      <c r="C20" s="7" t="s">
        <v>10</v>
      </c>
      <c r="D20" s="10">
        <f>'Stavební rozpočet'!I113</f>
        <v>0</v>
      </c>
      <c r="E20" s="10">
        <f>'Stavební rozpočet'!J113</f>
        <v>0</v>
      </c>
      <c r="F20" s="10">
        <f>'Stavební rozpočet'!K113</f>
        <v>0</v>
      </c>
      <c r="G20" s="11">
        <v>0</v>
      </c>
      <c r="H20" s="27" t="s">
        <v>196</v>
      </c>
      <c r="I20" s="10">
        <f t="shared" si="0"/>
        <v>0</v>
      </c>
    </row>
    <row r="21" spans="1:9" ht="15" customHeight="1">
      <c r="A21" s="80" t="s">
        <v>37</v>
      </c>
      <c r="B21" s="81" t="s">
        <v>140</v>
      </c>
      <c r="C21" s="81" t="s">
        <v>33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27" t="s">
        <v>93</v>
      </c>
      <c r="I21" s="10">
        <f t="shared" si="0"/>
        <v>0</v>
      </c>
    </row>
    <row r="22" spans="1:9" ht="15" customHeight="1">
      <c r="A22" s="3" t="s">
        <v>37</v>
      </c>
      <c r="B22" s="7" t="s">
        <v>78</v>
      </c>
      <c r="C22" s="7" t="s">
        <v>116</v>
      </c>
      <c r="D22" s="10">
        <f>'Stavební rozpočet'!I117</f>
        <v>0</v>
      </c>
      <c r="E22" s="10">
        <f>'Stavební rozpočet'!J117</f>
        <v>0</v>
      </c>
      <c r="F22" s="10">
        <f>'Stavební rozpočet'!K117</f>
        <v>0</v>
      </c>
      <c r="G22" s="11">
        <v>0</v>
      </c>
      <c r="H22" s="27" t="s">
        <v>196</v>
      </c>
      <c r="I22" s="10">
        <f t="shared" si="0"/>
        <v>0</v>
      </c>
    </row>
    <row r="23" spans="1:9" ht="15" customHeight="1">
      <c r="A23" s="42" t="s">
        <v>37</v>
      </c>
      <c r="B23" s="1" t="s">
        <v>147</v>
      </c>
      <c r="C23" s="1" t="s">
        <v>142</v>
      </c>
      <c r="D23" s="21">
        <f>'Stavební rozpočet'!I128</f>
        <v>0</v>
      </c>
      <c r="E23" s="21">
        <f>'Stavební rozpočet'!J128</f>
        <v>0</v>
      </c>
      <c r="F23" s="21">
        <f>'Stavební rozpočet'!K128</f>
        <v>0</v>
      </c>
      <c r="G23" s="15">
        <v>0</v>
      </c>
      <c r="H23" s="27" t="s">
        <v>196</v>
      </c>
      <c r="I23" s="10">
        <f t="shared" si="0"/>
        <v>0</v>
      </c>
    </row>
    <row r="24" spans="5:6" ht="15" customHeight="1">
      <c r="E24" s="19" t="s">
        <v>159</v>
      </c>
      <c r="F24" s="36">
        <f>F11+F21</f>
        <v>0</v>
      </c>
    </row>
  </sheetData>
  <sheetProtection password="FC54" sheet="1" formatCells="0" formatColumns="0" formatRows="0" insertColumns="0" insertRows="0" insertHyperlinks="0" deleteColumns="0" deleteRows="0" sort="0" autoFilter="0" pivotTables="0"/>
  <mergeCells count="25">
    <mergeCell ref="G2:G3"/>
    <mergeCell ref="G4:G5"/>
    <mergeCell ref="G6:G7"/>
    <mergeCell ref="G8:G9"/>
    <mergeCell ref="F4:F5"/>
    <mergeCell ref="F6:F7"/>
    <mergeCell ref="F8:F9"/>
    <mergeCell ref="C2:C3"/>
    <mergeCell ref="C4:C5"/>
    <mergeCell ref="C6:C7"/>
    <mergeCell ref="C8:C9"/>
    <mergeCell ref="E2:E3"/>
    <mergeCell ref="E4:E5"/>
    <mergeCell ref="E6:E7"/>
    <mergeCell ref="E8:E9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2021-06-10T20:06:38Z</dcterms:created>
  <dcterms:modified xsi:type="dcterms:W3CDTF">2023-08-22T10:50:01Z</dcterms:modified>
  <cp:category/>
  <cp:version/>
  <cp:contentType/>
  <cp:contentStatus/>
</cp:coreProperties>
</file>